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Rekapitulace stavby" sheetId="1" r:id="rId1"/>
    <sheet name="0 - VRN" sheetId="2" r:id="rId2"/>
    <sheet name="100 - SO 01 - Stávající b..." sheetId="3" r:id="rId3"/>
    <sheet name="110 - SO 01 - Stávající b..." sheetId="4" r:id="rId4"/>
    <sheet name="120 - SO 01 - Stávající b..." sheetId="5" r:id="rId5"/>
    <sheet name="130 - SO 01 - Stávající b..." sheetId="6" r:id="rId6"/>
    <sheet name="140 - SO 01 - Stávající b..." sheetId="7" r:id="rId7"/>
    <sheet name="150 - SO 01 - Stávající b..." sheetId="8" r:id="rId8"/>
    <sheet name="160 - SO 01 - ZTI" sheetId="9" r:id="rId9"/>
    <sheet name="170 - SO 01 - ÚT" sheetId="10" r:id="rId10"/>
    <sheet name="180 - SO 01 - Elektroinst..." sheetId="11" r:id="rId11"/>
    <sheet name="185 - SO 01 - Elektropříp..." sheetId="12" r:id="rId12"/>
    <sheet name="190 - SO 01 - VZT" sheetId="13" r:id="rId13"/>
    <sheet name="195 - EPS" sheetId="14" r:id="rId14"/>
    <sheet name="310 - IO 211 - Vnější spl..." sheetId="15" r:id="rId15"/>
    <sheet name="320 - IO 211 - Dešťová ka..." sheetId="16" r:id="rId16"/>
    <sheet name="340 - IO 213 - STL, NTL p..." sheetId="17" r:id="rId17"/>
  </sheets>
  <definedNames>
    <definedName name="_xlnm._FilterDatabase" localSheetId="1" hidden="1">'0 - VRN'!$C$120:$K$144</definedName>
    <definedName name="_xlnm._FilterDatabase" localSheetId="2" hidden="1">'100 - SO 01 - Stávající b...'!$C$141:$K$531</definedName>
    <definedName name="_xlnm._FilterDatabase" localSheetId="3" hidden="1">'110 - SO 01 - Stávající b...'!$C$137:$K$388</definedName>
    <definedName name="_xlnm._FilterDatabase" localSheetId="4" hidden="1">'120 - SO 01 - Stávající b...'!$C$136:$K$416</definedName>
    <definedName name="_xlnm._FilterDatabase" localSheetId="5" hidden="1">'130 - SO 01 - Stávající b...'!$C$136:$K$414</definedName>
    <definedName name="_xlnm._FilterDatabase" localSheetId="6" hidden="1">'140 - SO 01 - Stávající b...'!$C$127:$K$253</definedName>
    <definedName name="_xlnm._FilterDatabase" localSheetId="7" hidden="1">'150 - SO 01 - Stávající b...'!$C$132:$K$253</definedName>
    <definedName name="_xlnm._FilterDatabase" localSheetId="8" hidden="1">'160 - SO 01 - ZTI'!$C$132:$K$247</definedName>
    <definedName name="_xlnm._FilterDatabase" localSheetId="9" hidden="1">'170 - SO 01 - ÚT'!$C$129:$K$246</definedName>
    <definedName name="_xlnm._FilterDatabase" localSheetId="10" hidden="1">'180 - SO 01 - Elektroinst...'!$C$121:$K$201</definedName>
    <definedName name="_xlnm._FilterDatabase" localSheetId="11" hidden="1">'185 - SO 01 - Elektropříp...'!$C$124:$K$144</definedName>
    <definedName name="_xlnm._FilterDatabase" localSheetId="12" hidden="1">'190 - SO 01 - VZT'!$C$131:$K$252</definedName>
    <definedName name="_xlnm._FilterDatabase" localSheetId="13" hidden="1">'195 - EPS'!$C$121:$K$148</definedName>
    <definedName name="_xlnm._FilterDatabase" localSheetId="14" hidden="1">'310 - IO 211 - Vnější spl...'!$C$126:$K$202</definedName>
    <definedName name="_xlnm._FilterDatabase" localSheetId="15" hidden="1">'320 - IO 211 - Dešťová ka...'!$C$124:$K$193</definedName>
    <definedName name="_xlnm._FilterDatabase" localSheetId="16" hidden="1">'340 - IO 213 - STL, NTL p...'!$C$125:$K$166</definedName>
    <definedName name="_xlnm.Print_Area" localSheetId="1">'0 - VRN'!$C$4:$J$76,'0 - VRN'!$C$82:$J$102,'0 - VRN'!$C$108:$K$144</definedName>
    <definedName name="_xlnm.Print_Area" localSheetId="2">'100 - SO 01 - Stávající b...'!$C$4:$J$76,'100 - SO 01 - Stávající b...'!$C$82:$J$121,'100 - SO 01 - Stávající b...'!$C$127:$K$531</definedName>
    <definedName name="_xlnm.Print_Area" localSheetId="3">'110 - SO 01 - Stávající b...'!$C$4:$J$76,'110 - SO 01 - Stávající b...'!$C$82:$J$117,'110 - SO 01 - Stávající b...'!$C$123:$K$388</definedName>
    <definedName name="_xlnm.Print_Area" localSheetId="4">'120 - SO 01 - Stávající b...'!$C$4:$J$76,'120 - SO 01 - Stávající b...'!$C$82:$J$116,'120 - SO 01 - Stávající b...'!$C$122:$K$416</definedName>
    <definedName name="_xlnm.Print_Area" localSheetId="5">'130 - SO 01 - Stávající b...'!$C$4:$J$76,'130 - SO 01 - Stávající b...'!$C$82:$J$116,'130 - SO 01 - Stávající b...'!$C$122:$K$414</definedName>
    <definedName name="_xlnm.Print_Area" localSheetId="6">'140 - SO 01 - Stávající b...'!$C$4:$J$76,'140 - SO 01 - Stávající b...'!$C$82:$J$107,'140 - SO 01 - Stávající b...'!$C$113:$K$253</definedName>
    <definedName name="_xlnm.Print_Area" localSheetId="7">'150 - SO 01 - Stávající b...'!$C$4:$J$76,'150 - SO 01 - Stávající b...'!$C$82:$J$112,'150 - SO 01 - Stávající b...'!$C$118:$K$253</definedName>
    <definedName name="_xlnm.Print_Area" localSheetId="8">'160 - SO 01 - ZTI'!$C$4:$J$76,'160 - SO 01 - ZTI'!$C$82:$J$112,'160 - SO 01 - ZTI'!$C$118:$K$247</definedName>
    <definedName name="_xlnm.Print_Area" localSheetId="9">'170 - SO 01 - ÚT'!$C$4:$J$76,'170 - SO 01 - ÚT'!$C$82:$J$109,'170 - SO 01 - ÚT'!$C$115:$K$246</definedName>
    <definedName name="_xlnm.Print_Area" localSheetId="10">'180 - SO 01 - Elektroinst...'!$C$4:$J$76,'180 - SO 01 - Elektroinst...'!$C$82:$J$101,'180 - SO 01 - Elektroinst...'!$C$107:$K$201</definedName>
    <definedName name="_xlnm.Print_Area" localSheetId="11">'185 - SO 01 - Elektropříp...'!$C$4:$J$76,'185 - SO 01 - Elektropříp...'!$C$82:$J$104,'185 - SO 01 - Elektropříp...'!$C$110:$K$144</definedName>
    <definedName name="_xlnm.Print_Area" localSheetId="12">'190 - SO 01 - VZT'!$C$4:$J$76,'190 - SO 01 - VZT'!$C$82:$J$111,'190 - SO 01 - VZT'!$C$117:$K$252</definedName>
    <definedName name="_xlnm.Print_Area" localSheetId="13">'195 - EPS'!$C$4:$J$76,'195 - EPS'!$C$82:$J$101,'195 - EPS'!$C$107:$K$148</definedName>
    <definedName name="_xlnm.Print_Area" localSheetId="14">'310 - IO 211 - Vnější spl...'!$C$4:$J$76,'310 - IO 211 - Vnější spl...'!$C$82:$J$106,'310 - IO 211 - Vnější spl...'!$C$112:$K$202</definedName>
    <definedName name="_xlnm.Print_Area" localSheetId="15">'320 - IO 211 - Dešťová ka...'!$C$4:$J$76,'320 - IO 211 - Dešťová ka...'!$C$82:$J$104,'320 - IO 211 - Dešťová ka...'!$C$110:$K$193</definedName>
    <definedName name="_xlnm.Print_Area" localSheetId="16">'340 - IO 213 - STL, NTL p...'!$C$4:$J$76,'340 - IO 213 - STL, NTL p...'!$C$82:$J$105,'340 - IO 213 - STL, NTL p...'!$C$111:$K$166</definedName>
    <definedName name="_xlnm.Print_Area" localSheetId="0">'Rekapitulace stavby'!$D$4:$AO$76,'Rekapitulace stavby'!$C$82:$AQ$113</definedName>
    <definedName name="_xlnm.Print_Titles" localSheetId="0">'Rekapitulace stavby'!$92:$92</definedName>
    <definedName name="_xlnm.Print_Titles" localSheetId="1">'0 - VRN'!$120:$120</definedName>
    <definedName name="_xlnm.Print_Titles" localSheetId="2">'100 - SO 01 - Stávající b...'!$141:$141</definedName>
    <definedName name="_xlnm.Print_Titles" localSheetId="3">'110 - SO 01 - Stávající b...'!$137:$137</definedName>
    <definedName name="_xlnm.Print_Titles" localSheetId="4">'120 - SO 01 - Stávající b...'!$136:$136</definedName>
    <definedName name="_xlnm.Print_Titles" localSheetId="5">'130 - SO 01 - Stávající b...'!$136:$136</definedName>
    <definedName name="_xlnm.Print_Titles" localSheetId="6">'140 - SO 01 - Stávající b...'!$127:$127</definedName>
    <definedName name="_xlnm.Print_Titles" localSheetId="7">'150 - SO 01 - Stávající b...'!$132:$132</definedName>
    <definedName name="_xlnm.Print_Titles" localSheetId="8">'160 - SO 01 - ZTI'!$132:$132</definedName>
    <definedName name="_xlnm.Print_Titles" localSheetId="9">'170 - SO 01 - ÚT'!$129:$129</definedName>
    <definedName name="_xlnm.Print_Titles" localSheetId="10">'180 - SO 01 - Elektroinst...'!$121:$121</definedName>
    <definedName name="_xlnm.Print_Titles" localSheetId="11">'185 - SO 01 - Elektropříp...'!$124:$124</definedName>
    <definedName name="_xlnm.Print_Titles" localSheetId="12">'190 - SO 01 - VZT'!$131:$131</definedName>
    <definedName name="_xlnm.Print_Titles" localSheetId="13">'195 - EPS'!$121:$121</definedName>
    <definedName name="_xlnm.Print_Titles" localSheetId="14">'310 - IO 211 - Vnější spl...'!$126:$126</definedName>
    <definedName name="_xlnm.Print_Titles" localSheetId="15">'320 - IO 211 - Dešťová ka...'!$124:$124</definedName>
  </definedNames>
  <calcPr calcId="152511"/>
</workbook>
</file>

<file path=xl/sharedStrings.xml><?xml version="1.0" encoding="utf-8"?>
<sst xmlns="http://schemas.openxmlformats.org/spreadsheetml/2006/main" count="27871" uniqueCount="3577">
  <si>
    <t>Export Komplet</t>
  </si>
  <si>
    <t/>
  </si>
  <si>
    <t>2.0</t>
  </si>
  <si>
    <t>ZAMOK</t>
  </si>
  <si>
    <t>False</t>
  </si>
  <si>
    <t>{e0bb8d82-3cd9-494a-9969-a03a9ce924ef}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</si>
  <si>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</si>
  <si>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</si>
  <si>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</si>
  <si>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</si>
  <si>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</si>
  <si>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</si>
  <si>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</si>
  <si>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</si>
  <si>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Y269ak-1VZ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</si>
  <si>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</si>
  <si>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</si>
  <si>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Dům s pečovatelskou službou Hranice</t>
  </si>
  <si>
    <t>KSO:</t>
  </si>
  <si>
    <t>CC-CZ:</t>
  </si>
  <si>
    <t>Místo:</t>
  </si>
  <si>
    <t>Hranice u Aše</t>
  </si>
  <si>
    <t>Datum:</t>
  </si>
  <si>
    <t>12. 3. 2021</t>
  </si>
  <si>
    <t>Zadavatel:</t>
  </si>
  <si>
    <t>IČ:</t>
  </si>
  <si>
    <t>Město Hranice</t>
  </si>
  <si>
    <t>DIČ:</t>
  </si>
  <si>
    <t>Uchazeč:</t>
  </si>
  <si>
    <t>Vyplň údaj</t>
  </si>
  <si>
    <t>Projektant:</t>
  </si>
  <si>
    <t>ing.Kostner Petr</t>
  </si>
  <si>
    <t>True</t>
  </si>
  <si>
    <t>Zpracovatel:</t>
  </si>
  <si>
    <t>Milan Hájek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</si>
  <si>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</si>
  <si>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</si>
  <si>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</si>
  <si>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</si>
  <si>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</si>
  <si>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</si>
  <si>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</si>
  <si>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</si>
  <si>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</si>
  <si>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</si>
  <si>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</si>
  <si>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</si>
  <si>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</si>
  <si>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</si>
  <si>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</si>
  <si>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</si>
  <si>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</si>
  <si>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</si>
  <si>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</si>
  <si>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</si>
  <si>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</si>
  <si>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</si>
  <si>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</si>
  <si>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</si>
  <si>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</si>
  <si>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</si>
  <si>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</si>
  <si>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</si>
  <si>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</si>
  <si>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</si>
  <si>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</si>
  <si>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</si>
  <si>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</si>
  <si>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</si>
  <si>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</si>
  <si>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</si>
  <si>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</si>
  <si>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</si>
  <si>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</si>
  <si>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</si>
  <si>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</si>
  <si>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</si>
  <si>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</si>
  <si>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</si>
  <si>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</si>
  <si>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</si>
  <si>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VRN</t>
  </si>
  <si>
    <t>STA</t>
  </si>
  <si>
    <t>1</t>
  </si>
  <si>
    <t>{9656d809-6497-4b4b-88a4-99bd36b8cfb3}</t>
  </si>
  <si>
    <t>2</t>
  </si>
  <si>
    <t>SO 01 - Stávající budova</t>
  </si>
  <si>
    <t>{7284d00c-e8b6-4963-bd08-9b5be24ba585}</t>
  </si>
  <si>
    <t>100</t>
  </si>
  <si>
    <t>SO 01 - Stávající budova - 1PP</t>
  </si>
  <si>
    <t>Soupis</t>
  </si>
  <si>
    <t>{8d7e3f75-26b0-4a46-9e5e-c87ff9d68784}</t>
  </si>
  <si>
    <t>110</t>
  </si>
  <si>
    <t>SO 01 - Stávající budova - 1NP</t>
  </si>
  <si>
    <t>{705024c4-3f05-4848-9acd-585c2272c5b1}</t>
  </si>
  <si>
    <t>120</t>
  </si>
  <si>
    <t>SO 01 - Stávající budova - 2NP</t>
  </si>
  <si>
    <t>{16ecb9c8-2808-4922-9135-f4e2df654b61}</t>
  </si>
  <si>
    <t>130</t>
  </si>
  <si>
    <t>SO 01 - Stávající budova - 3NP</t>
  </si>
  <si>
    <t>{9af866ea-e201-4df1-aeab-5245ccc2fb6c}</t>
  </si>
  <si>
    <t>140</t>
  </si>
  <si>
    <t>SO 01 - Stávající budova - Střecha</t>
  </si>
  <si>
    <t>{01ebe773-775e-4d59-9b78-209161697365}</t>
  </si>
  <si>
    <t>150</t>
  </si>
  <si>
    <t>SO 01 - Stávající budova - fasáda</t>
  </si>
  <si>
    <t>{661de9c1-04b7-4a4d-99a1-bd3c4e58daa2}</t>
  </si>
  <si>
    <t>160</t>
  </si>
  <si>
    <t>SO 01 - ZTI</t>
  </si>
  <si>
    <t>{f51fa2ce-c3bc-497e-b8d6-0f66fab4fd97}</t>
  </si>
  <si>
    <t>170</t>
  </si>
  <si>
    <t>SO 01 - ÚT</t>
  </si>
  <si>
    <t>{607e543a-192e-4039-a001-60208f4b1d9c}</t>
  </si>
  <si>
    <t>180</t>
  </si>
  <si>
    <t>SO 01 - Elektroinstalace</t>
  </si>
  <si>
    <t>{ba7e1858-07cb-43f2-bc78-67c985ee1045}</t>
  </si>
  <si>
    <t>185</t>
  </si>
  <si>
    <t>SO 01 - Elektropřípojka</t>
  </si>
  <si>
    <t>{226ad445-7cbe-4592-b949-142ec9746cdc}</t>
  </si>
  <si>
    <t>190</t>
  </si>
  <si>
    <t>SO 01 - VZT</t>
  </si>
  <si>
    <t>{a1c241e9-df38-4f6d-b949-1dc349b95fea}</t>
  </si>
  <si>
    <t>195</t>
  </si>
  <si>
    <t>EPS</t>
  </si>
  <si>
    <t>{a166c059-6351-4638-ae36-9cd06f2f4d20}</t>
  </si>
  <si>
    <t>3</t>
  </si>
  <si>
    <t>IO - inženýrské objekty</t>
  </si>
  <si>
    <t>{71610b31-09ea-4539-b03c-83ce905dd0df}</t>
  </si>
  <si>
    <t>310</t>
  </si>
  <si>
    <t>IO 211 - Vnější splašková kanalizace</t>
  </si>
  <si>
    <t>{fe418fe8-033a-46db-ad46-dfabca3ed522}</t>
  </si>
  <si>
    <t>320</t>
  </si>
  <si>
    <t>IO 211 - Dešťová kanalizace</t>
  </si>
  <si>
    <t>{10c3d792-5f3f-49d4-942b-7dffde65aa30}</t>
  </si>
  <si>
    <t>340</t>
  </si>
  <si>
    <t>IO 213 - STL, NTL přípojka plynu</t>
  </si>
  <si>
    <t>{c1e9ac4d-d2e7-4fa1-abb8-41f113bfdeff}</t>
  </si>
  <si>
    <t>KRYCÍ LIST SOUPISU PRACÍ</t>
  </si>
  <si>
    <t>Objekt:</t>
  </si>
  <si>
    <t>0 - VRN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</si>
  <si>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</si>
  <si>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</si>
  <si>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</si>
  <si>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</si>
  <si>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</si>
  <si>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</si>
  <si>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</si>
  <si>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</si>
  <si>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</si>
  <si>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</si>
  <si>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</si>
  <si>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</si>
  <si>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</si>
  <si>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</si>
  <si>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</si>
  <si>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</si>
  <si>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</si>
  <si>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</si>
  <si>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</si>
  <si>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</si>
  <si>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</si>
  <si>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</si>
  <si>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</si>
  <si>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</si>
  <si>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</si>
  <si>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</si>
  <si>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</si>
  <si>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</si>
  <si>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999040001</t>
  </si>
  <si>
    <t>Opatření dle PBŘ (utěsnění prostopů, značení únikových cest apod.)</t>
  </si>
  <si>
    <t>soubor</t>
  </si>
  <si>
    <t>512</t>
  </si>
  <si>
    <t>-933775143</t>
  </si>
  <si>
    <t>14</t>
  </si>
  <si>
    <t>999040002</t>
  </si>
  <si>
    <t>hasicí přístroje dle PBŘ</t>
  </si>
  <si>
    <t>kus</t>
  </si>
  <si>
    <t>930274212</t>
  </si>
  <si>
    <t>VV</t>
  </si>
  <si>
    <t>23 "SO01</t>
  </si>
  <si>
    <t>999040003</t>
  </si>
  <si>
    <t>Grafický informační systém vč.návrhu</t>
  </si>
  <si>
    <t>1815314598</t>
  </si>
  <si>
    <t>16</t>
  </si>
  <si>
    <t>999040004</t>
  </si>
  <si>
    <t>Přípravné práce - bourání oplocení, vybavení apod.vč.likvidace</t>
  </si>
  <si>
    <t>-503063219</t>
  </si>
  <si>
    <t>17</t>
  </si>
  <si>
    <t>999040005</t>
  </si>
  <si>
    <t>Dočasné inženýrské opatření</t>
  </si>
  <si>
    <t>-771224468</t>
  </si>
  <si>
    <t>Vedlejší rozpočtové náklady</t>
  </si>
  <si>
    <t>5</t>
  </si>
  <si>
    <t>VRN1</t>
  </si>
  <si>
    <t>Průzkumné, geodetické a projektové práce</t>
  </si>
  <si>
    <t>013254000</t>
  </si>
  <si>
    <t>Dokumentace skutečného provedení stavby</t>
  </si>
  <si>
    <t>CS ÚRS 2015 01</t>
  </si>
  <si>
    <t>1024</t>
  </si>
  <si>
    <t>2003166730</t>
  </si>
  <si>
    <t>VRN3</t>
  </si>
  <si>
    <t>Zařízení staveniště</t>
  </si>
  <si>
    <t>030001000</t>
  </si>
  <si>
    <t>517643641</t>
  </si>
  <si>
    <t>032002000</t>
  </si>
  <si>
    <t>Vybavení staveniště</t>
  </si>
  <si>
    <t>-1284873037</t>
  </si>
  <si>
    <t>032603000</t>
  </si>
  <si>
    <t>Ostatní náklady</t>
  </si>
  <si>
    <t>654045734</t>
  </si>
  <si>
    <t>6</t>
  </si>
  <si>
    <t>033002000</t>
  </si>
  <si>
    <t>Připojení staveniště na inženýrské sítě</t>
  </si>
  <si>
    <t>466799528</t>
  </si>
  <si>
    <t>7</t>
  </si>
  <si>
    <t>034002000</t>
  </si>
  <si>
    <t>Zabezpečení staveniště</t>
  </si>
  <si>
    <t>-1098680691</t>
  </si>
  <si>
    <t>8</t>
  </si>
  <si>
    <t>034103000</t>
  </si>
  <si>
    <t>Energie pro zařízení staveniště</t>
  </si>
  <si>
    <t>-1900798976</t>
  </si>
  <si>
    <t>9</t>
  </si>
  <si>
    <t>039002000</t>
  </si>
  <si>
    <t>Zrušení zařízení staveniště</t>
  </si>
  <si>
    <t>-1286444119</t>
  </si>
  <si>
    <t>VRN4</t>
  </si>
  <si>
    <t>Inženýrská činnost</t>
  </si>
  <si>
    <t>10</t>
  </si>
  <si>
    <t>042503000</t>
  </si>
  <si>
    <t>Plán BOZP na staveništi</t>
  </si>
  <si>
    <t>464957591</t>
  </si>
  <si>
    <t>11</t>
  </si>
  <si>
    <t>043002000</t>
  </si>
  <si>
    <t>Zkoušky a ostatní měření</t>
  </si>
  <si>
    <t>283155506</t>
  </si>
  <si>
    <t>12</t>
  </si>
  <si>
    <t>044002000</t>
  </si>
  <si>
    <t>Revize</t>
  </si>
  <si>
    <t>1908908697</t>
  </si>
  <si>
    <t>13</t>
  </si>
  <si>
    <t>045002000</t>
  </si>
  <si>
    <t>Kompletační a koordinační činnost</t>
  </si>
  <si>
    <t>471561399</t>
  </si>
  <si>
    <t>1 - SO 01 - Stávající budova</t>
  </si>
  <si>
    <t>Soupis:</t>
  </si>
  <si>
    <t>100 - SO 01 - Stávající budova - 1PP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</si>
  <si>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</si>
  <si>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</si>
  <si>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</si>
  <si>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</si>
  <si>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</si>
  <si>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</si>
  <si>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</si>
  <si>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</si>
  <si>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</si>
  <si>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</si>
  <si>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</si>
  <si>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</si>
  <si>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761 - Konstrukce prosvětlovací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</si>
  <si>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</si>
  <si>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</si>
  <si>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</si>
  <si>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</si>
  <si>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</si>
  <si>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</si>
  <si>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M - Práce a dodávky M</t>
  </si>
  <si>
    <t xml:space="preserve">    33-M - Montáže dopr.zaříz.,sklad. zař. a váh</t>
  </si>
  <si>
    <t>HSV</t>
  </si>
  <si>
    <t>Práce a dodávky HSV</t>
  </si>
  <si>
    <t>Zemní práce</t>
  </si>
  <si>
    <t>132212111</t>
  </si>
  <si>
    <t>Hloubení rýh š do 800 mm v soudržných horninách třídy těžitelnosti I, skupiny 3 ručně</t>
  </si>
  <si>
    <t>m3</t>
  </si>
  <si>
    <t>CS ÚRS 2020 02</t>
  </si>
  <si>
    <t>-1293631727</t>
  </si>
  <si>
    <t>2,75*1,8*1,6</t>
  </si>
  <si>
    <t>162211201</t>
  </si>
  <si>
    <t>Vodorovné přemístění do 10 m nošením výkopku z horniny třídy těžitelnosti I, skupiny 1 až 3</t>
  </si>
  <si>
    <t>-1070115684</t>
  </si>
  <si>
    <t>162211209</t>
  </si>
  <si>
    <t>Příplatek k vodorovnému přemístění nošením ZKD 10 m nošení výkopku z horniny třídy těžitelnosti I, skupiny 1 až 3</t>
  </si>
  <si>
    <t>-473254493</t>
  </si>
  <si>
    <t>162751117</t>
  </si>
  <si>
    <t>Vodorovné přemístění do 10000 m výkopku/sypaniny z horniny třídy těžitelnosti I, skupiny 1 až 3</t>
  </si>
  <si>
    <t>-1670541868</t>
  </si>
  <si>
    <t>171201231</t>
  </si>
  <si>
    <t>Poplatek za uložení zeminy a kamení na recyklační skládce (skládkovné) kód odpadu 17 05 04</t>
  </si>
  <si>
    <t>t</t>
  </si>
  <si>
    <t>494079636</t>
  </si>
  <si>
    <t>7,92*2 'Přepočtené koeficientem množství</t>
  </si>
  <si>
    <t>171251201</t>
  </si>
  <si>
    <t>Uložení sypaniny na skládky nebo meziskládky</t>
  </si>
  <si>
    <t>866591989</t>
  </si>
  <si>
    <t>Zakládání</t>
  </si>
  <si>
    <t>279113151-1</t>
  </si>
  <si>
    <t>Základová zeď tl 150 mm z tvárnic ztraceného bednění včetně výplně z betonu tř. C 30/37</t>
  </si>
  <si>
    <t>m2</t>
  </si>
  <si>
    <t>-932915764</t>
  </si>
  <si>
    <t>(2,55*2+1,6*2)*1</t>
  </si>
  <si>
    <t>279361821</t>
  </si>
  <si>
    <t>Výztuž základových zdí nosných betonářskou ocelí 10 505</t>
  </si>
  <si>
    <t>-1914796370</t>
  </si>
  <si>
    <t>7,92*10,42/1000</t>
  </si>
  <si>
    <t>Svislé a kompletní konstrukce</t>
  </si>
  <si>
    <t>311236141</t>
  </si>
  <si>
    <t>Zdivo jednovrstvé zvukově izolační na cementovou maltu M10 z cihel děrovaných P15 tloušťky 300 mm</t>
  </si>
  <si>
    <t>1821381508</t>
  </si>
  <si>
    <t>1*0,8*0,75*2</t>
  </si>
  <si>
    <t>1,6*2,55</t>
  </si>
  <si>
    <t>1,6*2,55-1,18*2,22</t>
  </si>
  <si>
    <t>311321611</t>
  </si>
  <si>
    <t>Nosná zeď ze ŽB tř. C 30/37 bez výztuže</t>
  </si>
  <si>
    <t>-304129455</t>
  </si>
  <si>
    <t>(2,25*2+1,6*2)*1,2*0,2 "dojezd výtahu</t>
  </si>
  <si>
    <t>311351121</t>
  </si>
  <si>
    <t>Zřízení oboustranného bednění nosných nadzákladových zdí</t>
  </si>
  <si>
    <t>-232970342</t>
  </si>
  <si>
    <t>(1,8*2+1,85*2)*1</t>
  </si>
  <si>
    <t>1,6*2*1,2</t>
  </si>
  <si>
    <t>311351122</t>
  </si>
  <si>
    <t>Odstranění oboustranného bednění nosných nadzákladových zdí</t>
  </si>
  <si>
    <t>-1457379773</t>
  </si>
  <si>
    <t>311361821</t>
  </si>
  <si>
    <t>Výztuž nosných zdí betonářskou ocelí 10 505</t>
  </si>
  <si>
    <t>-519274175</t>
  </si>
  <si>
    <t>1,848*130/1000 "výtah</t>
  </si>
  <si>
    <t>317168053</t>
  </si>
  <si>
    <t>Překlad keramický vysoký v 238 mm dl 1500 mm</t>
  </si>
  <si>
    <t>1213546763</t>
  </si>
  <si>
    <t>317234410</t>
  </si>
  <si>
    <t>Vyzdívka mezi nosníky z cihel pálených na MC</t>
  </si>
  <si>
    <t>888481708</t>
  </si>
  <si>
    <t>1,1*0,15*0,45*2</t>
  </si>
  <si>
    <t>1,3*0,15*0,45*2</t>
  </si>
  <si>
    <t>1,4*0,15*0,45</t>
  </si>
  <si>
    <t>1,4*0,15*0,6</t>
  </si>
  <si>
    <t>1,2*0,15*0,45</t>
  </si>
  <si>
    <t>317941121</t>
  </si>
  <si>
    <t>Osazování ocelových válcovaných nosníků na zdivu I, IE, U, UE nebo L do č 12</t>
  </si>
  <si>
    <t>-353470260</t>
  </si>
  <si>
    <t>1,2*2*4*3,86/1000</t>
  </si>
  <si>
    <t>1,35*2*3,86/1000</t>
  </si>
  <si>
    <t>1,1*2*7*3,86/1000</t>
  </si>
  <si>
    <t>1,05*2*3,86/1000</t>
  </si>
  <si>
    <t>M</t>
  </si>
  <si>
    <t>13010508</t>
  </si>
  <si>
    <t>úhelník ocelový nerovnostranný jakost 11 375 60x40x5mm</t>
  </si>
  <si>
    <t>1435152341</t>
  </si>
  <si>
    <t>0,114*1,05 'Přepočtené koeficientem množství</t>
  </si>
  <si>
    <t>18</t>
  </si>
  <si>
    <t>317944321</t>
  </si>
  <si>
    <t>Válcované nosníky do č.12 dodatečně osazované do připravených otvorů</t>
  </si>
  <si>
    <t>-175196302</t>
  </si>
  <si>
    <t>1,1*3*2*8,1/1000*1,05</t>
  </si>
  <si>
    <t>1,3*3*2*8,1/1000*1,05</t>
  </si>
  <si>
    <t>1,4*7*8,1/1000*1,05</t>
  </si>
  <si>
    <t>1,2*3*8,1/1000*1,05</t>
  </si>
  <si>
    <t>0,9*5*8,1/1000*1,05</t>
  </si>
  <si>
    <t>19</t>
  </si>
  <si>
    <t>319202-1</t>
  </si>
  <si>
    <t>Provedení tlakové injektáže všech obvodových a vnitřních stěn dle dodatečného popisu</t>
  </si>
  <si>
    <t>---</t>
  </si>
  <si>
    <t>349285983</t>
  </si>
  <si>
    <t>20</t>
  </si>
  <si>
    <t>342272225</t>
  </si>
  <si>
    <t>Příčka z pórobetonových hladkých tvárnic na tenkovrstvou maltu tl 100 mm</t>
  </si>
  <si>
    <t>1127707430</t>
  </si>
  <si>
    <t>(4,05+3,05)*2,55</t>
  </si>
  <si>
    <t>-1,6*2</t>
  </si>
  <si>
    <t>(5,2+1,7*2+1,15+1,9*2+0,9+1,95+1,45+1,95)*2,55</t>
  </si>
  <si>
    <t>-1,6*2-1,4*5</t>
  </si>
  <si>
    <t>(1,5+2,9)*2,55</t>
  </si>
  <si>
    <t>(1,3*2+1,4*2+1,25+1,75)*2,55</t>
  </si>
  <si>
    <t>-1,4*3</t>
  </si>
  <si>
    <t>342272245</t>
  </si>
  <si>
    <t>Příčka z pórobetonových hladkých tvárnic na tenkovrstvou maltu tl 150 mm</t>
  </si>
  <si>
    <t>-1303458786</t>
  </si>
  <si>
    <t>(4,1+0,9)*2,55</t>
  </si>
  <si>
    <t>22</t>
  </si>
  <si>
    <t>342291111</t>
  </si>
  <si>
    <t>Ukotvení příček montážní polyuretanovou pěnou tl příčky do 100 mm</t>
  </si>
  <si>
    <t>m</t>
  </si>
  <si>
    <t>1285908150</t>
  </si>
  <si>
    <t>(4,05+3,05)</t>
  </si>
  <si>
    <t>(5,2+1,7*2+1,15+1,9*2+0,9+1,95+1,45+1,95)</t>
  </si>
  <si>
    <t>(1,5+2,9)</t>
  </si>
  <si>
    <t>(1,3*2+1,4*2+1,25+1,75)</t>
  </si>
  <si>
    <t>23</t>
  </si>
  <si>
    <t>342291112</t>
  </si>
  <si>
    <t>Ukotvení příček montážní polyuretanovou pěnou tl příčky přes 100 mm</t>
  </si>
  <si>
    <t>-530986173</t>
  </si>
  <si>
    <t>(4,1+0,9)</t>
  </si>
  <si>
    <t>24</t>
  </si>
  <si>
    <t>342291121</t>
  </si>
  <si>
    <t>Ukotvení příček k cihelným konstrukcím plochými kotvami</t>
  </si>
  <si>
    <t>-1092928685</t>
  </si>
  <si>
    <t>2,55*18</t>
  </si>
  <si>
    <t>25</t>
  </si>
  <si>
    <t>346244381</t>
  </si>
  <si>
    <t>Plentování jednostranné v do 200 mm válcovaných nosníků cihlami</t>
  </si>
  <si>
    <t>-1771370747</t>
  </si>
  <si>
    <t>1,1*0,15*2*2</t>
  </si>
  <si>
    <t>1,3*0,15*2*2</t>
  </si>
  <si>
    <t>1,4*0,15*2*2</t>
  </si>
  <si>
    <t>1,2*0,15*2</t>
  </si>
  <si>
    <t>0,9*0,15*2*2</t>
  </si>
  <si>
    <t>Vodorovné konstrukce</t>
  </si>
  <si>
    <t>26</t>
  </si>
  <si>
    <t>417321515</t>
  </si>
  <si>
    <t>Ztužující pásy a věnce ze ŽB tř. C 25/30</t>
  </si>
  <si>
    <t>809265826</t>
  </si>
  <si>
    <t>(1,8*2+1,85*2+0,3*4)*0,3*0,25</t>
  </si>
  <si>
    <t>(2,85*2+1,85*2)*0,3*0,2</t>
  </si>
  <si>
    <t>27</t>
  </si>
  <si>
    <t>417351115</t>
  </si>
  <si>
    <t>Zřízení bednění ztužujících věnců</t>
  </si>
  <si>
    <t>103438756</t>
  </si>
  <si>
    <t>(1,8*2+1,85*2+2,4*2+2,45*2)*0,25</t>
  </si>
  <si>
    <t>(1,8*2+1,85*2)*0,2</t>
  </si>
  <si>
    <t>28</t>
  </si>
  <si>
    <t>417351116</t>
  </si>
  <si>
    <t>Odstranění bednění ztužujících věnců</t>
  </si>
  <si>
    <t>1078815927</t>
  </si>
  <si>
    <t>29</t>
  </si>
  <si>
    <t>417361821</t>
  </si>
  <si>
    <t>Výztuž ztužujících pásů a věnců betonářskou ocelí 10 505</t>
  </si>
  <si>
    <t>-1897980666</t>
  </si>
  <si>
    <t>1,202*80/1000</t>
  </si>
  <si>
    <t>Úpravy povrchů, podlahy a osazování výplní</t>
  </si>
  <si>
    <t>30</t>
  </si>
  <si>
    <t>611311141</t>
  </si>
  <si>
    <t>Vápenná omítka štuková dvouvrstvá vnitřních stropů rovných nanášená ručně</t>
  </si>
  <si>
    <t>2036484183</t>
  </si>
  <si>
    <t>31</t>
  </si>
  <si>
    <t>612142001</t>
  </si>
  <si>
    <t>Potažení vnitřních stěn sklovláknitým pletivem vtlačeným do tenkovrstvé hmoty</t>
  </si>
  <si>
    <t>1436494949</t>
  </si>
  <si>
    <t>83,635*2</t>
  </si>
  <si>
    <t>12,75*2</t>
  </si>
  <si>
    <t>32</t>
  </si>
  <si>
    <t>612311131</t>
  </si>
  <si>
    <t>Potažení vnitřních stěn vápenným štukem tloušťky do 3 mm</t>
  </si>
  <si>
    <t>880641667</t>
  </si>
  <si>
    <t>33</t>
  </si>
  <si>
    <t>612315213</t>
  </si>
  <si>
    <t>Vápenná hladká omítka malých ploch do 1,0 m2 na stěnách</t>
  </si>
  <si>
    <t>1923683595</t>
  </si>
  <si>
    <t>1*0,8*2</t>
  </si>
  <si>
    <t>34</t>
  </si>
  <si>
    <t>612315423</t>
  </si>
  <si>
    <t>Oprava vnitřní vápenné štukové omítky stěn v rozsahu plochy do 50%</t>
  </si>
  <si>
    <t>760556852</t>
  </si>
  <si>
    <t>35</t>
  </si>
  <si>
    <t>612322141</t>
  </si>
  <si>
    <t>Vápenocementová lehčená omítka štuková dvouvrstvá vnitřních stěn nanášená ručně</t>
  </si>
  <si>
    <t>-515269709</t>
  </si>
  <si>
    <t>1,6*4*2,55-1,18*2,22*2</t>
  </si>
  <si>
    <t>333,364</t>
  </si>
  <si>
    <t>36</t>
  </si>
  <si>
    <t>612325301</t>
  </si>
  <si>
    <t>Vápenocementová hladká omítka ostění nebo nadpraží</t>
  </si>
  <si>
    <t>-308717825</t>
  </si>
  <si>
    <t>0,65*2</t>
  </si>
  <si>
    <t>0,8*2</t>
  </si>
  <si>
    <t>4,8*0,65</t>
  </si>
  <si>
    <t>4,8*0,65*2</t>
  </si>
  <si>
    <t>0,95*5,1</t>
  </si>
  <si>
    <t>6,25*0,65</t>
  </si>
  <si>
    <t>5,65*0,5</t>
  </si>
  <si>
    <t>1,85*2,55</t>
  </si>
  <si>
    <t>4,8*0,65*3</t>
  </si>
  <si>
    <t>37</t>
  </si>
  <si>
    <t>615142002</t>
  </si>
  <si>
    <t>Potažení vnitřních nosníků sklovláknitým pletivem</t>
  </si>
  <si>
    <t>751936456</t>
  </si>
  <si>
    <t>1,5*(0,15*2+0,75)</t>
  </si>
  <si>
    <t>1,1*(0,15*2+0,45)*2</t>
  </si>
  <si>
    <t>1,3*(0,15*2+0,45)*2</t>
  </si>
  <si>
    <t>1,4*(0,15*2+0,45)</t>
  </si>
  <si>
    <t>1,4*(0,15*2+0,6)</t>
  </si>
  <si>
    <t>1,2*(0,15*2+0,45)</t>
  </si>
  <si>
    <t>13*1,1*0,3</t>
  </si>
  <si>
    <t>0,6*0,6+0,6*0,3</t>
  </si>
  <si>
    <t>38</t>
  </si>
  <si>
    <t>629991011</t>
  </si>
  <si>
    <t>Zakrytí výplní otvorů a svislých ploch fólií přilepenou lepící páskou</t>
  </si>
  <si>
    <t>1284661239</t>
  </si>
  <si>
    <t>0,8*0,75*2*2+0,8*0,8*8*2</t>
  </si>
  <si>
    <t>39</t>
  </si>
  <si>
    <t>631311115</t>
  </si>
  <si>
    <t>Mazanina tl do 80 mm z betonu prostého bez zvýšených nároků na prostředí tř. C 20/25</t>
  </si>
  <si>
    <t>467997065</t>
  </si>
  <si>
    <t>(21,79+3,78+9,09+3,91+5,36+5,27+15,18)*0,05 "P1</t>
  </si>
  <si>
    <t>(8,85+1,53+18,66+2,57+1,4+1,76+1,7+1,53+2,94+2,05+1,82+1,17+2,28+1,13+9,86)*0,052 "P2</t>
  </si>
  <si>
    <t>40</t>
  </si>
  <si>
    <t>631319171</t>
  </si>
  <si>
    <t>Příplatek k mazanině tl do 80 mm za stržení povrchu spodní vrstvy před vložením výztuže</t>
  </si>
  <si>
    <t>1148502493</t>
  </si>
  <si>
    <t>6,3*0,5 'Přepočtené koeficientem množství</t>
  </si>
  <si>
    <t>41</t>
  </si>
  <si>
    <t>631362021</t>
  </si>
  <si>
    <t>Výztuž mazanin svařovanými sítěmi Kari</t>
  </si>
  <si>
    <t>-676376964</t>
  </si>
  <si>
    <t>123,66*1,35*1,2/1000</t>
  </si>
  <si>
    <t>42</t>
  </si>
  <si>
    <t>632450131</t>
  </si>
  <si>
    <t>Vyrovnávací cementový potěr tl do 20 mm ze suchých směsí provedený v ploše</t>
  </si>
  <si>
    <t>-830742418</t>
  </si>
  <si>
    <t>Ostatní konstrukce a práce, bourání</t>
  </si>
  <si>
    <t>43</t>
  </si>
  <si>
    <t>949101111</t>
  </si>
  <si>
    <t>Lešení pomocné pro objekty pozemních staveb s lešeňovou podlahou v do 1,9 m zatížení do 150 kg/m2</t>
  </si>
  <si>
    <t>-873022041</t>
  </si>
  <si>
    <t>44</t>
  </si>
  <si>
    <t>952901111</t>
  </si>
  <si>
    <t>Vyčištění budov bytové a občanské výstavby při výšce podlaží do 4 m</t>
  </si>
  <si>
    <t>-1824013854</t>
  </si>
  <si>
    <t>45</t>
  </si>
  <si>
    <t>953845113</t>
  </si>
  <si>
    <t>Vyvložkování stávajícího komínového tělesa nerezovými vložkami pevnými D do 160 mm v 3 m</t>
  </si>
  <si>
    <t>877456362</t>
  </si>
  <si>
    <t>46</t>
  </si>
  <si>
    <t>953845123</t>
  </si>
  <si>
    <t>Příplatek k vyvložkování komínového průduchu nerezovými vložkami pevnými D do 160 mm ZKD 1 m výšky</t>
  </si>
  <si>
    <t>1986291347</t>
  </si>
  <si>
    <t>13,6*2</t>
  </si>
  <si>
    <t>47</t>
  </si>
  <si>
    <t>965042231</t>
  </si>
  <si>
    <t>Bourání podkladů pod dlažby nebo mazanin betonových nebo z litého asfaltu tl přes 100 mm pl do 4 m2</t>
  </si>
  <si>
    <t>-300687556</t>
  </si>
  <si>
    <t>1,85*2,85*0,2</t>
  </si>
  <si>
    <t>48</t>
  </si>
  <si>
    <t>967031132</t>
  </si>
  <si>
    <t>Přisekání rovných ostění v cihelném zdivu na MV nebo MVC</t>
  </si>
  <si>
    <t>1886575454</t>
  </si>
  <si>
    <t>0,45*2</t>
  </si>
  <si>
    <t>0,6*2</t>
  </si>
  <si>
    <t>49</t>
  </si>
  <si>
    <t>968072244</t>
  </si>
  <si>
    <t>Vybourání kovových rámů oken jednoduchých včetně křídel pl do 1 m2</t>
  </si>
  <si>
    <t>621628646</t>
  </si>
  <si>
    <t>1*0,8*12</t>
  </si>
  <si>
    <t>50</t>
  </si>
  <si>
    <t>968072455</t>
  </si>
  <si>
    <t>Vybourání kovových dveřních zárubní pl do 2 m2</t>
  </si>
  <si>
    <t>1765136742</t>
  </si>
  <si>
    <t>0,9*2*6</t>
  </si>
  <si>
    <t>51</t>
  </si>
  <si>
    <t>971033541</t>
  </si>
  <si>
    <t>Vybourání otvorů ve zdivu cihelném pl do 1 m2 na MVC nebo MV tl do 300 mm</t>
  </si>
  <si>
    <t>1542638378</t>
  </si>
  <si>
    <t>0,6*1,15*0,3</t>
  </si>
  <si>
    <t>52</t>
  </si>
  <si>
    <t>971033591</t>
  </si>
  <si>
    <t>Vybourání otvorů ve zdivu cihelném pl do 1 m2 na MVC nebo MV tl přes 900 mm</t>
  </si>
  <si>
    <t>231482346</t>
  </si>
  <si>
    <t>0,6*1,15*2,05</t>
  </si>
  <si>
    <t>0,6*1,15*0,6</t>
  </si>
  <si>
    <t>53</t>
  </si>
  <si>
    <t>971033651</t>
  </si>
  <si>
    <t>Vybourání otvorů ve zdivu cihelném pl do 4 m2 na MVC nebo MV tl do 600 mm</t>
  </si>
  <si>
    <t>460675454</t>
  </si>
  <si>
    <t>0,8*2*0,45*2</t>
  </si>
  <si>
    <t>1,64*2,65*0,45</t>
  </si>
  <si>
    <t>1,85*0,2*2,55</t>
  </si>
  <si>
    <t>2,25*0,45*2,55</t>
  </si>
  <si>
    <t>0,8*0,6*2,55</t>
  </si>
  <si>
    <t>54</t>
  </si>
  <si>
    <t>974031664</t>
  </si>
  <si>
    <t>Vysekání rýh ve zdivu cihelném pro vtahování nosníků hl do 150 mm v do 150 mm</t>
  </si>
  <si>
    <t>-133375643</t>
  </si>
  <si>
    <t>1,5*3</t>
  </si>
  <si>
    <t>1,5*4</t>
  </si>
  <si>
    <t>1,4*3</t>
  </si>
  <si>
    <t>1,2*3*2</t>
  </si>
  <si>
    <t>1,3*3*2</t>
  </si>
  <si>
    <t>0,9*5</t>
  </si>
  <si>
    <t>55</t>
  </si>
  <si>
    <t>978011191</t>
  </si>
  <si>
    <t>Otlučení (osekání) vnitřní vápenné nebo vápenocementové omítky stropů v rozsahu do 100 %</t>
  </si>
  <si>
    <t>352993494</t>
  </si>
  <si>
    <t>126,3</t>
  </si>
  <si>
    <t>56</t>
  </si>
  <si>
    <t>978013191</t>
  </si>
  <si>
    <t>Otlučení (osekání) vnitřní vápenné nebo vápenocementové omítky stěn v rozsahu do 100 %</t>
  </si>
  <si>
    <t>634393917</t>
  </si>
  <si>
    <t>(3,9*2+4,05*2)*2,55</t>
  </si>
  <si>
    <t>(4,6*2+4,05*2+0,2*2)*2,55</t>
  </si>
  <si>
    <t>(4,6*2+4,95*2)*2,55</t>
  </si>
  <si>
    <t>(4,6*2+4,05*2)*2,55</t>
  </si>
  <si>
    <t>(4,1*4+2*2+0,15*4+4,05*2+0,45*2+1,6*+0,65*2+1,2*2+1,5*2)*2,55</t>
  </si>
  <si>
    <t>1,85*2+2,55</t>
  </si>
  <si>
    <t>(1,6+0,45*2+4,05*2+5,1*2)*2,55</t>
  </si>
  <si>
    <t>997</t>
  </si>
  <si>
    <t>Přesun sutě</t>
  </si>
  <si>
    <t>57</t>
  </si>
  <si>
    <t>997013211</t>
  </si>
  <si>
    <t>Vnitrostaveništní doprava suti a vybouraných hmot pro budovy v do 6 m ručně</t>
  </si>
  <si>
    <t>-730772400</t>
  </si>
  <si>
    <t>58</t>
  </si>
  <si>
    <t>997013501</t>
  </si>
  <si>
    <t>Odvoz suti a vybouraných hmot na skládku nebo meziskládku do 1 km se složením</t>
  </si>
  <si>
    <t>104524624</t>
  </si>
  <si>
    <t>59</t>
  </si>
  <si>
    <t>997013509</t>
  </si>
  <si>
    <t>Příplatek k odvozu suti a vybouraných hmot na skládku ZKD 1 km přes 1 km</t>
  </si>
  <si>
    <t>361049594</t>
  </si>
  <si>
    <t>45,935*14 'Přepočtené koeficientem množství</t>
  </si>
  <si>
    <t>60</t>
  </si>
  <si>
    <t>997013607</t>
  </si>
  <si>
    <t>Poplatek za uložení na skládce (skládkovné) stavebního odpadu keramického kód odpadu 17 01 03</t>
  </si>
  <si>
    <t>326756695</t>
  </si>
  <si>
    <t>998</t>
  </si>
  <si>
    <t>Přesun hmot</t>
  </si>
  <si>
    <t>61</t>
  </si>
  <si>
    <t>998017002</t>
  </si>
  <si>
    <t>Přesun hmot s omezením mechanizace pro budovy v do 12 m</t>
  </si>
  <si>
    <t>-1953590644</t>
  </si>
  <si>
    <t>PSV</t>
  </si>
  <si>
    <t>Práce a dodávky PSV</t>
  </si>
  <si>
    <t>711</t>
  </si>
  <si>
    <t>Izolace proti vodě, vlhkosti a plynům</t>
  </si>
  <si>
    <t>62</t>
  </si>
  <si>
    <t>711111001</t>
  </si>
  <si>
    <t>Provedení izolace proti zemní vlhkosti vodorovné za studena nátěrem penetračním</t>
  </si>
  <si>
    <t>-643427813</t>
  </si>
  <si>
    <t>2,25*2 "dojezd výtahu</t>
  </si>
  <si>
    <t>63</t>
  </si>
  <si>
    <t>11163150</t>
  </si>
  <si>
    <t>lak penetrační asfaltový</t>
  </si>
  <si>
    <t>-174136010</t>
  </si>
  <si>
    <t>130,8*0,0003 'Přepočtené koeficientem množství</t>
  </si>
  <si>
    <t>64</t>
  </si>
  <si>
    <t>711112001</t>
  </si>
  <si>
    <t>Provedení izolace proti zemní vlhkosti svislé za studena nátěrem penetračním</t>
  </si>
  <si>
    <t>-1858795582</t>
  </si>
  <si>
    <t>(2,25*2+2*2)*1,2 "dojezd výtahu</t>
  </si>
  <si>
    <t>65</t>
  </si>
  <si>
    <t>-808229532</t>
  </si>
  <si>
    <t>10,2*0,00035 'Přepočtené koeficientem množství</t>
  </si>
  <si>
    <t>66</t>
  </si>
  <si>
    <t>711113115</t>
  </si>
  <si>
    <t>Izolace proti vlhkosti na vodorovné ploše za studena těsnicí hmotou dvousložkovou na bázi polymery modifikované živičné emulze</t>
  </si>
  <si>
    <t>354020673</t>
  </si>
  <si>
    <t>(21,79+3,78+9,09+3,91+5,36+5,27+15,18) "P1</t>
  </si>
  <si>
    <t>67</t>
  </si>
  <si>
    <t>711113125</t>
  </si>
  <si>
    <t>Izolace proti vlhkosti na svislé ploše za studena těsnicí hmotou dvousložkovou na bázi polymery modifikované živičné emulze</t>
  </si>
  <si>
    <t>2106714561</t>
  </si>
  <si>
    <t>(3,05*2+2,9*2)*0,2</t>
  </si>
  <si>
    <t>(1,7*2+0,9*2)*0,2</t>
  </si>
  <si>
    <t>(4,0*2+4,6*2)*0,2</t>
  </si>
  <si>
    <t>(1,9*2+1,35*2)*0,2</t>
  </si>
  <si>
    <t>(1,5*2+0,9*2)*0,2</t>
  </si>
  <si>
    <t>(0,9+1,95*2)*1,5</t>
  </si>
  <si>
    <t>(1*2+1,7*2)*0,2</t>
  </si>
  <si>
    <t>(1,05*2+2,8*2-0,8)*1,5</t>
  </si>
  <si>
    <t>(1,3*6+0,9*2+1,4*+1,6*2)*0,2</t>
  </si>
  <si>
    <t>(1,75*2+1,3*2+0,9*2+1,25*2)*0,2</t>
  </si>
  <si>
    <t>(4,65*2+0,4*2+4,1*2)*0,2</t>
  </si>
  <si>
    <t>68</t>
  </si>
  <si>
    <t>711131101</t>
  </si>
  <si>
    <t>Provedení izolace proti zemní vlhkosti pásy na sucho vodorovné AIP nebo tkaninou</t>
  </si>
  <si>
    <t>1868647716</t>
  </si>
  <si>
    <t>69</t>
  </si>
  <si>
    <t>69311175</t>
  </si>
  <si>
    <t>geotextilie PP s ÚV stabilizací 500g/m2</t>
  </si>
  <si>
    <t>1420178895</t>
  </si>
  <si>
    <t>126,3*1,15 'Přepočtené koeficientem množství</t>
  </si>
  <si>
    <t>70</t>
  </si>
  <si>
    <t>711141559</t>
  </si>
  <si>
    <t>Provedení izolace proti zemní vlhkosti pásy přitavením vodorovné NAIP</t>
  </si>
  <si>
    <t>399094468</t>
  </si>
  <si>
    <t>126,3*2</t>
  </si>
  <si>
    <t>71</t>
  </si>
  <si>
    <t>62833158</t>
  </si>
  <si>
    <t>pás asfaltový natavitelný oxidovaný tl 4,0mm typu G200 S40 s vložkou ze skleněné tkaniny, s jemnozrnným minerálním posypem</t>
  </si>
  <si>
    <t>-1770454733</t>
  </si>
  <si>
    <t>252,6*1,15 'Přepočtené koeficientem množství</t>
  </si>
  <si>
    <t>72</t>
  </si>
  <si>
    <t>-130588854</t>
  </si>
  <si>
    <t>73</t>
  </si>
  <si>
    <t>62836110</t>
  </si>
  <si>
    <t>pás asfaltový natavitelný oxidovaný tl 4,0mm s vložkou z hliníkové fólie / hliníkové fólie s textilií, se spalitelnou PE folií nebo jemnozrnným minerálním posypem</t>
  </si>
  <si>
    <t>1473761772</t>
  </si>
  <si>
    <t>4,5*1,15 'Přepočtené koeficientem množství</t>
  </si>
  <si>
    <t>74</t>
  </si>
  <si>
    <t>711142559</t>
  </si>
  <si>
    <t>Provedení izolace proti zemní vlhkosti pásy přitavením svislé NAIP</t>
  </si>
  <si>
    <t>1042381237</t>
  </si>
  <si>
    <t>75</t>
  </si>
  <si>
    <t>108426038</t>
  </si>
  <si>
    <t>10,2*1,2 'Přepočtené koeficientem množství</t>
  </si>
  <si>
    <t>76</t>
  </si>
  <si>
    <t>998711202</t>
  </si>
  <si>
    <t>Přesun hmot procentní pro izolace proti vodě, vlhkosti a plynům v objektech v do 12 m</t>
  </si>
  <si>
    <t>%</t>
  </si>
  <si>
    <t>-673757865</t>
  </si>
  <si>
    <t>713</t>
  </si>
  <si>
    <t>Izolace tepelné</t>
  </si>
  <si>
    <t>77</t>
  </si>
  <si>
    <t>713121111</t>
  </si>
  <si>
    <t>Montáž izolace tepelné podlah volně kladenými rohožemi, pásy, dílci, deskami 1 vrstva</t>
  </si>
  <si>
    <t>1258044299</t>
  </si>
  <si>
    <t>78</t>
  </si>
  <si>
    <t>28376356</t>
  </si>
  <si>
    <t>deska perimetrická spodních staveb, podlah a plochých střech 200kPa λ=0,034 tl 80mm</t>
  </si>
  <si>
    <t>-1918652563</t>
  </si>
  <si>
    <t>126,3*1,02 'Přepočtené koeficientem množství</t>
  </si>
  <si>
    <t>79</t>
  </si>
  <si>
    <t>-1935192332</t>
  </si>
  <si>
    <t>1,6*1,15*2</t>
  </si>
  <si>
    <t>2,25*1,15*2</t>
  </si>
  <si>
    <t>80</t>
  </si>
  <si>
    <t>28376357</t>
  </si>
  <si>
    <t>deska perimetrická spodních staveb, podlah a plochých střech 200kPa λ=0,034 tl 140mm</t>
  </si>
  <si>
    <t>1676790567</t>
  </si>
  <si>
    <t>8,855*1,05 'Přepočtené koeficientem množství</t>
  </si>
  <si>
    <t>81</t>
  </si>
  <si>
    <t>713191132</t>
  </si>
  <si>
    <t>Montáž izolace tepelné podlah, stropů vrchem nebo střech překrytí separační fólií z PE</t>
  </si>
  <si>
    <t>-1512594080</t>
  </si>
  <si>
    <t>82</t>
  </si>
  <si>
    <t>28329234</t>
  </si>
  <si>
    <t>fólie PE homogenní pro parotěsnou vrstvu zejména plochých střech tl 0,2mm</t>
  </si>
  <si>
    <t>-483891215</t>
  </si>
  <si>
    <t>126,3*1,1 'Přepočtené koeficientem množství</t>
  </si>
  <si>
    <t>83</t>
  </si>
  <si>
    <t>998713202</t>
  </si>
  <si>
    <t>Přesun hmot procentní pro izolace tepelné v objektech v do 12 m</t>
  </si>
  <si>
    <t>-1815300325</t>
  </si>
  <si>
    <t>761</t>
  </si>
  <si>
    <t>Konstrukce prosvětlovací</t>
  </si>
  <si>
    <t>84</t>
  </si>
  <si>
    <t>761661071</t>
  </si>
  <si>
    <t>Osazení sklepních světlíků (anglických dvorků) hloubky přes 1,0 m, šířky do 1,5 m</t>
  </si>
  <si>
    <t>139593940</t>
  </si>
  <si>
    <t>85</t>
  </si>
  <si>
    <t>56245254-1</t>
  </si>
  <si>
    <t>světlík sklepní včetně odvodňovacího prvku (vnitřní rozměr 1250x1000x400)</t>
  </si>
  <si>
    <t>-1119193525</t>
  </si>
  <si>
    <t>763</t>
  </si>
  <si>
    <t>Konstrukce suché výstavby</t>
  </si>
  <si>
    <t>86</t>
  </si>
  <si>
    <t>763121421</t>
  </si>
  <si>
    <t>SDK stěna předsazená tl 62,5 mm profil CW+UW 50 deska 1xDF 12,5 s izolací EI 30</t>
  </si>
  <si>
    <t>1024043297</t>
  </si>
  <si>
    <t>0,9*1,2*3</t>
  </si>
  <si>
    <t>87</t>
  </si>
  <si>
    <t>763172315</t>
  </si>
  <si>
    <t>Montáž revizních dvířek SDK kcí vel. 600x600 mm</t>
  </si>
  <si>
    <t>-1075562135</t>
  </si>
  <si>
    <t>88</t>
  </si>
  <si>
    <t>59030714</t>
  </si>
  <si>
    <t>dvířka revizní s automatickým zámkem 600x600mm</t>
  </si>
  <si>
    <t>324164020</t>
  </si>
  <si>
    <t>89</t>
  </si>
  <si>
    <t>998763402</t>
  </si>
  <si>
    <t>Přesun hmot procentní pro sádrokartonové konstrukce v objektech v do 12 m</t>
  </si>
  <si>
    <t>2014821833</t>
  </si>
  <si>
    <t>766</t>
  </si>
  <si>
    <t>Konstrukce truhlářské</t>
  </si>
  <si>
    <t>90</t>
  </si>
  <si>
    <t>766621622</t>
  </si>
  <si>
    <t>Montáž dřevěných oken plochy do 1 m2 zdvojených otevíravých do zdiva</t>
  </si>
  <si>
    <t>2012776867</t>
  </si>
  <si>
    <t>91</t>
  </si>
  <si>
    <t>01L</t>
  </si>
  <si>
    <t>Okno dřevěné 800x750 - 01/L</t>
  </si>
  <si>
    <t>-1707743602</t>
  </si>
  <si>
    <t>92</t>
  </si>
  <si>
    <t>02P</t>
  </si>
  <si>
    <t>Okno dřevěné 800x750 - 02/P</t>
  </si>
  <si>
    <t>-1226088983</t>
  </si>
  <si>
    <t>93</t>
  </si>
  <si>
    <t>03L</t>
  </si>
  <si>
    <t>Okno dřevěné 800x800 - 03/L</t>
  </si>
  <si>
    <t>1562681784</t>
  </si>
  <si>
    <t>94</t>
  </si>
  <si>
    <t>04P</t>
  </si>
  <si>
    <t>Okno dřevěné 800x800 - 04/P</t>
  </si>
  <si>
    <t>1088648887</t>
  </si>
  <si>
    <t>95</t>
  </si>
  <si>
    <t>766660171</t>
  </si>
  <si>
    <t>Montáž dveřních křídel otvíravých jednokřídlových š do 0,8 m do obložkové zárubně</t>
  </si>
  <si>
    <t>605724492</t>
  </si>
  <si>
    <t>96</t>
  </si>
  <si>
    <t>61162073</t>
  </si>
  <si>
    <t>dveře jednokřídlé voštinové povrch laminátový plné 700x1970/2100mm</t>
  </si>
  <si>
    <t>1495972188</t>
  </si>
  <si>
    <t>97</t>
  </si>
  <si>
    <t>61162074</t>
  </si>
  <si>
    <t>dveře jednokřídlé voštinové povrch laminátový plné 800x1970/2100mm</t>
  </si>
  <si>
    <t>1117292428</t>
  </si>
  <si>
    <t>98</t>
  </si>
  <si>
    <t>766660172</t>
  </si>
  <si>
    <t>Montáž dveřních křídel otvíravých jednokřídlových š přes 0,8 m do obložkové zárubně</t>
  </si>
  <si>
    <t>1381567638</t>
  </si>
  <si>
    <t>99</t>
  </si>
  <si>
    <t>61162863-1</t>
  </si>
  <si>
    <t>dveře vnitřní foliované plné 1křídlé 1000x1970mm</t>
  </si>
  <si>
    <t>295890728</t>
  </si>
  <si>
    <t>766660181</t>
  </si>
  <si>
    <t>Montáž dveřních křídel otvíravých jednokřídlových š do 0,8 m požárních do obložkové zárubně</t>
  </si>
  <si>
    <t>763145124</t>
  </si>
  <si>
    <t>101</t>
  </si>
  <si>
    <t>61162097</t>
  </si>
  <si>
    <t>dveře jednokřídlé dřevotřískové protipožární EI (EW) 30 D3 povrch laminátový plné 700x1970/2100mm</t>
  </si>
  <si>
    <t>-1706038196</t>
  </si>
  <si>
    <t>102</t>
  </si>
  <si>
    <t>61162098</t>
  </si>
  <si>
    <t>dveře jednokřídlé dřevotřískové protipožární EI (EW) 30 D3 povrch laminátový plné 800x1970/2100mm</t>
  </si>
  <si>
    <t>-151024692</t>
  </si>
  <si>
    <t>103</t>
  </si>
  <si>
    <t>61165612-05P</t>
  </si>
  <si>
    <t>dveře vnitřní požárně odolné 1100x2100mm EI 30 DP1-C - 05/P</t>
  </si>
  <si>
    <t>-1069436955</t>
  </si>
  <si>
    <t>104</t>
  </si>
  <si>
    <t>61165612-1</t>
  </si>
  <si>
    <t>dveře vnitřní požárně odolné CPL fólie EI (EW) 30 D3 1křídlové 1000x1970mm</t>
  </si>
  <si>
    <t>649516968</t>
  </si>
  <si>
    <t>105</t>
  </si>
  <si>
    <t>766660716</t>
  </si>
  <si>
    <t>Montáž dveřních křídel samozavírače na dřevěnou zárubeň</t>
  </si>
  <si>
    <t>-1812572250</t>
  </si>
  <si>
    <t>106</t>
  </si>
  <si>
    <t>549-1</t>
  </si>
  <si>
    <t>samozavírač dveří pro protipožární dveře</t>
  </si>
  <si>
    <t>-2036579688</t>
  </si>
  <si>
    <t>107</t>
  </si>
  <si>
    <t>766660731</t>
  </si>
  <si>
    <t>Montáž dveřního bezpečnostního kování - zámku</t>
  </si>
  <si>
    <t>10362814</t>
  </si>
  <si>
    <t>108</t>
  </si>
  <si>
    <t>553-1</t>
  </si>
  <si>
    <t>fab</t>
  </si>
  <si>
    <t>-1140049891</t>
  </si>
  <si>
    <t>109</t>
  </si>
  <si>
    <t>766660733</t>
  </si>
  <si>
    <t>Montáž dveřního bezpečnostního kování - štítku s klikou</t>
  </si>
  <si>
    <t>153659416</t>
  </si>
  <si>
    <t>553-2</t>
  </si>
  <si>
    <t>Kování</t>
  </si>
  <si>
    <t>1586371545</t>
  </si>
  <si>
    <t>111</t>
  </si>
  <si>
    <t>766682111</t>
  </si>
  <si>
    <t>Montáž zárubní obložkových pro dveře jednokřídlové tl stěny do 170 mm</t>
  </si>
  <si>
    <t>973425664</t>
  </si>
  <si>
    <t>112</t>
  </si>
  <si>
    <t>61182307</t>
  </si>
  <si>
    <t>zárubeň jednokřídlá obložková s laminátovým povrchem tl stěny 60-150mm rozměru 600-1100/1970, 2100mm</t>
  </si>
  <si>
    <t>688832545</t>
  </si>
  <si>
    <t>113</t>
  </si>
  <si>
    <t>766682113</t>
  </si>
  <si>
    <t>Montáž zárubní obložkových pro dveře jednokřídlové tl stěny přes 350 mm</t>
  </si>
  <si>
    <t>-1833515680</t>
  </si>
  <si>
    <t>114</t>
  </si>
  <si>
    <t>61182309</t>
  </si>
  <si>
    <t>zárubeň jednokřídlá obložková s laminátovým povrchem tl stěny 260-350mm rozměru 600-1100/1970, 2100mm</t>
  </si>
  <si>
    <t>-491871672</t>
  </si>
  <si>
    <t>115</t>
  </si>
  <si>
    <t>766682211</t>
  </si>
  <si>
    <t>Montáž zárubní obložkových protipožárních pro dveře jednokřídlové tl stěny do 170 mm</t>
  </si>
  <si>
    <t>-932169346</t>
  </si>
  <si>
    <t>116</t>
  </si>
  <si>
    <t>61182318</t>
  </si>
  <si>
    <t>zárubeň jednokřídlá obložková s laminátovým povrchem a protipožární úpravou tl stěny 60-150mm rozměru 600-1100/1970, 2100mm</t>
  </si>
  <si>
    <t>-1749041738</t>
  </si>
  <si>
    <t>117</t>
  </si>
  <si>
    <t>766682213</t>
  </si>
  <si>
    <t>Montáž zárubní obložkových protipožárních pro dveře jednokřídlové tl stěny přes 350 mm</t>
  </si>
  <si>
    <t>-181543470</t>
  </si>
  <si>
    <t>118</t>
  </si>
  <si>
    <t>61182320</t>
  </si>
  <si>
    <t>zárubeň jednokřídlá obložková s laminátovým povrchem a protipožární úpravou tl stěny 260-350mm rozměru 600-1100/1970, 2100mm</t>
  </si>
  <si>
    <t>-1281223364</t>
  </si>
  <si>
    <t>119</t>
  </si>
  <si>
    <t>766691911</t>
  </si>
  <si>
    <t>Vyvěšení nebo zavěšení dřevěných křídel oken pl do 1,5 m2</t>
  </si>
  <si>
    <t>1998575536</t>
  </si>
  <si>
    <t>766691914</t>
  </si>
  <si>
    <t>Vyvěšení nebo zavěšení dřevěných křídel dveří pl do 2 m2</t>
  </si>
  <si>
    <t>-908261080</t>
  </si>
  <si>
    <t>121</t>
  </si>
  <si>
    <t>766694121</t>
  </si>
  <si>
    <t>Montáž parapetních desek dřevěných nebo plastových šířky přes 30 cm délky do 1,0 m</t>
  </si>
  <si>
    <t>-1728649530</t>
  </si>
  <si>
    <t>122</t>
  </si>
  <si>
    <t>60794109</t>
  </si>
  <si>
    <t>deska parapetní dřevotřísková vnitřní 600x1000mm</t>
  </si>
  <si>
    <t>595629588</t>
  </si>
  <si>
    <t>123</t>
  </si>
  <si>
    <t>60794121</t>
  </si>
  <si>
    <t>koncovka PVC k parapetním dřevotřískovým deskám 600mm</t>
  </si>
  <si>
    <t>-1124945400</t>
  </si>
  <si>
    <t>124</t>
  </si>
  <si>
    <t>998766202</t>
  </si>
  <si>
    <t>Přesun hmot procentní pro konstrukce truhlářské v objektech v do 12 m</t>
  </si>
  <si>
    <t>177688410</t>
  </si>
  <si>
    <t>767</t>
  </si>
  <si>
    <t>Konstrukce zámečnické</t>
  </si>
  <si>
    <t>125</t>
  </si>
  <si>
    <t>767-schzdmtž</t>
  </si>
  <si>
    <t>Demontáž zábradlí schodiště 1PP-3NP</t>
  </si>
  <si>
    <t>22029666</t>
  </si>
  <si>
    <t>126</t>
  </si>
  <si>
    <t>767-nz</t>
  </si>
  <si>
    <t>M+D nové zábradí schodiště - kovářský prvek, repase původního - 1PP-3NP</t>
  </si>
  <si>
    <t>1555927804</t>
  </si>
  <si>
    <t>771</t>
  </si>
  <si>
    <t>Podlahy z dlaždic</t>
  </si>
  <si>
    <t>127</t>
  </si>
  <si>
    <t>771151013</t>
  </si>
  <si>
    <t>Samonivelační stěrka podlah pevnosti 20 MPa tl 8 mm</t>
  </si>
  <si>
    <t>-1738516560</t>
  </si>
  <si>
    <t>128</t>
  </si>
  <si>
    <t>771474112</t>
  </si>
  <si>
    <t>Montáž soklů z dlaždic keramických rovných flexibilní lepidlo v do 90 mm</t>
  </si>
  <si>
    <t>-473367170</t>
  </si>
  <si>
    <t>9,45*2+5,25*2+0,15*4-0,8*4-1,1-1,18-0,7*2 "1S.01</t>
  </si>
  <si>
    <t>3,15*2+1,2*2-0,8 "1S.02</t>
  </si>
  <si>
    <t>2,9*2+3,05*2-1 "1S.03</t>
  </si>
  <si>
    <t>3,9*2+3,1*2-0,8 "1S.04</t>
  </si>
  <si>
    <t>1,7*2+0,9*2-0,8 "1S.05</t>
  </si>
  <si>
    <t>4,05*2+4,6*2-1,1 "1S.06</t>
  </si>
  <si>
    <t>3,4*2+1,15*2-0,8*3 "1S.07</t>
  </si>
  <si>
    <t>1,7*2+3,15*2-0,8-0,7 "1S.08</t>
  </si>
  <si>
    <t>1,9*2+1,35*2-0,7*3 "1S.09</t>
  </si>
  <si>
    <t>1,55*2+0,9*2-0,7 "1S.10</t>
  </si>
  <si>
    <t>1,95*2+0,9*2-0,7 "1S.11</t>
  </si>
  <si>
    <t>3,1*2+1,7*2-0,8-0,7 "1S.12</t>
  </si>
  <si>
    <t>1,7*2+1*2-0,7*2 "1S.13</t>
  </si>
  <si>
    <t>1,7*2+0,9*2-0,7 "1S.14</t>
  </si>
  <si>
    <t>2,8*2+1,05*2-0,8 "1S.15</t>
  </si>
  <si>
    <t>4,05*2+4,6*2-0,8 "1S.16</t>
  </si>
  <si>
    <t>1,6*2+1,3*2-0,7*2 "1S.17</t>
  </si>
  <si>
    <t>1,4*2+1,3*2-0,7*2 "1S.18</t>
  </si>
  <si>
    <t>1,3*2+0,9*2-0,7 "1S.19</t>
  </si>
  <si>
    <t>1,7*2+1,3*2-0,7*2 "1S.20</t>
  </si>
  <si>
    <t>1,25*2+0,9*2-0,7 "1S.21</t>
  </si>
  <si>
    <t>4,63*2+0,4*2+4,1*2-0,7 "1S.22</t>
  </si>
  <si>
    <t>129</t>
  </si>
  <si>
    <t>59761416</t>
  </si>
  <si>
    <t>sokl-dlažba keramická slinutá hladká do interiéru i exteriéru 300x80mm</t>
  </si>
  <si>
    <t>-176623356</t>
  </si>
  <si>
    <t>182,080/0,3</t>
  </si>
  <si>
    <t>606,933*1,1 'Přepočtené koeficientem množství</t>
  </si>
  <si>
    <t>771573116</t>
  </si>
  <si>
    <t>Montáž podlah keramických hladkých lepených standardním lepidlem do 25 ks/m2</t>
  </si>
  <si>
    <t>-411178494</t>
  </si>
  <si>
    <t>131</t>
  </si>
  <si>
    <t>59761406</t>
  </si>
  <si>
    <t>dlažba keramická slinutá protiskluzná do interiéru i exteriéru pro vysoké mechanické namáhání přes 22 do 25ks/m2</t>
  </si>
  <si>
    <t>829109437</t>
  </si>
  <si>
    <t>123,66*1,1 'Přepočtené koeficientem množství</t>
  </si>
  <si>
    <t>132</t>
  </si>
  <si>
    <t>771577111</t>
  </si>
  <si>
    <t>Příplatek k montáži podlah keramických lepených flexibilním lepidlem za plochu do 5 m2</t>
  </si>
  <si>
    <t>-1308407553</t>
  </si>
  <si>
    <t>3,78+1,53+3,91+2,57+1,4+1,76+1,7+1,53+2,94+2,08+1,82+1,17+2,28+1,13</t>
  </si>
  <si>
    <t>133</t>
  </si>
  <si>
    <t>771121011</t>
  </si>
  <si>
    <t>Nátěr penetrační na podlahu</t>
  </si>
  <si>
    <t>-1814182171</t>
  </si>
  <si>
    <t>134</t>
  </si>
  <si>
    <t>998771202</t>
  </si>
  <si>
    <t>Přesun hmot procentní pro podlahy z dlaždic v objektech v do 12 m</t>
  </si>
  <si>
    <t>945080846</t>
  </si>
  <si>
    <t>781</t>
  </si>
  <si>
    <t>Dokončovací práce - obklady</t>
  </si>
  <si>
    <t>135</t>
  </si>
  <si>
    <t>781474115</t>
  </si>
  <si>
    <t>Montáž obkladů vnitřních keramických hladkých do 25 ks/m2 lepených flexibilním lepidlem</t>
  </si>
  <si>
    <t>727646512</t>
  </si>
  <si>
    <t>(2,9*2+3,05*2-1)*2,05 "1S.03</t>
  </si>
  <si>
    <t>(1,7*2+0,9*2-0,8)*2,05 "1S.05</t>
  </si>
  <si>
    <t>1,9*2+1,35*2-0,7*2,05 "1S.09</t>
  </si>
  <si>
    <t>(1,55*2+0,9*2-0,7)*2,05 "1S.10</t>
  </si>
  <si>
    <t>(1,95*2+0,9*2-0,7)*2,05 "1S.11</t>
  </si>
  <si>
    <t>(1,7*2+1*2-0,7*2)*2,05 "1S.13</t>
  </si>
  <si>
    <t>(1,7*2+0,9*2-0,7)*2,05 "1S.14</t>
  </si>
  <si>
    <t>(2,8*2+1,05*2-0,8)*2,05 "1S.15</t>
  </si>
  <si>
    <t>4,6*1,5 "1S.16</t>
  </si>
  <si>
    <t>(1,6*2+1,3*2-0,7*2)*2,05 "1S.17</t>
  </si>
  <si>
    <t>(1,4*2+1,3*2-0,7*2)*2,05 "1S.18</t>
  </si>
  <si>
    <t>(1,3*2+0,9*2-0,7)*2,05 "1S.19</t>
  </si>
  <si>
    <t>(1,7*2+1,3*2-0,7*2)*2,05 "1S.20</t>
  </si>
  <si>
    <t>(1,25*2+0,9*2-0,7)*2,05 "1S.21</t>
  </si>
  <si>
    <t>(4,63*2+0,4*2+4,1*2-0,7)*2,05 "1S.22</t>
  </si>
  <si>
    <t>136</t>
  </si>
  <si>
    <t>59761039</t>
  </si>
  <si>
    <t>obklad keramický hladký přes 22 do 25ks/m2</t>
  </si>
  <si>
    <t>107390687</t>
  </si>
  <si>
    <t>171,373*1,1 'Přepočtené koeficientem množství</t>
  </si>
  <si>
    <t>137</t>
  </si>
  <si>
    <t>781477111</t>
  </si>
  <si>
    <t>Příplatek k montáži obkladů vnitřních keramických hladkých za plochu do 10 m2</t>
  </si>
  <si>
    <t>-854090396</t>
  </si>
  <si>
    <t>138</t>
  </si>
  <si>
    <t>781494111NZ</t>
  </si>
  <si>
    <t>Nerez profily rohové lepené flexibilním lepidlem</t>
  </si>
  <si>
    <t>1248429360</t>
  </si>
  <si>
    <t>2,0*3</t>
  </si>
  <si>
    <t>139</t>
  </si>
  <si>
    <t>781494511NZ</t>
  </si>
  <si>
    <t>Nerez profily ukončovací lepené flexibilním lepidlem</t>
  </si>
  <si>
    <t>-55153390</t>
  </si>
  <si>
    <t>(2,9*2+3,05*2-1) "1S.03</t>
  </si>
  <si>
    <t>(1,7*2+0,9*2-0,8) "1S.05</t>
  </si>
  <si>
    <t>1,9*2+1,35*2-0,7 "1S.09</t>
  </si>
  <si>
    <t>(1,55*2+0,9*2-0,7) "1S.10</t>
  </si>
  <si>
    <t>(1,95*2+0,9*2-0,7) "1S.11</t>
  </si>
  <si>
    <t>(1,7*2+1*2-0,7*2) "1S.13</t>
  </si>
  <si>
    <t>(1,7*2+0,9*2-0,7) "1S.14</t>
  </si>
  <si>
    <t>(2,8*2+1,05*2-0,8) "1S.15</t>
  </si>
  <si>
    <t>(4,05*2+4,6*2-0,8) "1S.16</t>
  </si>
  <si>
    <t>(1,6*2+1,3*2-0,7*2) "1S.17</t>
  </si>
  <si>
    <t>(1,4*2+1,3*2-0,7*2) "1S.18</t>
  </si>
  <si>
    <t>(1,3*2+0,9*2-0,7) "1S.19</t>
  </si>
  <si>
    <t>(1,7*2+1,3*2-0,7*2) "1S.20</t>
  </si>
  <si>
    <t>(1,25*2+0,9*2-0,7) "1S.21</t>
  </si>
  <si>
    <t>(4,63*2+0,4*2+4,1*2-0,7) "1S.22</t>
  </si>
  <si>
    <t>998781202</t>
  </si>
  <si>
    <t>Přesun hmot procentní pro obklady keramické v objektech v do 12 m</t>
  </si>
  <si>
    <t>1879210374</t>
  </si>
  <si>
    <t>784</t>
  </si>
  <si>
    <t>Dokončovací práce - malby a tapety</t>
  </si>
  <si>
    <t>141</t>
  </si>
  <si>
    <t>784181101</t>
  </si>
  <si>
    <t>Základní akrylátová jednonásobná penetrace podkladu v místnostech výšky do 3,80 m</t>
  </si>
  <si>
    <t>396302029</t>
  </si>
  <si>
    <t>(9,45*2+5,25*2+0,15*4)*2,4 "1S.01</t>
  </si>
  <si>
    <t>(3,15*2+1,2*2)*2,4 "1S.02</t>
  </si>
  <si>
    <t>(2,9*2+3,05*2)*0,35 "1S.03</t>
  </si>
  <si>
    <t>(3,9*2+3,1*2)*2,4 "1S.04</t>
  </si>
  <si>
    <t>(1,7*2+0,9*2)*0,35 "1S.05</t>
  </si>
  <si>
    <t>(4,05*2+4,6*2)*2,4 "1S.06</t>
  </si>
  <si>
    <t>(3,4*2+1,15*2)*2,4 "1S.07</t>
  </si>
  <si>
    <t>(1,7*2+3,15*2)*2,4 "1S.08</t>
  </si>
  <si>
    <t>(1,9*2+1,35*2)*0,35 "1S.09</t>
  </si>
  <si>
    <t>(1,55*2+0,9*2)*0,35 "1S.10</t>
  </si>
  <si>
    <t>(1,95*2+0,9*2)*0,35 "1S.11</t>
  </si>
  <si>
    <t>(3,1*2+1,7*2)*2,4 "1S.12</t>
  </si>
  <si>
    <t>(1,7*2+1*2)*0,35 "1S.13</t>
  </si>
  <si>
    <t>(1,7*2+0,9*2)*0,35 "1S.14</t>
  </si>
  <si>
    <t>(2,8*2+1,05*2)*0,35 "1S.15</t>
  </si>
  <si>
    <t>(4,05*2+4,6*2)*2,4 "1S.16</t>
  </si>
  <si>
    <t>(1,6*2+1,3*2)*0,35 "1S.17</t>
  </si>
  <si>
    <t>(1,4*2+1,3*2)*0,35 "1S.18</t>
  </si>
  <si>
    <t>(1,3*2+0,9*2)*0,35 "1S.19</t>
  </si>
  <si>
    <t>(1,7*2+1,3*2)*0,35 "1S.20</t>
  </si>
  <si>
    <t>(1,25*2+0,9*2)*0,35 "1S.21</t>
  </si>
  <si>
    <t>(4,63*2+0,4*2+4,1*2)*0,35 "1S.22</t>
  </si>
  <si>
    <t>(1,8*2+1,85*2)*2,4 "1S.23</t>
  </si>
  <si>
    <t>142</t>
  </si>
  <si>
    <t>784221101</t>
  </si>
  <si>
    <t>Dvojnásobné bílé malby ze směsí za sucha dobře otěruvzdorných v místnostech do 3,80 m</t>
  </si>
  <si>
    <t>1135187220</t>
  </si>
  <si>
    <t>Práce a dodávky M</t>
  </si>
  <si>
    <t>33-M</t>
  </si>
  <si>
    <t>Montáže dopr.zaříz.,sklad. zař. a váh</t>
  </si>
  <si>
    <t>143</t>
  </si>
  <si>
    <t>330-01-1</t>
  </si>
  <si>
    <t>M+D výtah - specifikace viz PD</t>
  </si>
  <si>
    <t>1691603550</t>
  </si>
  <si>
    <t>144</t>
  </si>
  <si>
    <t>430-1</t>
  </si>
  <si>
    <t>M+D schodolez vč.přidružených prací</t>
  </si>
  <si>
    <t>-2095495185</t>
  </si>
  <si>
    <t>145</t>
  </si>
  <si>
    <t>999-inv-1</t>
  </si>
  <si>
    <t>osazení invetáře</t>
  </si>
  <si>
    <t>h</t>
  </si>
  <si>
    <t>1582162030</t>
  </si>
  <si>
    <t>146</t>
  </si>
  <si>
    <t>611-1</t>
  </si>
  <si>
    <t>šatní skříňky</t>
  </si>
  <si>
    <t>1024256574</t>
  </si>
  <si>
    <t>147</t>
  </si>
  <si>
    <t>611-2</t>
  </si>
  <si>
    <t>kuchyňská linka m.č.1S.16 - viz PD</t>
  </si>
  <si>
    <t>1182387453</t>
  </si>
  <si>
    <t>148</t>
  </si>
  <si>
    <t>611-infra</t>
  </si>
  <si>
    <t>infrasauna</t>
  </si>
  <si>
    <t>1246417320</t>
  </si>
  <si>
    <t>110 - SO 01 - Stávající budova - 1NP</t>
  </si>
  <si>
    <t xml:space="preserve">    725 - Zdravotechnika - zařizovací předměty</t>
  </si>
  <si>
    <t xml:space="preserve">    776 - Podlahy povlakové</t>
  </si>
  <si>
    <t>311234311</t>
  </si>
  <si>
    <t>Zdivo jednovrstvé z cihel děrovaných do P10 na maltu M10 tl 440 mm</t>
  </si>
  <si>
    <t>-2066489299</t>
  </si>
  <si>
    <t>1,1*1,25</t>
  </si>
  <si>
    <t>0,6*2,1*2</t>
  </si>
  <si>
    <t>(0,2+0,25)*2,06</t>
  </si>
  <si>
    <t>(1,85+1,8+0,3)*3,45</t>
  </si>
  <si>
    <t>1*2</t>
  </si>
  <si>
    <t>0,3*3,45</t>
  </si>
  <si>
    <t>0,4*3,45</t>
  </si>
  <si>
    <t>1,3*0,45*0,15</t>
  </si>
  <si>
    <t>1,3*0,15*2</t>
  </si>
  <si>
    <t>1,2*0,3*0,15</t>
  </si>
  <si>
    <t>(1,2*4+1,3*5)*8,34*1,05/1000</t>
  </si>
  <si>
    <t>1,3*2*3,86*1,05/1000</t>
  </si>
  <si>
    <t>1,2*0,15*2*3</t>
  </si>
  <si>
    <t>-863255510</t>
  </si>
  <si>
    <t>1194703859</t>
  </si>
  <si>
    <t>-263718192</t>
  </si>
  <si>
    <t>-550973886</t>
  </si>
  <si>
    <t>0,638*80/1000</t>
  </si>
  <si>
    <t>430-SCH</t>
  </si>
  <si>
    <t>Oprava schodišťových stupňů</t>
  </si>
  <si>
    <t>2006578093</t>
  </si>
  <si>
    <t>1,25*(13+6)</t>
  </si>
  <si>
    <t>703719832</t>
  </si>
  <si>
    <t>148,59-3,33</t>
  </si>
  <si>
    <t>-1573419618</t>
  </si>
  <si>
    <t>4,822+18,043*2</t>
  </si>
  <si>
    <t>427,455</t>
  </si>
  <si>
    <t>4,9*0,5*2</t>
  </si>
  <si>
    <t>5*0,5</t>
  </si>
  <si>
    <t>5*0,65</t>
  </si>
  <si>
    <t>(1,3+2,06*2)*0,4*11</t>
  </si>
  <si>
    <t>(2,86*2+1,1)*0,55</t>
  </si>
  <si>
    <t>0,9*0,3+1,2*0,15*2</t>
  </si>
  <si>
    <t>1*0,45+1,3*0,15*2</t>
  </si>
  <si>
    <t>1*0,3+1,3*0,15*2</t>
  </si>
  <si>
    <t>1,3*0,3</t>
  </si>
  <si>
    <t>2107036969</t>
  </si>
  <si>
    <t>1,1*2,06*12*2</t>
  </si>
  <si>
    <t>1,1*2,1*2</t>
  </si>
  <si>
    <t>(3,8+3,92+2,43+1,62+4+8,45+3,05)*0,05 "P3</t>
  </si>
  <si>
    <t>(4+13,2+19,71+3,76+18,28+3,1+16,05+3,15+13,28+1,71)*0,05 "P4</t>
  </si>
  <si>
    <t>6,176*0,5 'Přepočtené koeficientem množství</t>
  </si>
  <si>
    <t>(3,8+3,92+2,43+1,62+4+8,45+3,05)*1,36*1,2/1000 "P3</t>
  </si>
  <si>
    <t>(4+13,2+19,71+3,76+18,28+3,1+16,05+3,15+13,28+1,71)*1,36*1,2/1000 "P4</t>
  </si>
  <si>
    <t>635211121</t>
  </si>
  <si>
    <t>Násyp pod podlahy z keramzitu</t>
  </si>
  <si>
    <t>289724738</t>
  </si>
  <si>
    <t>(3,8+3,92+2,43+1,62+4+8,45+3,05)*0,051 "P3</t>
  </si>
  <si>
    <t>(4+13,2+19,71+3,76+18,28+3,1+16,05+3,15+13,28+1,71)*0,066 "P4</t>
  </si>
  <si>
    <t>962031132</t>
  </si>
  <si>
    <t>Bourání příček z cihel pálených na MVC tl do 100 mm</t>
  </si>
  <si>
    <t>-1404834049</t>
  </si>
  <si>
    <t>(3,95+0,6+4,35+0,9+2,35+2,1+2+0,7+1,05+2,4+1,7)*3,45</t>
  </si>
  <si>
    <t>962032231</t>
  </si>
  <si>
    <t>Bourání zdiva z cihel pálených nebo vápenopískových na MV nebo MVC přes 1 m3</t>
  </si>
  <si>
    <t>-85728289</t>
  </si>
  <si>
    <t>1,1*0,5*3,45</t>
  </si>
  <si>
    <t>1,15*0,5*3,45</t>
  </si>
  <si>
    <t>968062355</t>
  </si>
  <si>
    <t>Vybourání dřevěných rámů oken dvojitých včetně křídel pl do 2 m2</t>
  </si>
  <si>
    <t>1595866481</t>
  </si>
  <si>
    <t>968062356</t>
  </si>
  <si>
    <t>Vybourání dřevěných rámů oken dvojitých včetně křídel pl do 4 m2</t>
  </si>
  <si>
    <t>1335574309</t>
  </si>
  <si>
    <t>1,1*2,06*12</t>
  </si>
  <si>
    <t>11*0,9*2</t>
  </si>
  <si>
    <t>1*2,1*2</t>
  </si>
  <si>
    <t>971033641</t>
  </si>
  <si>
    <t>Vybourání otvorů ve zdivu cihelném pl do 4 m2 na MVC nebo MV tl do 300 mm</t>
  </si>
  <si>
    <t>-1187250844</t>
  </si>
  <si>
    <t>0,9*2,1*0,3</t>
  </si>
  <si>
    <t>1*2,1*0,3</t>
  </si>
  <si>
    <t>0,3*2*0,3</t>
  </si>
  <si>
    <t>1,1*2,08*0,45</t>
  </si>
  <si>
    <t>1,3*2+1,2*2+1,2*2+1,3*3+1,3</t>
  </si>
  <si>
    <t>-1226607231</t>
  </si>
  <si>
    <t>413362605</t>
  </si>
  <si>
    <t>(2,15*2+1,695*2+0,155*2+3,2*2+4,15*2+0,2*2)*2,95 "1.01, 1.02, 1.12, 1.13</t>
  </si>
  <si>
    <t>(4,5*2+1,8*2+0,3*2+1,65*2+2,6*2)*2,95 "1.14-1.18</t>
  </si>
  <si>
    <t>(4,5*2+0,3*2+2,1*2+1,25*2+0,3*2+1,25*2+0,76*2+1,18*2+0,41*2+0,2*2+3,25*2+0,3*2)*2,95 "1.03</t>
  </si>
  <si>
    <t>(5,15*2+1,7*2+3,55*2)*2,95 "1.09-1.11</t>
  </si>
  <si>
    <t>(4,15*2+4,8*2)*2,95 "1.07</t>
  </si>
  <si>
    <t>(5,4*2+4,15*2)*2,95 "1.05-06</t>
  </si>
  <si>
    <t>(1,2*2+4,15*2)*2,95 "1.08</t>
  </si>
  <si>
    <t>-1454794411</t>
  </si>
  <si>
    <t>-1715446432</t>
  </si>
  <si>
    <t>1805762407</t>
  </si>
  <si>
    <t>53,653*14 'Přepočtené koeficientem množství</t>
  </si>
  <si>
    <t>997013603</t>
  </si>
  <si>
    <t>Poplatek za uložení na skládce (skládkovné) stavebního odpadu cihelného kód odpadu 17 01 02</t>
  </si>
  <si>
    <t>-301662999</t>
  </si>
  <si>
    <t>87501356</t>
  </si>
  <si>
    <t>(3,8+3,92+2,43+1,62+4+8,45+3,05) "P3</t>
  </si>
  <si>
    <t>1395774995</t>
  </si>
  <si>
    <t>410329095</t>
  </si>
  <si>
    <t>(4+13,2+19,71+3,76+18,28+3,1+16,05+3,15+13,28+1,71) "P4</t>
  </si>
  <si>
    <t>28372302</t>
  </si>
  <si>
    <t>deska EPS 100 do plochých střech a podlah λ=0,037 tl 30mm</t>
  </si>
  <si>
    <t>2131145263</t>
  </si>
  <si>
    <t>123,51*1,02 'Přepočtené koeficientem množství</t>
  </si>
  <si>
    <t>-316233491</t>
  </si>
  <si>
    <t>-644319286</t>
  </si>
  <si>
    <t>123,51*1,1 'Přepočtené koeficientem množství</t>
  </si>
  <si>
    <t>84806738</t>
  </si>
  <si>
    <t>725</t>
  </si>
  <si>
    <t>Zdravotechnika - zařizovací předměty</t>
  </si>
  <si>
    <t>72529-1</t>
  </si>
  <si>
    <t>vybavení WC pro tělesně postižené dle vyhl.č.398/2009 Sb. - provedení nerez</t>
  </si>
  <si>
    <t>1974784372</t>
  </si>
  <si>
    <t>763111313</t>
  </si>
  <si>
    <t>SDK příčka tl 100 mm profil CW+UW 75 desky 1xA 12,5 bez izolace do EI 30</t>
  </si>
  <si>
    <t>1732428162</t>
  </si>
  <si>
    <t>2,05*3,45-2</t>
  </si>
  <si>
    <t>763111314</t>
  </si>
  <si>
    <t>SDK příčka tl 100 mm profil CW+UW 75 desky 1xA 12,5 s izolací EI 30 Rw do 45 dB</t>
  </si>
  <si>
    <t>-2017454546</t>
  </si>
  <si>
    <t>2*3,45-1,6</t>
  </si>
  <si>
    <t>(1,65+2,15)*3,45-1,6</t>
  </si>
  <si>
    <t>2,35*3,45-1,6</t>
  </si>
  <si>
    <t>1,2*3,45-1,6</t>
  </si>
  <si>
    <t>763111333</t>
  </si>
  <si>
    <t>SDK příčka tl 100 mm profil CW+UW 75 desky 1xH2 12,5 s izolací EI 30 Rw do 45 dB</t>
  </si>
  <si>
    <t>1897287183</t>
  </si>
  <si>
    <t>(1,9+2,1)*3,45-1,6</t>
  </si>
  <si>
    <t>(2,7+1,7)*3,45-1,6</t>
  </si>
  <si>
    <t>1,8*3,45-1,4</t>
  </si>
  <si>
    <t>(1,695+1,9)*3,45-1,6</t>
  </si>
  <si>
    <t>1,4*3,45</t>
  </si>
  <si>
    <t>0,95*3,45</t>
  </si>
  <si>
    <t>763112312</t>
  </si>
  <si>
    <t>SDK příčka mezibytová tl 155 mm zdvojený profil CW+UW 50 desky 2xA 12,5 s dvojitou izolací EI 60 Rw do 62 dB</t>
  </si>
  <si>
    <t>1441619550</t>
  </si>
  <si>
    <t>2,25*3,45-1,6</t>
  </si>
  <si>
    <t>763113331</t>
  </si>
  <si>
    <t>SDK příčka instalační tl 155 - 650 mm zdvojený profil CW+UW 50 desky 2xDFH2 12,5 s dvojitou izolací EI 90 Rw do 54 dB</t>
  </si>
  <si>
    <t>-1985150923</t>
  </si>
  <si>
    <t>1,9*3,45</t>
  </si>
  <si>
    <t>763131431</t>
  </si>
  <si>
    <t>SDK podhled deska 1xDF 12,5 bez izolace dvouvrstvá spodní kce profil CD+UD REI do 90</t>
  </si>
  <si>
    <t>-676456282</t>
  </si>
  <si>
    <t>4+13,2+19,71+3,76+18,28+3,1+16,05+4+8,45+24,7+3,15+13,28+1,71</t>
  </si>
  <si>
    <t>763131451</t>
  </si>
  <si>
    <t>SDK podhled deska 1xH2 12,5 bez izolace dvouvrstvá spodní kce profil CD+UD</t>
  </si>
  <si>
    <t>427600532</t>
  </si>
  <si>
    <t>3,8+3,92+2,43+3,05</t>
  </si>
  <si>
    <t>-2116291357</t>
  </si>
  <si>
    <t>-2114072040</t>
  </si>
  <si>
    <t>1426908782</t>
  </si>
  <si>
    <t>766621212</t>
  </si>
  <si>
    <t>Montáž dřevěných oken plochy přes 1 m2 otevíravých výšky do 2,5 m s rámem do zdiva</t>
  </si>
  <si>
    <t>283548603</t>
  </si>
  <si>
    <t>Okno dřevěné 1100x2060 - 11</t>
  </si>
  <si>
    <t>-921967111</t>
  </si>
  <si>
    <t>-1860796261</t>
  </si>
  <si>
    <t>1843710584</t>
  </si>
  <si>
    <t>61161008</t>
  </si>
  <si>
    <t>dveře jednokřídlé voštinové povrch lakovaný částečně prosklené 800x1970/2100mm</t>
  </si>
  <si>
    <t>798168025</t>
  </si>
  <si>
    <t>-613018844</t>
  </si>
  <si>
    <t>61162015</t>
  </si>
  <si>
    <t>dveře jednokřídlé voštinové povrch fóliový plné 900x1970/2100mm</t>
  </si>
  <si>
    <t>311323822</t>
  </si>
  <si>
    <t>621212370</t>
  </si>
  <si>
    <t>61165314</t>
  </si>
  <si>
    <t>dveře jednokřídlé dřevotřískové protipožární EI (EW) 30 D3 povrch laminátový plné 900x1970/2100mm</t>
  </si>
  <si>
    <t>1130438191</t>
  </si>
  <si>
    <t>766660411</t>
  </si>
  <si>
    <t>Montáž vchodových dveří jednokřídlových bez nadsvětlíku do zdiva</t>
  </si>
  <si>
    <t>1474934974</t>
  </si>
  <si>
    <t>17P</t>
  </si>
  <si>
    <t>Dveře vchodové 860x2030 - 17/P</t>
  </si>
  <si>
    <t>980624537</t>
  </si>
  <si>
    <t>766660421</t>
  </si>
  <si>
    <t>Montáž vchodových dveří jednokřídlových s nadsvětlíkem do zdiva</t>
  </si>
  <si>
    <t>-1621699193</t>
  </si>
  <si>
    <t>18P</t>
  </si>
  <si>
    <t>Dveře vchodové 960x2820 - 18/P</t>
  </si>
  <si>
    <t>1669345963</t>
  </si>
  <si>
    <t>-827508610</t>
  </si>
  <si>
    <t>1051800522</t>
  </si>
  <si>
    <t>766682112</t>
  </si>
  <si>
    <t>Montáž zárubní obložkových pro dveře jednokřídlové tl stěny do 350 mm</t>
  </si>
  <si>
    <t>-854741042</t>
  </si>
  <si>
    <t>61182308</t>
  </si>
  <si>
    <t>zárubeň jednokřídlá obložková s laminátovým povrchem tl stěny 160-250mm rozměru 600-1100/1970, 2100mm</t>
  </si>
  <si>
    <t>-1971713635</t>
  </si>
  <si>
    <t>766682212</t>
  </si>
  <si>
    <t>Montáž zárubní obložkových protipožárních pro dveře jednokřídlové tl stěny do 350 mm</t>
  </si>
  <si>
    <t>410175014</t>
  </si>
  <si>
    <t>61182319</t>
  </si>
  <si>
    <t>zárubeň jednokřídlá obložková s laminátovým povrchem a protipožární úpravou tl stěny 160-250mm rozměru 600-1100/1970, 2100mm</t>
  </si>
  <si>
    <t>1411389990</t>
  </si>
  <si>
    <t>4*2*12</t>
  </si>
  <si>
    <t>1,3*10+1,1*2</t>
  </si>
  <si>
    <t>60794104</t>
  </si>
  <si>
    <t>deska parapetní dřevotřísková vnitřní 340x1000mm</t>
  </si>
  <si>
    <t>-653922412</t>
  </si>
  <si>
    <t>1235486468</t>
  </si>
  <si>
    <t>-419178319</t>
  </si>
  <si>
    <t>2,05*2+1,8*2-1,1-0,8*2 "1.01</t>
  </si>
  <si>
    <t>1,55*2+2,295*2+2,25*2+0,2*2-0,8*2-1-2 "1.02</t>
  </si>
  <si>
    <t>0,61*+1,18*2+0,76*2+1,25*2+1,25*2+0,3*2+4,8*2+2,1*2-1,18-0,9*3 "1.03</t>
  </si>
  <si>
    <t>31,47/0,3</t>
  </si>
  <si>
    <t>104,9*1,1 'Přepočtené koeficientem množství</t>
  </si>
  <si>
    <t>27,27*1,1 'Přepočtené koeficientem množství</t>
  </si>
  <si>
    <t>305507019</t>
  </si>
  <si>
    <t>776</t>
  </si>
  <si>
    <t>Podlahy povlakové</t>
  </si>
  <si>
    <t>776121311</t>
  </si>
  <si>
    <t>Vodou ředitelná penetrace savého podkladu povlakových podlah ředěná v poměru 1:1</t>
  </si>
  <si>
    <t>386779090</t>
  </si>
  <si>
    <t>776141122</t>
  </si>
  <si>
    <t>Vyrovnání podkladu povlakových podlah stěrkou pevnosti 30 MPa tl 5 mm</t>
  </si>
  <si>
    <t>-245580723</t>
  </si>
  <si>
    <t>776231111</t>
  </si>
  <si>
    <t>Lepení lamel a čtverců z vinylu standardním lepidlem</t>
  </si>
  <si>
    <t>1666791060</t>
  </si>
  <si>
    <t>28411050</t>
  </si>
  <si>
    <t>dílce vinylové tl 2,0mm, nášlapná vrstva 0,40mm, úprava PUR, třída zátěže 23/32/41, otlak 0,05mm, R10, třída otěru T, hořlavost Bfl S1, bez ftalátů</t>
  </si>
  <si>
    <t>1716867110</t>
  </si>
  <si>
    <t>96,24*1,1 'Přepočtené koeficientem množství</t>
  </si>
  <si>
    <t>998776202</t>
  </si>
  <si>
    <t>Přesun hmot procentní pro podlahy povlakové v objektech v do 12 m</t>
  </si>
  <si>
    <t>CS ÚRS 2018 01</t>
  </si>
  <si>
    <t>1690314023</t>
  </si>
  <si>
    <t>(2*2+1,9*2+0,95*2-0,8)*2 "1.06</t>
  </si>
  <si>
    <t>(2,4+1,6)*1,5 "1.07</t>
  </si>
  <si>
    <t>(2,7*2+1,6*2-0,8)*2 "1.10</t>
  </si>
  <si>
    <t>3*1,5 "1.11</t>
  </si>
  <si>
    <t>2,6*1,5 "1.15</t>
  </si>
  <si>
    <t>(1,8*2+1,35*2-0,8-0,7)*2 "1.16</t>
  </si>
  <si>
    <t>(1,8*2+0,9*2-0,7)*2 "1.17</t>
  </si>
  <si>
    <t>(1,695*2+1,8*2-0,8)*2 "1.13</t>
  </si>
  <si>
    <t>(1,5+0,2)*2 "1.12</t>
  </si>
  <si>
    <t>82,58*1,1 'Přepočtené koeficientem množství</t>
  </si>
  <si>
    <t>2*3</t>
  </si>
  <si>
    <t>(2*2+1,9*2+0,95*2-0,8) "1.06</t>
  </si>
  <si>
    <t>(2,7*2+1,6*2-0,8) "1.10</t>
  </si>
  <si>
    <t>(1,8*2+1,35*2-0,8-0,7) "1.16</t>
  </si>
  <si>
    <t>(1,8*2+0,9*2-0,7) "1.17</t>
  </si>
  <si>
    <t>(1,695*2+1,8*2-0,8) "1.13</t>
  </si>
  <si>
    <t>781495115</t>
  </si>
  <si>
    <t>Spárování vnitřních obkladů silikonem</t>
  </si>
  <si>
    <t>1563120455</t>
  </si>
  <si>
    <t>32,39+2*23</t>
  </si>
  <si>
    <t>1612316272</t>
  </si>
  <si>
    <t>427,455+40,908*2+5,073+25,858*2+56,009*2+6,163*2+6,555*2+133,39+13,2</t>
  </si>
  <si>
    <t>1127945513</t>
  </si>
  <si>
    <t>611-3</t>
  </si>
  <si>
    <t>kuchyňská linka m.č.1.07 - viz PD</t>
  </si>
  <si>
    <t>-911549030</t>
  </si>
  <si>
    <t>611-4</t>
  </si>
  <si>
    <t>kuchyňská linka m.č.1.11 - viz PD</t>
  </si>
  <si>
    <t>56367412</t>
  </si>
  <si>
    <t>611-5</t>
  </si>
  <si>
    <t>kuchyňská linka m.č.1.15 - viz PD</t>
  </si>
  <si>
    <t>1723716633</t>
  </si>
  <si>
    <t>120 - SO 01 - Stávající budova - 2NP</t>
  </si>
  <si>
    <t>1,64*3,45-1,18*2,22</t>
  </si>
  <si>
    <t>1*2,5</t>
  </si>
  <si>
    <t>1,3*0,15</t>
  </si>
  <si>
    <t>1,2*0,3*0,15*2</t>
  </si>
  <si>
    <t>411321616</t>
  </si>
  <si>
    <t>Stropy deskové ze ŽB tř. C 30/37</t>
  </si>
  <si>
    <t>2101498599</t>
  </si>
  <si>
    <t>12,15*14,35*0,16</t>
  </si>
  <si>
    <t>5,15*0,3*0,16</t>
  </si>
  <si>
    <t>-2,8*4,8*0,16</t>
  </si>
  <si>
    <t>(12,15*2+14,35*2+0,3*2)*0,15*0,16</t>
  </si>
  <si>
    <t>411351011</t>
  </si>
  <si>
    <t>Zřízení bednění stropů deskových tl do 25 cm bez podpěrné kce</t>
  </si>
  <si>
    <t>-559587339</t>
  </si>
  <si>
    <t>4,5*6,5+7,35*4,3</t>
  </si>
  <si>
    <t>(2,8+2,35+0,3)*2,1</t>
  </si>
  <si>
    <t>5,15*5,25</t>
  </si>
  <si>
    <t>(1,2+5,4+4,95)*4,3</t>
  </si>
  <si>
    <t>411351012</t>
  </si>
  <si>
    <t>Odstranění bednění stropů deskových tl do 25 cm bez podpěrné kce</t>
  </si>
  <si>
    <t>729716540</t>
  </si>
  <si>
    <t>411354313</t>
  </si>
  <si>
    <t>Zřízení podpěrné konstrukce stropů výšky do 4 m tl do 25 cm</t>
  </si>
  <si>
    <t>-1955213401</t>
  </si>
  <si>
    <t>411354314</t>
  </si>
  <si>
    <t>Odstranění podpěrné konstrukce stropů výšky do 4 m tl do 25 cm</t>
  </si>
  <si>
    <t>-1446548789</t>
  </si>
  <si>
    <t>411361821</t>
  </si>
  <si>
    <t>Výztuž stropů betonářskou ocelí 10 505</t>
  </si>
  <si>
    <t>113380982</t>
  </si>
  <si>
    <t>170,498*5*1,21*1,1/1000</t>
  </si>
  <si>
    <t>411362021</t>
  </si>
  <si>
    <t>Výztuž stropů svařovanými sítěmi Kari</t>
  </si>
  <si>
    <t>368423647</t>
  </si>
  <si>
    <t>170,498*7,9*1,2/1000</t>
  </si>
  <si>
    <t>-630395027</t>
  </si>
  <si>
    <t>-293740006</t>
  </si>
  <si>
    <t>-1248990022</t>
  </si>
  <si>
    <t>-490963372</t>
  </si>
  <si>
    <t>-1806439308</t>
  </si>
  <si>
    <t>1,25*(12+12)</t>
  </si>
  <si>
    <t>-366247814</t>
  </si>
  <si>
    <t>21,581*2</t>
  </si>
  <si>
    <t>3,447</t>
  </si>
  <si>
    <t>474,305</t>
  </si>
  <si>
    <t>(1,3+2,06*2)*0,45*13</t>
  </si>
  <si>
    <t>(1,1+2,06*2)*0,45*2</t>
  </si>
  <si>
    <t>5,02*0,5</t>
  </si>
  <si>
    <t>5,02*0,65</t>
  </si>
  <si>
    <t>-1041903824</t>
  </si>
  <si>
    <t>1,1*2,06*15*2</t>
  </si>
  <si>
    <t>(2,1*2+4,5+0,6+0,8+1,4+4,15-1,2+0,6+2,6+2,5)*3,45</t>
  </si>
  <si>
    <t>963013530D</t>
  </si>
  <si>
    <t>Bourání stropů</t>
  </si>
  <si>
    <t>-1437373591</t>
  </si>
  <si>
    <t>(12,15*14,35+5,15*0,3-2,8*4,8)*0,3</t>
  </si>
  <si>
    <t>965046111</t>
  </si>
  <si>
    <t>Broušení stávajících betonových podlah úběr do 3 mm</t>
  </si>
  <si>
    <t>926506808</t>
  </si>
  <si>
    <t>27,99 "2.01</t>
  </si>
  <si>
    <t>965081213</t>
  </si>
  <si>
    <t>Bourání podlah z dlaždic keramických nebo xylolitových tl do 10 mm plochy přes 1 m2</t>
  </si>
  <si>
    <t>2080151082</t>
  </si>
  <si>
    <t>1,1*2,06*15</t>
  </si>
  <si>
    <t>7*0,9*2</t>
  </si>
  <si>
    <t>3*0,6*2</t>
  </si>
  <si>
    <t>0,9*2,1*0,3*2</t>
  </si>
  <si>
    <t>1,1*1*0,45*14</t>
  </si>
  <si>
    <t>974031265</t>
  </si>
  <si>
    <t>Vysekání rýh ve zdivu cihelném u stropu hl do 150 mm š do 200 mm</t>
  </si>
  <si>
    <t>-1792167174</t>
  </si>
  <si>
    <t>(12,15*2+14,35*2+0,3*2)</t>
  </si>
  <si>
    <t>1,3*3</t>
  </si>
  <si>
    <t>1,2*2*2</t>
  </si>
  <si>
    <t>1,3*2</t>
  </si>
  <si>
    <t>-1624495314</t>
  </si>
  <si>
    <t>(1,495+0,3*2+2,35*2+2,8*2+0,2+4,8*2+2,1+0,1*4)*3,71 "2.01</t>
  </si>
  <si>
    <t>(4,15*2+1,2*2)*3,71 "2.06</t>
  </si>
  <si>
    <t>(4,15*2+5,4*2)*3,71 "2.02-04</t>
  </si>
  <si>
    <t>(4,95*2+4,3*2)*3,71 "2.05</t>
  </si>
  <si>
    <t>(5,15*2+1,7*2+3,55*2)*3,71 "2.07-09</t>
  </si>
  <si>
    <t>(4,3*2+7,35-2,1)*3,71 "2.10+12</t>
  </si>
  <si>
    <t>(6,5*2+4,5*2-1,8)*3,71 "2.13-17</t>
  </si>
  <si>
    <t>144,76*14 'Přepočtené koeficientem množství</t>
  </si>
  <si>
    <t>75433589</t>
  </si>
  <si>
    <t>3,92+4,22+2,43+1,62 "P6</t>
  </si>
  <si>
    <t>-782394759</t>
  </si>
  <si>
    <t>(2*2+2,08*2+1*2-0,8)*1,5 "2.03</t>
  </si>
  <si>
    <t>(2,7*2+1,6*2-0,8)*1,5 "2.08</t>
  </si>
  <si>
    <t>(3,25*2+1,3*2-0,8)*1,5 "2.12</t>
  </si>
  <si>
    <t>(1,35*2+1,8*2-0,8-0,7)*1,5 "2.15</t>
  </si>
  <si>
    <t>(1,8*2+0,9*2-0,7)*1,5 "2.16</t>
  </si>
  <si>
    <t>4+4,1+13,7+21,08+3,76+18,28+2,69+19,96+3,1+16,72+4,98 "P5</t>
  </si>
  <si>
    <t>63141432</t>
  </si>
  <si>
    <t>deska tepelně izolační minerální plovoucích podlah λ=0,033-0,035 tl 30mm</t>
  </si>
  <si>
    <t>264788684</t>
  </si>
  <si>
    <t>112,37*1,05 'Přepočtené koeficientem množství</t>
  </si>
  <si>
    <t>63141431</t>
  </si>
  <si>
    <t>deska tepelně izolační minerální plovoucích podlah λ=0,033-0,035 tl 25mm</t>
  </si>
  <si>
    <t>1431530687</t>
  </si>
  <si>
    <t>12,19*1,05 'Přepočtené koeficientem množství</t>
  </si>
  <si>
    <t>12,19*1,1 'Přepočtené koeficientem množství</t>
  </si>
  <si>
    <t>(0,52+0,4+0,9+0,4)*3,71</t>
  </si>
  <si>
    <t>2*3,71-1,6</t>
  </si>
  <si>
    <t>2,35*3,71-1,6</t>
  </si>
  <si>
    <t>(1,55+2,15)*3,71-1,6</t>
  </si>
  <si>
    <t>1,25*3,71-1,6</t>
  </si>
  <si>
    <t>(2,05+2,1)*3,71-1,6</t>
  </si>
  <si>
    <t>1*3,71</t>
  </si>
  <si>
    <t>(2,7+1,7)*3,71-1,6</t>
  </si>
  <si>
    <t>(3,25+1,4)*3,71-1,6</t>
  </si>
  <si>
    <t>(2,35+1,8)*3,71-1,4</t>
  </si>
  <si>
    <t>1293509345</t>
  </si>
  <si>
    <t>(2,1+0,155+1,295)*3,71-1,8</t>
  </si>
  <si>
    <t>4+13,7+21,08+3,76+18,28+2,69+19,96+3,1+16,72+27,99+4,98</t>
  </si>
  <si>
    <t>4,1+3,92+4,22+2,43+1,62</t>
  </si>
  <si>
    <t>49298799</t>
  </si>
  <si>
    <t>-2110568473</t>
  </si>
  <si>
    <t>763251121</t>
  </si>
  <si>
    <t>Sádrovláknitá podlaha tl 30 mm z desek tl 2x10 mm podsyp 10 mm</t>
  </si>
  <si>
    <t>-1240072207</t>
  </si>
  <si>
    <t>763251121CV</t>
  </si>
  <si>
    <t>Cementovláknitá podlaha tl 35 mm z desek tl 25 mm podsyp 10 mm</t>
  </si>
  <si>
    <t>-2029961139</t>
  </si>
  <si>
    <t>763251391</t>
  </si>
  <si>
    <t>Příplatek k sádrovláknité podlaze za každý dalších 10 mm suchého podsypu</t>
  </si>
  <si>
    <t>961677781</t>
  </si>
  <si>
    <t>(4+4,1+13,7+21,08+3,76+18,28+2,69+19,96+3,1+16,72+4,98)*11 "P5</t>
  </si>
  <si>
    <t>(3,92+4,22+2,43+1,62)*10 "P6</t>
  </si>
  <si>
    <t>Okno dřevěné 1100x2060 - 21</t>
  </si>
  <si>
    <t>-1569235881</t>
  </si>
  <si>
    <t>1625524816</t>
  </si>
  <si>
    <t>-917644977</t>
  </si>
  <si>
    <t>-1352585443</t>
  </si>
  <si>
    <t>1782399221</t>
  </si>
  <si>
    <t>-386462943</t>
  </si>
  <si>
    <t>2070800687</t>
  </si>
  <si>
    <t>4*2*15</t>
  </si>
  <si>
    <t>1,3*13+1,1*2</t>
  </si>
  <si>
    <t>-1848585948</t>
  </si>
  <si>
    <t>1,495*2+0,3*2+2,35*2+2,8*2+1,5*+5,4*2 "2.01</t>
  </si>
  <si>
    <t>30,09/0,3</t>
  </si>
  <si>
    <t>100,3*1,1 'Přepočtené koeficientem množství</t>
  </si>
  <si>
    <t>40,18*1,1 'Přepočtené koeficientem množství</t>
  </si>
  <si>
    <t>776141112</t>
  </si>
  <si>
    <t>Vyrovnání podkladu povlakových podlah stěrkou pevnosti 20 MPa tl přes 3 do 5 mm</t>
  </si>
  <si>
    <t>CS ÚRS 2021 02</t>
  </si>
  <si>
    <t>-1482733580</t>
  </si>
  <si>
    <t>112,37*1,1 'Přepočtené koeficientem množství</t>
  </si>
  <si>
    <t>776421111</t>
  </si>
  <si>
    <t>Montáž obvodových lišt lepením</t>
  </si>
  <si>
    <t>543172775</t>
  </si>
  <si>
    <t>2*2+2*2-0,9-0,8*3 "2.02</t>
  </si>
  <si>
    <t>3,3*2+4,3*2-0,8 "2.04</t>
  </si>
  <si>
    <t>4,3*2+4,95*2-0,8 "2.05</t>
  </si>
  <si>
    <t>2,35*2+1,6*-0,9-0,8*2 "2.07</t>
  </si>
  <si>
    <t>5,15*2+3,55*2-0,8 "2.09</t>
  </si>
  <si>
    <t>2,1*2+1,25*2-0,9-0,8*2 "2.10</t>
  </si>
  <si>
    <t>4,3*2+5,095*2-0,8 "2.11</t>
  </si>
  <si>
    <t>1,55*2+2,05*2-0,8*2 "2.13</t>
  </si>
  <si>
    <t>4,5*2+2,75*2+1,85*2-0,8*2 "2.14</t>
  </si>
  <si>
    <t>1,2*2+4,15*2-0,8 "2.06</t>
  </si>
  <si>
    <t>61418113</t>
  </si>
  <si>
    <t>lišta podlahová dřevěná dub 7x43mm</t>
  </si>
  <si>
    <t>-289775306</t>
  </si>
  <si>
    <t>109,35*1,02 'Přepočtené koeficientem množství</t>
  </si>
  <si>
    <t>1117090037</t>
  </si>
  <si>
    <t>(2*2+2,08*2+1*2-0,8)*2 "2.03</t>
  </si>
  <si>
    <t>(2,7*2+1,6*2-0,8)*2 "2.08</t>
  </si>
  <si>
    <t>(3,25*2+1,3*2-0,8)*2 "2.12</t>
  </si>
  <si>
    <t>(1,35*2+1,8*2-0,8-0,7)*2 "2.15</t>
  </si>
  <si>
    <t>(1,8*2+0,9*2-0,7)*2 "2.16</t>
  </si>
  <si>
    <t>(2,3+1,8)*1,5 "2.05</t>
  </si>
  <si>
    <t>3*1,5 "2.09</t>
  </si>
  <si>
    <t>(1,4+2,5)*1,5 "2.11</t>
  </si>
  <si>
    <t>(2,3+0,6)*1,5 "2.14</t>
  </si>
  <si>
    <t>90,77*1,1 'Přepočtené koeficientem množství</t>
  </si>
  <si>
    <t>2*4</t>
  </si>
  <si>
    <t>(2*2+2,08*2+1*2-0,8) "2.03</t>
  </si>
  <si>
    <t>(2,7*2+1,6*2-0,8) "2.08</t>
  </si>
  <si>
    <t>(3,25*2+1,3*2-0,8) "2.12</t>
  </si>
  <si>
    <t>(1,35*2+1,8*2-0,8-0,7) "2.15</t>
  </si>
  <si>
    <t>(1,8*2+0,9*2-0,7) "2.16</t>
  </si>
  <si>
    <t>(2,3+1,8) "2.05</t>
  </si>
  <si>
    <t>3 "2.09</t>
  </si>
  <si>
    <t>(1,4+2,5) "2.11</t>
  </si>
  <si>
    <t>(2,3+0,6) "2.14</t>
  </si>
  <si>
    <t>48,86+2*22</t>
  </si>
  <si>
    <t>474,305+46,609*2+8,236+28,104*2+61,88*2+11,371*2+136,26+16,26</t>
  </si>
  <si>
    <t>-1777910331</t>
  </si>
  <si>
    <t>611-6</t>
  </si>
  <si>
    <t>kuchyňská linka m.č.2.05 - viz PD</t>
  </si>
  <si>
    <t>-864530395</t>
  </si>
  <si>
    <t>611-7</t>
  </si>
  <si>
    <t>kuchyňská linka m.č.2.09 - viz PD</t>
  </si>
  <si>
    <t>-734011614</t>
  </si>
  <si>
    <t>611-8</t>
  </si>
  <si>
    <t>kuchyňská linka m.č.2.11 - viz PD</t>
  </si>
  <si>
    <t>1849959258</t>
  </si>
  <si>
    <t>611-9</t>
  </si>
  <si>
    <t>kuchyňská linka m.č.2.14 - viz PD</t>
  </si>
  <si>
    <t>-1711041999</t>
  </si>
  <si>
    <t>130 - SO 01 - Stávající budova - 3NP</t>
  </si>
  <si>
    <t>(1,8+2+1,65)*3,25-1,18*2,22</t>
  </si>
  <si>
    <t>1,65*2,2</t>
  </si>
  <si>
    <t>2,1*0,3*0,15</t>
  </si>
  <si>
    <t>1,3*0,3*0,15</t>
  </si>
  <si>
    <t>(1,2*2+1,3*2)*8,34*1,05/1000</t>
  </si>
  <si>
    <t>2,1*2*12,9*1,05/1000</t>
  </si>
  <si>
    <t>2,1*0,15*2</t>
  </si>
  <si>
    <t>-979060334</t>
  </si>
  <si>
    <t>2,45*2,4*0,1</t>
  </si>
  <si>
    <t>1,8*1,85</t>
  </si>
  <si>
    <t>(2,45*2+2,4*2)*0,1</t>
  </si>
  <si>
    <t>0,588*90/1000</t>
  </si>
  <si>
    <t>75138740</t>
  </si>
  <si>
    <t>2,45*2,4*2*7,9*1,2/1000</t>
  </si>
  <si>
    <t>2015081796</t>
  </si>
  <si>
    <t>1622062435</t>
  </si>
  <si>
    <t>2100548346</t>
  </si>
  <si>
    <t>1569599672</t>
  </si>
  <si>
    <t>((1,8+2+1,65)*3,25-1,18*2,22)*2</t>
  </si>
  <si>
    <t>1,65*2,2*2</t>
  </si>
  <si>
    <t>266,37</t>
  </si>
  <si>
    <t>4,9*0,6</t>
  </si>
  <si>
    <t>6,95*0,6</t>
  </si>
  <si>
    <t>5*0,6</t>
  </si>
  <si>
    <t>(1,1+1,68*2)*0,55*3</t>
  </si>
  <si>
    <t>(1,1+1,2*2)*0,55*2</t>
  </si>
  <si>
    <t>1,2*0,15*2+0,9*0,3</t>
  </si>
  <si>
    <t>1,3*0,15*2+1*0,3</t>
  </si>
  <si>
    <t>2,1*0,15*2+1,8*0,3</t>
  </si>
  <si>
    <t>1,1*1,68*3*2</t>
  </si>
  <si>
    <t>1,1*1,25*2*2</t>
  </si>
  <si>
    <t>1,08*1,6*2*4</t>
  </si>
  <si>
    <t>631311116</t>
  </si>
  <si>
    <t>Mazanina tl do 80 mm z betonu prostého bez zvýšených nároků na prostředí tř. C 25/30</t>
  </si>
  <si>
    <t>1924131262</t>
  </si>
  <si>
    <t>(4,5+13,33+20,46+26,64+3,17+14,19+3,14+19,04+5,16)*0,048 "P7</t>
  </si>
  <si>
    <t>(4,42+4,24+3+2,63)*0,051 "P8</t>
  </si>
  <si>
    <t>27,93*0,053 "P9</t>
  </si>
  <si>
    <t>455901923</t>
  </si>
  <si>
    <t>7,471*0,5 'Přepočtené koeficientem množství</t>
  </si>
  <si>
    <t>1666152304</t>
  </si>
  <si>
    <t>151,85*1,36*1,2/1000</t>
  </si>
  <si>
    <t>(1,8+3,2)*3</t>
  </si>
  <si>
    <t>962031133</t>
  </si>
  <si>
    <t>Bourání příček z cihel pálených na MVC tl do 150 mm</t>
  </si>
  <si>
    <t>-202249830</t>
  </si>
  <si>
    <t>2,7*3</t>
  </si>
  <si>
    <t>1,1*0,5*5,8</t>
  </si>
  <si>
    <t>1,15*0,5*5,8</t>
  </si>
  <si>
    <t>(2,35+2)*3*0,3</t>
  </si>
  <si>
    <t>1,1*1,68*3</t>
  </si>
  <si>
    <t>1,1*1,25*2</t>
  </si>
  <si>
    <t>2*0,9*2</t>
  </si>
  <si>
    <t>2*0,6*2</t>
  </si>
  <si>
    <t>(0,6+0,2)*3*0,3</t>
  </si>
  <si>
    <t>0,2*2,25*0,3</t>
  </si>
  <si>
    <t>1282387150</t>
  </si>
  <si>
    <t>2,1*2+1,2*2+1,3*2</t>
  </si>
  <si>
    <t>1697360082</t>
  </si>
  <si>
    <t>(1,42*2+3,38*2+2,1+0,6+0,2+0,3*2+0,41*2+1,18*2+0,76*2+2,8)*3 "3.01</t>
  </si>
  <si>
    <t>2,8*1,2</t>
  </si>
  <si>
    <t>(4,3*2+10,65)*3 "3.02-5, 3.14</t>
  </si>
  <si>
    <t>(4,3+1,2+10,65+4,3)*1,2</t>
  </si>
  <si>
    <t>(5,15+5,25*2)*3 "3.06</t>
  </si>
  <si>
    <t>5,15*1,2</t>
  </si>
  <si>
    <t>(0,295+0,155+2,1+0,155+1,695+3,4+0,6+4,35)*3 "3.07-15</t>
  </si>
  <si>
    <t>(4,3+4,95+0,3+2,1+0,45+4,35+6,5)*1,2</t>
  </si>
  <si>
    <t>40,079*14 'Přepočtené koeficientem množství</t>
  </si>
  <si>
    <t>1798478410</t>
  </si>
  <si>
    <t>4,42+4,24+3+2,63 "P8</t>
  </si>
  <si>
    <t>(2,55*2+0,95*2+0,97*2+0,72*2-0,8)*1,5 "3.04</t>
  </si>
  <si>
    <t>(2,65*2+1,2*2+0,7*4-0,7)*1,5 "3.09</t>
  </si>
  <si>
    <t>(2,52*4+1,05*2+1,2*2-0,7*3)*1,5 "3.12,3.13</t>
  </si>
  <si>
    <t>713111121</t>
  </si>
  <si>
    <t>Montáž izolace tepelné spodem stropů s uchycením drátem rohoží, pásů, dílců, desek</t>
  </si>
  <si>
    <t>1624062664</t>
  </si>
  <si>
    <t>170,705+21,99</t>
  </si>
  <si>
    <t>130,47</t>
  </si>
  <si>
    <t>63141192</t>
  </si>
  <si>
    <t>deska tepelně izolační minerální do šikmých střech a stěn  λ=0,036-0,037 tl 140mm</t>
  </si>
  <si>
    <t>-2093188249</t>
  </si>
  <si>
    <t>192,695*1,02 'Přepočtené koeficientem množství</t>
  </si>
  <si>
    <t>63141195</t>
  </si>
  <si>
    <t>deska tepelně izolační minerální do šikmých střech a stěn  λ=0,036-0,037 tl 200mm</t>
  </si>
  <si>
    <t>343675546</t>
  </si>
  <si>
    <t>130,47*1,02 'Přepočtené koeficientem množství</t>
  </si>
  <si>
    <t>554711449</t>
  </si>
  <si>
    <t>4,5+13,33+20,46+26,64+3,17+14,19+3,14+19,04+5,16 "P7</t>
  </si>
  <si>
    <t>27,93 "P9</t>
  </si>
  <si>
    <t>1567231932</t>
  </si>
  <si>
    <t>42,22*1,05 'Přepočtené koeficientem množství</t>
  </si>
  <si>
    <t>63141434</t>
  </si>
  <si>
    <t>deska tepelně izolační minerální plovoucích podlah λ=0,033-0,035 tl 40mm</t>
  </si>
  <si>
    <t>428376653</t>
  </si>
  <si>
    <t>109,63*1,05 'Přepočtené koeficientem množství</t>
  </si>
  <si>
    <t>151,85*1,1 'Přepočtené koeficientem množství</t>
  </si>
  <si>
    <t>(0,9+0,4)*3</t>
  </si>
  <si>
    <t>(1,8+1,6)*3-1,6*2</t>
  </si>
  <si>
    <t>2,65*3-1,6</t>
  </si>
  <si>
    <t>1,95*3-1,6</t>
  </si>
  <si>
    <t>(1,695+0,4+1,6+0,65)*3-1,4</t>
  </si>
  <si>
    <t>(2,35+0,5)*3-1,4</t>
  </si>
  <si>
    <t>(2,4*2+2,75)*3-1,6</t>
  </si>
  <si>
    <t>(1,25+1,3+0,97)*3</t>
  </si>
  <si>
    <t>2,52*3-1,4</t>
  </si>
  <si>
    <t>(2,905+0,7)*3</t>
  </si>
  <si>
    <t>1588529946</t>
  </si>
  <si>
    <t>(0,995+0,155+2,65+1,495+0,155-0,15+2,1)*3-0,9*2*2</t>
  </si>
  <si>
    <t>4,5+13,33+20,46+26,64+3,17+14,19+3,14+19,04+27,93+5,16</t>
  </si>
  <si>
    <t>(6,5+1,3+4,645-1,2+3,3+4,3-1,2+4,3*2+1,2+10,65-2,55-1,2*2)*(2,2-1,2)</t>
  </si>
  <si>
    <t>4,42+4,24+3+2,63</t>
  </si>
  <si>
    <t>(2,55+2,65+2,5)*(2,2-1,2)</t>
  </si>
  <si>
    <t>763131751</t>
  </si>
  <si>
    <t>Montáž parotěsné zábrany do SDK podhledu</t>
  </si>
  <si>
    <t>1207444496</t>
  </si>
  <si>
    <t>28329276</t>
  </si>
  <si>
    <t>fólie PE vyztužená pro parotěsnou vrstvu (reakce na oheň - třída E) 140g/m2</t>
  </si>
  <si>
    <t>3540350</t>
  </si>
  <si>
    <t>192,695*1,1 'Přepočtené koeficientem množství</t>
  </si>
  <si>
    <t>-1756550056</t>
  </si>
  <si>
    <t>1173927258</t>
  </si>
  <si>
    <t>766111820</t>
  </si>
  <si>
    <t>Demontáž truhlářských stěn dřevěných plných</t>
  </si>
  <si>
    <t>-1004511662</t>
  </si>
  <si>
    <t>(3,9+4,15)*3</t>
  </si>
  <si>
    <t>766231113</t>
  </si>
  <si>
    <t>Montáž sklápěcích půdních schodů</t>
  </si>
  <si>
    <t>-1044722735</t>
  </si>
  <si>
    <t>55347582</t>
  </si>
  <si>
    <t>schody skládací protipožární,mech. z Al profilů, El 45, pro výšku max. 280cm, 11 schodnic 120x70cm</t>
  </si>
  <si>
    <t>944245043</t>
  </si>
  <si>
    <t>766621211</t>
  </si>
  <si>
    <t>Montáž dřevěných oken plochy přes 1 m2 otevíravých výšky do 1,5 m s rámem do zdiva</t>
  </si>
  <si>
    <t>-163805106</t>
  </si>
  <si>
    <t>1,08*1,6*4</t>
  </si>
  <si>
    <t>Okno dřevěné 1080x1600 - 31</t>
  </si>
  <si>
    <t>-1204876799</t>
  </si>
  <si>
    <t>Okno dřevěné 1100x1680 - 32</t>
  </si>
  <si>
    <t>-2088013758</t>
  </si>
  <si>
    <t>Okno dřevěné 1100x1250 - 33</t>
  </si>
  <si>
    <t>1820323197</t>
  </si>
  <si>
    <t>-745339265</t>
  </si>
  <si>
    <t>775801223</t>
  </si>
  <si>
    <t>-1245420911</t>
  </si>
  <si>
    <t>1677967944</t>
  </si>
  <si>
    <t>-1504253945</t>
  </si>
  <si>
    <t>766671004</t>
  </si>
  <si>
    <t>Montáž střešního okna do krytiny ploché 78 x 118 cm</t>
  </si>
  <si>
    <t>-2016945809</t>
  </si>
  <si>
    <t>61124498</t>
  </si>
  <si>
    <t>okno střešní dřevěné kyvné, izolační trojsklo 78x118cm, Uw=1,1W/m2K Al oplechování</t>
  </si>
  <si>
    <t>-350387196</t>
  </si>
  <si>
    <t>4*2*6</t>
  </si>
  <si>
    <t>1,08*4+1,1*3+1,1*2</t>
  </si>
  <si>
    <t>-944862631</t>
  </si>
  <si>
    <t>1,42*2+3,38*2+2,1*2+0,15*4+1,495*2+0,3*2+0,41*2+1,18*2+0,76*2+2,8*2-0,9-1,18-0,9-0,9</t>
  </si>
  <si>
    <t>24,41/0,3</t>
  </si>
  <si>
    <t>81,367*1,1 'Přepočtené koeficientem množství</t>
  </si>
  <si>
    <t>42,22*1,1 'Přepočtené koeficientem množství</t>
  </si>
  <si>
    <t>4,42+4,24+2,63+3</t>
  </si>
  <si>
    <t>606562237</t>
  </si>
  <si>
    <t>109,63*1,1 'Přepočtené koeficientem množství</t>
  </si>
  <si>
    <t>2,55*2+1,8*2-0,8*3-0,9 "3.02</t>
  </si>
  <si>
    <t>4,3*2+3,1*2-0,8 "3.03</t>
  </si>
  <si>
    <t>4,3*2+4,8*2-0,8 "3.05</t>
  </si>
  <si>
    <t>5,25*2+5,15*2-0,8 "3.06</t>
  </si>
  <si>
    <t>1,695*2+1,95*2-0,-0,8-0,7 "3.07</t>
  </si>
  <si>
    <t>4,3*2+3,3*2-0,8 "3.08</t>
  </si>
  <si>
    <t>2,65*2+1,2*2-0,8-0,9 "3.10</t>
  </si>
  <si>
    <t>4,645*2+2,65*2+0,155*2+0,995*2+0,6*2-0,7-0,8 "3.11</t>
  </si>
  <si>
    <t>4,3*2+1,2*2-0,8 "3.14</t>
  </si>
  <si>
    <t>109,78*1,02 'Přepočtené koeficientem množství</t>
  </si>
  <si>
    <t>(2,55*2+0,95*2+0,97*2+0,72*2-0,8)*2 "3.04</t>
  </si>
  <si>
    <t>(2,65*2+1,2*2+0,7*4-0,7)*2 "3.09</t>
  </si>
  <si>
    <t>(2,52*4+1,05*2+1,2*2-0,7*3)*2 "3.12,3.13</t>
  </si>
  <si>
    <t>(3,5+0,25)*0,6 "3.05</t>
  </si>
  <si>
    <t>3*0,6 "3.06</t>
  </si>
  <si>
    <t>2*0,6 "3.11</t>
  </si>
  <si>
    <t>68,97*1,1 'Přepočtené koeficientem množství</t>
  </si>
  <si>
    <t>2*5</t>
  </si>
  <si>
    <t>(2,55*2+0,95*2+0,97*2+0,72*2-0,8) "3.04</t>
  </si>
  <si>
    <t>(2,65*2+1,2*2+0,7*4-0,7) "3.09</t>
  </si>
  <si>
    <t>(2,52*4+1,05*2+1,2*2-0,7*3) "3.12,3.13</t>
  </si>
  <si>
    <t>31,86+2*21</t>
  </si>
  <si>
    <t>266,37+18,723*2+3,9*2+17,6*2+67,37*2+18,6*2+170,705+21,99</t>
  </si>
  <si>
    <t>-1026285808</t>
  </si>
  <si>
    <t>kuchyňská linka m.č.3.05 - viz PD</t>
  </si>
  <si>
    <t>-389137627</t>
  </si>
  <si>
    <t>611-10</t>
  </si>
  <si>
    <t>kuchyňská linka m.č.3.06 - viz PD</t>
  </si>
  <si>
    <t>177557305</t>
  </si>
  <si>
    <t>611-11</t>
  </si>
  <si>
    <t>kuchyňská linka m.č.3.11 - viz PD</t>
  </si>
  <si>
    <t>240548674</t>
  </si>
  <si>
    <t>140 - SO 01 - Stávající budova - Střecha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</si>
  <si>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</si>
  <si>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</si>
  <si>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</si>
  <si>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</si>
  <si>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783 - Dokončovací práce - nátěry</t>
  </si>
  <si>
    <t>712</t>
  </si>
  <si>
    <t>Povlakové krytiny</t>
  </si>
  <si>
    <t>712431111</t>
  </si>
  <si>
    <t>Provedení povlakové krytiny střech do 30° podkladní vrstvy pásy na sucho samolepící</t>
  </si>
  <si>
    <t>-808183219</t>
  </si>
  <si>
    <t>130,78/Cos (19)</t>
  </si>
  <si>
    <t>15,9/Cos (19)</t>
  </si>
  <si>
    <t>(1,88*4)/Cos (19)</t>
  </si>
  <si>
    <t>69,68/Cos (57)</t>
  </si>
  <si>
    <t>62866281</t>
  </si>
  <si>
    <t>pás asfaltový samolepicí modifikovaný SBS tl 3,0mm s vložkou ze skleněné tkaniny se spalitelnou fólií nebo jemnozrnným minerálním posypem nebo textilií na horním povrchu</t>
  </si>
  <si>
    <t>410961216</t>
  </si>
  <si>
    <t>163,085*1,15 'Přepočtené koeficientem množství</t>
  </si>
  <si>
    <t>62851001-1</t>
  </si>
  <si>
    <t>pás asfaltový modifikovaný za studena samolepící podkladní tl. 2,2 mm, uzavřené švy</t>
  </si>
  <si>
    <t>1097801197</t>
  </si>
  <si>
    <t>127,938*1,15 'Přepočtené koeficientem množství</t>
  </si>
  <si>
    <t>712499098</t>
  </si>
  <si>
    <t>Příplatek k povlakové krytině střech do 30° za sklon střechy přes 30 do 60°</t>
  </si>
  <si>
    <t>-1433619758</t>
  </si>
  <si>
    <t>998712203</t>
  </si>
  <si>
    <t>Přesun hmot procentní pro krytiny povlakové v objektech v do 24 m</t>
  </si>
  <si>
    <t>-374663140</t>
  </si>
  <si>
    <t>713151133</t>
  </si>
  <si>
    <t>Montáž izolace tepelné střech šikmých kladené volně nad krokve rohoží, pásů, desek sklonu do 60°</t>
  </si>
  <si>
    <t>-1066109321</t>
  </si>
  <si>
    <t>28376520</t>
  </si>
  <si>
    <t>deska izolační PIR s oboustrannou kompozitní fólií s hliníkovou vložkou 1200x2400x160mm</t>
  </si>
  <si>
    <t>-1852267010</t>
  </si>
  <si>
    <t>127,938235294118*1,02 'Přepočtené koeficientem množství</t>
  </si>
  <si>
    <t>713291132</t>
  </si>
  <si>
    <t>Montáž izolace tepelné parotěsné zábrany stropů vrchem fólií</t>
  </si>
  <si>
    <t>-688857783</t>
  </si>
  <si>
    <t>28329268</t>
  </si>
  <si>
    <t>fólie nekontaktní nízkodifuzně propustná PE mikroperforovaná pro doplňkovou hydroizolační vrstvu třípláštových střech (reakce na oheň - třída E) 140g/m2</t>
  </si>
  <si>
    <t>-1377539827</t>
  </si>
  <si>
    <t>127,938*1,1 'Přepočtené koeficientem množství</t>
  </si>
  <si>
    <t>998713203</t>
  </si>
  <si>
    <t>Přesun hmot procentní pro izolace tepelné v objektech v do 24 m</t>
  </si>
  <si>
    <t>945589011</t>
  </si>
  <si>
    <t>762</t>
  </si>
  <si>
    <t>Konstrukce tesařské</t>
  </si>
  <si>
    <t>762085103</t>
  </si>
  <si>
    <t>Montáž kotevních želez, příložek, patek nebo táhel</t>
  </si>
  <si>
    <t>-1550819224</t>
  </si>
  <si>
    <t>kotvení</t>
  </si>
  <si>
    <t>-1678542405</t>
  </si>
  <si>
    <t>762131811</t>
  </si>
  <si>
    <t>Demontáž bednění svislých stěn z hrubých prken</t>
  </si>
  <si>
    <t>-117800303</t>
  </si>
  <si>
    <t>762331811</t>
  </si>
  <si>
    <t>Demontáž vázaných kcí krovů z hranolů průřezové plochy do 120 cm2</t>
  </si>
  <si>
    <t>-694913332</t>
  </si>
  <si>
    <t>762331812</t>
  </si>
  <si>
    <t>Demontáž vázaných kcí krovů z hranolů průřezové plochy do 224 cm2</t>
  </si>
  <si>
    <t>569245403</t>
  </si>
  <si>
    <t>762331813</t>
  </si>
  <si>
    <t>Demontáž vázaných kcí krovů z hranolů průřezové plochy do 288 cm2</t>
  </si>
  <si>
    <t>582075936</t>
  </si>
  <si>
    <t>762331814</t>
  </si>
  <si>
    <t>Demontáž vázaných kcí krovů z hranolů průřezové plochy do 450 cm2</t>
  </si>
  <si>
    <t>796813203</t>
  </si>
  <si>
    <t>762332131</t>
  </si>
  <si>
    <t>Montáž vázaných kcí krovů pravidelných z hraněného řeziva průřezové plochy do 120 cm2</t>
  </si>
  <si>
    <t>-1102184469</t>
  </si>
  <si>
    <t>12 "vzpěra 10x12</t>
  </si>
  <si>
    <t>762332132</t>
  </si>
  <si>
    <t>Montáž vázaných kcí krovů pravidelných z hraněného řeziva průřezové plochy do 224 cm2</t>
  </si>
  <si>
    <t>1111393831</t>
  </si>
  <si>
    <t>47 "pozednice 14x14</t>
  </si>
  <si>
    <t>58,4 "sloupek 14x14</t>
  </si>
  <si>
    <t>2,5 "vaznice 14x16</t>
  </si>
  <si>
    <t>16 "vaznice 14x14</t>
  </si>
  <si>
    <t>47,2 "rohová vaznice 14x16</t>
  </si>
  <si>
    <t>142,9 "krokev 10x14</t>
  </si>
  <si>
    <t>140,4 "krokev 14x16</t>
  </si>
  <si>
    <t>762332133</t>
  </si>
  <si>
    <t>Montáž vázaných kcí krovů pravidelných z hraněného řeziva průřezové plochy do 288 cm2</t>
  </si>
  <si>
    <t>-354780911</t>
  </si>
  <si>
    <t>11,6 "vaznice 14x18</t>
  </si>
  <si>
    <t>762332134</t>
  </si>
  <si>
    <t>Montáž vázaných kcí krovů pravidelných z hraněného řeziva průřezové plochy do 450 cm2</t>
  </si>
  <si>
    <t>-1640260567</t>
  </si>
  <si>
    <t>42 "vaznice 15x20</t>
  </si>
  <si>
    <t>60512135</t>
  </si>
  <si>
    <t>hranol stavební řezivo do dl 6m</t>
  </si>
  <si>
    <t>-524323478</t>
  </si>
  <si>
    <t>10,3354545454545*1,1 'Přepočtené koeficientem množství</t>
  </si>
  <si>
    <t>762341026</t>
  </si>
  <si>
    <t>Bednění střech rovných z desek OSB tl 22 mm na pero a drážku šroubovaných na krokve</t>
  </si>
  <si>
    <t>495579343</t>
  </si>
  <si>
    <t>1,8*1,3*4+1,7*1,3*4</t>
  </si>
  <si>
    <t>1,4*2,5</t>
  </si>
  <si>
    <t>762342211</t>
  </si>
  <si>
    <t>Montáž laťování na střechách jednoduchých sklonu do 60° osové vzdálenosti do 150 mm</t>
  </si>
  <si>
    <t>868978598</t>
  </si>
  <si>
    <t>60514114</t>
  </si>
  <si>
    <t>řezivo jehličnaté lať impregnovaná dl 4 m</t>
  </si>
  <si>
    <t>599651952</t>
  </si>
  <si>
    <t>127,938/0,15*0,04*0,06</t>
  </si>
  <si>
    <t>2,047*1,1 'Přepočtené koeficientem množství</t>
  </si>
  <si>
    <t>762342441</t>
  </si>
  <si>
    <t>Montáž lišt trojúhelníkových nebo kontralatí na střechách sklonu do 60°</t>
  </si>
  <si>
    <t>-1615974813</t>
  </si>
  <si>
    <t>-1889647453</t>
  </si>
  <si>
    <t>160,000*0,04*0,06</t>
  </si>
  <si>
    <t>762395000</t>
  </si>
  <si>
    <t>Spojovací prostředky krovů, bednění, laťování, nadstřešních konstrukcí</t>
  </si>
  <si>
    <t>-375330847</t>
  </si>
  <si>
    <t>291,023*0,022</t>
  </si>
  <si>
    <t>11,369</t>
  </si>
  <si>
    <t>2,252</t>
  </si>
  <si>
    <t>0,384</t>
  </si>
  <si>
    <t>998762203</t>
  </si>
  <si>
    <t>Přesun hmot procentní pro kce tesařské v objektech v do 24 m</t>
  </si>
  <si>
    <t>-168902597</t>
  </si>
  <si>
    <t>764</t>
  </si>
  <si>
    <t>Konstrukce klempířské</t>
  </si>
  <si>
    <t>764042418</t>
  </si>
  <si>
    <t>Strukturovaná oddělovací rohož s integrovanou pojistnou hydroizolací rš přes 1000 mm</t>
  </si>
  <si>
    <t>-724804214</t>
  </si>
  <si>
    <t>764141305</t>
  </si>
  <si>
    <t>Krytina střechy rovné drážkováním ze svitků z TiZn lesklého plechu rš 500 mm sklonu přes 60°</t>
  </si>
  <si>
    <t>732967736</t>
  </si>
  <si>
    <t>1,8*1,3*4+1,7*1,3*4 "vikýře</t>
  </si>
  <si>
    <t>764242303</t>
  </si>
  <si>
    <t>Oplechování štítu závětrnou lištou z TiZn lesklého plechu rš 250 mm</t>
  </si>
  <si>
    <t>-1813206321</t>
  </si>
  <si>
    <t>1,7/Cos (19)*4</t>
  </si>
  <si>
    <t>764242333</t>
  </si>
  <si>
    <t>Oplechování rovné okapové hrany z TiZn lesklého plechu rš 250 mm</t>
  </si>
  <si>
    <t>-644525077</t>
  </si>
  <si>
    <t>10,665*2+5,33*2+2,2*2-6,35</t>
  </si>
  <si>
    <t>1,4*2+1,2*2*4</t>
  </si>
  <si>
    <t>764244307</t>
  </si>
  <si>
    <t>Oplechování horních ploch a nadezdívek bez rohů z TiZn lesklého plechu kotvené rš 670 mm</t>
  </si>
  <si>
    <t>1899957374</t>
  </si>
  <si>
    <t>6,35/Cos (19)</t>
  </si>
  <si>
    <t>764341304</t>
  </si>
  <si>
    <t>Lemování rovných zdí střech s krytinou prejzovou nebo vlnitou z TiZn lesklého plechu rš 330 mm</t>
  </si>
  <si>
    <t>-1271397095</t>
  </si>
  <si>
    <t>(1,1*2+1,7)*4</t>
  </si>
  <si>
    <t>2,6*2</t>
  </si>
  <si>
    <t>0,8*2+0,5*2</t>
  </si>
  <si>
    <t>764542307</t>
  </si>
  <si>
    <t>Žlab nadřímsový hranatý uložený v hácích se spádovou vložkou z TiZn lesklého plechu rš 670 mm</t>
  </si>
  <si>
    <t>1365188871</t>
  </si>
  <si>
    <t>4,45*2+15,55+13,35*2</t>
  </si>
  <si>
    <t>998764203</t>
  </si>
  <si>
    <t>Přesun hmot procentní pro konstrukce klempířské v objektech v do 24 m</t>
  </si>
  <si>
    <t>-40181682</t>
  </si>
  <si>
    <t>765</t>
  </si>
  <si>
    <t>Krytina skládaná</t>
  </si>
  <si>
    <t>765115402</t>
  </si>
  <si>
    <t>Montáž držáku (mříže sněholamu, kulatiny) pro keramickou krytinu</t>
  </si>
  <si>
    <t>-1131488328</t>
  </si>
  <si>
    <t>765115403</t>
  </si>
  <si>
    <t>Montáž mříže sněholamu pro keramickou krytinu</t>
  </si>
  <si>
    <t>-931187464</t>
  </si>
  <si>
    <t>59660033</t>
  </si>
  <si>
    <t>komplet protisněhový (držák mříže, sněhová mříž, spojka mříže)</t>
  </si>
  <si>
    <t>926776016</t>
  </si>
  <si>
    <t>765131281</t>
  </si>
  <si>
    <t>Příplatek k montáži skládané vláknocementové krytiny za sklon přes 30° na laťování</t>
  </si>
  <si>
    <t>1270292257</t>
  </si>
  <si>
    <t>765131801</t>
  </si>
  <si>
    <t>Demontáž vláknocementové skládané krytiny sklonu do 30° do suti</t>
  </si>
  <si>
    <t>2086433279</t>
  </si>
  <si>
    <t>765133105</t>
  </si>
  <si>
    <t>Krytina vláknocementová sklonu do 30° dvojité krytí skládaná z obdélníků s povrchem hladkým</t>
  </si>
  <si>
    <t>-1455270108</t>
  </si>
  <si>
    <t>765133111</t>
  </si>
  <si>
    <t>Okapová hrana vláknocementové krytiny dvojité krytí z obdélníků s povrchem hladkým</t>
  </si>
  <si>
    <t>-55664190</t>
  </si>
  <si>
    <t>13,35*2+15,25*2-6,35</t>
  </si>
  <si>
    <t>765133121</t>
  </si>
  <si>
    <t>Nároží vláknocementové krytiny dvojité z obdélníků povrchem hladkým</t>
  </si>
  <si>
    <t>-691030241</t>
  </si>
  <si>
    <t>2,2*4</t>
  </si>
  <si>
    <t>765133191</t>
  </si>
  <si>
    <t>Příplatek k cenám vláknocementové krytiny z obdélníků na laťování</t>
  </si>
  <si>
    <t>-3327741</t>
  </si>
  <si>
    <t>765135213</t>
  </si>
  <si>
    <t>Montáž střešních výlezů vlnité vláknocementové krytiny plochy do 1,0 m2</t>
  </si>
  <si>
    <t>-63299636</t>
  </si>
  <si>
    <t>59164622-1</t>
  </si>
  <si>
    <t>výlez na střechu 460x610</t>
  </si>
  <si>
    <t>-323295412</t>
  </si>
  <si>
    <t>765151001</t>
  </si>
  <si>
    <t>Montáž krytiny bitumenové ze šindelů na bednění sklonu do 20°</t>
  </si>
  <si>
    <t>-2001867051</t>
  </si>
  <si>
    <t>62866514</t>
  </si>
  <si>
    <t>šindel asfaltový na skelné vložce samolepivé tvar hexagonál barevný</t>
  </si>
  <si>
    <t>2089874958</t>
  </si>
  <si>
    <t>765155001</t>
  </si>
  <si>
    <t>Montáž střešních doplňků krytiny bitumenové ze šindelů speciálních plochy do 0,2 m2</t>
  </si>
  <si>
    <t>304253032</t>
  </si>
  <si>
    <t>62822018</t>
  </si>
  <si>
    <t>větrák asfaltového šindele do 25°</t>
  </si>
  <si>
    <t>-1474692359</t>
  </si>
  <si>
    <t>998765203</t>
  </si>
  <si>
    <t>Přesun hmot procentní pro krytiny skládané v objektech v do 24 m</t>
  </si>
  <si>
    <t>-688090681</t>
  </si>
  <si>
    <t>767-1</t>
  </si>
  <si>
    <t>M+D větrání CHÚC 600x700</t>
  </si>
  <si>
    <t>178986354</t>
  </si>
  <si>
    <t>767-2</t>
  </si>
  <si>
    <t>M+D profil U 180 vč.svorníků</t>
  </si>
  <si>
    <t>1029398097</t>
  </si>
  <si>
    <t>6*3</t>
  </si>
  <si>
    <t>767-3</t>
  </si>
  <si>
    <t>M+D komínová hlavice nerez 500x850</t>
  </si>
  <si>
    <t>-1634944397</t>
  </si>
  <si>
    <t>783</t>
  </si>
  <si>
    <t>Dokončovací práce - nátěry</t>
  </si>
  <si>
    <t>783213021</t>
  </si>
  <si>
    <t>Napouštěcí dvojnásobný syntetický biodní nátěr tesařských prvků nezabudovaných do konstrukce</t>
  </si>
  <si>
    <t>391370341</t>
  </si>
  <si>
    <t>12*0,44 "vzpěra 10x12</t>
  </si>
  <si>
    <t>47*0,14*4 "pozednice 14x14</t>
  </si>
  <si>
    <t>58,4*0,14*4 "sloupek 14x14</t>
  </si>
  <si>
    <t>2,5*0,6 "vaznice 14x16</t>
  </si>
  <si>
    <t>16*0,14*4 "vaznice 14x14</t>
  </si>
  <si>
    <t>47,2*0,6 "rohová vaznice 14x16</t>
  </si>
  <si>
    <t>142,9*0,48 "krokev 10x14</t>
  </si>
  <si>
    <t>140,4*0,6 "krokev 14x16</t>
  </si>
  <si>
    <t>11,6*0,64 "vaznice 14x18</t>
  </si>
  <si>
    <t>42*0,6 "vaznice 15x20</t>
  </si>
  <si>
    <t>783-MP</t>
  </si>
  <si>
    <t>provedení opatření proti dřevokazným škůdcům stávajících konstrukcí v rozsahu dle skutečného stavu stavby a dle postupu v mykologickém posudku</t>
  </si>
  <si>
    <t>9475247</t>
  </si>
  <si>
    <t>150 - SO 01 - Stávající budova - fasáda</t>
  </si>
  <si>
    <t xml:space="preserve">    8 - Trubní vedení</t>
  </si>
  <si>
    <t>132251102</t>
  </si>
  <si>
    <t>Hloubení rýh nezapažených  š do 800 mm v hornině třídy těžitelnosti I, skupiny 3 objem do 50 m3 strojně</t>
  </si>
  <si>
    <t>-751746604</t>
  </si>
  <si>
    <t>1,62*(4,85+1,15+15,45+1,15+13,25+1,15+15,45)</t>
  </si>
  <si>
    <t>1916838626</t>
  </si>
  <si>
    <t>84,969-47,205</t>
  </si>
  <si>
    <t>-1249747684</t>
  </si>
  <si>
    <t>37,764*2 'Přepočtené koeficientem množství</t>
  </si>
  <si>
    <t>-1213857506</t>
  </si>
  <si>
    <t>174151101</t>
  </si>
  <si>
    <t>Zásyp jam, šachet rýh nebo kolem objektů sypaninou se zhutněním</t>
  </si>
  <si>
    <t>-104674440</t>
  </si>
  <si>
    <t>0,9*(4,85+1,15+15,45+1,15+13,25+1,15+15,45)</t>
  </si>
  <si>
    <t>211561111</t>
  </si>
  <si>
    <t>Výplň odvodňovacích žeber nebo trativodů kamenivem hrubým drceným frakce 4 až 16 mm</t>
  </si>
  <si>
    <t>-1554616240</t>
  </si>
  <si>
    <t>52*0,3</t>
  </si>
  <si>
    <t>211971110</t>
  </si>
  <si>
    <t>Zřízení opláštění žeber nebo trativodů geotextilií v rýze nebo zářezu sklonu do 1:2</t>
  </si>
  <si>
    <t>-20763133</t>
  </si>
  <si>
    <t>52*(0,3*2+0,45*2)</t>
  </si>
  <si>
    <t>69311172</t>
  </si>
  <si>
    <t>geotextilie PP s ÚV stabilizací 300g/m2</t>
  </si>
  <si>
    <t>-1431224667</t>
  </si>
  <si>
    <t>78*1,1 'Přepočtené koeficientem množství</t>
  </si>
  <si>
    <t>212755214</t>
  </si>
  <si>
    <t>Trativody z drenážních trubek plastových flexibilních D 100 mm bez lože</t>
  </si>
  <si>
    <t>567100729</t>
  </si>
  <si>
    <t>(4,85+1+15,45+1+13,25+1+15,45)</t>
  </si>
  <si>
    <t>622323111</t>
  </si>
  <si>
    <t>Vápenocementová omítka hladkých vnějších stěn tloušťky do 5 mm nanášená ručně</t>
  </si>
  <si>
    <t>-1184254286</t>
  </si>
  <si>
    <t>1,1*1,25+2,3*2,06+1,5*2-1,1*2,06*2+(1,1+2,06*2)*0,2*2</t>
  </si>
  <si>
    <t>2,3*2,06+1,5*2-1,1*2,06*2+(1,1+2,06*2)*0,2*2</t>
  </si>
  <si>
    <t>622325506</t>
  </si>
  <si>
    <t>Oprava vnější vápenné štukové omítky členitosti 4 v rozsahu do 50%</t>
  </si>
  <si>
    <t>301447529</t>
  </si>
  <si>
    <t>628641111</t>
  </si>
  <si>
    <t>Kamenické opracování lícních ploch zdí a valů pemrlováním</t>
  </si>
  <si>
    <t>373848924</t>
  </si>
  <si>
    <t>24+18,6+20,2 "oprava soklového kamene</t>
  </si>
  <si>
    <t>196931515</t>
  </si>
  <si>
    <t>1*0,75*2+1*0,8*8</t>
  </si>
  <si>
    <t>1,1*2*12</t>
  </si>
  <si>
    <t>631311124</t>
  </si>
  <si>
    <t>Mazanina tl do 120 mm z betonu prostého bez zvýšených nároků na prostředí tř. C 16/20</t>
  </si>
  <si>
    <t>63922509</t>
  </si>
  <si>
    <t>52*0,4*0,1</t>
  </si>
  <si>
    <t>Trubní vedení</t>
  </si>
  <si>
    <t>894812202</t>
  </si>
  <si>
    <t>Revizní a čistící šachta z PP šachtové dno DN 425/150 průtočné 30°,60°,90°</t>
  </si>
  <si>
    <t>-2089668830</t>
  </si>
  <si>
    <t>894812232</t>
  </si>
  <si>
    <t>Revizní a čistící šachta z PP DN 425 šachtová roura korugovaná bez hrdla světlé hloubky 2000 mm</t>
  </si>
  <si>
    <t>-1038875697</t>
  </si>
  <si>
    <t>894812251</t>
  </si>
  <si>
    <t>Revizní a čistící šachta z PP DN 425 poklop betonový s betonovým konusem pro třídu zatížení B125</t>
  </si>
  <si>
    <t>-532843967</t>
  </si>
  <si>
    <t>941211112</t>
  </si>
  <si>
    <t>Montáž lešení řadového rámového lehkého zatížení do 200 kg/m2 š do 0,9 m v do 25 m</t>
  </si>
  <si>
    <t>-1968688249</t>
  </si>
  <si>
    <t>155,82 "Z</t>
  </si>
  <si>
    <t>145,53 "J</t>
  </si>
  <si>
    <t>124,72 "S</t>
  </si>
  <si>
    <t>180,72 "V</t>
  </si>
  <si>
    <t>10,4*4</t>
  </si>
  <si>
    <t>-(13,05*2+15,25*2+4)*1,2</t>
  </si>
  <si>
    <t>941211211</t>
  </si>
  <si>
    <t>Příplatek k lešení řadovému rámovému lehkému š 0,9 m v do 25 m za první a ZKD den použití</t>
  </si>
  <si>
    <t>-2121887959</t>
  </si>
  <si>
    <t>576,67*90 'Přepočtené koeficientem množství</t>
  </si>
  <si>
    <t>941211812</t>
  </si>
  <si>
    <t>Demontáž lešení řadového rámového lehkého zatížení do 200 kg/m2 š do 0,9 m v do 25 m</t>
  </si>
  <si>
    <t>-658878803</t>
  </si>
  <si>
    <t>944611111</t>
  </si>
  <si>
    <t>Montáž ochranné plachty z textilie z umělých vláken</t>
  </si>
  <si>
    <t>766932553</t>
  </si>
  <si>
    <t>944611211</t>
  </si>
  <si>
    <t>Příplatek k ochranné plachtě za první a ZKD den použití</t>
  </si>
  <si>
    <t>1494368293</t>
  </si>
  <si>
    <t>944611811</t>
  </si>
  <si>
    <t>Demontáž ochranné plachty z textilie z umělých vláken</t>
  </si>
  <si>
    <t>1634544015</t>
  </si>
  <si>
    <t>944711112</t>
  </si>
  <si>
    <t>Montáž záchytné stříšky š do 2 m</t>
  </si>
  <si>
    <t>1793411398</t>
  </si>
  <si>
    <t>944711212</t>
  </si>
  <si>
    <t>Příplatek k záchytné stříšce š do 2 m za první a ZKD den použití</t>
  </si>
  <si>
    <t>3902113</t>
  </si>
  <si>
    <t>4*90 'Přepočtené koeficientem množství</t>
  </si>
  <si>
    <t>944711812</t>
  </si>
  <si>
    <t>Demontáž záchytné stříšky š do 2 m</t>
  </si>
  <si>
    <t>1817397341</t>
  </si>
  <si>
    <t>978019361</t>
  </si>
  <si>
    <t>Otlučení (osekání) vnější vápenné nebo vápenocementové omítky stupně členitosti 3 až 5 do 50%</t>
  </si>
  <si>
    <t>299071320</t>
  </si>
  <si>
    <t>-1*0,75*2-1*0,8*8</t>
  </si>
  <si>
    <t>-1,1*2*12</t>
  </si>
  <si>
    <t>-1,1*2,06*15</t>
  </si>
  <si>
    <t>-1,1*1,68*3</t>
  </si>
  <si>
    <t>(1*2+0,75*2+1*8+0,8*2*8)*0,2</t>
  </si>
  <si>
    <t>(1,1+2*2)*0,2*12</t>
  </si>
  <si>
    <t>(1,1+2,06*2)*0,2*15</t>
  </si>
  <si>
    <t>(1,1+1,68*2)*0,2*3</t>
  </si>
  <si>
    <t>1219269276</t>
  </si>
  <si>
    <t>674800553</t>
  </si>
  <si>
    <t>20,111*9 'Přepočtené koeficientem množství</t>
  </si>
  <si>
    <t>-1490783764</t>
  </si>
  <si>
    <t>998011002</t>
  </si>
  <si>
    <t>Přesun hmot pro budovy zděné v do 12 m</t>
  </si>
  <si>
    <t>1169844996</t>
  </si>
  <si>
    <t>322280112</t>
  </si>
  <si>
    <t>2*(4,85+15,45+13,25+15,45)</t>
  </si>
  <si>
    <t>423327887</t>
  </si>
  <si>
    <t>292,021*0,00035 'Přepočtené koeficientem množství</t>
  </si>
  <si>
    <t>711132101</t>
  </si>
  <si>
    <t>Provedení izolace proti zemní vlhkosti pásy na sucho svislé AIP nebo tkaninou</t>
  </si>
  <si>
    <t>2051968233</t>
  </si>
  <si>
    <t>-1000709159</t>
  </si>
  <si>
    <t>98*1,2 'Přepočtené koeficientem množství</t>
  </si>
  <si>
    <t>-398346342</t>
  </si>
  <si>
    <t>-1037843055</t>
  </si>
  <si>
    <t>1426116750</t>
  </si>
  <si>
    <t>62832134</t>
  </si>
  <si>
    <t>pás asfaltový natavitelný oxidovaný tl 4,0mm typu V60 S40 s vložkou ze skleněné rohože, s jemnozrnným minerálním posypem</t>
  </si>
  <si>
    <t>224083258</t>
  </si>
  <si>
    <t>711161212</t>
  </si>
  <si>
    <t>Izolace proti zemní vlhkosti nopovou fólií svislá, nopek v 8,0 mm, tl do 0,6 mm</t>
  </si>
  <si>
    <t>-1101793276</t>
  </si>
  <si>
    <t>711161383</t>
  </si>
  <si>
    <t>Izolace proti zemní vlhkosti nopovou fólií ukončení horní lištou</t>
  </si>
  <si>
    <t>468516080</t>
  </si>
  <si>
    <t>(4,85+15,45+13,25+15,45)</t>
  </si>
  <si>
    <t>-1776594732</t>
  </si>
  <si>
    <t>713131145</t>
  </si>
  <si>
    <t>Montáž izolace tepelné stěn a základů lepením bodově rohoží, pásů, dílců, desek</t>
  </si>
  <si>
    <t>1097346615</t>
  </si>
  <si>
    <t>28376354</t>
  </si>
  <si>
    <t>deska perimetrická spodních staveb, podlah a plochých střech 200kPa λ=0,034 tl 100mm</t>
  </si>
  <si>
    <t>-2129581683</t>
  </si>
  <si>
    <t>98*1,02 'Přepočtené koeficientem množství</t>
  </si>
  <si>
    <t>-621994608</t>
  </si>
  <si>
    <t>764002851</t>
  </si>
  <si>
    <t>Demontáž oplechování parapetů do suti</t>
  </si>
  <si>
    <t>1093442779</t>
  </si>
  <si>
    <t>1*2+1*8</t>
  </si>
  <si>
    <t>1,1*12</t>
  </si>
  <si>
    <t>1,1*15</t>
  </si>
  <si>
    <t>1,1*3</t>
  </si>
  <si>
    <t>764004861</t>
  </si>
  <si>
    <t>Demontáž svodu do suti</t>
  </si>
  <si>
    <t>780770476</t>
  </si>
  <si>
    <t>8,5*2+9,85+10,05</t>
  </si>
  <si>
    <t>764216604</t>
  </si>
  <si>
    <t>Oplechování rovných parapetů mechanicky kotvené z Pz s povrchovou úpravou rš 330 mm</t>
  </si>
  <si>
    <t>161124179</t>
  </si>
  <si>
    <t>764518623</t>
  </si>
  <si>
    <t>Svody kruhové včetně objímek, kolen, odskoků z Pz s povrchovou úpravou průměru 120 mm</t>
  </si>
  <si>
    <t>-1011566840</t>
  </si>
  <si>
    <t>998764202</t>
  </si>
  <si>
    <t>Přesun hmot procentní pro konstrukce klempířské v objektech v do 12 m</t>
  </si>
  <si>
    <t>-2097698802</t>
  </si>
  <si>
    <t>783801401</t>
  </si>
  <si>
    <t>Ometení omítek před provedením nátěru</t>
  </si>
  <si>
    <t>-1934628785</t>
  </si>
  <si>
    <t>783823173</t>
  </si>
  <si>
    <t>Penetrační silikátový nátěr omítek stupně členitosti 4</t>
  </si>
  <si>
    <t>672046712</t>
  </si>
  <si>
    <t>783827463</t>
  </si>
  <si>
    <t>Krycí dvojnásobný silikátový nátěr omítek stupně členitosti 4</t>
  </si>
  <si>
    <t>966071713</t>
  </si>
  <si>
    <t>160 - SO 01 - ZTI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</si>
  <si>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</si>
  <si>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</si>
  <si>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</si>
  <si>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>132251101</t>
  </si>
  <si>
    <t>Hloubení rýh nezapažených  š do 800 mm v hornině třídy těžitelnosti I, skupiny 3 objem do 20 m3 strojně</t>
  </si>
  <si>
    <t>573047496</t>
  </si>
  <si>
    <t>(7+27+8)*0,5*0,6</t>
  </si>
  <si>
    <t>175151101</t>
  </si>
  <si>
    <t>Obsypání potrubí strojně sypaninou bez prohození, uloženou do 3 m</t>
  </si>
  <si>
    <t>-1951557395</t>
  </si>
  <si>
    <t>58341334</t>
  </si>
  <si>
    <t>kamenivo drcené drobné frakce 0/2</t>
  </si>
  <si>
    <t>-2137776121</t>
  </si>
  <si>
    <t>12,6*2 'Přepočtené koeficientem množství</t>
  </si>
  <si>
    <t>346244361</t>
  </si>
  <si>
    <t>Zazdívka o tl 65 mm rýh, nik nebo kapes z cihel pálených</t>
  </si>
  <si>
    <t>-1315724692</t>
  </si>
  <si>
    <t>68*0,15</t>
  </si>
  <si>
    <t>612135101</t>
  </si>
  <si>
    <t>Hrubá výplň rýh ve stěnách maltou jakékoli šířky rýhy</t>
  </si>
  <si>
    <t>663822404</t>
  </si>
  <si>
    <t>510*0,05</t>
  </si>
  <si>
    <t>90*0,07</t>
  </si>
  <si>
    <t>974031121</t>
  </si>
  <si>
    <t>Vysekání rýh ve zdivu cihelném hl do 30 mm š do 30 mm</t>
  </si>
  <si>
    <t>-493120737</t>
  </si>
  <si>
    <t>90+420</t>
  </si>
  <si>
    <t>974031132</t>
  </si>
  <si>
    <t>Vysekání rýh ve zdivu cihelném hl do 50 mm š do 70 mm</t>
  </si>
  <si>
    <t>-1992498972</t>
  </si>
  <si>
    <t>974031164</t>
  </si>
  <si>
    <t>Vysekání rýh ve zdivu cihelném hl do 150 mm š do 150 mm</t>
  </si>
  <si>
    <t>-450870519</t>
  </si>
  <si>
    <t>997013155</t>
  </si>
  <si>
    <t>Vnitrostaveništní doprava suti a vybouraných hmot pro budovy v do 18 m s omezením mechanizace</t>
  </si>
  <si>
    <t>807315686</t>
  </si>
  <si>
    <t>1488182950</t>
  </si>
  <si>
    <t>-1354457923</t>
  </si>
  <si>
    <t>4,28*9 'Přepočtené koeficientem množství</t>
  </si>
  <si>
    <t>1424004299</t>
  </si>
  <si>
    <t>998011003</t>
  </si>
  <si>
    <t>Přesun hmot pro budovy zděné v do 24 m</t>
  </si>
  <si>
    <t>1517047595</t>
  </si>
  <si>
    <t>713463411</t>
  </si>
  <si>
    <t>Montáž izolace tepelné potrubí a ohybů návlekovými izolačními pouzdry</t>
  </si>
  <si>
    <t>-1220931556</t>
  </si>
  <si>
    <t>25+25+12+118+83+344</t>
  </si>
  <si>
    <t>28377121</t>
  </si>
  <si>
    <t>pouzdro izolační potrubní z pěnového polyetylenu 54/9mm</t>
  </si>
  <si>
    <t>-1481238411</t>
  </si>
  <si>
    <t>25*1,05 'Přepočtené koeficientem množství</t>
  </si>
  <si>
    <t>28377063</t>
  </si>
  <si>
    <t>pouzdro izolační potrubní z pěnového polyetylenu 45/25mm</t>
  </si>
  <si>
    <t>-1221951176</t>
  </si>
  <si>
    <t>28377056</t>
  </si>
  <si>
    <t>pouzdro izolační potrubní z pěnového polyetylenu 35/25mm</t>
  </si>
  <si>
    <t>-182935596</t>
  </si>
  <si>
    <t>12*1,05 'Přepočtené koeficientem množství</t>
  </si>
  <si>
    <t>28377049</t>
  </si>
  <si>
    <t>pouzdro izolační potrubní z pěnového polyetylenu 28/25mm</t>
  </si>
  <si>
    <t>2109572581</t>
  </si>
  <si>
    <t>59*1,05 'Přepočtené koeficientem množství</t>
  </si>
  <si>
    <t>28377109</t>
  </si>
  <si>
    <t>pouzdro izolační potrubní z pěnového polyetylenu 28/6mm</t>
  </si>
  <si>
    <t>652757944</t>
  </si>
  <si>
    <t>28377106</t>
  </si>
  <si>
    <t>pouzdro izolační potrubní z pěnového polyetylenu 18/20mm</t>
  </si>
  <si>
    <t>29004284</t>
  </si>
  <si>
    <t>172*1,05 'Přepočtené koeficientem množství</t>
  </si>
  <si>
    <t>28377100</t>
  </si>
  <si>
    <t>pouzdro izolační potrubní z pěnového polyetylenu 18/6mm</t>
  </si>
  <si>
    <t>1792940604</t>
  </si>
  <si>
    <t>28377102</t>
  </si>
  <si>
    <t>pouzdro izolační potrubní z pěnového polyetylenu 22/6mm</t>
  </si>
  <si>
    <t>656956787</t>
  </si>
  <si>
    <t>41,5*1,05 'Přepočtené koeficientem množství</t>
  </si>
  <si>
    <t>28377045</t>
  </si>
  <si>
    <t>pouzdro izolační potrubní z pěnového polyetylenu 22/20mm</t>
  </si>
  <si>
    <t>-77941381</t>
  </si>
  <si>
    <t>-1984957934</t>
  </si>
  <si>
    <t>721</t>
  </si>
  <si>
    <t>Zdravotechnika - vnitřní kanalizace</t>
  </si>
  <si>
    <t>721173401</t>
  </si>
  <si>
    <t>Potrubí kanalizační z PVC SN 4 svodné DN 110</t>
  </si>
  <si>
    <t>169337939</t>
  </si>
  <si>
    <t>721173402</t>
  </si>
  <si>
    <t>Potrubí kanalizační z PVC SN 4 svodné DN 125</t>
  </si>
  <si>
    <t>-506433219</t>
  </si>
  <si>
    <t>721173403</t>
  </si>
  <si>
    <t>Potrubí kanalizační z PVC SN 4 svodné DN 160</t>
  </si>
  <si>
    <t>-775185788</t>
  </si>
  <si>
    <t>721173706</t>
  </si>
  <si>
    <t>Potrubí kanalizační z PE odpadní DN 100</t>
  </si>
  <si>
    <t>539931731</t>
  </si>
  <si>
    <t>721173722</t>
  </si>
  <si>
    <t>Potrubí kanalizační z PE připojovací DN 40</t>
  </si>
  <si>
    <t>1563442296</t>
  </si>
  <si>
    <t>721173723</t>
  </si>
  <si>
    <t>Potrubí kanalizační z PE připojovací DN 50</t>
  </si>
  <si>
    <t>2082724904</t>
  </si>
  <si>
    <t>721173726</t>
  </si>
  <si>
    <t>Potrubí kanalizační z PE připojovací DN 100</t>
  </si>
  <si>
    <t>-2044324802</t>
  </si>
  <si>
    <t>721194104</t>
  </si>
  <si>
    <t>Vyvedení a upevnění odpadních výpustek DN 40</t>
  </si>
  <si>
    <t>-1084289482</t>
  </si>
  <si>
    <t>721194105</t>
  </si>
  <si>
    <t>Vyvedení a upevnění odpadních výpustek DN 50</t>
  </si>
  <si>
    <t>-537275776</t>
  </si>
  <si>
    <t>721194109</t>
  </si>
  <si>
    <t>Vyvedení a upevnění odpadních výpustek DN 110</t>
  </si>
  <si>
    <t>1658662538</t>
  </si>
  <si>
    <t>721211421</t>
  </si>
  <si>
    <t>Vpusť podlahová se svislým odtokem DN 50/75/110 mřížka nerez 115x115</t>
  </si>
  <si>
    <t>190477538</t>
  </si>
  <si>
    <t>721212124</t>
  </si>
  <si>
    <t>Odtokový sprchový žlab délky 850 mm s krycím roštem a zápachovou uzávěrkou</t>
  </si>
  <si>
    <t>1351380850</t>
  </si>
  <si>
    <t>721226512</t>
  </si>
  <si>
    <t>Zápachová uzávěrka podomítková pro pračku a myčku DN 50</t>
  </si>
  <si>
    <t>868094715</t>
  </si>
  <si>
    <t>721273153</t>
  </si>
  <si>
    <t>Hlavice ventilační polypropylen PP DN 110</t>
  </si>
  <si>
    <t>-1591742982</t>
  </si>
  <si>
    <t>721290111</t>
  </si>
  <si>
    <t>Zkouška těsnosti potrubí kanalizace vodou do DN 125</t>
  </si>
  <si>
    <t>-1102159111</t>
  </si>
  <si>
    <t>721290112</t>
  </si>
  <si>
    <t>Zkouška těsnosti potrubí kanalizace vodou do DN 200</t>
  </si>
  <si>
    <t>143436042</t>
  </si>
  <si>
    <t>998721203</t>
  </si>
  <si>
    <t>Přesun hmot procentní pro vnitřní kanalizace v objektech v do 24 m</t>
  </si>
  <si>
    <t>-540186055</t>
  </si>
  <si>
    <t>722</t>
  </si>
  <si>
    <t>Zdravotechnika - vnitřní vodovod</t>
  </si>
  <si>
    <t>722130235</t>
  </si>
  <si>
    <t>Potrubí vodovodní ocelové závitové pozinkované svařované běžné DN 40</t>
  </si>
  <si>
    <t>-1342513116</t>
  </si>
  <si>
    <t>722174001</t>
  </si>
  <si>
    <t>Potrubí vodovodní plastové PPR svar polyfuze PN 16 D 16x2,2 mm</t>
  </si>
  <si>
    <t>-994300520</t>
  </si>
  <si>
    <t>722174002</t>
  </si>
  <si>
    <t>Potrubí vodovodní plastové PPR svar polyfuze PN 16 D 20x2,8 mm</t>
  </si>
  <si>
    <t>-1731217597</t>
  </si>
  <si>
    <t>722174003</t>
  </si>
  <si>
    <t>Potrubí vodovodní plastové PPR svar polyfuze PN 16 D 25x3,5 mm</t>
  </si>
  <si>
    <t>-1789272321</t>
  </si>
  <si>
    <t>722174004</t>
  </si>
  <si>
    <t>Potrubí vodovodní plastové PPR svar polyfuze PN 16 D 32x4,4 mm</t>
  </si>
  <si>
    <t>-1450425624</t>
  </si>
  <si>
    <t>722174005</t>
  </si>
  <si>
    <t>Potrubí vodovodní plastové PPR svar polyfuze PN 16 D 40x5,5 mm</t>
  </si>
  <si>
    <t>-173347678</t>
  </si>
  <si>
    <t>722174006</t>
  </si>
  <si>
    <t>Potrubí vodovodní plastové PPR svar polyfuze PN 16 D 50x6,9 mm</t>
  </si>
  <si>
    <t>317951135</t>
  </si>
  <si>
    <t>722190401</t>
  </si>
  <si>
    <t>Vyvedení a upevnění výpustku do DN 25</t>
  </si>
  <si>
    <t>-1510831880</t>
  </si>
  <si>
    <t>722231074</t>
  </si>
  <si>
    <t>Ventil zpětný mosazný G 1" PN 10 do 110°C se dvěma závity</t>
  </si>
  <si>
    <t>902756790</t>
  </si>
  <si>
    <t>722232045</t>
  </si>
  <si>
    <t>Kohout kulový přímý G 1" PN 42 do 185°C vnitřní závit</t>
  </si>
  <si>
    <t>397014990</t>
  </si>
  <si>
    <t>722232061</t>
  </si>
  <si>
    <t>Kohout kulový přímý G 1/2" PN 42 do 185°C vnitřní závit s vypouštěním</t>
  </si>
  <si>
    <t>-1844517288</t>
  </si>
  <si>
    <t>722232062</t>
  </si>
  <si>
    <t>Kohout kulový přímý G 3/4" PN 42 do 185°C vnitřní závit s vypouštěním</t>
  </si>
  <si>
    <t>-721159976</t>
  </si>
  <si>
    <t>722232063</t>
  </si>
  <si>
    <t>Kohout kulový přímý G 1" PN 42 do 185°C vnitřní závit s vypouštěním</t>
  </si>
  <si>
    <t>2061446059</t>
  </si>
  <si>
    <t>722234265</t>
  </si>
  <si>
    <t>Filtr mosazný G 1" PN 20 do 80°C s 2x vnitřním závitem</t>
  </si>
  <si>
    <t>1762806133</t>
  </si>
  <si>
    <t>722250143</t>
  </si>
  <si>
    <t>Hydrantový systém s tvarově stálou hadicí D 25 x 30 m prosklený</t>
  </si>
  <si>
    <t>1342146585</t>
  </si>
  <si>
    <t>722262301</t>
  </si>
  <si>
    <t>Vodoměr závitový vícevtokový mokroběžný do 40°C G 1"x 105 mm Qn 2,5 m3/h vertikální</t>
  </si>
  <si>
    <t>998100656</t>
  </si>
  <si>
    <t>722270102</t>
  </si>
  <si>
    <t>Sestava vodoměrová závitová G 1"</t>
  </si>
  <si>
    <t>-410014286</t>
  </si>
  <si>
    <t>722290226</t>
  </si>
  <si>
    <t>Zkouška těsnosti vodovodního potrubí závitového do DN 50</t>
  </si>
  <si>
    <t>-1870860177</t>
  </si>
  <si>
    <t>722290229</t>
  </si>
  <si>
    <t>Zkouška těsnosti vodovodního potrubí závitového do DN 100</t>
  </si>
  <si>
    <t>-1673291784</t>
  </si>
  <si>
    <t>722290234</t>
  </si>
  <si>
    <t>Proplach a dezinfekce vodovodního potrubí do DN 80</t>
  </si>
  <si>
    <t>342843633</t>
  </si>
  <si>
    <t>725112022</t>
  </si>
  <si>
    <t>Klozet keramický závěsný na nosné stěny s hlubokým splachováním odpad vodorovný</t>
  </si>
  <si>
    <t>-2003977879</t>
  </si>
  <si>
    <t>725112022i</t>
  </si>
  <si>
    <t>Klozet keramický závěsný inv. na nosné stěny s hlubokým splachováním odpad vodorovný</t>
  </si>
  <si>
    <t>-703750323</t>
  </si>
  <si>
    <t>1*1,1 'Přepočtené koeficientem množství</t>
  </si>
  <si>
    <t>725121525</t>
  </si>
  <si>
    <t>Pisoárový záchodek automatický s radarovým senzorem</t>
  </si>
  <si>
    <t>1167645853</t>
  </si>
  <si>
    <t>725211602</t>
  </si>
  <si>
    <t>Umyvadlo keramické bílé šířky 550 mm bez krytu na sifon připevněné na stěnu šrouby</t>
  </si>
  <si>
    <t>-1085448476</t>
  </si>
  <si>
    <t>725211681</t>
  </si>
  <si>
    <t>Umyvadlo keramické bílé zdravotní šířky 640 mm připevněné na stěnu šrouby</t>
  </si>
  <si>
    <t>-904023832</t>
  </si>
  <si>
    <t>725211701</t>
  </si>
  <si>
    <t>Umývátko keramické bílé stěnové šířky 400 mm připevněné na stěnu šrouby</t>
  </si>
  <si>
    <t>282674551</t>
  </si>
  <si>
    <t>725241112</t>
  </si>
  <si>
    <t>Vanička sprchová akrylátová čtvercová 900x900 mm</t>
  </si>
  <si>
    <t>256333029</t>
  </si>
  <si>
    <t>725244103</t>
  </si>
  <si>
    <t>Dveře sprchové rámové se skleněnou výplní tl. 5 mm otvíravé jednokřídlové do niky na vaničku šířky 900 mm</t>
  </si>
  <si>
    <t>-1402799333</t>
  </si>
  <si>
    <t>725244123</t>
  </si>
  <si>
    <t>Dveře sprchové rámové se skleněnou výplní tl. 5 mm otvíravé dvoukřídlové do niky na vaničku šířky 900 mm</t>
  </si>
  <si>
    <t>-239673563</t>
  </si>
  <si>
    <t>725244315</t>
  </si>
  <si>
    <t>Zástěna sprchová rámová se skleněnou výplní tl. 4 a 5 mm dveře posuvné jednodílné do niky na vaničku šířky 1600 mm</t>
  </si>
  <si>
    <t>1797790068</t>
  </si>
  <si>
    <t>725311121</t>
  </si>
  <si>
    <t>Dřez jednoduchý nerezový se zápachovou uzávěrkou s odkapávací plochou 560x480 mm a miskou</t>
  </si>
  <si>
    <t>-454788943</t>
  </si>
  <si>
    <t>725331111</t>
  </si>
  <si>
    <t>Výlevka bez výtokových armatur keramická se sklopnou plastovou mřížkou 500 mm</t>
  </si>
  <si>
    <t>-52663859</t>
  </si>
  <si>
    <t>725813111</t>
  </si>
  <si>
    <t>Ventil rohový bez připojovací trubičky nebo flexi hadičky G 1/2"</t>
  </si>
  <si>
    <t>988868725</t>
  </si>
  <si>
    <t>725813112</t>
  </si>
  <si>
    <t>Ventil rohový pračkový G 3/4"</t>
  </si>
  <si>
    <t>681383670</t>
  </si>
  <si>
    <t>725821312</t>
  </si>
  <si>
    <t>Baterie dřezová nástěnná páková s otáčivým kulatým ústím a délkou ramínka 210 mm</t>
  </si>
  <si>
    <t>340413364</t>
  </si>
  <si>
    <t>725821325</t>
  </si>
  <si>
    <t>Baterie dřezová stojánková páková s otáčivým kulatým ústím a délkou ramínka 220 mm</t>
  </si>
  <si>
    <t>2070612086</t>
  </si>
  <si>
    <t>725822611</t>
  </si>
  <si>
    <t>Baterie umyvadlová stojánková páková bez výpusti</t>
  </si>
  <si>
    <t>879626656</t>
  </si>
  <si>
    <t>725841312</t>
  </si>
  <si>
    <t>Baterie sprchová nástěnná páková</t>
  </si>
  <si>
    <t>-835516295</t>
  </si>
  <si>
    <t>998725203</t>
  </si>
  <si>
    <t>Přesun hmot procentní pro zařizovací předměty v objektech v do 24 m</t>
  </si>
  <si>
    <t>-135214284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</si>
  <si>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</si>
  <si>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</si>
  <si>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</si>
  <si>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</si>
  <si>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186228977</t>
  </si>
  <si>
    <t>998726213</t>
  </si>
  <si>
    <t>Přesun hmot procentní pro instalační prefabrikáty v objektech v do 24 m</t>
  </si>
  <si>
    <t>315451494</t>
  </si>
  <si>
    <t>170 - SO 01 - ÚT</t>
  </si>
  <si>
    <t>D1 - VYTÁPĚNÍ – Dům s pečovatelskou službou - SO01</t>
  </si>
  <si>
    <t xml:space="preserve">    D2 - Kotelny</t>
  </si>
  <si>
    <t xml:space="preserve">    D3 - Strojovny</t>
  </si>
  <si>
    <t xml:space="preserve">    D4 - Potrubí</t>
  </si>
  <si>
    <t xml:space="preserve">    D5 - Armatury</t>
  </si>
  <si>
    <t xml:space="preserve">    D6 - Otopná tělesa</t>
  </si>
  <si>
    <t xml:space="preserve">    D7 - Měřící přístroje</t>
  </si>
  <si>
    <t xml:space="preserve">    D8 - Pomocný materiál</t>
  </si>
  <si>
    <t xml:space="preserve">    D9 - Izolace potrubí a stoupaček vytápění vedeného uvnitř budovy:</t>
  </si>
  <si>
    <t xml:space="preserve">    D10 - Hodinové  sazby</t>
  </si>
  <si>
    <t>D1</t>
  </si>
  <si>
    <t>VYTÁPĚNÍ – Dům s pečovatelskou službou - SO01</t>
  </si>
  <si>
    <t>D2</t>
  </si>
  <si>
    <t>Kotelny</t>
  </si>
  <si>
    <t>731 1-1</t>
  </si>
  <si>
    <t>D+M Nástěnného kondenzačnícho kotle o jmenovitém výkonu 36,4[kW] (při 50/30°C) a jmenovitého tepelného příkonu 38,0[kW] v provedení C (přívod spalovacího vzduchu a odvod spalin koaxiálním kouřovodem), včetně nástěnných držáků, PV (ot.přetlak 3[bar]), M, T</t>
  </si>
  <si>
    <t>kpl</t>
  </si>
  <si>
    <t>-143597952</t>
  </si>
  <si>
    <t>731 2</t>
  </si>
  <si>
    <t>Uvedení do provozu kompletní kotlové sestavy servisním technikem</t>
  </si>
  <si>
    <t>731 3</t>
  </si>
  <si>
    <t>D+M Ekvitermní regulační modul pro řízení nástěnného kondenzačního kotle a okruhu ohřevu TV, okruh pro dva radiátorové okruhy a jeden pro podlahové vytápění s možností nastavení časového řízení Po až PÁ (dle pracovní doby), útlum mimo pracovní dobu + SO a</t>
  </si>
  <si>
    <t>731 4</t>
  </si>
  <si>
    <t>D+M Neutralizační jednotka pro kotle o maximálním výkonu do 50 kW</t>
  </si>
  <si>
    <t>731 5</t>
  </si>
  <si>
    <t>Oživení systému regulace + ochranné pospojení.</t>
  </si>
  <si>
    <t>731 6</t>
  </si>
  <si>
    <t>Zaškolení obsluhy</t>
  </si>
  <si>
    <t>731 7</t>
  </si>
  <si>
    <t>D+M Odvod spalin a přívod spalovacího vzduchu pro jeden kotel přes stávající komín DN 110/160. Zařízení pro jeden kotel: Vodorovné koncentrické připojení spalinovodu typ C33 do šachty, 12 x trubka koncentrická délky 2000mm, koleno 90°, redukce z 80/125 na</t>
  </si>
  <si>
    <t>731 8</t>
  </si>
  <si>
    <t>Přesun hmot pro kotelny v objektech v přes 6 do 12 m</t>
  </si>
  <si>
    <t>D3</t>
  </si>
  <si>
    <t>Strojovny</t>
  </si>
  <si>
    <t>732 1</t>
  </si>
  <si>
    <t>D+M Hydraulický vyrovnávač pro systémy s průtokem do 10 m3/hod</t>
  </si>
  <si>
    <t>732 2</t>
  </si>
  <si>
    <t>D+M Tlaková expanzní nádoba s membránou (do 3[bar]) o objemu 140[l]</t>
  </si>
  <si>
    <t>732 3</t>
  </si>
  <si>
    <t>Seřízení tlakové expanzní nádoby</t>
  </si>
  <si>
    <t>732 4</t>
  </si>
  <si>
    <t>D+M Rozdělovač a sběrač pro dva topné okruhy do 100 kW, včetně konzolí na zeď</t>
  </si>
  <si>
    <t>732 5</t>
  </si>
  <si>
    <t>D+M Přechodové šroubení</t>
  </si>
  <si>
    <t>732 6</t>
  </si>
  <si>
    <t>D+M Čerpadlová skupina směšovaná (DN 32) pro otopná tělesa 1.PP a 1.NP, včetně teplovodního oběhového čerpadla (Qc=1,26 m3/h; H=2,1 m) s elektronicky řízrnými otáčkami a uzavíracích ventilů, včetně servopohonu 24 V AC, 0-10 V</t>
  </si>
  <si>
    <t>733 7</t>
  </si>
  <si>
    <t>D+M Čerpadlová skupina směšovaná (DN 32) pro otopná tělesa 2.NP a 3.NP, včetně teplovodního oběhového čerpadla (Qc=1,54 m3/h; H=2,22 m) s elektronicky řízrnými otáčkami a uzavíracích ventilů, včetně servopohonu 24 V AC, 0-10 V</t>
  </si>
  <si>
    <t>732 8</t>
  </si>
  <si>
    <t>D+M Čerpadlová skupina směšovaná (DN 32) pro napojení nové budovy, včetně teplovodního oběhového čerpadla (Qc=3,11 m3/h; H=8,02 m) s elektronicky řízrnými otáčkami a uzavíracích ventilů, včetně servopohonu 24 V AC, 0-10 V</t>
  </si>
  <si>
    <t>732 9</t>
  </si>
  <si>
    <t>D+M Čerpadlová skupina směšovaná (DN 32) pro ohřev TV, včetně teplovodního oběhového čerpadla (Qc=1,74 m3/h; H=3,33 m) s elektronicky řízrnými otáčkami a uzavíracích ventilů, včetně servopohonu 24 V AC, 0-10 V</t>
  </si>
  <si>
    <t>732 10</t>
  </si>
  <si>
    <t>D+M Zásobníkový ohřívač teplé vody objemu 1000 l, včetně el. topné tyče 5 kW</t>
  </si>
  <si>
    <t>ks</t>
  </si>
  <si>
    <t>732 11</t>
  </si>
  <si>
    <t>Montáž a nastavení pracovního bodu teplovodního oběhového čerpadla do potrubí do DN 50</t>
  </si>
  <si>
    <t>732 12</t>
  </si>
  <si>
    <t>Dodávka orientačních štítků</t>
  </si>
  <si>
    <t>pár</t>
  </si>
  <si>
    <t>732 13</t>
  </si>
  <si>
    <t>Montáž orientačních štítků</t>
  </si>
  <si>
    <t>732 14</t>
  </si>
  <si>
    <t>Rezerva na vícepráce spojené s profesi MaR</t>
  </si>
  <si>
    <t>hod</t>
  </si>
  <si>
    <t>732 15</t>
  </si>
  <si>
    <t>Přesun hmot pro strojovny v objektech v přes 6 do 12 m</t>
  </si>
  <si>
    <t>D4</t>
  </si>
  <si>
    <t>Potrubí</t>
  </si>
  <si>
    <t>733 1</t>
  </si>
  <si>
    <t>D+M Potrubí vně pozinkované z uhlíkové oceli DN 54x1,5</t>
  </si>
  <si>
    <t>733 2</t>
  </si>
  <si>
    <t>D+M Potrubí vně pozinkované z uhlíkové oceli DN 42x1,5</t>
  </si>
  <si>
    <t>733 3</t>
  </si>
  <si>
    <t>D+M Potrubí vně pozinkované z uhlíkové oceli DN 35x1,5</t>
  </si>
  <si>
    <t>733 4</t>
  </si>
  <si>
    <t>D+M Potrubí vně pozinkované z uhlíkové oceli DN 28x1,5</t>
  </si>
  <si>
    <t>733 5</t>
  </si>
  <si>
    <t>D+M Potrubí vně pozinkované z uhlíkové oceli DN 22x1,5</t>
  </si>
  <si>
    <t>733 6</t>
  </si>
  <si>
    <t>D+M Potrubí vně pozinkované z uhlíkové oceli DN 18x1,5</t>
  </si>
  <si>
    <t>733 7.1</t>
  </si>
  <si>
    <t>D+M Potrubí vně pozinkované z uhlíkové oceli DN 15x1,5</t>
  </si>
  <si>
    <t>733 8</t>
  </si>
  <si>
    <t>Propláchnutí + tlaková zkouška měděného potrubí do 2“</t>
  </si>
  <si>
    <t>733 9</t>
  </si>
  <si>
    <t>Přesun hmot pro rozvody potrubí  v objektech v přes 6 do 12 m</t>
  </si>
  <si>
    <t>D5</t>
  </si>
  <si>
    <t>Armatury</t>
  </si>
  <si>
    <t>734 1</t>
  </si>
  <si>
    <t>D+M Kulový kohout G 3/4“</t>
  </si>
  <si>
    <t>734 2</t>
  </si>
  <si>
    <t>D+M Kulový kohout G 6/4“</t>
  </si>
  <si>
    <t>734 3</t>
  </si>
  <si>
    <t>D+M Kulový kohout s vypouštěním G 6/4“</t>
  </si>
  <si>
    <t>734 4</t>
  </si>
  <si>
    <t>D+M Kulový kohout G 2“</t>
  </si>
  <si>
    <t>734 5</t>
  </si>
  <si>
    <t>D+M Automatický odvzdušňovací ventil DN 10</t>
  </si>
  <si>
    <t>734 6</t>
  </si>
  <si>
    <t>D+M Vypouštěcí ventil</t>
  </si>
  <si>
    <t>734 7</t>
  </si>
  <si>
    <t>D+M Zpětný ventil G 6/4"</t>
  </si>
  <si>
    <t>734 8</t>
  </si>
  <si>
    <t>D+M Filtr G 6/4"</t>
  </si>
  <si>
    <t>734 9</t>
  </si>
  <si>
    <t>D+M Vvažovací ventil G 5/4"</t>
  </si>
  <si>
    <t>734 10</t>
  </si>
  <si>
    <t>D+M Ventil rohový, regulační, pro dvoutrubkový systém</t>
  </si>
  <si>
    <t>735 11</t>
  </si>
  <si>
    <t>D+M Kompaktní koupelnový připojovací ventil</t>
  </si>
  <si>
    <t>734 12</t>
  </si>
  <si>
    <t>D+M Termostatická kapalinová hlavice v provedení antivandal</t>
  </si>
  <si>
    <t>734 13</t>
  </si>
  <si>
    <t>D+M Termostatická kapalinová hlavice pro trubková otopná tělesa</t>
  </si>
  <si>
    <t>734 14</t>
  </si>
  <si>
    <t>Přesun hmot pro armatury v objektech v od 6 do 12 m</t>
  </si>
  <si>
    <t>D6</t>
  </si>
  <si>
    <t>Otopná tělesa</t>
  </si>
  <si>
    <t>735 1</t>
  </si>
  <si>
    <t>D+M Otopná tělesa ocelová, desková VK typ 10 v/š  300/500 mm</t>
  </si>
  <si>
    <t>735 2</t>
  </si>
  <si>
    <t>D+M Otopná tělesa ocelová, desková VK typ 10 v/š  700/600 mm</t>
  </si>
  <si>
    <t>735 3</t>
  </si>
  <si>
    <t>D+M Otopná tělesa ocelová, desková VK typ 10 v/š  900/600 mm</t>
  </si>
  <si>
    <t>735 4</t>
  </si>
  <si>
    <t>D+M Otopná tělesa ocelová, desková VK typ 11 v/š  600/500 mm</t>
  </si>
  <si>
    <t>735 5</t>
  </si>
  <si>
    <t>D+M Otopná tělesa ocelová, desková VK typ 11 v/š  600/700 mm</t>
  </si>
  <si>
    <t>735 6</t>
  </si>
  <si>
    <t>D+M Otopná tělesa ocelová, desková VK typ 11 v/š  600/900 mm</t>
  </si>
  <si>
    <t>735 7</t>
  </si>
  <si>
    <t>D+M Otopná tělesa ocelová, desková VK typ 11 v/š  600/1000 mm</t>
  </si>
  <si>
    <t>735 8</t>
  </si>
  <si>
    <t>D+M Otopná tělesa ocelová, desková VK typ 11 v/š  600/1200 mm</t>
  </si>
  <si>
    <t>735 9</t>
  </si>
  <si>
    <t>D+M Otopná tělesa ocelová, desková VK typ 11 v/š  600/1400 mm</t>
  </si>
  <si>
    <t>735 10</t>
  </si>
  <si>
    <t>D+M Otopná tělesa ocelová, desková VK typ 11 v/š  700/500 mm</t>
  </si>
  <si>
    <t>735 11.1</t>
  </si>
  <si>
    <t>D+M Otopná tělesa ocelová, desková VK typ 11 v/š  700/700 mm</t>
  </si>
  <si>
    <t>735 12</t>
  </si>
  <si>
    <t>D+M Otopná tělesa ocelová, desková VK typ 11 v/š  900/600 mm</t>
  </si>
  <si>
    <t>736 13</t>
  </si>
  <si>
    <t>D+M Otopná tělesa ocelová, desková VK typ 11 v/š  900/800 mm</t>
  </si>
  <si>
    <t>737 14</t>
  </si>
  <si>
    <t>D+M Otopná tělesa ocelová, desková VK typ 21 v/š  700/500 mm</t>
  </si>
  <si>
    <t>738 15</t>
  </si>
  <si>
    <t>D+M Otopná tělesa ocelová, desková VK typ 21 v/š  900/600 mm</t>
  </si>
  <si>
    <t>739 16</t>
  </si>
  <si>
    <t>D+M Otopná tělesa ocelová, desková VK typ 21 v/š  900/700 mm</t>
  </si>
  <si>
    <t>740 17</t>
  </si>
  <si>
    <t>D+M Otopná tělesa ocelová, desková VK typ 21 v/š  900/900 mm</t>
  </si>
  <si>
    <t>741 18</t>
  </si>
  <si>
    <t>D+M Otopná tělesa ocelová, desková VK typ 22 v/š  600/700 mm</t>
  </si>
  <si>
    <t>742 19</t>
  </si>
  <si>
    <t>D+M Otopná tělesa ocelová, desková VK typ 22 v/š  600/800 mm</t>
  </si>
  <si>
    <t>743 20</t>
  </si>
  <si>
    <t>D+M Otopná tělesa ocelová, desková VK typ 22 v/š  600/1000 mm</t>
  </si>
  <si>
    <t>744 21</t>
  </si>
  <si>
    <t>D+M Otopná tělesa ocelová, desková VK typ 22 v/š  600/1100 mm</t>
  </si>
  <si>
    <t>745 22</t>
  </si>
  <si>
    <t>D+M Otopná tělesa ocelová, desková VK typ 22 v/š  600/1200 mm</t>
  </si>
  <si>
    <t>746 23</t>
  </si>
  <si>
    <t>D+M Otopná tělesa ocelová, desková VK typ 22 v/š  600/1400 mm</t>
  </si>
  <si>
    <t>747 24</t>
  </si>
  <si>
    <t>D+M Otopná tělesa ocelová, desková VK typ 22 v/š  600/1600 mm</t>
  </si>
  <si>
    <t>748 25</t>
  </si>
  <si>
    <t>D+M Otopná tělesa ocelová, desková VK typ 22 v/š  700/1000 mm</t>
  </si>
  <si>
    <t>749 26</t>
  </si>
  <si>
    <t>D+M Otopná tělesa ocelová, desková VK typ 22 v/š  700/1800 mm</t>
  </si>
  <si>
    <t>750 27</t>
  </si>
  <si>
    <t>D+M Otopná tělesa ocelová, desková VK typ 22 v/š  900/800 mm</t>
  </si>
  <si>
    <t>751 28</t>
  </si>
  <si>
    <t>D+M Otopná tělesa ocelová, desková VK typ 22 v/š  900/900 mm</t>
  </si>
  <si>
    <t>735 29</t>
  </si>
  <si>
    <t>D+M Otopná tělesa ocelová, desková VK typ 22 v/š  900/1100 mm</t>
  </si>
  <si>
    <t>735 30</t>
  </si>
  <si>
    <t>D+M Otopná tělesa ocelová, desková VK typ 22 v/š  900/1200 mm</t>
  </si>
  <si>
    <t>152</t>
  </si>
  <si>
    <t>735 31</t>
  </si>
  <si>
    <t>D+M Otopná tělesa ocelová, desková VK typ 22 v/š  900/2000 mm</t>
  </si>
  <si>
    <t>154</t>
  </si>
  <si>
    <t>735 32</t>
  </si>
  <si>
    <t>D+M Otopná tělesa ocelová, desková VK typ 33 v/š  600/1400 mm</t>
  </si>
  <si>
    <t>156</t>
  </si>
  <si>
    <t>735 33</t>
  </si>
  <si>
    <t>D+M Otopná tělesa ocelová, desková VK typ 33 v/š  900/1100 mm</t>
  </si>
  <si>
    <t>158</t>
  </si>
  <si>
    <t>735 34</t>
  </si>
  <si>
    <t>D+M Otopná tělesa ocelová, trubková, se střebovým připojením  v/š  1500/600 mm</t>
  </si>
  <si>
    <t>735 35</t>
  </si>
  <si>
    <t>D+M Otopná tělesa ocelová, trubková, se střebovým připojením  v/š  1820/450 mm</t>
  </si>
  <si>
    <t>162</t>
  </si>
  <si>
    <t>735 36</t>
  </si>
  <si>
    <t>D+M Otopná tělesa ocelová, trubková, se střebovým připojením  v/š  1820/600 mm</t>
  </si>
  <si>
    <t>164</t>
  </si>
  <si>
    <t>735 37</t>
  </si>
  <si>
    <t>Připojení otopného tělesa</t>
  </si>
  <si>
    <t>166</t>
  </si>
  <si>
    <t>735 38</t>
  </si>
  <si>
    <t>Tlakové zkoušky otopných těles</t>
  </si>
  <si>
    <t>168</t>
  </si>
  <si>
    <t>735 39</t>
  </si>
  <si>
    <t>Přesun hmot otopná tělesa  v objektech v od 6 do 12 m</t>
  </si>
  <si>
    <t>D7</t>
  </si>
  <si>
    <t>Měřící přístroje</t>
  </si>
  <si>
    <t>734.02 1</t>
  </si>
  <si>
    <t>D+M Manometr rozsah  vč. kondenzační smyčky a kohoutu</t>
  </si>
  <si>
    <t>172</t>
  </si>
  <si>
    <t>734.02 2</t>
  </si>
  <si>
    <t>D+M Teploměr přímý vč. jímky a návarku</t>
  </si>
  <si>
    <t>174</t>
  </si>
  <si>
    <t>D8</t>
  </si>
  <si>
    <t>Pomocný materiál</t>
  </si>
  <si>
    <t>767 1</t>
  </si>
  <si>
    <t>Zámečnická montáž atypického výrobku hmotnosti celkem do 20 kg</t>
  </si>
  <si>
    <t>kg</t>
  </si>
  <si>
    <t>176</t>
  </si>
  <si>
    <t>767 2</t>
  </si>
  <si>
    <t>Zámečnické ocelové atypické konstrukce dle  dodavatele</t>
  </si>
  <si>
    <t>178</t>
  </si>
  <si>
    <t>D9</t>
  </si>
  <si>
    <t>Izolace potrubí a stoupaček vytápění vedeného uvnitř budovy:</t>
  </si>
  <si>
    <t>713 1</t>
  </si>
  <si>
    <t>D+M Izolační trubice polyetylénové pro potrubí  DN 15 až DN 40  tl. 8 až 50 mm</t>
  </si>
  <si>
    <t>713 2</t>
  </si>
  <si>
    <t>Přesun hmot pro tepelné izolace  v objektech v od 6 do 12 m</t>
  </si>
  <si>
    <t>182</t>
  </si>
  <si>
    <t>D10</t>
  </si>
  <si>
    <t>Hodinové  sazby</t>
  </si>
  <si>
    <t>900 1</t>
  </si>
  <si>
    <t>Zprovoznění, seřízení a vyzkoušení zařízení-Před předáním. Vyhotovení zápisu s popisem postupu zprovoznění, výsledků seřízení, výsledků zkoušek, atd. Zařízení musí být před předáním bez závad.</t>
  </si>
  <si>
    <t>184</t>
  </si>
  <si>
    <t>900 2</t>
  </si>
  <si>
    <t>Zaučení obsluhy mimo jiné dle návodů výrobců tak, aby obsluha měla celkové technické a funkční informace o zařízení vytápění a uměla jej obsluhovat a reagovat na možné problémy a závady. O zaučení musí být mezi stranami sepsán protokol s obsahem bodů zauč</t>
  </si>
  <si>
    <t>186</t>
  </si>
  <si>
    <t>900 3</t>
  </si>
  <si>
    <t>Funkční zkoušky včetně vystavení protokolů o zkouškách</t>
  </si>
  <si>
    <t>188</t>
  </si>
  <si>
    <t>900 4</t>
  </si>
  <si>
    <t>Vyregulování průtoků  včetně vystavení protokolu</t>
  </si>
  <si>
    <t>900 5</t>
  </si>
  <si>
    <t>Ostatní zúčtovatelný drobný, pomocný, doplňkový a ostatní materiál v potřebném rozsahu pro řádné dokončení díla + finanční rezerva - min. 4 % z ceny-Např. přizpůsobování nových rozvodů a zařízení ostatním stávajícícm zařízením a stavební části, drobný mat</t>
  </si>
  <si>
    <t>192</t>
  </si>
  <si>
    <t>900 6</t>
  </si>
  <si>
    <t xml:space="preserve">Ostatní zúčtovatelné stavební, montážní, pomocné a doplňkové práce v potřebném rozsahu + finanční rezerva - min. 4 % z ceny-např. přizpůsobování nových rozvodů a zařízení ostatním zařízením a stavební části, provádění funkčních zkoušek a montáže s vazbou </t>
  </si>
  <si>
    <t>194</t>
  </si>
  <si>
    <t>900 7</t>
  </si>
  <si>
    <t>Zohlednit zejména firemní know-how dodavatele a potřeby pro řádné provedení díla na stavbě -Bude provedeno před započetím díla a konzultováno a odsouhlaseno investorem. Dopracování zadávací dokumentace na prováděcí a dílenskou dokumentaci</t>
  </si>
  <si>
    <t>196</t>
  </si>
  <si>
    <t>901 8</t>
  </si>
  <si>
    <t>Vypracování dílenské dokntace  - Dokumentace bude vypracována dle skutečně použitého materiálu, zařízení a výrobků</t>
  </si>
  <si>
    <t>198</t>
  </si>
  <si>
    <t>902 9</t>
  </si>
  <si>
    <t>Vypracování dokumentace skutečného stavu - Dokumentace bude vypracována na úrovni prováděcí dokumentace (textová a výkresová část, specifikace skutečně použitého materiálu, zařízení a výrobků</t>
  </si>
  <si>
    <t>200</t>
  </si>
  <si>
    <t>903 10</t>
  </si>
  <si>
    <t>D+M Popisy a označení rozvodů a zařízení-Popisy a označení především rozvodů, klapek, filtrů a ovládacích prvků MaR, atd. a např. ČSN 13 0072, tak aby byla umožněna snadná orientace v zařízení VTP pro obsluhu, údržbu a servis</t>
  </si>
  <si>
    <t>202</t>
  </si>
  <si>
    <t>904 11</t>
  </si>
  <si>
    <t>Likvidace odpadů-Kompletní systém sběru, třídění, odvozu a likvidace odpadu v souladu se zák. č.185/2001 Sb. v platném znění a vyhl. č.381/2001 Sb. v platném znění</t>
  </si>
  <si>
    <t>204</t>
  </si>
  <si>
    <t>905 12</t>
  </si>
  <si>
    <t>Závěrečný úklid-Provedení komplexního úklidu po provádění vytápění na úroveň min. původního stavu v návaznosti na likvidaci odpadů a úklid celé stavby</t>
  </si>
  <si>
    <t>206</t>
  </si>
  <si>
    <t>906 13</t>
  </si>
  <si>
    <t>Koordinační činnost</t>
  </si>
  <si>
    <t>208</t>
  </si>
  <si>
    <t>907 14</t>
  </si>
  <si>
    <t>Doprava</t>
  </si>
  <si>
    <t>210</t>
  </si>
  <si>
    <t>908 15</t>
  </si>
  <si>
    <t>Zařízení staveniště-Především v souladu s NV č. 591/2006 Sb.</t>
  </si>
  <si>
    <t>212</t>
  </si>
  <si>
    <t>180 - SO 01 - Elektroinstalace</t>
  </si>
  <si>
    <t xml:space="preserve">    741 - Elektroinstalace - silnoproud</t>
  </si>
  <si>
    <t>741</t>
  </si>
  <si>
    <t>Elektroinstalace - silnoproud</t>
  </si>
  <si>
    <t>341-1</t>
  </si>
  <si>
    <t>Plastová izolační trubka DN-16 FBY-EL, vlnitá, lehká</t>
  </si>
  <si>
    <t>1543178917</t>
  </si>
  <si>
    <t>341-2</t>
  </si>
  <si>
    <t>Plastová izolační trubka DN-40 FBY-EL, vlnitá, lehká</t>
  </si>
  <si>
    <t>-688331670</t>
  </si>
  <si>
    <t>341-3</t>
  </si>
  <si>
    <t>ZM krabice pristrojova</t>
  </si>
  <si>
    <t>pcs</t>
  </si>
  <si>
    <t>823177700</t>
  </si>
  <si>
    <t>341-4</t>
  </si>
  <si>
    <t>ZM krabice rozvodná s víčkem</t>
  </si>
  <si>
    <t>-87027228</t>
  </si>
  <si>
    <t>341-5</t>
  </si>
  <si>
    <t>krabice odbočná slanoproud</t>
  </si>
  <si>
    <t>827755837</t>
  </si>
  <si>
    <t>341-6</t>
  </si>
  <si>
    <t>PM krabice do vlhka odbočná s víčkem</t>
  </si>
  <si>
    <t>-1883701750</t>
  </si>
  <si>
    <t>341-7</t>
  </si>
  <si>
    <t>Kabelový žlab drátěný 100/50 mm</t>
  </si>
  <si>
    <t>-791588719</t>
  </si>
  <si>
    <t>341-8</t>
  </si>
  <si>
    <t>L-nástěnná konzola B= 100mm</t>
  </si>
  <si>
    <t>1091000433</t>
  </si>
  <si>
    <t>341-9</t>
  </si>
  <si>
    <t>CYKY-O 2x1,5mm2</t>
  </si>
  <si>
    <t>1461805597</t>
  </si>
  <si>
    <t>341-10</t>
  </si>
  <si>
    <t>CYKY-J 3x1,5mm2</t>
  </si>
  <si>
    <t>2096889467</t>
  </si>
  <si>
    <t>341-11</t>
  </si>
  <si>
    <t>CYKY-O 3x1,5mm2</t>
  </si>
  <si>
    <t>-1131842780</t>
  </si>
  <si>
    <t>341-12</t>
  </si>
  <si>
    <t>CYKY-J 3x2,5mm2</t>
  </si>
  <si>
    <t>-1198101266</t>
  </si>
  <si>
    <t>341-13</t>
  </si>
  <si>
    <t>CYKY-J 4x1,5mm2</t>
  </si>
  <si>
    <t>517071865</t>
  </si>
  <si>
    <t>341-14</t>
  </si>
  <si>
    <t>CYKY-O 4x1,5mm2</t>
  </si>
  <si>
    <t>-506052191</t>
  </si>
  <si>
    <t>341-15</t>
  </si>
  <si>
    <t>CYKY-J 5x1,5mm2</t>
  </si>
  <si>
    <t>594829403</t>
  </si>
  <si>
    <t>341-16</t>
  </si>
  <si>
    <t>CYKY-J 5x2,5mm2</t>
  </si>
  <si>
    <t>1278139204</t>
  </si>
  <si>
    <t>341-17</t>
  </si>
  <si>
    <t>CYKY-J 5x4,0mm2</t>
  </si>
  <si>
    <t>1255679736</t>
  </si>
  <si>
    <t>341-18</t>
  </si>
  <si>
    <t>CYKY-J 5x6,0mm2</t>
  </si>
  <si>
    <t>1923758904</t>
  </si>
  <si>
    <t>341-19</t>
  </si>
  <si>
    <t>CYKY-J 4x10 mm2</t>
  </si>
  <si>
    <t>2093720897</t>
  </si>
  <si>
    <t>341-20</t>
  </si>
  <si>
    <t>Kabel SYKFY 1 x 2 x 0,5</t>
  </si>
  <si>
    <t>913303278</t>
  </si>
  <si>
    <t>341-21</t>
  </si>
  <si>
    <t>Kabel SYKFY 2 x 2 x 0,5</t>
  </si>
  <si>
    <t>170598331</t>
  </si>
  <si>
    <t>341-22</t>
  </si>
  <si>
    <t>Datový kabel  Kat-5       8 párů</t>
  </si>
  <si>
    <t>-934635804</t>
  </si>
  <si>
    <t>341-23</t>
  </si>
  <si>
    <t>Kabel pro PZS 2x 0,2 + 2x 0,5</t>
  </si>
  <si>
    <t>602520766</t>
  </si>
  <si>
    <t>341-24</t>
  </si>
  <si>
    <t>Kabel TCEPKPFLE 5 x 4 x 06 zemní</t>
  </si>
  <si>
    <t>1394333768</t>
  </si>
  <si>
    <t>341-25</t>
  </si>
  <si>
    <t>Datový kabel  Kat-5 (Low Smoke Non-Halogen 8 párů</t>
  </si>
  <si>
    <t>1049658202</t>
  </si>
  <si>
    <t>341-26</t>
  </si>
  <si>
    <t>3M-LWL vnitřní/venkovní páteřní kabel    24 vláken 50/125</t>
  </si>
  <si>
    <t>-1392949680</t>
  </si>
  <si>
    <t>341-27</t>
  </si>
  <si>
    <t>ZM spínač, řazení 1,10 A,250V,IP20</t>
  </si>
  <si>
    <t>874042952</t>
  </si>
  <si>
    <t>341-28</t>
  </si>
  <si>
    <t>ZM spínač, řazení 5,10 A,250V,IP20</t>
  </si>
  <si>
    <t>406318271</t>
  </si>
  <si>
    <t>341-29</t>
  </si>
  <si>
    <t>ZM spínač, řazení 6,10 A,250V,IP20</t>
  </si>
  <si>
    <t>-196584100</t>
  </si>
  <si>
    <t>341-30</t>
  </si>
  <si>
    <t>ZM spínač, řazení 6+6,10 A,250V,IP20</t>
  </si>
  <si>
    <t>-1092043396</t>
  </si>
  <si>
    <t>341-31</t>
  </si>
  <si>
    <t>ZM spínač, řazení 7,10 A,250V,IP20</t>
  </si>
  <si>
    <t>-1556984388</t>
  </si>
  <si>
    <t>341-32</t>
  </si>
  <si>
    <t>ZM Tlačítko se symbolem</t>
  </si>
  <si>
    <t>-535410554</t>
  </si>
  <si>
    <t>341-33</t>
  </si>
  <si>
    <t>ZM sporáková prípojka zapustna 400V,16A</t>
  </si>
  <si>
    <t>-933992771</t>
  </si>
  <si>
    <t>341-34</t>
  </si>
  <si>
    <t>360° Čidlo pohybu - montáž na strop, cca dosah průměr  8m</t>
  </si>
  <si>
    <t>466566477</t>
  </si>
  <si>
    <t>341-35</t>
  </si>
  <si>
    <t>Časové relé pod vypínač do krabice</t>
  </si>
  <si>
    <t>-241963421</t>
  </si>
  <si>
    <t>341-36</t>
  </si>
  <si>
    <t>PM spínač 3-pol.400V,16A.IP65</t>
  </si>
  <si>
    <t>-812993273</t>
  </si>
  <si>
    <t>341-37</t>
  </si>
  <si>
    <t>PM Spínač řazení 1 10A.250V,IP 44</t>
  </si>
  <si>
    <t>1980027402</t>
  </si>
  <si>
    <t>341-38</t>
  </si>
  <si>
    <t>ZM zásuvka jednonásobná 16 A 250 V,IP20</t>
  </si>
  <si>
    <t>1878005200</t>
  </si>
  <si>
    <t>341-39</t>
  </si>
  <si>
    <t>ZM zásuvka dvojnásobná 16 A 250 V,IP20</t>
  </si>
  <si>
    <t>503225096</t>
  </si>
  <si>
    <t>341-40</t>
  </si>
  <si>
    <t>Zásuvka KAT5 1x RJ45 zapuštěná</t>
  </si>
  <si>
    <t>-1355491021</t>
  </si>
  <si>
    <t>341-41</t>
  </si>
  <si>
    <t>Zásuvka KAT5 2x RJ45 zapuštěná</t>
  </si>
  <si>
    <t>-577959607</t>
  </si>
  <si>
    <t>341-42</t>
  </si>
  <si>
    <t>PM zásuvka jednonásobná s víčkem 16 A,250 V,IP44</t>
  </si>
  <si>
    <t>-828375075</t>
  </si>
  <si>
    <t>341-43</t>
  </si>
  <si>
    <t>CEE-zásuvka na povrch, vlhké prostředí 5x 16A 3-pol. 400V</t>
  </si>
  <si>
    <t>1142850242</t>
  </si>
  <si>
    <t>341-44</t>
  </si>
  <si>
    <t>A S602.1x24W (LEDplate 21W), opal acryl</t>
  </si>
  <si>
    <t>-530050368</t>
  </si>
  <si>
    <t>341-45</t>
  </si>
  <si>
    <t>B Svítidlo prachotěsné a do vlhka 1x36 W,</t>
  </si>
  <si>
    <t>1398492095</t>
  </si>
  <si>
    <t>341-46</t>
  </si>
  <si>
    <t>D AURA 5, 1 x LED modul L16B07, 36W, d-490mm, sklo triplex opál yl</t>
  </si>
  <si>
    <t>460976263</t>
  </si>
  <si>
    <t>341-47</t>
  </si>
  <si>
    <t>E AURA 4, 1 x LED modul L14B07, 20W, d-420mm, sklo triplex opál</t>
  </si>
  <si>
    <t>-1284998878</t>
  </si>
  <si>
    <t>341-48</t>
  </si>
  <si>
    <t>F Liniové LED svítidlo přisazené, délka 0,9m, difuzor opálový</t>
  </si>
  <si>
    <t>1981026979</t>
  </si>
  <si>
    <t>341-49</t>
  </si>
  <si>
    <t>K Svítidlo prachotěsné a do vlhka 2x36 W,</t>
  </si>
  <si>
    <t>-47234396</t>
  </si>
  <si>
    <t>341-50</t>
  </si>
  <si>
    <t>L Přisazené svítidlo s mřížkou 4x18 W, IP40</t>
  </si>
  <si>
    <t>-1205499668</t>
  </si>
  <si>
    <t>341-51</t>
  </si>
  <si>
    <t>N Přisazené svítidlo s mřížkou 2x36 W, IP20</t>
  </si>
  <si>
    <t>544501055</t>
  </si>
  <si>
    <t>341-52</t>
  </si>
  <si>
    <t>P Přisazené svítidlo s krytem 2x36 W, IP20</t>
  </si>
  <si>
    <t>-155213873</t>
  </si>
  <si>
    <t>341-53</t>
  </si>
  <si>
    <t>01 LED pásek délka 1,5 m</t>
  </si>
  <si>
    <t>238184820</t>
  </si>
  <si>
    <t>341-54</t>
  </si>
  <si>
    <t>04 LED vestavné světlo ke schodišti 1W, IP40</t>
  </si>
  <si>
    <t>755682202</t>
  </si>
  <si>
    <t>341-55</t>
  </si>
  <si>
    <t>Kruhové přisazené svítidlo prům.300mm,E27 do 60 W,IP40</t>
  </si>
  <si>
    <t>1246757323</t>
  </si>
  <si>
    <t>341-56</t>
  </si>
  <si>
    <t>Venkovní svítidlo s pohybovým čidlem,IP44</t>
  </si>
  <si>
    <t>1343567460</t>
  </si>
  <si>
    <t>341-57</t>
  </si>
  <si>
    <t>Vývod na stěnu pro připojení svítidla</t>
  </si>
  <si>
    <t>1957291304</t>
  </si>
  <si>
    <t>341-58</t>
  </si>
  <si>
    <t>Ventilátor</t>
  </si>
  <si>
    <t>-1539831251</t>
  </si>
  <si>
    <t>341-59</t>
  </si>
  <si>
    <t>připojení el zařízení</t>
  </si>
  <si>
    <t>-452070393</t>
  </si>
  <si>
    <t>341-60</t>
  </si>
  <si>
    <t>rozvaděč</t>
  </si>
  <si>
    <t>Ks</t>
  </si>
  <si>
    <t>-1400455893</t>
  </si>
  <si>
    <t>341-61</t>
  </si>
  <si>
    <t>2142989765</t>
  </si>
  <si>
    <t>341-62</t>
  </si>
  <si>
    <t>svorkovnice pro vyrovnání potenciálu</t>
  </si>
  <si>
    <t>-346279007</t>
  </si>
  <si>
    <t>341-63</t>
  </si>
  <si>
    <t>vodič H07V-U 6   mm2</t>
  </si>
  <si>
    <t>120016066</t>
  </si>
  <si>
    <t>341-64</t>
  </si>
  <si>
    <t>vodič H07V-U 16   mm2</t>
  </si>
  <si>
    <t>524864905</t>
  </si>
  <si>
    <t>341-65</t>
  </si>
  <si>
    <t>SU svorka spojovací</t>
  </si>
  <si>
    <t>-2115990178</t>
  </si>
  <si>
    <t>341-66</t>
  </si>
  <si>
    <t>Kulatý vodič 10mm FeZn</t>
  </si>
  <si>
    <t>-1499345484</t>
  </si>
  <si>
    <t>341-67</t>
  </si>
  <si>
    <t>Kulatý vodič 10/13mm FeZn PVC</t>
  </si>
  <si>
    <t>1778595926</t>
  </si>
  <si>
    <t>341-68</t>
  </si>
  <si>
    <t>tyč zemnící 1 m</t>
  </si>
  <si>
    <t>2105871042</t>
  </si>
  <si>
    <t>341-69</t>
  </si>
  <si>
    <t>Jímací tyč   l=1,0 m</t>
  </si>
  <si>
    <t>859802859</t>
  </si>
  <si>
    <t>341-70</t>
  </si>
  <si>
    <t>SO svorka okapová</t>
  </si>
  <si>
    <t>-767904738</t>
  </si>
  <si>
    <t>341-71</t>
  </si>
  <si>
    <t>SZ svorka zkušební</t>
  </si>
  <si>
    <t>135256608</t>
  </si>
  <si>
    <t>341-72</t>
  </si>
  <si>
    <t>Kulatý vodič 8mm AlMgSi</t>
  </si>
  <si>
    <t>518335387</t>
  </si>
  <si>
    <t>741-1</t>
  </si>
  <si>
    <t>Montáž elektroinstalace</t>
  </si>
  <si>
    <t>997470787</t>
  </si>
  <si>
    <t>741-2</t>
  </si>
  <si>
    <t>Montáž hromosvodu</t>
  </si>
  <si>
    <t>-162894901</t>
  </si>
  <si>
    <t>741-3</t>
  </si>
  <si>
    <t>stavební výpomoce</t>
  </si>
  <si>
    <t>1098680427</t>
  </si>
  <si>
    <t>741-4</t>
  </si>
  <si>
    <t>revize elektro</t>
  </si>
  <si>
    <t>404187656</t>
  </si>
  <si>
    <t>741-5</t>
  </si>
  <si>
    <t>revize hromosvodu</t>
  </si>
  <si>
    <t>-557282871</t>
  </si>
  <si>
    <t>185 - SO 01 - Elektropřípojka</t>
  </si>
  <si>
    <t xml:space="preserve">      D10 - Napojení objektu</t>
  </si>
  <si>
    <t xml:space="preserve">      D12 - Zemní práce</t>
  </si>
  <si>
    <t xml:space="preserve">      D2 - Napojení na DS</t>
  </si>
  <si>
    <t>Napojení objektu</t>
  </si>
  <si>
    <t>341-NO-1</t>
  </si>
  <si>
    <t>rozvaděč RE - ER212 / P K P 7 P   3x80A</t>
  </si>
  <si>
    <t>-284775231</t>
  </si>
  <si>
    <t>341-NO-2</t>
  </si>
  <si>
    <t>skřín SS200 + pilíř</t>
  </si>
  <si>
    <t>-433125688</t>
  </si>
  <si>
    <t>341-NO-3</t>
  </si>
  <si>
    <t>kabel AYKY 4x70</t>
  </si>
  <si>
    <t>1927624517</t>
  </si>
  <si>
    <t>341-NO-4</t>
  </si>
  <si>
    <t>kabel CYKY 3x1,5</t>
  </si>
  <si>
    <t>698697885</t>
  </si>
  <si>
    <t>341-NO-5</t>
  </si>
  <si>
    <t>ukonč.kab.smršt.zákl.do 4x70 mm2</t>
  </si>
  <si>
    <t>KS</t>
  </si>
  <si>
    <t>-119652078</t>
  </si>
  <si>
    <t>341-NO-6</t>
  </si>
  <si>
    <t>pojistka 125A PN2</t>
  </si>
  <si>
    <t>414150959</t>
  </si>
  <si>
    <t>341-NO-7</t>
  </si>
  <si>
    <t>pojistka 80A PN2</t>
  </si>
  <si>
    <t>-1469323759</t>
  </si>
  <si>
    <t>341-NO-8</t>
  </si>
  <si>
    <t>Drát uzem. FeZn pozink. pr.10</t>
  </si>
  <si>
    <t>-816917423</t>
  </si>
  <si>
    <t>D12</t>
  </si>
  <si>
    <t>480-1-10</t>
  </si>
  <si>
    <t>kabel.rýha 50cm/šíř. 100cm/hl. zem.tř.3</t>
  </si>
  <si>
    <t>1129182237</t>
  </si>
  <si>
    <t>480-1-11</t>
  </si>
  <si>
    <t>kabel.lože z pros.zem.v rýze 65cm tl.5cm</t>
  </si>
  <si>
    <t>-343600025</t>
  </si>
  <si>
    <t>480-1-12</t>
  </si>
  <si>
    <t>kopaný písek</t>
  </si>
  <si>
    <t>867150245</t>
  </si>
  <si>
    <t>480-1-13</t>
  </si>
  <si>
    <t>fólie výstražná z PVC šířky 22cm</t>
  </si>
  <si>
    <t>-1000866807</t>
  </si>
  <si>
    <t>480-1-16</t>
  </si>
  <si>
    <t>ruč.zához.kab.rýhy 50cm šíř.100cm hl.zem.tř.3</t>
  </si>
  <si>
    <t>1255621669</t>
  </si>
  <si>
    <t>Napojení na DS</t>
  </si>
  <si>
    <t>741-DS-2</t>
  </si>
  <si>
    <t>revize</t>
  </si>
  <si>
    <t>1768343617</t>
  </si>
  <si>
    <t>190 - SO 01 - VZT</t>
  </si>
  <si>
    <t>D1 - ZAŘÍZENÍ Č.5</t>
  </si>
  <si>
    <t>D2 - ZAŘÍZENÍ Č.6</t>
  </si>
  <si>
    <t>D3 - ZAŘÍZENÍ Č.7</t>
  </si>
  <si>
    <t>D4 - ZAŘÍZENÍ Č.8</t>
  </si>
  <si>
    <t>D5 - ZAŘÍZENÍ Č.9</t>
  </si>
  <si>
    <t>D6 - ZAŘÍZENÍ Č.10</t>
  </si>
  <si>
    <t>D7 - ZAŘÍZENÍ Č.11</t>
  </si>
  <si>
    <t>D8 - ZAŘÍZENÍ Č.12</t>
  </si>
  <si>
    <t>D9 - ZAŘÍZENÍ Č.14</t>
  </si>
  <si>
    <t>D10 - ZAŘÍZENÍ Č.15</t>
  </si>
  <si>
    <t>D11 - TEPELNÉ IZOLACE</t>
  </si>
  <si>
    <t>D12 - Hodinové zúčtovací sazby</t>
  </si>
  <si>
    <t>ZAŘÍZENÍ Č.5</t>
  </si>
  <si>
    <t>5.1</t>
  </si>
  <si>
    <t>DIAGONÁLNÍ VENTILÁTOR DO KRUHOVÉHO POTRUBÍ IP44 Vo=400 m3/hod, TLAK 130 Pa,  PŘÍKON 59 W, NAPĚTÍ 230 V,  PROUD 0,26 A,  IP44 dvouotáčkový ventilátor</t>
  </si>
  <si>
    <t>5.2</t>
  </si>
  <si>
    <t>RYCHLOUPÍNACÍ SPONA DN 160  rychloup.spona</t>
  </si>
  <si>
    <t>5.3</t>
  </si>
  <si>
    <t>ZPĚTNÁ KLAPKA DN 160 ED zpětná klapka, těsná, motýlková</t>
  </si>
  <si>
    <t>5.4</t>
  </si>
  <si>
    <t>LAKOVANÝ TALÍŘOVÝ VENTIL ODVODNÍ   DN 160  tal.ventil kov.odvod</t>
  </si>
  <si>
    <t>5.6</t>
  </si>
  <si>
    <t>PROTIDEŠŤOVÁ ŽALUZIE PLASTOVÁ DN160 W  protidešt.žaluzie</t>
  </si>
  <si>
    <t>5.8</t>
  </si>
  <si>
    <t>KOMFORTNÍ VYÚSTKA PRO KRUHOVÉ POTRUBÍ KV-K1   225*75  vyústka TPJ 48-12-95</t>
  </si>
  <si>
    <t>Pol7</t>
  </si>
  <si>
    <t>KRUHOVÉ POTRUBÍ SKUPINY I. MATERIÁL POZINKOVANÝ PLECH do průměru200 20% tvarovek</t>
  </si>
  <si>
    <t>bm</t>
  </si>
  <si>
    <t>Pol8</t>
  </si>
  <si>
    <t>ZÁVĚSY, ZÁVĚSNÉ LIŠTY, ZÁVITOVÉ TYČE,ZÁVĚSY, KRUHOVÉ ZÁVĚSY,HMOŽDINKY ( 2,6% z dodávky potrubí)</t>
  </si>
  <si>
    <t>ZAŘÍZENÍ Č.6</t>
  </si>
  <si>
    <t>6.1</t>
  </si>
  <si>
    <t>MALÝ RADIÁLNÍ VENTILÁTOR IP44 Vo=100 m3/hod, TLAK 80 Pa, PŘÍKON 31 W, NAPĚTÍ 230 V, IP44 malý radiální ventilátor</t>
  </si>
  <si>
    <t>6.2</t>
  </si>
  <si>
    <t>DIAGONÁLNÍ VENTILÁTOR DO KRUHOVÉHO POTRUBÍ IP44 Vo=80 m3/hod, TLAK 80 Pa,  PŘÍKON 21 W, NAPĚTÍ 230 V,  PROUD 0,10 A,  IP44 dvouotáčkový ventilátor</t>
  </si>
  <si>
    <t>6.3</t>
  </si>
  <si>
    <t>RYCHLOUPÍNACÍ SPONA VBM 125  rychloup.spona</t>
  </si>
  <si>
    <t>6.5</t>
  </si>
  <si>
    <t>6.6</t>
  </si>
  <si>
    <t>ZPĚTNÁ KLAPKA RSK 125 ED zpětná klapka</t>
  </si>
  <si>
    <t>6.7</t>
  </si>
  <si>
    <t>OHEBNÁ HLINÍKOVÁ HADICE HLUKOVĚ IZOLOVANÁ DN 127  zvukově izol.hadice</t>
  </si>
  <si>
    <t>6.8</t>
  </si>
  <si>
    <t>PLASTOVÝ TALÍŘOVÝ VENTIL UNIVERZÁLNÍ DN125  tal.vent.pl.univerzál</t>
  </si>
  <si>
    <t>Pol16</t>
  </si>
  <si>
    <t>KRUHOVÉ POTRUBÍ SKUPINY I. MATERIÁL POZINKOVANÝ PLECH do průměru100 rovné</t>
  </si>
  <si>
    <t>Pol17</t>
  </si>
  <si>
    <t>KRUHOVÉ POTRUBÍ SKUPINY I. MATERIÁL POZINKOVANÝ PLECH do průměru200 10% tvarovek</t>
  </si>
  <si>
    <t>Pol18</t>
  </si>
  <si>
    <t>Odvaděč kondenzátu- záslep 160  s nátrubkem</t>
  </si>
  <si>
    <t>Pol19</t>
  </si>
  <si>
    <t>PROTIDEŠŤOVÁ STŘÍŠKA DN 160 přírubová protidešťová stříška na spiro</t>
  </si>
  <si>
    <t>Pol20</t>
  </si>
  <si>
    <t>těsnění prostupu požárně dělící konstrukcí certifikovaným materiálem  velikost DN 100</t>
  </si>
  <si>
    <t>Pol21</t>
  </si>
  <si>
    <t>těsnění prostupu požárně dělící konstrukcí certifikovaným materiálem  velikost DN 160</t>
  </si>
  <si>
    <t>Pol22</t>
  </si>
  <si>
    <t>ZAŘÍZENÍ Č.7</t>
  </si>
  <si>
    <t>7.1</t>
  </si>
  <si>
    <t>DIAGONÁLNÍ VENTILÁTOR DO KRUHOVÉHO POTRUBÍ IP44 Vo=320 m3/hod, TLAK 60 Pa,  PŘÍKON 27 W, NAPĚTÍ 230 V,  PROUD 0,12 A,  IP44 dvouotáčkový ventilátor</t>
  </si>
  <si>
    <t>7.2</t>
  </si>
  <si>
    <t>RYCHLOUPÍNACÍ SPONA DN 125  rychloup.spona</t>
  </si>
  <si>
    <t>7.3</t>
  </si>
  <si>
    <t>PROTIDEŠŤOVÁ ŽALUZIE PLASTOVÁ DN 160 W  protidešt.žaluzie</t>
  </si>
  <si>
    <t>7.4</t>
  </si>
  <si>
    <t>DN 125 ED zpětná klapka, těsná, motýlková</t>
  </si>
  <si>
    <t>7.5</t>
  </si>
  <si>
    <t>ZPĚTNÁ KLAPKA PLASTOVÝ TALÍŘOVÝ VENTIL UNIVERZÁLNÍ DN 125  tal.vent.pl.univerzál</t>
  </si>
  <si>
    <t>7.7</t>
  </si>
  <si>
    <t>KOMFORTNÍ VYÚSTKA PRO KRUHOVÉ POTRUBÍ KV-K1-R1 325*75  vyústka TPJ 48-12-95 s regulací</t>
  </si>
  <si>
    <t>Pol29</t>
  </si>
  <si>
    <t>KRUHOVÉ POTRUBÍ SKUPINY I. MATERIÁL POZINKOVANÝ PLECH do průměru140 20% tvarovek</t>
  </si>
  <si>
    <t>Pol30</t>
  </si>
  <si>
    <t>ZAŘÍZENÍ Č.8</t>
  </si>
  <si>
    <t>8.1</t>
  </si>
  <si>
    <t>DIAGONÁLNÍ VENTILÁTOR DO KRUHOVÉHO POTRUBÍ IP44 Vo=100 m3/hod, TLAK 60 Pa, PŘÍKON 21 W, NAPĚTÍ 230 V, PROUD 0,10 A  IP44 dvouotáčkový ventilátor</t>
  </si>
  <si>
    <t>8.2</t>
  </si>
  <si>
    <t>8.3</t>
  </si>
  <si>
    <t>ZPĚTNÁ KLAPKA DN125 ED zpětná klapka</t>
  </si>
  <si>
    <t>8.4</t>
  </si>
  <si>
    <t>PLASTOVÝ TALÍŘOVÝ VENTIL UNIVERZÁLNÍ DN 125  tal.vent.pl.univerzál</t>
  </si>
  <si>
    <t>8.5</t>
  </si>
  <si>
    <t>Pol36</t>
  </si>
  <si>
    <t>PROTIDEŠŤOVÁ STŘÍŠKA DN 160  protidešťová stříška na spiro</t>
  </si>
  <si>
    <t>Pol37</t>
  </si>
  <si>
    <t>těsnění prostupu požárně dělící konstrukcí certifikovaným materiálem  velikost DN 125</t>
  </si>
  <si>
    <t>Pol38</t>
  </si>
  <si>
    <t>ZAŘÍZENÍ Č.9</t>
  </si>
  <si>
    <t>9.1</t>
  </si>
  <si>
    <t>9.2</t>
  </si>
  <si>
    <t>9.3</t>
  </si>
  <si>
    <t>ZPĚTNÁ KLAPKA DN 125 ED zpětná klapka, těsná, motýlková</t>
  </si>
  <si>
    <t>9.4</t>
  </si>
  <si>
    <t>9.5</t>
  </si>
  <si>
    <t>Pol44</t>
  </si>
  <si>
    <t>KRUHOVÉ POTRUBÍ SKUPINY I. MATERIÁL POZINKOVANÝ PLECH do průměru140 50% tvarovek</t>
  </si>
  <si>
    <t>Pol45</t>
  </si>
  <si>
    <t>ZAŘÍZENÍ Č.10</t>
  </si>
  <si>
    <t>10,1</t>
  </si>
  <si>
    <t>DIAGONÁLNÍ VENTILÁTOR DO KRUHOVÉHO POTRUBÍ IP44 Vo=60 m3/hod, TLAK 60 Pa, PŘÍKON 21 W, NAPĚTÍ 230 V, PROUD 0,10 A  IP44 dvouotáčkový ventilátor</t>
  </si>
  <si>
    <t>10.2</t>
  </si>
  <si>
    <t>10.3</t>
  </si>
  <si>
    <t>ZPĚTNÁ KLAPKA DN 125 ED zpětná klapka, Ttěsná, motálková</t>
  </si>
  <si>
    <t>10.4</t>
  </si>
  <si>
    <t>OHEBNÁ HLINÍKOVÁ HADICE HLUKOVĚ IZOLOVANÁ  DNI 127  zvukově izol.hadice</t>
  </si>
  <si>
    <t>10.5</t>
  </si>
  <si>
    <t>Pol51</t>
  </si>
  <si>
    <t>PROTIDEŠŤOVÁ STŘÍŠKA DN 125  protidešťová stříška na spiro</t>
  </si>
  <si>
    <t>Pol52</t>
  </si>
  <si>
    <t>KRUHOVÉ POTRUBÍ SKUPINY I. MATERIÁL POZINKOVANÝ PLECH  do průměru140 20% tvarovek</t>
  </si>
  <si>
    <t>Pol53</t>
  </si>
  <si>
    <t>Odvaděč kondenzátu- záslep 125 s nátrubkem</t>
  </si>
  <si>
    <t>Pol54</t>
  </si>
  <si>
    <t>ZAŘÍZENÍ Č.11</t>
  </si>
  <si>
    <t>11.1</t>
  </si>
  <si>
    <t>11.2</t>
  </si>
  <si>
    <t>11.3</t>
  </si>
  <si>
    <t>ZPĚTNÁ KLAPKA DN 125 ED zpětná klapka,těsná, motýlková</t>
  </si>
  <si>
    <t>11.5</t>
  </si>
  <si>
    <t>KOMFORTNÍ VYÚSTKA PRO KRUHOVÉ POTRUBÍ KV-K1-R1 425*75  vyústka TPJ 48-12-95 s regulací</t>
  </si>
  <si>
    <t>Pol59</t>
  </si>
  <si>
    <t>KRUHOVÉ POTRUBÍ SKUPINY I. MATERIÁL POZINKOVANÝ PLECH do průměru140 rovné</t>
  </si>
  <si>
    <t>Pol60</t>
  </si>
  <si>
    <t>ZASLEPENÍ KRUHOVÉ TROUBY SKUPINY I POZINKOVANÝ PLECH do průměru140</t>
  </si>
  <si>
    <t>Pol61</t>
  </si>
  <si>
    <t>ZAŘÍZENÍ Č.12</t>
  </si>
  <si>
    <t>12.1</t>
  </si>
  <si>
    <t>VZT PŘÍVODNÍ JEDNOTKA, V0=5100 M3/HOD, TLAK 300 Pa, VENTILÁTOR: PŘÍKON 1,39 kW, NAPĚTÍ 400 V, PROUD 4A, UZAVÍRACÍ KLAPKA SE SERVEM S HAVARIJNÍ FUNKCÍ</t>
  </si>
  <si>
    <t>12.2</t>
  </si>
  <si>
    <t>KRYCÍ MŘÍŽKY IMOS-KM /hranatá/ KM-H-1000x500</t>
  </si>
  <si>
    <t>12.3</t>
  </si>
  <si>
    <t>PROTIPOŽ.IZOLACE POTRUBÍ DLE OZNAČENÍ NA VÝKRESU: IZOLACE DESKOU Z MIN.PLSTI 1x POLEP. AL FOLIÍ tl. 60 mm odolnost 30 min</t>
  </si>
  <si>
    <t>12.4</t>
  </si>
  <si>
    <t>PROTIDEŠŤOVÉ ŽALUZIE PROCLIMA HLINÍKOVÁ 460x900 TPJ 58 - 12 - 98</t>
  </si>
  <si>
    <t>12.5</t>
  </si>
  <si>
    <t>KRYCÍ MŘÍŽKA PROCLIMA KOMAXIT 600x700 TPJ 48-12-92</t>
  </si>
  <si>
    <t>12.6</t>
  </si>
  <si>
    <t>Tlak regulující zařízeni 600x700- střešníh sokl s integrovanou samočinnou tlak regulující klapkou. Tato klapka reguluje přetlak na schodišti pomocí pružinového mechanismu čistě mechanicky – vteřinově.</t>
  </si>
  <si>
    <t>Pol68</t>
  </si>
  <si>
    <t>ČTYŘHRANNÉ POTRUBÍ SKUPINY I. MATERIÁL POZINKOVANÝ PLECH do obvodu 1890 rovné</t>
  </si>
  <si>
    <t>Pol69</t>
  </si>
  <si>
    <t>ČTYŘHRANNÉ POTRUBÍ SKUPINY I. MATERIÁL POZINKOVANÝ PLECH do obvodu 2630 20% tvarovek</t>
  </si>
  <si>
    <t>Pol70</t>
  </si>
  <si>
    <t>ČTYŘHRANNÉ POTRUBÍ SKUPINY I. MATERIÁL POZINKOVANÝ PLECH do obvodu 3500 40% tvarovek</t>
  </si>
  <si>
    <t>Pol71</t>
  </si>
  <si>
    <t>ZAŘÍZENÍ Č.14</t>
  </si>
  <si>
    <t>14.1</t>
  </si>
  <si>
    <t>PROTIDEŠŤOVÁ STŘÍŠKA ELEKTRODESIGN RH 100  protidešťová stříška na spiro</t>
  </si>
  <si>
    <t>Pol73</t>
  </si>
  <si>
    <t>ZAŘÍZENÍ Č.15</t>
  </si>
  <si>
    <t>15.1</t>
  </si>
  <si>
    <t>MALÝ AXIÁLNÍ VENTILÁTOR  Vo=30 m3/hod, TLAK 50 Pa, PŘÍKON 31 W, NAPĚTÍ 230 V,  IP44 malý ax.vent., doběhové relé, zpětná klapka</t>
  </si>
  <si>
    <t>15.2</t>
  </si>
  <si>
    <t>PROTIDEŠŤOVÁ ŽALUZIE PLASTOVÁ PRG 160 W  protidešt.žaluzie</t>
  </si>
  <si>
    <t>15.3</t>
  </si>
  <si>
    <t>PROTIDEŠŤOVÁ STŘÍŠKA RH 125  protidešťová stříška na spiro</t>
  </si>
  <si>
    <t>15.4</t>
  </si>
  <si>
    <t>Dveřní mřížka oboustanná, neprůhledná -425x85</t>
  </si>
  <si>
    <t>Pol78</t>
  </si>
  <si>
    <t>KRUHOVÉ POTRUBÍ SKUPINY I. MATERIÁL POZINKOVANÝ PLECH do průměru140 10% tvarovek</t>
  </si>
  <si>
    <t>Pol79</t>
  </si>
  <si>
    <t>D11</t>
  </si>
  <si>
    <t>TEPELNÉ IZOLACE</t>
  </si>
  <si>
    <t>Pol80</t>
  </si>
  <si>
    <t>TEPELNÉ IZOLACE POTRUBÍ DLE OZNAČENÍ NA VÝKRESU: IZOLACE POTRUBÍ DESKOU Z MINERÁLNÍ PLSTI  1x POLEP AL FOLIÍ NA TRNY Tepelná izolace stoupaček sanitárního zařízení vedené v půdním prostoru- tl 40mm</t>
  </si>
  <si>
    <t>Hodinové zúčtovací sazby</t>
  </si>
  <si>
    <t>Pol81</t>
  </si>
  <si>
    <t>Zřízení a odstranění pracovní podlahy dle montáže, např. lešení, pomocné lešení, práce na žebříku, práce na plošině atd. - dle potřeb montáže-mimo jiné dle NV č. 362/2005 Sb.</t>
  </si>
  <si>
    <t>Pol82</t>
  </si>
  <si>
    <t>Pol83</t>
  </si>
  <si>
    <t>Pol84</t>
  </si>
  <si>
    <t>Vyregulování průtoků vzduchu včetně vystavení protokolu</t>
  </si>
  <si>
    <t>Pol136</t>
  </si>
  <si>
    <t>Pol137</t>
  </si>
  <si>
    <t>Pol87</t>
  </si>
  <si>
    <t>Vypracování dílenské dokumentace  - Dokumentace bude vypracována na úrovni prováděcí dokumentace (textová a výkresová část, specifikace skutečně použitého materiálu, zařízení a výrobků</t>
  </si>
  <si>
    <t>Pol88</t>
  </si>
  <si>
    <t>Pol89</t>
  </si>
  <si>
    <t>D+M Popisy a označení rozvodů a zařízení-Popisy a označení především rozvodů, ventilátorů, klapek, filtrů a ovládacích prvků MaR, atd. a např. ČSN 13 0072, tak aby byla umožněna snadná orientace v zařízení VZT pro obsluhu, údržbu a servis</t>
  </si>
  <si>
    <t>Pol90</t>
  </si>
  <si>
    <t>Pol91</t>
  </si>
  <si>
    <t>Pol92</t>
  </si>
  <si>
    <t>Pol93</t>
  </si>
  <si>
    <t>214</t>
  </si>
  <si>
    <t>Pol94</t>
  </si>
  <si>
    <t>216</t>
  </si>
  <si>
    <t>195 - EPS</t>
  </si>
  <si>
    <t xml:space="preserve">    22-M - EPS</t>
  </si>
  <si>
    <t>22-M</t>
  </si>
  <si>
    <t>341-eps-1</t>
  </si>
  <si>
    <t>EPS Hlásič kouře, optický</t>
  </si>
  <si>
    <t>-1129830116</t>
  </si>
  <si>
    <t>341-eps-2</t>
  </si>
  <si>
    <t>EPS izolátor do patice</t>
  </si>
  <si>
    <t>1426574101</t>
  </si>
  <si>
    <t>341-eps-3</t>
  </si>
  <si>
    <t>EPS Ručně ovládaný hlásič</t>
  </si>
  <si>
    <t>1121682014</t>
  </si>
  <si>
    <t>341-eps-4</t>
  </si>
  <si>
    <t>EPS Signalizační zařízení, akustické + optické</t>
  </si>
  <si>
    <t>-995403691</t>
  </si>
  <si>
    <t>341-eps-5</t>
  </si>
  <si>
    <t>Vedení požárního hlásiče červené J-Y(St)Y   2x2x0,8</t>
  </si>
  <si>
    <t>-739960403</t>
  </si>
  <si>
    <t>341-eps-6</t>
  </si>
  <si>
    <t>E P S - požární ústředna (Brandmelderzentrale značka dle DIN 14034)</t>
  </si>
  <si>
    <t>-955365143</t>
  </si>
  <si>
    <t>341-eps-7</t>
  </si>
  <si>
    <t>akumulátor 7 Ah</t>
  </si>
  <si>
    <t>1624390982</t>
  </si>
  <si>
    <t>341-eps-8</t>
  </si>
  <si>
    <t>Kabel JE-H(St)H E60/90   2x2x0,8</t>
  </si>
  <si>
    <t>1265468546</t>
  </si>
  <si>
    <t>341-eps-9</t>
  </si>
  <si>
    <t>Kabel JE-H(St)H E60/90   4x2x0,8</t>
  </si>
  <si>
    <t>-1603054683</t>
  </si>
  <si>
    <t>341-eps-10</t>
  </si>
  <si>
    <t>Ohniodolný kabel 3x1 dle ČSN IEC 60331, ČSN EN 50200-PH90</t>
  </si>
  <si>
    <t>-1700148928</t>
  </si>
  <si>
    <t>341-eps-11</t>
  </si>
  <si>
    <t>Bezpečnostní kabel  NHXH-E90  3x1,5</t>
  </si>
  <si>
    <t>1587227352</t>
  </si>
  <si>
    <t>341-eps-12</t>
  </si>
  <si>
    <t>Bezpečnostní kabel  NHXH-E90  4x1,5</t>
  </si>
  <si>
    <t>1033218244</t>
  </si>
  <si>
    <t>341-eps-13</t>
  </si>
  <si>
    <t>Bezpečnostní kabel  NHXH-E90  5x4</t>
  </si>
  <si>
    <t>276110476</t>
  </si>
  <si>
    <t>341-eps-14</t>
  </si>
  <si>
    <t>ventilátor požární</t>
  </si>
  <si>
    <t>543438013</t>
  </si>
  <si>
    <t>341-eps-15</t>
  </si>
  <si>
    <t>UPS náhradní zdroj</t>
  </si>
  <si>
    <t>-1625269377</t>
  </si>
  <si>
    <t>341-eps-16</t>
  </si>
  <si>
    <t>Bezpečnostní kabel  NHXH-E30   5x2,5</t>
  </si>
  <si>
    <t>1438727471</t>
  </si>
  <si>
    <t>341-eps-17</t>
  </si>
  <si>
    <t>CENTRAL / TOTA LSTOP</t>
  </si>
  <si>
    <t>559648357</t>
  </si>
  <si>
    <t>341-eps-18</t>
  </si>
  <si>
    <t>Revizní dvířka protipožární 400 x 400 x 25 GKF EI45/60  stěna</t>
  </si>
  <si>
    <t>-1929142850</t>
  </si>
  <si>
    <t>341-eps-19</t>
  </si>
  <si>
    <t>LED nouzové svítidlo, přisazené, univerzální optika, 3W</t>
  </si>
  <si>
    <t>1265746882</t>
  </si>
  <si>
    <t>341-eps-20</t>
  </si>
  <si>
    <t>rozvaděč RPO</t>
  </si>
  <si>
    <t>-1725422376</t>
  </si>
  <si>
    <t>341-eps-21</t>
  </si>
  <si>
    <t>záskokový automat do rozvaděče nebo samostatně</t>
  </si>
  <si>
    <t>2090875134</t>
  </si>
  <si>
    <t>341-eps-28</t>
  </si>
  <si>
    <t>paralelní signalizační panel EPS</t>
  </si>
  <si>
    <t>-1821539324</t>
  </si>
  <si>
    <t>220-eps-1</t>
  </si>
  <si>
    <t>Montáž EPS</t>
  </si>
  <si>
    <t>1511677213</t>
  </si>
  <si>
    <t>220-eps-2</t>
  </si>
  <si>
    <t>1704813169</t>
  </si>
  <si>
    <t>3 - IO - inženýrské objekty</t>
  </si>
  <si>
    <t>310 - IO 211 - Vnější splašková kanalizace</t>
  </si>
  <si>
    <t xml:space="preserve">    5 - Komunikace pozemní</t>
  </si>
  <si>
    <t>131251103</t>
  </si>
  <si>
    <t>Hloubení jam nezapažených v hornině třídy těžitelnosti I, skupiny 3 objem do 100 m3 strojně</t>
  </si>
  <si>
    <t>-86551019</t>
  </si>
  <si>
    <t>1,8*1,8*(3,25+0,15+0,2)</t>
  </si>
  <si>
    <t>(1,8*4+14)*3,6*1,5*0,5</t>
  </si>
  <si>
    <t>1732075765</t>
  </si>
  <si>
    <t>(13,2+6,5)*0,6*1,3</t>
  </si>
  <si>
    <t>27*0,6*1,3</t>
  </si>
  <si>
    <t>1866303901</t>
  </si>
  <si>
    <t>68,904+36,426-42,29</t>
  </si>
  <si>
    <t>1557085963</t>
  </si>
  <si>
    <t>63,04*2 'Přepočtené koeficientem množství</t>
  </si>
  <si>
    <t>654786922</t>
  </si>
  <si>
    <t>-1378194899</t>
  </si>
  <si>
    <t>68,904</t>
  </si>
  <si>
    <t>-1,8*1,8*3,6</t>
  </si>
  <si>
    <t>-14,95</t>
  </si>
  <si>
    <t>262793849</t>
  </si>
  <si>
    <t>19,7*0,6*(1,3-0,1-0,3)</t>
  </si>
  <si>
    <t>27*0,6*(1,3-0,1-0,3)</t>
  </si>
  <si>
    <t>58331200</t>
  </si>
  <si>
    <t>štěrkopísek netříděný zásypový</t>
  </si>
  <si>
    <t>940220272</t>
  </si>
  <si>
    <t>25,218*2 'Přepočtené koeficientem množství</t>
  </si>
  <si>
    <t>175111201</t>
  </si>
  <si>
    <t>Obsypání objektu nad přilehlým původním terénem sypaninou bez prohození, uloženou do 3 m ručně</t>
  </si>
  <si>
    <t>318861471</t>
  </si>
  <si>
    <t>(1,8*4+0,5*4)*3,25*0,5</t>
  </si>
  <si>
    <t>58331289</t>
  </si>
  <si>
    <t>kamenivo těžené drobné frakce 0/2</t>
  </si>
  <si>
    <t>1521096915</t>
  </si>
  <si>
    <t>14,95*2 'Přepočtené koeficientem množství</t>
  </si>
  <si>
    <t>175111101</t>
  </si>
  <si>
    <t>Obsypání potrubí ručně sypaninou bez prohození, uloženou do 3 m</t>
  </si>
  <si>
    <t>-1480182987</t>
  </si>
  <si>
    <t>19,7*0,6*0,3</t>
  </si>
  <si>
    <t>27*0,6*0,3</t>
  </si>
  <si>
    <t>744696677</t>
  </si>
  <si>
    <t>8,406*2 'Přepočtené koeficientem množství</t>
  </si>
  <si>
    <t>181951112</t>
  </si>
  <si>
    <t>Úprava pláně v hornině třídy těžitelnosti I, skupiny 1 až 3 se zhutněním strojně</t>
  </si>
  <si>
    <t>1722698314</t>
  </si>
  <si>
    <t>2*2</t>
  </si>
  <si>
    <t>273321411</t>
  </si>
  <si>
    <t>Základové desky ze ŽB bez zvýšených nároků na prostředí tř. C 20/25</t>
  </si>
  <si>
    <t>863984131</t>
  </si>
  <si>
    <t>2*2*0,2</t>
  </si>
  <si>
    <t>273351121</t>
  </si>
  <si>
    <t>Zřízení bednění základových desek</t>
  </si>
  <si>
    <t>-1653204891</t>
  </si>
  <si>
    <t>2*4*0,2</t>
  </si>
  <si>
    <t>273351122</t>
  </si>
  <si>
    <t>Odstranění bednění základových desek</t>
  </si>
  <si>
    <t>451173523</t>
  </si>
  <si>
    <t>273362021</t>
  </si>
  <si>
    <t>Výztuž základových desek svařovanými sítěmi Kari</t>
  </si>
  <si>
    <t>1780529433</t>
  </si>
  <si>
    <t>2*2*2*4,5*1,2/1000</t>
  </si>
  <si>
    <t>451572111</t>
  </si>
  <si>
    <t>Lože pod potrubí otevřený výkop z kameniva drobného těženého</t>
  </si>
  <si>
    <t>1360778238</t>
  </si>
  <si>
    <t>19,7*0,6*0,1</t>
  </si>
  <si>
    <t>27*0,6*0,1</t>
  </si>
  <si>
    <t>452112111</t>
  </si>
  <si>
    <t>Osazení betonových prstenců nebo rámů v do 100 mm</t>
  </si>
  <si>
    <t>-2126525799</t>
  </si>
  <si>
    <t>59224011</t>
  </si>
  <si>
    <t>prstenec šachtový vyrovnávací betonový 625x100x60mm</t>
  </si>
  <si>
    <t>-1736098340</t>
  </si>
  <si>
    <t>59224014</t>
  </si>
  <si>
    <t>prstenec šachtový vyrovnávací betonový 625x100x120mm</t>
  </si>
  <si>
    <t>974298863</t>
  </si>
  <si>
    <t>59224010</t>
  </si>
  <si>
    <t>prstenec šachtový vyrovnávací betonový 625x100x40mm</t>
  </si>
  <si>
    <t>1935614602</t>
  </si>
  <si>
    <t>Komunikace pozemní</t>
  </si>
  <si>
    <t>564851111</t>
  </si>
  <si>
    <t>Podklad ze štěrkodrtě ŠD tl 150 mm</t>
  </si>
  <si>
    <t>544076457</t>
  </si>
  <si>
    <t>871-1</t>
  </si>
  <si>
    <t>Napojení do stávající šachty</t>
  </si>
  <si>
    <t>-485243766</t>
  </si>
  <si>
    <t>871-2</t>
  </si>
  <si>
    <t>M+D ČS vč.vystrojení - viz PD</t>
  </si>
  <si>
    <t>-268156623</t>
  </si>
  <si>
    <t>871211211</t>
  </si>
  <si>
    <t>Montáž potrubí z PE100 SDR 11 otevřený výkop svařovaných elektrotvarovkou D 63 x 5,8 mm</t>
  </si>
  <si>
    <t>665193506</t>
  </si>
  <si>
    <t>28613527</t>
  </si>
  <si>
    <t>potrubí třívrstvé PE100 RC SDR11 63x5,80 dl 12m</t>
  </si>
  <si>
    <t>1566964337</t>
  </si>
  <si>
    <t>27*1,1 'Přepočtené koeficientem množství</t>
  </si>
  <si>
    <t>871-3</t>
  </si>
  <si>
    <t xml:space="preserve">Obložení dna a střěny šachty ŠS1 čedičem </t>
  </si>
  <si>
    <t>738634682</t>
  </si>
  <si>
    <t>871310310</t>
  </si>
  <si>
    <t>Montáž kanalizačního potrubí hladkého plnostěnného SN 10 z polypropylenu DN 150</t>
  </si>
  <si>
    <t>1100472843</t>
  </si>
  <si>
    <t>13,2+6,5</t>
  </si>
  <si>
    <t>28617003</t>
  </si>
  <si>
    <t>trubka kanalizační PP plnostěnná třívrstvá DN 150x1000mm SN10</t>
  </si>
  <si>
    <t>-967230092</t>
  </si>
  <si>
    <t>19,7*1,09 'Přepočtené koeficientem množství</t>
  </si>
  <si>
    <t>892241111</t>
  </si>
  <si>
    <t>Tlaková zkouška vodou potrubí do 80</t>
  </si>
  <si>
    <t>-14212195</t>
  </si>
  <si>
    <t>894411121</t>
  </si>
  <si>
    <t>Zřízení šachet kanalizačních z betonových dílců na potrubí DN nad 200 do 300 dno beton tř. C 25/30</t>
  </si>
  <si>
    <t>-1540353040</t>
  </si>
  <si>
    <t>59224072</t>
  </si>
  <si>
    <t>skruž betonová DN 1000x250 přechodová, 100x25x9cm</t>
  </si>
  <si>
    <t>-834101050</t>
  </si>
  <si>
    <t>59224050</t>
  </si>
  <si>
    <t>skruž pro kanalizační šachty se zabudovanými stupadly 100x25x12cm</t>
  </si>
  <si>
    <t>2058988165</t>
  </si>
  <si>
    <t>59224024</t>
  </si>
  <si>
    <t>dno betonové šachtové beton 100x63,5x15cm</t>
  </si>
  <si>
    <t>-707027240</t>
  </si>
  <si>
    <t>592241899</t>
  </si>
  <si>
    <t>těsnění pro DN 1000 Q.1</t>
  </si>
  <si>
    <t>-1757653647</t>
  </si>
  <si>
    <t>895941999</t>
  </si>
  <si>
    <t>Začištění spojů revizních šachet z vnější i vnitřní strany</t>
  </si>
  <si>
    <t>34044964</t>
  </si>
  <si>
    <t>899104112</t>
  </si>
  <si>
    <t>Osazení poklopů litinových nebo ocelových včetně rámů pro třídu zatížení D400, E600</t>
  </si>
  <si>
    <t>-334712637</t>
  </si>
  <si>
    <t>28661935</t>
  </si>
  <si>
    <t>poklop šachtový litinový  DN 600 pro třídu zatížení D400</t>
  </si>
  <si>
    <t>-649491149</t>
  </si>
  <si>
    <t>899722113</t>
  </si>
  <si>
    <t>Krytí potrubí z plastů výstražnou fólií z PVC 34cm</t>
  </si>
  <si>
    <t>-1398803972</t>
  </si>
  <si>
    <t>998276101</t>
  </si>
  <si>
    <t>Přesun hmot pro trubní vedení z trub z plastických hmot otevřený výkop</t>
  </si>
  <si>
    <t>-1270625091</t>
  </si>
  <si>
    <t>320 - IO 211 - Dešťová kanalizace</t>
  </si>
  <si>
    <t>132251103</t>
  </si>
  <si>
    <t>Hloubení rýh nezapažených  š do 800 mm v hornině třídy těžitelnosti I, skupiny 3 objem do 100 m3 strojně</t>
  </si>
  <si>
    <t>1386066156</t>
  </si>
  <si>
    <t>162,3*0,6*1,5</t>
  </si>
  <si>
    <t>-809034617</t>
  </si>
  <si>
    <t>2073470117</t>
  </si>
  <si>
    <t>146,07*2 'Přepočtené koeficientem množství</t>
  </si>
  <si>
    <t>575151277</t>
  </si>
  <si>
    <t>1991206391</t>
  </si>
  <si>
    <t>6,8*0,6*(1,5-0,35-0,1)</t>
  </si>
  <si>
    <t>111,5*0,6*(1,5-0,3-0,1)</t>
  </si>
  <si>
    <t>47,96*0,6*(1,5-0,25-0,1)</t>
  </si>
  <si>
    <t>-1476061117</t>
  </si>
  <si>
    <t>110,966*2 'Přepočtené koeficientem množství</t>
  </si>
  <si>
    <t>-1570388188</t>
  </si>
  <si>
    <t>6,8*0,6*0,35</t>
  </si>
  <si>
    <t>111,5*0,6*0,3</t>
  </si>
  <si>
    <t>47,96*0,6*0,25</t>
  </si>
  <si>
    <t>-6,8*0,05</t>
  </si>
  <si>
    <t>-111,5*0,032</t>
  </si>
  <si>
    <t>-47,96*0,018</t>
  </si>
  <si>
    <t>1071911937</t>
  </si>
  <si>
    <t>23,921*2 'Přepočtené koeficientem množství</t>
  </si>
  <si>
    <t>1444023119</t>
  </si>
  <si>
    <t>162,3*0,6*0,1</t>
  </si>
  <si>
    <t>1941166407</t>
  </si>
  <si>
    <t>1457517807</t>
  </si>
  <si>
    <t>44*1,09 'Přepočtené koeficientem množství</t>
  </si>
  <si>
    <t>871350310</t>
  </si>
  <si>
    <t>Montáž kanalizačního potrubí hladkého plnostěnného SN 10 z polypropylenu DN 200</t>
  </si>
  <si>
    <t>1267798196</t>
  </si>
  <si>
    <t>28617020</t>
  </si>
  <si>
    <t>trubka kanalizační PP plnostěnná třívrstvá DN 200x6000mm SN10</t>
  </si>
  <si>
    <t>1418373420</t>
  </si>
  <si>
    <t>111,5*1,05 'Přepočtené koeficientem množství</t>
  </si>
  <si>
    <t>871360310</t>
  </si>
  <si>
    <t>Montáž kanalizačního potrubí hladkého plnostěnného SN 10 z polypropylenu DN 250</t>
  </si>
  <si>
    <t>-493730096</t>
  </si>
  <si>
    <t>28617005</t>
  </si>
  <si>
    <t>trubka kanalizační PP plnostěnná třívrstvá DN 250x1000mm SN10</t>
  </si>
  <si>
    <t>-1327938212</t>
  </si>
  <si>
    <t>6,8*1,05 'Přepočtené koeficientem množství</t>
  </si>
  <si>
    <t>871-4</t>
  </si>
  <si>
    <t>Napojení DK do zatrubněného potoka</t>
  </si>
  <si>
    <t>-1520920120</t>
  </si>
  <si>
    <t>877310310</t>
  </si>
  <si>
    <t>Montáž kolen na kanalizačním potrubí z PP trub hladkých plnostěnných DN 150</t>
  </si>
  <si>
    <t>-653509141</t>
  </si>
  <si>
    <t>28617172</t>
  </si>
  <si>
    <t>koleno kanalizační PP SN16 30° DN 150</t>
  </si>
  <si>
    <t>-1790037966</t>
  </si>
  <si>
    <t>28617182</t>
  </si>
  <si>
    <t>koleno kanalizační PP SN16 45° DN 150</t>
  </si>
  <si>
    <t>-1486544535</t>
  </si>
  <si>
    <t>877310320</t>
  </si>
  <si>
    <t>Montáž odboček na kanalizačním potrubí z PP trub hladkých plnostěnných DN 150</t>
  </si>
  <si>
    <t>-1408042434</t>
  </si>
  <si>
    <t>28617205</t>
  </si>
  <si>
    <t>odbočka kanalizační PP SN16 45° DN 150/150</t>
  </si>
  <si>
    <t>915023670</t>
  </si>
  <si>
    <t>877350320</t>
  </si>
  <si>
    <t>Montáž odboček na kanalizačním potrubí z PP trub hladkých plnostěnných DN 200</t>
  </si>
  <si>
    <t>-1151416293</t>
  </si>
  <si>
    <t>28617207</t>
  </si>
  <si>
    <t>odbočka kanalizační PP SN16 45° DN 200/150</t>
  </si>
  <si>
    <t>-1977836378</t>
  </si>
  <si>
    <t>-487021148</t>
  </si>
  <si>
    <t>894812207</t>
  </si>
  <si>
    <t>Revizní a čistící šachta z PP šachtové dno DN 425/200 s přítokem tvaru T</t>
  </si>
  <si>
    <t>-2093591312</t>
  </si>
  <si>
    <t>894812231</t>
  </si>
  <si>
    <t>Revizní a čistící šachta z PP DN 425 šachtová roura korugovaná bez hrdla světlé hloubky 1500 mm</t>
  </si>
  <si>
    <t>-123276967</t>
  </si>
  <si>
    <t>894812249</t>
  </si>
  <si>
    <t>Příplatek k rourám revizní a čistící šachty z PP DN 425 za uříznutí šachtové roury</t>
  </si>
  <si>
    <t>941761604</t>
  </si>
  <si>
    <t>1676324105</t>
  </si>
  <si>
    <t>894812316</t>
  </si>
  <si>
    <t>Revizní a čistící šachta z PP typ DN 600/200 šachtové dno průtočné 30°, 60°, 90°</t>
  </si>
  <si>
    <t>1371682367</t>
  </si>
  <si>
    <t>894812318</t>
  </si>
  <si>
    <t>Revizní a čistící šachta z PP typ DN 600/200 šachtové dno s přítokem tvaru X</t>
  </si>
  <si>
    <t>272183509</t>
  </si>
  <si>
    <t>894812323</t>
  </si>
  <si>
    <t>Revizní a čistící šachta z PP typ DN 600/250 šachtové dno s přítokem tvaru T</t>
  </si>
  <si>
    <t>1449138199</t>
  </si>
  <si>
    <t>894812332</t>
  </si>
  <si>
    <t>Revizní a čistící šachta z PP DN 600 šachtová roura korugovaná světlé hloubky 2000 mm</t>
  </si>
  <si>
    <t>-515026036</t>
  </si>
  <si>
    <t>894812339</t>
  </si>
  <si>
    <t>Příplatek k rourám revizní a čistící šachty z PP DN 600 za uříznutí šachtové roury</t>
  </si>
  <si>
    <t>1508070102</t>
  </si>
  <si>
    <t>894812356</t>
  </si>
  <si>
    <t>Revizní a čistící šachta z PP DN 600 poklop litinový pro třídu zatížení B125 s betonovým prstencem</t>
  </si>
  <si>
    <t>-598737211</t>
  </si>
  <si>
    <t>895941111</t>
  </si>
  <si>
    <t>Zřízení vpusti silniční</t>
  </si>
  <si>
    <t>1973198877</t>
  </si>
  <si>
    <t>28661681</t>
  </si>
  <si>
    <t>vpusť silniční bez sifonu 425/150mm (vč. dna)</t>
  </si>
  <si>
    <t>1450959641</t>
  </si>
  <si>
    <t>895941311</t>
  </si>
  <si>
    <t>Zřízení vpusti kanalizační uliční z betonových dílců typ UVB-50</t>
  </si>
  <si>
    <t>-1236455092</t>
  </si>
  <si>
    <t>59223822</t>
  </si>
  <si>
    <t>vpusť uliční dno s výtokem betonové 626x495x50mm</t>
  </si>
  <si>
    <t>-1468006869</t>
  </si>
  <si>
    <t>59223824</t>
  </si>
  <si>
    <t>vpusť uliční skruž betonová 590x500x50mm s výtokem (bez vložky)</t>
  </si>
  <si>
    <t>-1748569610</t>
  </si>
  <si>
    <t>59223821</t>
  </si>
  <si>
    <t>vpusť uliční prstenec betonový 180x660x100mm</t>
  </si>
  <si>
    <t>200380824</t>
  </si>
  <si>
    <t>899204112</t>
  </si>
  <si>
    <t>Osazení mříží litinových včetně rámů a košů na bahno pro třídu zatížení D400, E600</t>
  </si>
  <si>
    <t>-579048272</t>
  </si>
  <si>
    <t>28661938</t>
  </si>
  <si>
    <t>mříž litinová 600/40T, 420X620 D400</t>
  </si>
  <si>
    <t>-1242539956</t>
  </si>
  <si>
    <t>59223874</t>
  </si>
  <si>
    <t>koš vysoký pro uliční vpusti žárově Pz plech pro rám 500/300mm</t>
  </si>
  <si>
    <t>-72091816</t>
  </si>
  <si>
    <t>-1159519915</t>
  </si>
  <si>
    <t>6,8+111,5+44</t>
  </si>
  <si>
    <t>-143476731</t>
  </si>
  <si>
    <t>340 - IO 213 - STL, NTL přípojka plynu</t>
  </si>
  <si>
    <t xml:space="preserve">    23-M - Montáže potrubí</t>
  </si>
  <si>
    <t>1642767049</t>
  </si>
  <si>
    <t>23,5*0,6*1,5</t>
  </si>
  <si>
    <t>-591645859</t>
  </si>
  <si>
    <t>-262096832</t>
  </si>
  <si>
    <t>21,15*2 'Přepočtené koeficientem množství</t>
  </si>
  <si>
    <t>-1337420878</t>
  </si>
  <si>
    <t>-576733843</t>
  </si>
  <si>
    <t>23,5*0,6*(1,5-0,1-0,3)</t>
  </si>
  <si>
    <t>1794271168</t>
  </si>
  <si>
    <t>15,51*2 'Přepočtené koeficientem množství</t>
  </si>
  <si>
    <t>560698744</t>
  </si>
  <si>
    <t>23,5*0,6*0,3</t>
  </si>
  <si>
    <t>-173552022</t>
  </si>
  <si>
    <t>4,23*2 'Přepočtené koeficientem množství</t>
  </si>
  <si>
    <t>331739437</t>
  </si>
  <si>
    <t>23,5*0,6*0,1</t>
  </si>
  <si>
    <t>899721111</t>
  </si>
  <si>
    <t>Signalizační vodič DN do 150 mm na potrubí</t>
  </si>
  <si>
    <t>-212674644</t>
  </si>
  <si>
    <t>1630299079</t>
  </si>
  <si>
    <t>23-M</t>
  </si>
  <si>
    <t>Montáže potrubí</t>
  </si>
  <si>
    <t>230-1</t>
  </si>
  <si>
    <t>Napojení přípojky pomocí T kus d 32/32</t>
  </si>
  <si>
    <t>899384913</t>
  </si>
  <si>
    <t>230-2</t>
  </si>
  <si>
    <t>Plynoměrný pilíř vč.základu a základního vystrojení</t>
  </si>
  <si>
    <t>629804564</t>
  </si>
  <si>
    <t>230205025</t>
  </si>
  <si>
    <t>Montáž potrubí plastového svařované na tupo nebo elektrospojkou dn 32 mm en 3,0 mm</t>
  </si>
  <si>
    <t>1462829064</t>
  </si>
  <si>
    <t>28613911</t>
  </si>
  <si>
    <t>potrubí plynovodní PE 100RC SDR 11 PN 0,4MPa D 32x3,0mm</t>
  </si>
  <si>
    <t>1309007592</t>
  </si>
  <si>
    <t>9,5*1,1 'Přepočtené koeficientem množství</t>
  </si>
  <si>
    <t>28615969</t>
  </si>
  <si>
    <t>elektrospojka SDR11 PE 100 PN16 D 32mm</t>
  </si>
  <si>
    <t>256</t>
  </si>
  <si>
    <t>-806036709</t>
  </si>
  <si>
    <t>230205041</t>
  </si>
  <si>
    <t>Montáž potrubí plastového svařované na tupo nebo elektrospojkou dn 63 mm en 3,6 mm</t>
  </si>
  <si>
    <t>-1580598870</t>
  </si>
  <si>
    <t>28615972</t>
  </si>
  <si>
    <t>elektrospojka SDR11 PE 100 PN16 D 63mm</t>
  </si>
  <si>
    <t>317078528</t>
  </si>
  <si>
    <t>28613914</t>
  </si>
  <si>
    <t>potrubí plynovodní PE 100RC SDR 11 PN 0,4MPa D 63x5,8mm</t>
  </si>
  <si>
    <t>720705541</t>
  </si>
  <si>
    <t>14*1,1 'Přepočtené koeficientem množství</t>
  </si>
  <si>
    <t>230205225</t>
  </si>
  <si>
    <t>Montáž trubního dílu PE elektrotvarovky nebo svařovaného na tupo dn 32 mm en 2,0 mm</t>
  </si>
  <si>
    <t>-1182070472</t>
  </si>
  <si>
    <t>28615010</t>
  </si>
  <si>
    <t>elektrokoleno 45° PE 100 PN16 D 32mm</t>
  </si>
  <si>
    <t>-1305485888</t>
  </si>
  <si>
    <t>230230001</t>
  </si>
  <si>
    <t>Předběžná tlaková zkouška vodou DN 50</t>
  </si>
  <si>
    <t>-625718584</t>
  </si>
  <si>
    <t>230230016</t>
  </si>
  <si>
    <t>Hlavní tlaková zkouška vzduchem 0,6 MPa DN 50</t>
  </si>
  <si>
    <t>-855601174</t>
  </si>
  <si>
    <t>230230076</t>
  </si>
  <si>
    <t>Čištění potrubí PN 38 6416 DN 200</t>
  </si>
  <si>
    <t>1900291704</t>
  </si>
  <si>
    <t>230-3</t>
  </si>
  <si>
    <t>Revize plynovodu</t>
  </si>
  <si>
    <t>-853318666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</si>
</sst>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19" xfId="0" applyFont="1" applyBorder="1" applyAlignment="1" applyProtection="1">
      <alignment horizontal="center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43" t="s">
        <v>14</v>
      </c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0"/>
      <c r="AQ5" s="20"/>
      <c r="AR5" s="18"/>
      <c r="BE5" s="240" t="s">
        <v>15</v>
      </c>
      <c r="BS5" s="15" t="s">
        <v>6</v>
      </c>
    </row>
    <row r="6" spans="2:71" s="1" customFormat="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45" t="s">
        <v>17</v>
      </c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0"/>
      <c r="AQ6" s="20"/>
      <c r="AR6" s="18"/>
      <c r="BE6" s="241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41"/>
      <c r="BS7" s="15" t="s">
        <v>6</v>
      </c>
    </row>
    <row r="8" spans="2:71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41"/>
      <c r="BS8" s="15" t="s">
        <v>6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41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41"/>
      <c r="BS10" s="15" t="s">
        <v>6</v>
      </c>
    </row>
    <row r="11" spans="2:71" s="1" customFormat="1" ht="18.4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41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41"/>
      <c r="BS12" s="15" t="s">
        <v>6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29</v>
      </c>
      <c r="AO13" s="20"/>
      <c r="AP13" s="20"/>
      <c r="AQ13" s="20"/>
      <c r="AR13" s="18"/>
      <c r="BE13" s="241"/>
      <c r="BS13" s="15" t="s">
        <v>6</v>
      </c>
    </row>
    <row r="14" spans="2:71" ht="12.75">
      <c r="B14" s="19"/>
      <c r="C14" s="20"/>
      <c r="D14" s="20"/>
      <c r="E14" s="246" t="s">
        <v>29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E14" s="241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41"/>
      <c r="BS15" s="15" t="s">
        <v>4</v>
      </c>
    </row>
    <row r="16" spans="2:71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41"/>
      <c r="BS16" s="15" t="s">
        <v>4</v>
      </c>
    </row>
    <row r="17" spans="2:71" s="1" customFormat="1" ht="18.4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41"/>
      <c r="BS17" s="15" t="s">
        <v>32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41"/>
      <c r="BS18" s="15" t="s">
        <v>6</v>
      </c>
    </row>
    <row r="19" spans="2:71" s="1" customFormat="1" ht="12" customHeight="1">
      <c r="B19" s="19"/>
      <c r="C19" s="20"/>
      <c r="D19" s="27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41"/>
      <c r="BS19" s="15" t="s">
        <v>6</v>
      </c>
    </row>
    <row r="20" spans="2:71" s="1" customFormat="1" ht="18.4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41"/>
      <c r="BS20" s="15" t="s">
        <v>32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41"/>
    </row>
    <row r="22" spans="2:57" s="1" customFormat="1" ht="12" customHeight="1">
      <c r="B22" s="19"/>
      <c r="C22" s="20"/>
      <c r="D22" s="27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41"/>
    </row>
    <row r="23" spans="2:57" s="1" customFormat="1" ht="16.5" customHeight="1">
      <c r="B23" s="19"/>
      <c r="C23" s="20"/>
      <c r="D23" s="20"/>
      <c r="E23" s="248" t="s">
        <v>1</v>
      </c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0"/>
      <c r="AP23" s="20"/>
      <c r="AQ23" s="20"/>
      <c r="AR23" s="18"/>
      <c r="BE23" s="241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41"/>
    </row>
    <row r="25" spans="2:57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41"/>
    </row>
    <row r="26" spans="1:57" s="2" customFormat="1" ht="25.9" customHeight="1">
      <c r="A26" s="32"/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9">
        <f>ROUND(AG94,2)</f>
        <v>0</v>
      </c>
      <c r="AL26" s="250"/>
      <c r="AM26" s="250"/>
      <c r="AN26" s="250"/>
      <c r="AO26" s="250"/>
      <c r="AP26" s="34"/>
      <c r="AQ26" s="34"/>
      <c r="AR26" s="37"/>
      <c r="BE26" s="241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41"/>
    </row>
    <row r="28" spans="1:57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51" t="s">
        <v>37</v>
      </c>
      <c r="M28" s="251"/>
      <c r="N28" s="251"/>
      <c r="O28" s="251"/>
      <c r="P28" s="251"/>
      <c r="Q28" s="34"/>
      <c r="R28" s="34"/>
      <c r="S28" s="34"/>
      <c r="T28" s="34"/>
      <c r="U28" s="34"/>
      <c r="V28" s="34"/>
      <c r="W28" s="251" t="s">
        <v>38</v>
      </c>
      <c r="X28" s="251"/>
      <c r="Y28" s="251"/>
      <c r="Z28" s="251"/>
      <c r="AA28" s="251"/>
      <c r="AB28" s="251"/>
      <c r="AC28" s="251"/>
      <c r="AD28" s="251"/>
      <c r="AE28" s="251"/>
      <c r="AF28" s="34"/>
      <c r="AG28" s="34"/>
      <c r="AH28" s="34"/>
      <c r="AI28" s="34"/>
      <c r="AJ28" s="34"/>
      <c r="AK28" s="251" t="s">
        <v>39</v>
      </c>
      <c r="AL28" s="251"/>
      <c r="AM28" s="251"/>
      <c r="AN28" s="251"/>
      <c r="AO28" s="251"/>
      <c r="AP28" s="34"/>
      <c r="AQ28" s="34"/>
      <c r="AR28" s="37"/>
      <c r="BE28" s="241"/>
    </row>
    <row r="29" spans="2:57" s="3" customFormat="1" ht="14.45" customHeight="1">
      <c r="B29" s="38"/>
      <c r="C29" s="39"/>
      <c r="D29" s="27" t="s">
        <v>40</v>
      </c>
      <c r="E29" s="39"/>
      <c r="F29" s="27" t="s">
        <v>41</v>
      </c>
      <c r="G29" s="39"/>
      <c r="H29" s="39"/>
      <c r="I29" s="39"/>
      <c r="J29" s="39"/>
      <c r="K29" s="39"/>
      <c r="L29" s="254">
        <v>0.21</v>
      </c>
      <c r="M29" s="253"/>
      <c r="N29" s="253"/>
      <c r="O29" s="253"/>
      <c r="P29" s="253"/>
      <c r="Q29" s="39"/>
      <c r="R29" s="39"/>
      <c r="S29" s="39"/>
      <c r="T29" s="39"/>
      <c r="U29" s="39"/>
      <c r="V29" s="39"/>
      <c r="W29" s="252">
        <f>ROUND(AZ94,2)</f>
        <v>0</v>
      </c>
      <c r="X29" s="253"/>
      <c r="Y29" s="253"/>
      <c r="Z29" s="253"/>
      <c r="AA29" s="253"/>
      <c r="AB29" s="253"/>
      <c r="AC29" s="253"/>
      <c r="AD29" s="253"/>
      <c r="AE29" s="253"/>
      <c r="AF29" s="39"/>
      <c r="AG29" s="39"/>
      <c r="AH29" s="39"/>
      <c r="AI29" s="39"/>
      <c r="AJ29" s="39"/>
      <c r="AK29" s="252">
        <f>ROUND(AV94,2)</f>
        <v>0</v>
      </c>
      <c r="AL29" s="253"/>
      <c r="AM29" s="253"/>
      <c r="AN29" s="253"/>
      <c r="AO29" s="253"/>
      <c r="AP29" s="39"/>
      <c r="AQ29" s="39"/>
      <c r="AR29" s="40"/>
      <c r="BE29" s="242"/>
    </row>
    <row r="30" spans="2:57" s="3" customFormat="1" ht="14.45" customHeight="1">
      <c r="B30" s="38"/>
      <c r="C30" s="39"/>
      <c r="D30" s="39"/>
      <c r="E30" s="39"/>
      <c r="F30" s="27" t="s">
        <v>42</v>
      </c>
      <c r="G30" s="39"/>
      <c r="H30" s="39"/>
      <c r="I30" s="39"/>
      <c r="J30" s="39"/>
      <c r="K30" s="39"/>
      <c r="L30" s="254">
        <v>0.15</v>
      </c>
      <c r="M30" s="253"/>
      <c r="N30" s="253"/>
      <c r="O30" s="253"/>
      <c r="P30" s="253"/>
      <c r="Q30" s="39"/>
      <c r="R30" s="39"/>
      <c r="S30" s="39"/>
      <c r="T30" s="39"/>
      <c r="U30" s="39"/>
      <c r="V30" s="39"/>
      <c r="W30" s="252">
        <f>ROUND(BA94,2)</f>
        <v>0</v>
      </c>
      <c r="X30" s="253"/>
      <c r="Y30" s="253"/>
      <c r="Z30" s="253"/>
      <c r="AA30" s="253"/>
      <c r="AB30" s="253"/>
      <c r="AC30" s="253"/>
      <c r="AD30" s="253"/>
      <c r="AE30" s="253"/>
      <c r="AF30" s="39"/>
      <c r="AG30" s="39"/>
      <c r="AH30" s="39"/>
      <c r="AI30" s="39"/>
      <c r="AJ30" s="39"/>
      <c r="AK30" s="252">
        <f>ROUND(AW94,2)</f>
        <v>0</v>
      </c>
      <c r="AL30" s="253"/>
      <c r="AM30" s="253"/>
      <c r="AN30" s="253"/>
      <c r="AO30" s="253"/>
      <c r="AP30" s="39"/>
      <c r="AQ30" s="39"/>
      <c r="AR30" s="40"/>
      <c r="BE30" s="242"/>
    </row>
    <row r="31" spans="2:57" s="3" customFormat="1" ht="14.45" customHeight="1" hidden="1">
      <c r="B31" s="38"/>
      <c r="C31" s="39"/>
      <c r="D31" s="39"/>
      <c r="E31" s="39"/>
      <c r="F31" s="27" t="s">
        <v>43</v>
      </c>
      <c r="G31" s="39"/>
      <c r="H31" s="39"/>
      <c r="I31" s="39"/>
      <c r="J31" s="39"/>
      <c r="K31" s="39"/>
      <c r="L31" s="254">
        <v>0.21</v>
      </c>
      <c r="M31" s="253"/>
      <c r="N31" s="253"/>
      <c r="O31" s="253"/>
      <c r="P31" s="253"/>
      <c r="Q31" s="39"/>
      <c r="R31" s="39"/>
      <c r="S31" s="39"/>
      <c r="T31" s="39"/>
      <c r="U31" s="39"/>
      <c r="V31" s="39"/>
      <c r="W31" s="252">
        <f>ROUND(BB94,2)</f>
        <v>0</v>
      </c>
      <c r="X31" s="253"/>
      <c r="Y31" s="253"/>
      <c r="Z31" s="253"/>
      <c r="AA31" s="253"/>
      <c r="AB31" s="253"/>
      <c r="AC31" s="253"/>
      <c r="AD31" s="253"/>
      <c r="AE31" s="253"/>
      <c r="AF31" s="39"/>
      <c r="AG31" s="39"/>
      <c r="AH31" s="39"/>
      <c r="AI31" s="39"/>
      <c r="AJ31" s="39"/>
      <c r="AK31" s="252">
        <v>0</v>
      </c>
      <c r="AL31" s="253"/>
      <c r="AM31" s="253"/>
      <c r="AN31" s="253"/>
      <c r="AO31" s="253"/>
      <c r="AP31" s="39"/>
      <c r="AQ31" s="39"/>
      <c r="AR31" s="40"/>
      <c r="BE31" s="242"/>
    </row>
    <row r="32" spans="2:57" s="3" customFormat="1" ht="14.45" customHeight="1" hidden="1">
      <c r="B32" s="38"/>
      <c r="C32" s="39"/>
      <c r="D32" s="39"/>
      <c r="E32" s="39"/>
      <c r="F32" s="27" t="s">
        <v>44</v>
      </c>
      <c r="G32" s="39"/>
      <c r="H32" s="39"/>
      <c r="I32" s="39"/>
      <c r="J32" s="39"/>
      <c r="K32" s="39"/>
      <c r="L32" s="254">
        <v>0.15</v>
      </c>
      <c r="M32" s="253"/>
      <c r="N32" s="253"/>
      <c r="O32" s="253"/>
      <c r="P32" s="253"/>
      <c r="Q32" s="39"/>
      <c r="R32" s="39"/>
      <c r="S32" s="39"/>
      <c r="T32" s="39"/>
      <c r="U32" s="39"/>
      <c r="V32" s="39"/>
      <c r="W32" s="252">
        <f>ROUND(BC94,2)</f>
        <v>0</v>
      </c>
      <c r="X32" s="253"/>
      <c r="Y32" s="253"/>
      <c r="Z32" s="253"/>
      <c r="AA32" s="253"/>
      <c r="AB32" s="253"/>
      <c r="AC32" s="253"/>
      <c r="AD32" s="253"/>
      <c r="AE32" s="253"/>
      <c r="AF32" s="39"/>
      <c r="AG32" s="39"/>
      <c r="AH32" s="39"/>
      <c r="AI32" s="39"/>
      <c r="AJ32" s="39"/>
      <c r="AK32" s="252">
        <v>0</v>
      </c>
      <c r="AL32" s="253"/>
      <c r="AM32" s="253"/>
      <c r="AN32" s="253"/>
      <c r="AO32" s="253"/>
      <c r="AP32" s="39"/>
      <c r="AQ32" s="39"/>
      <c r="AR32" s="40"/>
      <c r="BE32" s="242"/>
    </row>
    <row r="33" spans="2:57" s="3" customFormat="1" ht="14.45" customHeight="1" hidden="1">
      <c r="B33" s="38"/>
      <c r="C33" s="39"/>
      <c r="D33" s="39"/>
      <c r="E33" s="39"/>
      <c r="F33" s="27" t="s">
        <v>45</v>
      </c>
      <c r="G33" s="39"/>
      <c r="H33" s="39"/>
      <c r="I33" s="39"/>
      <c r="J33" s="39"/>
      <c r="K33" s="39"/>
      <c r="L33" s="254">
        <v>0</v>
      </c>
      <c r="M33" s="253"/>
      <c r="N33" s="253"/>
      <c r="O33" s="253"/>
      <c r="P33" s="253"/>
      <c r="Q33" s="39"/>
      <c r="R33" s="39"/>
      <c r="S33" s="39"/>
      <c r="T33" s="39"/>
      <c r="U33" s="39"/>
      <c r="V33" s="39"/>
      <c r="W33" s="252">
        <f>ROUND(BD94,2)</f>
        <v>0</v>
      </c>
      <c r="X33" s="253"/>
      <c r="Y33" s="253"/>
      <c r="Z33" s="253"/>
      <c r="AA33" s="253"/>
      <c r="AB33" s="253"/>
      <c r="AC33" s="253"/>
      <c r="AD33" s="253"/>
      <c r="AE33" s="253"/>
      <c r="AF33" s="39"/>
      <c r="AG33" s="39"/>
      <c r="AH33" s="39"/>
      <c r="AI33" s="39"/>
      <c r="AJ33" s="39"/>
      <c r="AK33" s="252">
        <v>0</v>
      </c>
      <c r="AL33" s="253"/>
      <c r="AM33" s="253"/>
      <c r="AN33" s="253"/>
      <c r="AO33" s="253"/>
      <c r="AP33" s="39"/>
      <c r="AQ33" s="39"/>
      <c r="AR33" s="40"/>
      <c r="BE33" s="242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41"/>
    </row>
    <row r="35" spans="1:57" s="2" customFormat="1" ht="25.9" customHeight="1">
      <c r="A35" s="32"/>
      <c r="B35" s="33"/>
      <c r="C35" s="41"/>
      <c r="D35" s="42" t="s">
        <v>46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47</v>
      </c>
      <c r="U35" s="43"/>
      <c r="V35" s="43"/>
      <c r="W35" s="43"/>
      <c r="X35" s="258" t="s">
        <v>48</v>
      </c>
      <c r="Y35" s="256"/>
      <c r="Z35" s="256"/>
      <c r="AA35" s="256"/>
      <c r="AB35" s="256"/>
      <c r="AC35" s="43"/>
      <c r="AD35" s="43"/>
      <c r="AE35" s="43"/>
      <c r="AF35" s="43"/>
      <c r="AG35" s="43"/>
      <c r="AH35" s="43"/>
      <c r="AI35" s="43"/>
      <c r="AJ35" s="43"/>
      <c r="AK35" s="255">
        <f>SUM(AK26:AK33)</f>
        <v>0</v>
      </c>
      <c r="AL35" s="256"/>
      <c r="AM35" s="256"/>
      <c r="AN35" s="256"/>
      <c r="AO35" s="257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5" customHeight="1">
      <c r="B49" s="45"/>
      <c r="C49" s="46"/>
      <c r="D49" s="47" t="s">
        <v>49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50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75">
      <c r="A60" s="32"/>
      <c r="B60" s="33"/>
      <c r="C60" s="34"/>
      <c r="D60" s="50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51</v>
      </c>
      <c r="AI60" s="36"/>
      <c r="AJ60" s="36"/>
      <c r="AK60" s="36"/>
      <c r="AL60" s="36"/>
      <c r="AM60" s="50" t="s">
        <v>52</v>
      </c>
      <c r="AN60" s="36"/>
      <c r="AO60" s="36"/>
      <c r="AP60" s="34"/>
      <c r="AQ60" s="34"/>
      <c r="AR60" s="37"/>
      <c r="BE60" s="32"/>
    </row>
    <row r="61" spans="2:44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.75">
      <c r="A64" s="32"/>
      <c r="B64" s="33"/>
      <c r="C64" s="34"/>
      <c r="D64" s="47" t="s">
        <v>53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54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75">
      <c r="A75" s="32"/>
      <c r="B75" s="33"/>
      <c r="C75" s="34"/>
      <c r="D75" s="50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51</v>
      </c>
      <c r="AI75" s="36"/>
      <c r="AJ75" s="36"/>
      <c r="AK75" s="36"/>
      <c r="AL75" s="36"/>
      <c r="AM75" s="50" t="s">
        <v>52</v>
      </c>
      <c r="AN75" s="36"/>
      <c r="AO75" s="36"/>
      <c r="AP75" s="34"/>
      <c r="AQ75" s="34"/>
      <c r="AR75" s="37"/>
      <c r="BE75" s="32"/>
    </row>
    <row r="76" spans="1:57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4.95" customHeight="1">
      <c r="A82" s="32"/>
      <c r="B82" s="33"/>
      <c r="C82" s="21" t="s">
        <v>55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Y269ak-1VZ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5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37" t="str">
        <f>K6</f>
        <v>Dům s pečovatelskou službou Hranice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P85" s="61"/>
      <c r="AQ85" s="61"/>
      <c r="AR85" s="62"/>
    </row>
    <row r="86" spans="1:57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Hranice u Aše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68" t="str">
        <f>IF(AN8="","",AN8)</f>
        <v>12. 3. 2021</v>
      </c>
      <c r="AN87" s="268"/>
      <c r="AO87" s="34"/>
      <c r="AP87" s="34"/>
      <c r="AQ87" s="34"/>
      <c r="AR87" s="37"/>
      <c r="BE87" s="32"/>
    </row>
    <row r="88" spans="1:5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15.2" customHeight="1">
      <c r="A89" s="32"/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>Město Hranice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30</v>
      </c>
      <c r="AJ89" s="34"/>
      <c r="AK89" s="34"/>
      <c r="AL89" s="34"/>
      <c r="AM89" s="266" t="str">
        <f>IF(E17="","",E17)</f>
        <v>ing.Kostner Petr</v>
      </c>
      <c r="AN89" s="267"/>
      <c r="AO89" s="267"/>
      <c r="AP89" s="267"/>
      <c r="AQ89" s="34"/>
      <c r="AR89" s="37"/>
      <c r="AS89" s="270" t="s">
        <v>56</v>
      </c>
      <c r="AT89" s="271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2" customHeight="1">
      <c r="A90" s="32"/>
      <c r="B90" s="33"/>
      <c r="C90" s="27" t="s">
        <v>28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33</v>
      </c>
      <c r="AJ90" s="34"/>
      <c r="AK90" s="34"/>
      <c r="AL90" s="34"/>
      <c r="AM90" s="266" t="str">
        <f>IF(E20="","",E20)</f>
        <v>Milan Hájek</v>
      </c>
      <c r="AN90" s="267"/>
      <c r="AO90" s="267"/>
      <c r="AP90" s="267"/>
      <c r="AQ90" s="34"/>
      <c r="AR90" s="37"/>
      <c r="AS90" s="272"/>
      <c r="AT90" s="273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74"/>
      <c r="AT91" s="275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32" t="s">
        <v>57</v>
      </c>
      <c r="D92" s="233"/>
      <c r="E92" s="233"/>
      <c r="F92" s="233"/>
      <c r="G92" s="233"/>
      <c r="H92" s="71"/>
      <c r="I92" s="236" t="s">
        <v>58</v>
      </c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62" t="s">
        <v>59</v>
      </c>
      <c r="AH92" s="233"/>
      <c r="AI92" s="233"/>
      <c r="AJ92" s="233"/>
      <c r="AK92" s="233"/>
      <c r="AL92" s="233"/>
      <c r="AM92" s="233"/>
      <c r="AN92" s="236" t="s">
        <v>60</v>
      </c>
      <c r="AO92" s="233"/>
      <c r="AP92" s="269"/>
      <c r="AQ92" s="72" t="s">
        <v>61</v>
      </c>
      <c r="AR92" s="37"/>
      <c r="AS92" s="73" t="s">
        <v>62</v>
      </c>
      <c r="AT92" s="74" t="s">
        <v>63</v>
      </c>
      <c r="AU92" s="74" t="s">
        <v>64</v>
      </c>
      <c r="AV92" s="74" t="s">
        <v>65</v>
      </c>
      <c r="AW92" s="74" t="s">
        <v>66</v>
      </c>
      <c r="AX92" s="74" t="s">
        <v>67</v>
      </c>
      <c r="AY92" s="74" t="s">
        <v>68</v>
      </c>
      <c r="AZ92" s="74" t="s">
        <v>69</v>
      </c>
      <c r="BA92" s="74" t="s">
        <v>70</v>
      </c>
      <c r="BB92" s="74" t="s">
        <v>71</v>
      </c>
      <c r="BC92" s="74" t="s">
        <v>72</v>
      </c>
      <c r="BD92" s="75" t="s">
        <v>73</v>
      </c>
      <c r="BE92" s="32"/>
    </row>
    <row r="93" spans="1:57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5" customHeight="1">
      <c r="B94" s="79"/>
      <c r="C94" s="80" t="s">
        <v>74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39">
        <f>ROUND(AG95+AG96+AG109,2)</f>
        <v>0</v>
      </c>
      <c r="AH94" s="239"/>
      <c r="AI94" s="239"/>
      <c r="AJ94" s="239"/>
      <c r="AK94" s="239"/>
      <c r="AL94" s="239"/>
      <c r="AM94" s="239"/>
      <c r="AN94" s="276">
        <f aca="true" t="shared" si="0" ref="AN94:AN112">SUM(AG94,AT94)</f>
        <v>0</v>
      </c>
      <c r="AO94" s="276"/>
      <c r="AP94" s="276"/>
      <c r="AQ94" s="83" t="s">
        <v>1</v>
      </c>
      <c r="AR94" s="84"/>
      <c r="AS94" s="85">
        <f>ROUND(AS95+AS96+AS109,2)</f>
        <v>0</v>
      </c>
      <c r="AT94" s="86">
        <f aca="true" t="shared" si="1" ref="AT94:AT112">ROUND(SUM(AV94:AW94),2)</f>
        <v>0</v>
      </c>
      <c r="AU94" s="87">
        <f>ROUND(AU95+AU96+AU109,5)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ROUND(AZ95+AZ96+AZ109,2)</f>
        <v>0</v>
      </c>
      <c r="BA94" s="86">
        <f>ROUND(BA95+BA96+BA109,2)</f>
        <v>0</v>
      </c>
      <c r="BB94" s="86">
        <f>ROUND(BB95+BB96+BB109,2)</f>
        <v>0</v>
      </c>
      <c r="BC94" s="86">
        <f>ROUND(BC95+BC96+BC109,2)</f>
        <v>0</v>
      </c>
      <c r="BD94" s="88">
        <f>ROUND(BD95+BD96+BD109,2)</f>
        <v>0</v>
      </c>
      <c r="BS94" s="89" t="s">
        <v>75</v>
      </c>
      <c r="BT94" s="89" t="s">
        <v>76</v>
      </c>
      <c r="BU94" s="90" t="s">
        <v>77</v>
      </c>
      <c r="BV94" s="89" t="s">
        <v>78</v>
      </c>
      <c r="BW94" s="89" t="s">
        <v>5</v>
      </c>
      <c r="BX94" s="89" t="s">
        <v>79</v>
      </c>
      <c r="CL94" s="89" t="s">
        <v>1</v>
      </c>
    </row>
    <row r="95" spans="1:91" s="7" customFormat="1" ht="16.5" customHeight="1">
      <c r="A95" s="91" t="s">
        <v>80</v>
      </c>
      <c r="B95" s="92"/>
      <c r="C95" s="93"/>
      <c r="D95" s="234" t="s">
        <v>76</v>
      </c>
      <c r="E95" s="234"/>
      <c r="F95" s="234"/>
      <c r="G95" s="234"/>
      <c r="H95" s="234"/>
      <c r="I95" s="94"/>
      <c r="J95" s="234" t="s">
        <v>81</v>
      </c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65">
        <f>'0 - VRN'!J30</f>
        <v>0</v>
      </c>
      <c r="AH95" s="264"/>
      <c r="AI95" s="264"/>
      <c r="AJ95" s="264"/>
      <c r="AK95" s="264"/>
      <c r="AL95" s="264"/>
      <c r="AM95" s="264"/>
      <c r="AN95" s="265">
        <f t="shared" si="0"/>
        <v>0</v>
      </c>
      <c r="AO95" s="264"/>
      <c r="AP95" s="264"/>
      <c r="AQ95" s="95" t="s">
        <v>82</v>
      </c>
      <c r="AR95" s="96"/>
      <c r="AS95" s="97">
        <v>0</v>
      </c>
      <c r="AT95" s="98">
        <f t="shared" si="1"/>
        <v>0</v>
      </c>
      <c r="AU95" s="99">
        <f>'0 - VRN'!P121</f>
        <v>0</v>
      </c>
      <c r="AV95" s="98">
        <f>'0 - VRN'!J33</f>
        <v>0</v>
      </c>
      <c r="AW95" s="98">
        <f>'0 - VRN'!J34</f>
        <v>0</v>
      </c>
      <c r="AX95" s="98">
        <f>'0 - VRN'!J35</f>
        <v>0</v>
      </c>
      <c r="AY95" s="98">
        <f>'0 - VRN'!J36</f>
        <v>0</v>
      </c>
      <c r="AZ95" s="98">
        <f>'0 - VRN'!F33</f>
        <v>0</v>
      </c>
      <c r="BA95" s="98">
        <f>'0 - VRN'!F34</f>
        <v>0</v>
      </c>
      <c r="BB95" s="98">
        <f>'0 - VRN'!F35</f>
        <v>0</v>
      </c>
      <c r="BC95" s="98">
        <f>'0 - VRN'!F36</f>
        <v>0</v>
      </c>
      <c r="BD95" s="100">
        <f>'0 - VRN'!F37</f>
        <v>0</v>
      </c>
      <c r="BT95" s="101" t="s">
        <v>83</v>
      </c>
      <c r="BV95" s="101" t="s">
        <v>78</v>
      </c>
      <c r="BW95" s="101" t="s">
        <v>84</v>
      </c>
      <c r="BX95" s="101" t="s">
        <v>5</v>
      </c>
      <c r="CL95" s="101" t="s">
        <v>1</v>
      </c>
      <c r="CM95" s="101" t="s">
        <v>85</v>
      </c>
    </row>
    <row r="96" spans="2:91" s="7" customFormat="1" ht="16.5" customHeight="1">
      <c r="B96" s="92"/>
      <c r="C96" s="93"/>
      <c r="D96" s="234" t="s">
        <v>83</v>
      </c>
      <c r="E96" s="234"/>
      <c r="F96" s="234"/>
      <c r="G96" s="234"/>
      <c r="H96" s="234"/>
      <c r="I96" s="94"/>
      <c r="J96" s="234" t="s">
        <v>86</v>
      </c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63">
        <f>ROUND(SUM(AG97:AG108),2)</f>
        <v>0</v>
      </c>
      <c r="AH96" s="264"/>
      <c r="AI96" s="264"/>
      <c r="AJ96" s="264"/>
      <c r="AK96" s="264"/>
      <c r="AL96" s="264"/>
      <c r="AM96" s="264"/>
      <c r="AN96" s="265">
        <f t="shared" si="0"/>
        <v>0</v>
      </c>
      <c r="AO96" s="264"/>
      <c r="AP96" s="264"/>
      <c r="AQ96" s="95" t="s">
        <v>82</v>
      </c>
      <c r="AR96" s="96"/>
      <c r="AS96" s="97">
        <f>ROUND(SUM(AS97:AS108),2)</f>
        <v>0</v>
      </c>
      <c r="AT96" s="98">
        <f t="shared" si="1"/>
        <v>0</v>
      </c>
      <c r="AU96" s="99">
        <f>ROUND(SUM(AU97:AU108),5)</f>
        <v>0</v>
      </c>
      <c r="AV96" s="98">
        <f>ROUND(AZ96*L29,2)</f>
        <v>0</v>
      </c>
      <c r="AW96" s="98">
        <f>ROUND(BA96*L30,2)</f>
        <v>0</v>
      </c>
      <c r="AX96" s="98">
        <f>ROUND(BB96*L29,2)</f>
        <v>0</v>
      </c>
      <c r="AY96" s="98">
        <f>ROUND(BC96*L30,2)</f>
        <v>0</v>
      </c>
      <c r="AZ96" s="98">
        <f>ROUND(SUM(AZ97:AZ108),2)</f>
        <v>0</v>
      </c>
      <c r="BA96" s="98">
        <f>ROUND(SUM(BA97:BA108),2)</f>
        <v>0</v>
      </c>
      <c r="BB96" s="98">
        <f>ROUND(SUM(BB97:BB108),2)</f>
        <v>0</v>
      </c>
      <c r="BC96" s="98">
        <f>ROUND(SUM(BC97:BC108),2)</f>
        <v>0</v>
      </c>
      <c r="BD96" s="100">
        <f>ROUND(SUM(BD97:BD108),2)</f>
        <v>0</v>
      </c>
      <c r="BS96" s="101" t="s">
        <v>75</v>
      </c>
      <c r="BT96" s="101" t="s">
        <v>83</v>
      </c>
      <c r="BU96" s="101" t="s">
        <v>77</v>
      </c>
      <c r="BV96" s="101" t="s">
        <v>78</v>
      </c>
      <c r="BW96" s="101" t="s">
        <v>87</v>
      </c>
      <c r="BX96" s="101" t="s">
        <v>5</v>
      </c>
      <c r="CL96" s="101" t="s">
        <v>1</v>
      </c>
      <c r="CM96" s="101" t="s">
        <v>85</v>
      </c>
    </row>
    <row r="97" spans="1:90" s="4" customFormat="1" ht="16.5" customHeight="1">
      <c r="A97" s="91" t="s">
        <v>80</v>
      </c>
      <c r="B97" s="56"/>
      <c r="C97" s="102"/>
      <c r="D97" s="102"/>
      <c r="E97" s="235" t="s">
        <v>88</v>
      </c>
      <c r="F97" s="235"/>
      <c r="G97" s="235"/>
      <c r="H97" s="235"/>
      <c r="I97" s="235"/>
      <c r="J97" s="102"/>
      <c r="K97" s="235" t="s">
        <v>89</v>
      </c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60">
        <f>'100 - SO 01 - Stávající b...'!J32</f>
        <v>0</v>
      </c>
      <c r="AH97" s="261"/>
      <c r="AI97" s="261"/>
      <c r="AJ97" s="261"/>
      <c r="AK97" s="261"/>
      <c r="AL97" s="261"/>
      <c r="AM97" s="261"/>
      <c r="AN97" s="260">
        <f t="shared" si="0"/>
        <v>0</v>
      </c>
      <c r="AO97" s="261"/>
      <c r="AP97" s="261"/>
      <c r="AQ97" s="103" t="s">
        <v>90</v>
      </c>
      <c r="AR97" s="58"/>
      <c r="AS97" s="104">
        <v>0</v>
      </c>
      <c r="AT97" s="105">
        <f t="shared" si="1"/>
        <v>0</v>
      </c>
      <c r="AU97" s="106">
        <f>'100 - SO 01 - Stávající b...'!P142</f>
        <v>0</v>
      </c>
      <c r="AV97" s="105">
        <f>'100 - SO 01 - Stávající b...'!J35</f>
        <v>0</v>
      </c>
      <c r="AW97" s="105">
        <f>'100 - SO 01 - Stávající b...'!J36</f>
        <v>0</v>
      </c>
      <c r="AX97" s="105">
        <f>'100 - SO 01 - Stávající b...'!J37</f>
        <v>0</v>
      </c>
      <c r="AY97" s="105">
        <f>'100 - SO 01 - Stávající b...'!J38</f>
        <v>0</v>
      </c>
      <c r="AZ97" s="105">
        <f>'100 - SO 01 - Stávající b...'!F35</f>
        <v>0</v>
      </c>
      <c r="BA97" s="105">
        <f>'100 - SO 01 - Stávající b...'!F36</f>
        <v>0</v>
      </c>
      <c r="BB97" s="105">
        <f>'100 - SO 01 - Stávající b...'!F37</f>
        <v>0</v>
      </c>
      <c r="BC97" s="105">
        <f>'100 - SO 01 - Stávající b...'!F38</f>
        <v>0</v>
      </c>
      <c r="BD97" s="107">
        <f>'100 - SO 01 - Stávající b...'!F39</f>
        <v>0</v>
      </c>
      <c r="BT97" s="108" t="s">
        <v>85</v>
      </c>
      <c r="BV97" s="108" t="s">
        <v>78</v>
      </c>
      <c r="BW97" s="108" t="s">
        <v>91</v>
      </c>
      <c r="BX97" s="108" t="s">
        <v>87</v>
      </c>
      <c r="CL97" s="108" t="s">
        <v>1</v>
      </c>
    </row>
    <row r="98" spans="1:90" s="4" customFormat="1" ht="16.5" customHeight="1">
      <c r="A98" s="91" t="s">
        <v>80</v>
      </c>
      <c r="B98" s="56"/>
      <c r="C98" s="102"/>
      <c r="D98" s="102"/>
      <c r="E98" s="235" t="s">
        <v>92</v>
      </c>
      <c r="F98" s="235"/>
      <c r="G98" s="235"/>
      <c r="H98" s="235"/>
      <c r="I98" s="235"/>
      <c r="J98" s="102"/>
      <c r="K98" s="235" t="s">
        <v>93</v>
      </c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60">
        <f>'110 - SO 01 - Stávající b...'!J32</f>
        <v>0</v>
      </c>
      <c r="AH98" s="261"/>
      <c r="AI98" s="261"/>
      <c r="AJ98" s="261"/>
      <c r="AK98" s="261"/>
      <c r="AL98" s="261"/>
      <c r="AM98" s="261"/>
      <c r="AN98" s="260">
        <f t="shared" si="0"/>
        <v>0</v>
      </c>
      <c r="AO98" s="261"/>
      <c r="AP98" s="261"/>
      <c r="AQ98" s="103" t="s">
        <v>90</v>
      </c>
      <c r="AR98" s="58"/>
      <c r="AS98" s="104">
        <v>0</v>
      </c>
      <c r="AT98" s="105">
        <f t="shared" si="1"/>
        <v>0</v>
      </c>
      <c r="AU98" s="106">
        <f>'110 - SO 01 - Stávající b...'!P138</f>
        <v>0</v>
      </c>
      <c r="AV98" s="105">
        <f>'110 - SO 01 - Stávající b...'!J35</f>
        <v>0</v>
      </c>
      <c r="AW98" s="105">
        <f>'110 - SO 01 - Stávající b...'!J36</f>
        <v>0</v>
      </c>
      <c r="AX98" s="105">
        <f>'110 - SO 01 - Stávající b...'!J37</f>
        <v>0</v>
      </c>
      <c r="AY98" s="105">
        <f>'110 - SO 01 - Stávající b...'!J38</f>
        <v>0</v>
      </c>
      <c r="AZ98" s="105">
        <f>'110 - SO 01 - Stávající b...'!F35</f>
        <v>0</v>
      </c>
      <c r="BA98" s="105">
        <f>'110 - SO 01 - Stávající b...'!F36</f>
        <v>0</v>
      </c>
      <c r="BB98" s="105">
        <f>'110 - SO 01 - Stávající b...'!F37</f>
        <v>0</v>
      </c>
      <c r="BC98" s="105">
        <f>'110 - SO 01 - Stávající b...'!F38</f>
        <v>0</v>
      </c>
      <c r="BD98" s="107">
        <f>'110 - SO 01 - Stávající b...'!F39</f>
        <v>0</v>
      </c>
      <c r="BT98" s="108" t="s">
        <v>85</v>
      </c>
      <c r="BV98" s="108" t="s">
        <v>78</v>
      </c>
      <c r="BW98" s="108" t="s">
        <v>94</v>
      </c>
      <c r="BX98" s="108" t="s">
        <v>87</v>
      </c>
      <c r="CL98" s="108" t="s">
        <v>1</v>
      </c>
    </row>
    <row r="99" spans="1:90" s="4" customFormat="1" ht="16.5" customHeight="1">
      <c r="A99" s="91" t="s">
        <v>80</v>
      </c>
      <c r="B99" s="56"/>
      <c r="C99" s="102"/>
      <c r="D99" s="102"/>
      <c r="E99" s="235" t="s">
        <v>95</v>
      </c>
      <c r="F99" s="235"/>
      <c r="G99" s="235"/>
      <c r="H99" s="235"/>
      <c r="I99" s="235"/>
      <c r="J99" s="102"/>
      <c r="K99" s="235" t="s">
        <v>96</v>
      </c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60">
        <f>'120 - SO 01 - Stávající b...'!J32</f>
        <v>0</v>
      </c>
      <c r="AH99" s="261"/>
      <c r="AI99" s="261"/>
      <c r="AJ99" s="261"/>
      <c r="AK99" s="261"/>
      <c r="AL99" s="261"/>
      <c r="AM99" s="261"/>
      <c r="AN99" s="260">
        <f t="shared" si="0"/>
        <v>0</v>
      </c>
      <c r="AO99" s="261"/>
      <c r="AP99" s="261"/>
      <c r="AQ99" s="103" t="s">
        <v>90</v>
      </c>
      <c r="AR99" s="58"/>
      <c r="AS99" s="104">
        <v>0</v>
      </c>
      <c r="AT99" s="105">
        <f t="shared" si="1"/>
        <v>0</v>
      </c>
      <c r="AU99" s="106">
        <f>'120 - SO 01 - Stávající b...'!P137</f>
        <v>0</v>
      </c>
      <c r="AV99" s="105">
        <f>'120 - SO 01 - Stávající b...'!J35</f>
        <v>0</v>
      </c>
      <c r="AW99" s="105">
        <f>'120 - SO 01 - Stávající b...'!J36</f>
        <v>0</v>
      </c>
      <c r="AX99" s="105">
        <f>'120 - SO 01 - Stávající b...'!J37</f>
        <v>0</v>
      </c>
      <c r="AY99" s="105">
        <f>'120 - SO 01 - Stávající b...'!J38</f>
        <v>0</v>
      </c>
      <c r="AZ99" s="105">
        <f>'120 - SO 01 - Stávající b...'!F35</f>
        <v>0</v>
      </c>
      <c r="BA99" s="105">
        <f>'120 - SO 01 - Stávající b...'!F36</f>
        <v>0</v>
      </c>
      <c r="BB99" s="105">
        <f>'120 - SO 01 - Stávající b...'!F37</f>
        <v>0</v>
      </c>
      <c r="BC99" s="105">
        <f>'120 - SO 01 - Stávající b...'!F38</f>
        <v>0</v>
      </c>
      <c r="BD99" s="107">
        <f>'120 - SO 01 - Stávající b...'!F39</f>
        <v>0</v>
      </c>
      <c r="BT99" s="108" t="s">
        <v>85</v>
      </c>
      <c r="BV99" s="108" t="s">
        <v>78</v>
      </c>
      <c r="BW99" s="108" t="s">
        <v>97</v>
      </c>
      <c r="BX99" s="108" t="s">
        <v>87</v>
      </c>
      <c r="CL99" s="108" t="s">
        <v>1</v>
      </c>
    </row>
    <row r="100" spans="1:90" s="4" customFormat="1" ht="16.5" customHeight="1">
      <c r="A100" s="91" t="s">
        <v>80</v>
      </c>
      <c r="B100" s="56"/>
      <c r="C100" s="102"/>
      <c r="D100" s="102"/>
      <c r="E100" s="235" t="s">
        <v>98</v>
      </c>
      <c r="F100" s="235"/>
      <c r="G100" s="235"/>
      <c r="H100" s="235"/>
      <c r="I100" s="235"/>
      <c r="J100" s="102"/>
      <c r="K100" s="235" t="s">
        <v>99</v>
      </c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60">
        <f>'130 - SO 01 - Stávající b...'!J32</f>
        <v>0</v>
      </c>
      <c r="AH100" s="261"/>
      <c r="AI100" s="261"/>
      <c r="AJ100" s="261"/>
      <c r="AK100" s="261"/>
      <c r="AL100" s="261"/>
      <c r="AM100" s="261"/>
      <c r="AN100" s="260">
        <f t="shared" si="0"/>
        <v>0</v>
      </c>
      <c r="AO100" s="261"/>
      <c r="AP100" s="261"/>
      <c r="AQ100" s="103" t="s">
        <v>90</v>
      </c>
      <c r="AR100" s="58"/>
      <c r="AS100" s="104">
        <v>0</v>
      </c>
      <c r="AT100" s="105">
        <f t="shared" si="1"/>
        <v>0</v>
      </c>
      <c r="AU100" s="106">
        <f>'130 - SO 01 - Stávající b...'!P137</f>
        <v>0</v>
      </c>
      <c r="AV100" s="105">
        <f>'130 - SO 01 - Stávající b...'!J35</f>
        <v>0</v>
      </c>
      <c r="AW100" s="105">
        <f>'130 - SO 01 - Stávající b...'!J36</f>
        <v>0</v>
      </c>
      <c r="AX100" s="105">
        <f>'130 - SO 01 - Stávající b...'!J37</f>
        <v>0</v>
      </c>
      <c r="AY100" s="105">
        <f>'130 - SO 01 - Stávající b...'!J38</f>
        <v>0</v>
      </c>
      <c r="AZ100" s="105">
        <f>'130 - SO 01 - Stávající b...'!F35</f>
        <v>0</v>
      </c>
      <c r="BA100" s="105">
        <f>'130 - SO 01 - Stávající b...'!F36</f>
        <v>0</v>
      </c>
      <c r="BB100" s="105">
        <f>'130 - SO 01 - Stávající b...'!F37</f>
        <v>0</v>
      </c>
      <c r="BC100" s="105">
        <f>'130 - SO 01 - Stávající b...'!F38</f>
        <v>0</v>
      </c>
      <c r="BD100" s="107">
        <f>'130 - SO 01 - Stávající b...'!F39</f>
        <v>0</v>
      </c>
      <c r="BT100" s="108" t="s">
        <v>85</v>
      </c>
      <c r="BV100" s="108" t="s">
        <v>78</v>
      </c>
      <c r="BW100" s="108" t="s">
        <v>100</v>
      </c>
      <c r="BX100" s="108" t="s">
        <v>87</v>
      </c>
      <c r="CL100" s="108" t="s">
        <v>1</v>
      </c>
    </row>
    <row r="101" spans="1:90" s="4" customFormat="1" ht="16.5" customHeight="1">
      <c r="A101" s="91" t="s">
        <v>80</v>
      </c>
      <c r="B101" s="56"/>
      <c r="C101" s="102"/>
      <c r="D101" s="102"/>
      <c r="E101" s="235" t="s">
        <v>101</v>
      </c>
      <c r="F101" s="235"/>
      <c r="G101" s="235"/>
      <c r="H101" s="235"/>
      <c r="I101" s="235"/>
      <c r="J101" s="102"/>
      <c r="K101" s="235" t="s">
        <v>102</v>
      </c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35"/>
      <c r="AG101" s="260">
        <f>'140 - SO 01 - Stávající b...'!J32</f>
        <v>0</v>
      </c>
      <c r="AH101" s="261"/>
      <c r="AI101" s="261"/>
      <c r="AJ101" s="261"/>
      <c r="AK101" s="261"/>
      <c r="AL101" s="261"/>
      <c r="AM101" s="261"/>
      <c r="AN101" s="260">
        <f t="shared" si="0"/>
        <v>0</v>
      </c>
      <c r="AO101" s="261"/>
      <c r="AP101" s="261"/>
      <c r="AQ101" s="103" t="s">
        <v>90</v>
      </c>
      <c r="AR101" s="58"/>
      <c r="AS101" s="104">
        <v>0</v>
      </c>
      <c r="AT101" s="105">
        <f t="shared" si="1"/>
        <v>0</v>
      </c>
      <c r="AU101" s="106">
        <f>'140 - SO 01 - Stávající b...'!P128</f>
        <v>0</v>
      </c>
      <c r="AV101" s="105">
        <f>'140 - SO 01 - Stávající b...'!J35</f>
        <v>0</v>
      </c>
      <c r="AW101" s="105">
        <f>'140 - SO 01 - Stávající b...'!J36</f>
        <v>0</v>
      </c>
      <c r="AX101" s="105">
        <f>'140 - SO 01 - Stávající b...'!J37</f>
        <v>0</v>
      </c>
      <c r="AY101" s="105">
        <f>'140 - SO 01 - Stávající b...'!J38</f>
        <v>0</v>
      </c>
      <c r="AZ101" s="105">
        <f>'140 - SO 01 - Stávající b...'!F35</f>
        <v>0</v>
      </c>
      <c r="BA101" s="105">
        <f>'140 - SO 01 - Stávající b...'!F36</f>
        <v>0</v>
      </c>
      <c r="BB101" s="105">
        <f>'140 - SO 01 - Stávající b...'!F37</f>
        <v>0</v>
      </c>
      <c r="BC101" s="105">
        <f>'140 - SO 01 - Stávající b...'!F38</f>
        <v>0</v>
      </c>
      <c r="BD101" s="107">
        <f>'140 - SO 01 - Stávající b...'!F39</f>
        <v>0</v>
      </c>
      <c r="BT101" s="108" t="s">
        <v>85</v>
      </c>
      <c r="BV101" s="108" t="s">
        <v>78</v>
      </c>
      <c r="BW101" s="108" t="s">
        <v>103</v>
      </c>
      <c r="BX101" s="108" t="s">
        <v>87</v>
      </c>
      <c r="CL101" s="108" t="s">
        <v>1</v>
      </c>
    </row>
    <row r="102" spans="1:90" s="4" customFormat="1" ht="16.5" customHeight="1">
      <c r="A102" s="91" t="s">
        <v>80</v>
      </c>
      <c r="B102" s="56"/>
      <c r="C102" s="102"/>
      <c r="D102" s="102"/>
      <c r="E102" s="235" t="s">
        <v>104</v>
      </c>
      <c r="F102" s="235"/>
      <c r="G102" s="235"/>
      <c r="H102" s="235"/>
      <c r="I102" s="235"/>
      <c r="J102" s="102"/>
      <c r="K102" s="235" t="s">
        <v>105</v>
      </c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60">
        <f>'150 - SO 01 - Stávající b...'!J32</f>
        <v>0</v>
      </c>
      <c r="AH102" s="261"/>
      <c r="AI102" s="261"/>
      <c r="AJ102" s="261"/>
      <c r="AK102" s="261"/>
      <c r="AL102" s="261"/>
      <c r="AM102" s="261"/>
      <c r="AN102" s="260">
        <f t="shared" si="0"/>
        <v>0</v>
      </c>
      <c r="AO102" s="261"/>
      <c r="AP102" s="261"/>
      <c r="AQ102" s="103" t="s">
        <v>90</v>
      </c>
      <c r="AR102" s="58"/>
      <c r="AS102" s="104">
        <v>0</v>
      </c>
      <c r="AT102" s="105">
        <f t="shared" si="1"/>
        <v>0</v>
      </c>
      <c r="AU102" s="106">
        <f>'150 - SO 01 - Stávající b...'!P133</f>
        <v>0</v>
      </c>
      <c r="AV102" s="105">
        <f>'150 - SO 01 - Stávající b...'!J35</f>
        <v>0</v>
      </c>
      <c r="AW102" s="105">
        <f>'150 - SO 01 - Stávající b...'!J36</f>
        <v>0</v>
      </c>
      <c r="AX102" s="105">
        <f>'150 - SO 01 - Stávající b...'!J37</f>
        <v>0</v>
      </c>
      <c r="AY102" s="105">
        <f>'150 - SO 01 - Stávající b...'!J38</f>
        <v>0</v>
      </c>
      <c r="AZ102" s="105">
        <f>'150 - SO 01 - Stávající b...'!F35</f>
        <v>0</v>
      </c>
      <c r="BA102" s="105">
        <f>'150 - SO 01 - Stávající b...'!F36</f>
        <v>0</v>
      </c>
      <c r="BB102" s="105">
        <f>'150 - SO 01 - Stávající b...'!F37</f>
        <v>0</v>
      </c>
      <c r="BC102" s="105">
        <f>'150 - SO 01 - Stávající b...'!F38</f>
        <v>0</v>
      </c>
      <c r="BD102" s="107">
        <f>'150 - SO 01 - Stávající b...'!F39</f>
        <v>0</v>
      </c>
      <c r="BT102" s="108" t="s">
        <v>85</v>
      </c>
      <c r="BV102" s="108" t="s">
        <v>78</v>
      </c>
      <c r="BW102" s="108" t="s">
        <v>106</v>
      </c>
      <c r="BX102" s="108" t="s">
        <v>87</v>
      </c>
      <c r="CL102" s="108" t="s">
        <v>1</v>
      </c>
    </row>
    <row r="103" spans="1:90" s="4" customFormat="1" ht="16.5" customHeight="1">
      <c r="A103" s="91" t="s">
        <v>80</v>
      </c>
      <c r="B103" s="56"/>
      <c r="C103" s="102"/>
      <c r="D103" s="102"/>
      <c r="E103" s="235" t="s">
        <v>107</v>
      </c>
      <c r="F103" s="235"/>
      <c r="G103" s="235"/>
      <c r="H103" s="235"/>
      <c r="I103" s="235"/>
      <c r="J103" s="102"/>
      <c r="K103" s="235" t="s">
        <v>108</v>
      </c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60">
        <f>'160 - SO 01 - ZTI'!J32</f>
        <v>0</v>
      </c>
      <c r="AH103" s="261"/>
      <c r="AI103" s="261"/>
      <c r="AJ103" s="261"/>
      <c r="AK103" s="261"/>
      <c r="AL103" s="261"/>
      <c r="AM103" s="261"/>
      <c r="AN103" s="260">
        <f t="shared" si="0"/>
        <v>0</v>
      </c>
      <c r="AO103" s="261"/>
      <c r="AP103" s="261"/>
      <c r="AQ103" s="103" t="s">
        <v>90</v>
      </c>
      <c r="AR103" s="58"/>
      <c r="AS103" s="104">
        <v>0</v>
      </c>
      <c r="AT103" s="105">
        <f t="shared" si="1"/>
        <v>0</v>
      </c>
      <c r="AU103" s="106">
        <f>'160 - SO 01 - ZTI'!P133</f>
        <v>0</v>
      </c>
      <c r="AV103" s="105">
        <f>'160 - SO 01 - ZTI'!J35</f>
        <v>0</v>
      </c>
      <c r="AW103" s="105">
        <f>'160 - SO 01 - ZTI'!J36</f>
        <v>0</v>
      </c>
      <c r="AX103" s="105">
        <f>'160 - SO 01 - ZTI'!J37</f>
        <v>0</v>
      </c>
      <c r="AY103" s="105">
        <f>'160 - SO 01 - ZTI'!J38</f>
        <v>0</v>
      </c>
      <c r="AZ103" s="105">
        <f>'160 - SO 01 - ZTI'!F35</f>
        <v>0</v>
      </c>
      <c r="BA103" s="105">
        <f>'160 - SO 01 - ZTI'!F36</f>
        <v>0</v>
      </c>
      <c r="BB103" s="105">
        <f>'160 - SO 01 - ZTI'!F37</f>
        <v>0</v>
      </c>
      <c r="BC103" s="105">
        <f>'160 - SO 01 - ZTI'!F38</f>
        <v>0</v>
      </c>
      <c r="BD103" s="107">
        <f>'160 - SO 01 - ZTI'!F39</f>
        <v>0</v>
      </c>
      <c r="BT103" s="108" t="s">
        <v>85</v>
      </c>
      <c r="BV103" s="108" t="s">
        <v>78</v>
      </c>
      <c r="BW103" s="108" t="s">
        <v>109</v>
      </c>
      <c r="BX103" s="108" t="s">
        <v>87</v>
      </c>
      <c r="CL103" s="108" t="s">
        <v>1</v>
      </c>
    </row>
    <row r="104" spans="1:90" s="4" customFormat="1" ht="16.5" customHeight="1">
      <c r="A104" s="91" t="s">
        <v>80</v>
      </c>
      <c r="B104" s="56"/>
      <c r="C104" s="102"/>
      <c r="D104" s="102"/>
      <c r="E104" s="235" t="s">
        <v>110</v>
      </c>
      <c r="F104" s="235"/>
      <c r="G104" s="235"/>
      <c r="H104" s="235"/>
      <c r="I104" s="235"/>
      <c r="J104" s="102"/>
      <c r="K104" s="235" t="s">
        <v>111</v>
      </c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60">
        <f>'170 - SO 01 - ÚT'!J32</f>
        <v>0</v>
      </c>
      <c r="AH104" s="261"/>
      <c r="AI104" s="261"/>
      <c r="AJ104" s="261"/>
      <c r="AK104" s="261"/>
      <c r="AL104" s="261"/>
      <c r="AM104" s="261"/>
      <c r="AN104" s="260">
        <f t="shared" si="0"/>
        <v>0</v>
      </c>
      <c r="AO104" s="261"/>
      <c r="AP104" s="261"/>
      <c r="AQ104" s="103" t="s">
        <v>90</v>
      </c>
      <c r="AR104" s="58"/>
      <c r="AS104" s="104">
        <v>0</v>
      </c>
      <c r="AT104" s="105">
        <f t="shared" si="1"/>
        <v>0</v>
      </c>
      <c r="AU104" s="106">
        <f>'170 - SO 01 - ÚT'!P130</f>
        <v>0</v>
      </c>
      <c r="AV104" s="105">
        <f>'170 - SO 01 - ÚT'!J35</f>
        <v>0</v>
      </c>
      <c r="AW104" s="105">
        <f>'170 - SO 01 - ÚT'!J36</f>
        <v>0</v>
      </c>
      <c r="AX104" s="105">
        <f>'170 - SO 01 - ÚT'!J37</f>
        <v>0</v>
      </c>
      <c r="AY104" s="105">
        <f>'170 - SO 01 - ÚT'!J38</f>
        <v>0</v>
      </c>
      <c r="AZ104" s="105">
        <f>'170 - SO 01 - ÚT'!F35</f>
        <v>0</v>
      </c>
      <c r="BA104" s="105">
        <f>'170 - SO 01 - ÚT'!F36</f>
        <v>0</v>
      </c>
      <c r="BB104" s="105">
        <f>'170 - SO 01 - ÚT'!F37</f>
        <v>0</v>
      </c>
      <c r="BC104" s="105">
        <f>'170 - SO 01 - ÚT'!F38</f>
        <v>0</v>
      </c>
      <c r="BD104" s="107">
        <f>'170 - SO 01 - ÚT'!F39</f>
        <v>0</v>
      </c>
      <c r="BT104" s="108" t="s">
        <v>85</v>
      </c>
      <c r="BV104" s="108" t="s">
        <v>78</v>
      </c>
      <c r="BW104" s="108" t="s">
        <v>112</v>
      </c>
      <c r="BX104" s="108" t="s">
        <v>87</v>
      </c>
      <c r="CL104" s="108" t="s">
        <v>1</v>
      </c>
    </row>
    <row r="105" spans="1:90" s="4" customFormat="1" ht="16.5" customHeight="1">
      <c r="A105" s="91" t="s">
        <v>80</v>
      </c>
      <c r="B105" s="56"/>
      <c r="C105" s="102"/>
      <c r="D105" s="102"/>
      <c r="E105" s="235" t="s">
        <v>113</v>
      </c>
      <c r="F105" s="235"/>
      <c r="G105" s="235"/>
      <c r="H105" s="235"/>
      <c r="I105" s="235"/>
      <c r="J105" s="102"/>
      <c r="K105" s="235" t="s">
        <v>114</v>
      </c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60">
        <f>'180 - SO 01 - Elektroinst...'!J32</f>
        <v>0</v>
      </c>
      <c r="AH105" s="261"/>
      <c r="AI105" s="261"/>
      <c r="AJ105" s="261"/>
      <c r="AK105" s="261"/>
      <c r="AL105" s="261"/>
      <c r="AM105" s="261"/>
      <c r="AN105" s="260">
        <f t="shared" si="0"/>
        <v>0</v>
      </c>
      <c r="AO105" s="261"/>
      <c r="AP105" s="261"/>
      <c r="AQ105" s="103" t="s">
        <v>90</v>
      </c>
      <c r="AR105" s="58"/>
      <c r="AS105" s="104">
        <v>0</v>
      </c>
      <c r="AT105" s="105">
        <f t="shared" si="1"/>
        <v>0</v>
      </c>
      <c r="AU105" s="106">
        <f>'180 - SO 01 - Elektroinst...'!P122</f>
        <v>0</v>
      </c>
      <c r="AV105" s="105">
        <f>'180 - SO 01 - Elektroinst...'!J35</f>
        <v>0</v>
      </c>
      <c r="AW105" s="105">
        <f>'180 - SO 01 - Elektroinst...'!J36</f>
        <v>0</v>
      </c>
      <c r="AX105" s="105">
        <f>'180 - SO 01 - Elektroinst...'!J37</f>
        <v>0</v>
      </c>
      <c r="AY105" s="105">
        <f>'180 - SO 01 - Elektroinst...'!J38</f>
        <v>0</v>
      </c>
      <c r="AZ105" s="105">
        <f>'180 - SO 01 - Elektroinst...'!F35</f>
        <v>0</v>
      </c>
      <c r="BA105" s="105">
        <f>'180 - SO 01 - Elektroinst...'!F36</f>
        <v>0</v>
      </c>
      <c r="BB105" s="105">
        <f>'180 - SO 01 - Elektroinst...'!F37</f>
        <v>0</v>
      </c>
      <c r="BC105" s="105">
        <f>'180 - SO 01 - Elektroinst...'!F38</f>
        <v>0</v>
      </c>
      <c r="BD105" s="107">
        <f>'180 - SO 01 - Elektroinst...'!F39</f>
        <v>0</v>
      </c>
      <c r="BT105" s="108" t="s">
        <v>85</v>
      </c>
      <c r="BV105" s="108" t="s">
        <v>78</v>
      </c>
      <c r="BW105" s="108" t="s">
        <v>115</v>
      </c>
      <c r="BX105" s="108" t="s">
        <v>87</v>
      </c>
      <c r="CL105" s="108" t="s">
        <v>1</v>
      </c>
    </row>
    <row r="106" spans="1:90" s="4" customFormat="1" ht="16.5" customHeight="1">
      <c r="A106" s="91" t="s">
        <v>80</v>
      </c>
      <c r="B106" s="56"/>
      <c r="C106" s="102"/>
      <c r="D106" s="102"/>
      <c r="E106" s="235" t="s">
        <v>116</v>
      </c>
      <c r="F106" s="235"/>
      <c r="G106" s="235"/>
      <c r="H106" s="235"/>
      <c r="I106" s="235"/>
      <c r="J106" s="102"/>
      <c r="K106" s="235" t="s">
        <v>117</v>
      </c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60">
        <f>'185 - SO 01 - Elektropříp...'!J32</f>
        <v>0</v>
      </c>
      <c r="AH106" s="261"/>
      <c r="AI106" s="261"/>
      <c r="AJ106" s="261"/>
      <c r="AK106" s="261"/>
      <c r="AL106" s="261"/>
      <c r="AM106" s="261"/>
      <c r="AN106" s="260">
        <f t="shared" si="0"/>
        <v>0</v>
      </c>
      <c r="AO106" s="261"/>
      <c r="AP106" s="261"/>
      <c r="AQ106" s="103" t="s">
        <v>90</v>
      </c>
      <c r="AR106" s="58"/>
      <c r="AS106" s="104">
        <v>0</v>
      </c>
      <c r="AT106" s="105">
        <f t="shared" si="1"/>
        <v>0</v>
      </c>
      <c r="AU106" s="106">
        <f>'185 - SO 01 - Elektropříp...'!P125</f>
        <v>0</v>
      </c>
      <c r="AV106" s="105">
        <f>'185 - SO 01 - Elektropříp...'!J35</f>
        <v>0</v>
      </c>
      <c r="AW106" s="105">
        <f>'185 - SO 01 - Elektropříp...'!J36</f>
        <v>0</v>
      </c>
      <c r="AX106" s="105">
        <f>'185 - SO 01 - Elektropříp...'!J37</f>
        <v>0</v>
      </c>
      <c r="AY106" s="105">
        <f>'185 - SO 01 - Elektropříp...'!J38</f>
        <v>0</v>
      </c>
      <c r="AZ106" s="105">
        <f>'185 - SO 01 - Elektropříp...'!F35</f>
        <v>0</v>
      </c>
      <c r="BA106" s="105">
        <f>'185 - SO 01 - Elektropříp...'!F36</f>
        <v>0</v>
      </c>
      <c r="BB106" s="105">
        <f>'185 - SO 01 - Elektropříp...'!F37</f>
        <v>0</v>
      </c>
      <c r="BC106" s="105">
        <f>'185 - SO 01 - Elektropříp...'!F38</f>
        <v>0</v>
      </c>
      <c r="BD106" s="107">
        <f>'185 - SO 01 - Elektropříp...'!F39</f>
        <v>0</v>
      </c>
      <c r="BT106" s="108" t="s">
        <v>85</v>
      </c>
      <c r="BV106" s="108" t="s">
        <v>78</v>
      </c>
      <c r="BW106" s="108" t="s">
        <v>118</v>
      </c>
      <c r="BX106" s="108" t="s">
        <v>87</v>
      </c>
      <c r="CL106" s="108" t="s">
        <v>1</v>
      </c>
    </row>
    <row r="107" spans="1:90" s="4" customFormat="1" ht="16.5" customHeight="1">
      <c r="A107" s="91" t="s">
        <v>80</v>
      </c>
      <c r="B107" s="56"/>
      <c r="C107" s="102"/>
      <c r="D107" s="102"/>
      <c r="E107" s="235" t="s">
        <v>119</v>
      </c>
      <c r="F107" s="235"/>
      <c r="G107" s="235"/>
      <c r="H107" s="235"/>
      <c r="I107" s="235"/>
      <c r="J107" s="102"/>
      <c r="K107" s="235" t="s">
        <v>120</v>
      </c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60">
        <f>'190 - SO 01 - VZT'!J32</f>
        <v>0</v>
      </c>
      <c r="AH107" s="261"/>
      <c r="AI107" s="261"/>
      <c r="AJ107" s="261"/>
      <c r="AK107" s="261"/>
      <c r="AL107" s="261"/>
      <c r="AM107" s="261"/>
      <c r="AN107" s="260">
        <f t="shared" si="0"/>
        <v>0</v>
      </c>
      <c r="AO107" s="261"/>
      <c r="AP107" s="261"/>
      <c r="AQ107" s="103" t="s">
        <v>90</v>
      </c>
      <c r="AR107" s="58"/>
      <c r="AS107" s="104">
        <v>0</v>
      </c>
      <c r="AT107" s="105">
        <f t="shared" si="1"/>
        <v>0</v>
      </c>
      <c r="AU107" s="106">
        <f>'190 - SO 01 - VZT'!P132</f>
        <v>0</v>
      </c>
      <c r="AV107" s="105">
        <f>'190 - SO 01 - VZT'!J35</f>
        <v>0</v>
      </c>
      <c r="AW107" s="105">
        <f>'190 - SO 01 - VZT'!J36</f>
        <v>0</v>
      </c>
      <c r="AX107" s="105">
        <f>'190 - SO 01 - VZT'!J37</f>
        <v>0</v>
      </c>
      <c r="AY107" s="105">
        <f>'190 - SO 01 - VZT'!J38</f>
        <v>0</v>
      </c>
      <c r="AZ107" s="105">
        <f>'190 - SO 01 - VZT'!F35</f>
        <v>0</v>
      </c>
      <c r="BA107" s="105">
        <f>'190 - SO 01 - VZT'!F36</f>
        <v>0</v>
      </c>
      <c r="BB107" s="105">
        <f>'190 - SO 01 - VZT'!F37</f>
        <v>0</v>
      </c>
      <c r="BC107" s="105">
        <f>'190 - SO 01 - VZT'!F38</f>
        <v>0</v>
      </c>
      <c r="BD107" s="107">
        <f>'190 - SO 01 - VZT'!F39</f>
        <v>0</v>
      </c>
      <c r="BT107" s="108" t="s">
        <v>85</v>
      </c>
      <c r="BV107" s="108" t="s">
        <v>78</v>
      </c>
      <c r="BW107" s="108" t="s">
        <v>121</v>
      </c>
      <c r="BX107" s="108" t="s">
        <v>87</v>
      </c>
      <c r="CL107" s="108" t="s">
        <v>1</v>
      </c>
    </row>
    <row r="108" spans="1:90" s="4" customFormat="1" ht="16.5" customHeight="1">
      <c r="A108" s="91" t="s">
        <v>80</v>
      </c>
      <c r="B108" s="56"/>
      <c r="C108" s="102"/>
      <c r="D108" s="102"/>
      <c r="E108" s="235" t="s">
        <v>122</v>
      </c>
      <c r="F108" s="235"/>
      <c r="G108" s="235"/>
      <c r="H108" s="235"/>
      <c r="I108" s="235"/>
      <c r="J108" s="102"/>
      <c r="K108" s="235" t="s">
        <v>123</v>
      </c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60">
        <f>'195 - EPS'!J32</f>
        <v>0</v>
      </c>
      <c r="AH108" s="261"/>
      <c r="AI108" s="261"/>
      <c r="AJ108" s="261"/>
      <c r="AK108" s="261"/>
      <c r="AL108" s="261"/>
      <c r="AM108" s="261"/>
      <c r="AN108" s="260">
        <f t="shared" si="0"/>
        <v>0</v>
      </c>
      <c r="AO108" s="261"/>
      <c r="AP108" s="261"/>
      <c r="AQ108" s="103" t="s">
        <v>90</v>
      </c>
      <c r="AR108" s="58"/>
      <c r="AS108" s="104">
        <v>0</v>
      </c>
      <c r="AT108" s="105">
        <f t="shared" si="1"/>
        <v>0</v>
      </c>
      <c r="AU108" s="106">
        <f>'195 - EPS'!P122</f>
        <v>0</v>
      </c>
      <c r="AV108" s="105">
        <f>'195 - EPS'!J35</f>
        <v>0</v>
      </c>
      <c r="AW108" s="105">
        <f>'195 - EPS'!J36</f>
        <v>0</v>
      </c>
      <c r="AX108" s="105">
        <f>'195 - EPS'!J37</f>
        <v>0</v>
      </c>
      <c r="AY108" s="105">
        <f>'195 - EPS'!J38</f>
        <v>0</v>
      </c>
      <c r="AZ108" s="105">
        <f>'195 - EPS'!F35</f>
        <v>0</v>
      </c>
      <c r="BA108" s="105">
        <f>'195 - EPS'!F36</f>
        <v>0</v>
      </c>
      <c r="BB108" s="105">
        <f>'195 - EPS'!F37</f>
        <v>0</v>
      </c>
      <c r="BC108" s="105">
        <f>'195 - EPS'!F38</f>
        <v>0</v>
      </c>
      <c r="BD108" s="107">
        <f>'195 - EPS'!F39</f>
        <v>0</v>
      </c>
      <c r="BT108" s="108" t="s">
        <v>85</v>
      </c>
      <c r="BV108" s="108" t="s">
        <v>78</v>
      </c>
      <c r="BW108" s="108" t="s">
        <v>124</v>
      </c>
      <c r="BX108" s="108" t="s">
        <v>87</v>
      </c>
      <c r="CL108" s="108" t="s">
        <v>1</v>
      </c>
    </row>
    <row r="109" spans="2:91" s="7" customFormat="1" ht="16.5" customHeight="1">
      <c r="B109" s="92"/>
      <c r="C109" s="93"/>
      <c r="D109" s="234" t="s">
        <v>125</v>
      </c>
      <c r="E109" s="234"/>
      <c r="F109" s="234"/>
      <c r="G109" s="234"/>
      <c r="H109" s="234"/>
      <c r="I109" s="94"/>
      <c r="J109" s="234" t="s">
        <v>126</v>
      </c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4"/>
      <c r="AD109" s="234"/>
      <c r="AE109" s="234"/>
      <c r="AF109" s="234"/>
      <c r="AG109" s="263">
        <f>ROUND(SUM(AG110:AG112),2)</f>
        <v>0</v>
      </c>
      <c r="AH109" s="264"/>
      <c r="AI109" s="264"/>
      <c r="AJ109" s="264"/>
      <c r="AK109" s="264"/>
      <c r="AL109" s="264"/>
      <c r="AM109" s="264"/>
      <c r="AN109" s="265">
        <f t="shared" si="0"/>
        <v>0</v>
      </c>
      <c r="AO109" s="264"/>
      <c r="AP109" s="264"/>
      <c r="AQ109" s="95" t="s">
        <v>82</v>
      </c>
      <c r="AR109" s="96"/>
      <c r="AS109" s="97">
        <f>ROUND(SUM(AS110:AS112),2)</f>
        <v>0</v>
      </c>
      <c r="AT109" s="98">
        <f t="shared" si="1"/>
        <v>0</v>
      </c>
      <c r="AU109" s="99">
        <f>ROUND(SUM(AU110:AU112),5)</f>
        <v>0</v>
      </c>
      <c r="AV109" s="98">
        <f>ROUND(AZ109*L29,2)</f>
        <v>0</v>
      </c>
      <c r="AW109" s="98">
        <f>ROUND(BA109*L30,2)</f>
        <v>0</v>
      </c>
      <c r="AX109" s="98">
        <f>ROUND(BB109*L29,2)</f>
        <v>0</v>
      </c>
      <c r="AY109" s="98">
        <f>ROUND(BC109*L30,2)</f>
        <v>0</v>
      </c>
      <c r="AZ109" s="98">
        <f>ROUND(SUM(AZ110:AZ112),2)</f>
        <v>0</v>
      </c>
      <c r="BA109" s="98">
        <f>ROUND(SUM(BA110:BA112),2)</f>
        <v>0</v>
      </c>
      <c r="BB109" s="98">
        <f>ROUND(SUM(BB110:BB112),2)</f>
        <v>0</v>
      </c>
      <c r="BC109" s="98">
        <f>ROUND(SUM(BC110:BC112),2)</f>
        <v>0</v>
      </c>
      <c r="BD109" s="100">
        <f>ROUND(SUM(BD110:BD112),2)</f>
        <v>0</v>
      </c>
      <c r="BS109" s="101" t="s">
        <v>75</v>
      </c>
      <c r="BT109" s="101" t="s">
        <v>83</v>
      </c>
      <c r="BU109" s="101" t="s">
        <v>77</v>
      </c>
      <c r="BV109" s="101" t="s">
        <v>78</v>
      </c>
      <c r="BW109" s="101" t="s">
        <v>127</v>
      </c>
      <c r="BX109" s="101" t="s">
        <v>5</v>
      </c>
      <c r="CL109" s="101" t="s">
        <v>1</v>
      </c>
      <c r="CM109" s="101" t="s">
        <v>85</v>
      </c>
    </row>
    <row r="110" spans="1:90" s="4" customFormat="1" ht="16.5" customHeight="1">
      <c r="A110" s="91" t="s">
        <v>80</v>
      </c>
      <c r="B110" s="56"/>
      <c r="C110" s="102"/>
      <c r="D110" s="102"/>
      <c r="E110" s="235" t="s">
        <v>128</v>
      </c>
      <c r="F110" s="235"/>
      <c r="G110" s="235"/>
      <c r="H110" s="235"/>
      <c r="I110" s="235"/>
      <c r="J110" s="102"/>
      <c r="K110" s="235" t="s">
        <v>129</v>
      </c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60">
        <f>'310 - IO 211 - Vnější spl...'!J32</f>
        <v>0</v>
      </c>
      <c r="AH110" s="261"/>
      <c r="AI110" s="261"/>
      <c r="AJ110" s="261"/>
      <c r="AK110" s="261"/>
      <c r="AL110" s="261"/>
      <c r="AM110" s="261"/>
      <c r="AN110" s="260">
        <f t="shared" si="0"/>
        <v>0</v>
      </c>
      <c r="AO110" s="261"/>
      <c r="AP110" s="261"/>
      <c r="AQ110" s="103" t="s">
        <v>90</v>
      </c>
      <c r="AR110" s="58"/>
      <c r="AS110" s="104">
        <v>0</v>
      </c>
      <c r="AT110" s="105">
        <f t="shared" si="1"/>
        <v>0</v>
      </c>
      <c r="AU110" s="106">
        <f>'310 - IO 211 - Vnější spl...'!P127</f>
        <v>0</v>
      </c>
      <c r="AV110" s="105">
        <f>'310 - IO 211 - Vnější spl...'!J35</f>
        <v>0</v>
      </c>
      <c r="AW110" s="105">
        <f>'310 - IO 211 - Vnější spl...'!J36</f>
        <v>0</v>
      </c>
      <c r="AX110" s="105">
        <f>'310 - IO 211 - Vnější spl...'!J37</f>
        <v>0</v>
      </c>
      <c r="AY110" s="105">
        <f>'310 - IO 211 - Vnější spl...'!J38</f>
        <v>0</v>
      </c>
      <c r="AZ110" s="105">
        <f>'310 - IO 211 - Vnější spl...'!F35</f>
        <v>0</v>
      </c>
      <c r="BA110" s="105">
        <f>'310 - IO 211 - Vnější spl...'!F36</f>
        <v>0</v>
      </c>
      <c r="BB110" s="105">
        <f>'310 - IO 211 - Vnější spl...'!F37</f>
        <v>0</v>
      </c>
      <c r="BC110" s="105">
        <f>'310 - IO 211 - Vnější spl...'!F38</f>
        <v>0</v>
      </c>
      <c r="BD110" s="107">
        <f>'310 - IO 211 - Vnější spl...'!F39</f>
        <v>0</v>
      </c>
      <c r="BT110" s="108" t="s">
        <v>85</v>
      </c>
      <c r="BV110" s="108" t="s">
        <v>78</v>
      </c>
      <c r="BW110" s="108" t="s">
        <v>130</v>
      </c>
      <c r="BX110" s="108" t="s">
        <v>127</v>
      </c>
      <c r="CL110" s="108" t="s">
        <v>1</v>
      </c>
    </row>
    <row r="111" spans="1:90" s="4" customFormat="1" ht="16.5" customHeight="1">
      <c r="A111" s="91" t="s">
        <v>80</v>
      </c>
      <c r="B111" s="56"/>
      <c r="C111" s="102"/>
      <c r="D111" s="102"/>
      <c r="E111" s="235" t="s">
        <v>131</v>
      </c>
      <c r="F111" s="235"/>
      <c r="G111" s="235"/>
      <c r="H111" s="235"/>
      <c r="I111" s="235"/>
      <c r="J111" s="102"/>
      <c r="K111" s="235" t="s">
        <v>132</v>
      </c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60">
        <f>'320 - IO 211 - Dešťová ka...'!J32</f>
        <v>0</v>
      </c>
      <c r="AH111" s="261"/>
      <c r="AI111" s="261"/>
      <c r="AJ111" s="261"/>
      <c r="AK111" s="261"/>
      <c r="AL111" s="261"/>
      <c r="AM111" s="261"/>
      <c r="AN111" s="260">
        <f t="shared" si="0"/>
        <v>0</v>
      </c>
      <c r="AO111" s="261"/>
      <c r="AP111" s="261"/>
      <c r="AQ111" s="103" t="s">
        <v>90</v>
      </c>
      <c r="AR111" s="58"/>
      <c r="AS111" s="104">
        <v>0</v>
      </c>
      <c r="AT111" s="105">
        <f t="shared" si="1"/>
        <v>0</v>
      </c>
      <c r="AU111" s="106">
        <f>'320 - IO 211 - Dešťová ka...'!P125</f>
        <v>0</v>
      </c>
      <c r="AV111" s="105">
        <f>'320 - IO 211 - Dešťová ka...'!J35</f>
        <v>0</v>
      </c>
      <c r="AW111" s="105">
        <f>'320 - IO 211 - Dešťová ka...'!J36</f>
        <v>0</v>
      </c>
      <c r="AX111" s="105">
        <f>'320 - IO 211 - Dešťová ka...'!J37</f>
        <v>0</v>
      </c>
      <c r="AY111" s="105">
        <f>'320 - IO 211 - Dešťová ka...'!J38</f>
        <v>0</v>
      </c>
      <c r="AZ111" s="105">
        <f>'320 - IO 211 - Dešťová ka...'!F35</f>
        <v>0</v>
      </c>
      <c r="BA111" s="105">
        <f>'320 - IO 211 - Dešťová ka...'!F36</f>
        <v>0</v>
      </c>
      <c r="BB111" s="105">
        <f>'320 - IO 211 - Dešťová ka...'!F37</f>
        <v>0</v>
      </c>
      <c r="BC111" s="105">
        <f>'320 - IO 211 - Dešťová ka...'!F38</f>
        <v>0</v>
      </c>
      <c r="BD111" s="107">
        <f>'320 - IO 211 - Dešťová ka...'!F39</f>
        <v>0</v>
      </c>
      <c r="BT111" s="108" t="s">
        <v>85</v>
      </c>
      <c r="BV111" s="108" t="s">
        <v>78</v>
      </c>
      <c r="BW111" s="108" t="s">
        <v>133</v>
      </c>
      <c r="BX111" s="108" t="s">
        <v>127</v>
      </c>
      <c r="CL111" s="108" t="s">
        <v>1</v>
      </c>
    </row>
    <row r="112" spans="1:90" s="4" customFormat="1" ht="16.5" customHeight="1">
      <c r="A112" s="91" t="s">
        <v>80</v>
      </c>
      <c r="B112" s="56"/>
      <c r="C112" s="102"/>
      <c r="D112" s="102"/>
      <c r="E112" s="235" t="s">
        <v>134</v>
      </c>
      <c r="F112" s="235"/>
      <c r="G112" s="235"/>
      <c r="H112" s="235"/>
      <c r="I112" s="235"/>
      <c r="J112" s="102"/>
      <c r="K112" s="235" t="s">
        <v>135</v>
      </c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60">
        <f>'340 - IO 213 - STL, NTL p...'!J32</f>
        <v>0</v>
      </c>
      <c r="AH112" s="261"/>
      <c r="AI112" s="261"/>
      <c r="AJ112" s="261"/>
      <c r="AK112" s="261"/>
      <c r="AL112" s="261"/>
      <c r="AM112" s="261"/>
      <c r="AN112" s="260">
        <f t="shared" si="0"/>
        <v>0</v>
      </c>
      <c r="AO112" s="261"/>
      <c r="AP112" s="261"/>
      <c r="AQ112" s="103" t="s">
        <v>90</v>
      </c>
      <c r="AR112" s="58"/>
      <c r="AS112" s="109">
        <v>0</v>
      </c>
      <c r="AT112" s="110">
        <f t="shared" si="1"/>
        <v>0</v>
      </c>
      <c r="AU112" s="111">
        <f>'340 - IO 213 - STL, NTL p...'!P126</f>
        <v>0</v>
      </c>
      <c r="AV112" s="110">
        <f>'340 - IO 213 - STL, NTL p...'!J35</f>
        <v>0</v>
      </c>
      <c r="AW112" s="110">
        <f>'340 - IO 213 - STL, NTL p...'!J36</f>
        <v>0</v>
      </c>
      <c r="AX112" s="110">
        <f>'340 - IO 213 - STL, NTL p...'!J37</f>
        <v>0</v>
      </c>
      <c r="AY112" s="110">
        <f>'340 - IO 213 - STL, NTL p...'!J38</f>
        <v>0</v>
      </c>
      <c r="AZ112" s="110">
        <f>'340 - IO 213 - STL, NTL p...'!F35</f>
        <v>0</v>
      </c>
      <c r="BA112" s="110">
        <f>'340 - IO 213 - STL, NTL p...'!F36</f>
        <v>0</v>
      </c>
      <c r="BB112" s="110">
        <f>'340 - IO 213 - STL, NTL p...'!F37</f>
        <v>0</v>
      </c>
      <c r="BC112" s="110">
        <f>'340 - IO 213 - STL, NTL p...'!F38</f>
        <v>0</v>
      </c>
      <c r="BD112" s="112">
        <f>'340 - IO 213 - STL, NTL p...'!F39</f>
        <v>0</v>
      </c>
      <c r="BT112" s="108" t="s">
        <v>85</v>
      </c>
      <c r="BV112" s="108" t="s">
        <v>78</v>
      </c>
      <c r="BW112" s="108" t="s">
        <v>136</v>
      </c>
      <c r="BX112" s="108" t="s">
        <v>127</v>
      </c>
      <c r="CL112" s="108" t="s">
        <v>1</v>
      </c>
    </row>
    <row r="113" spans="1:57" s="2" customFormat="1" ht="30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7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</row>
    <row r="114" spans="1:57" s="2" customFormat="1" ht="6.95" customHeight="1">
      <c r="A114" s="32"/>
      <c r="B114" s="52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37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</row>
  </sheetData>
  <sheetProtection algorithmName="SHA-512" hashValue="2TAJ+RL6oCUOk/u/HQkst5rlDZOaeOZYQVDM+IrYzS5OaHAmFO4uSWVdX5fVs5HdveBDKXvUI5+PvHY8ceWH2A==" saltValue="FZZUNavDVwzl8fAUI4x4WdwTgeW1fm3xjGrdhYfeF7NVjvpckE75rLUPpCPdajFLvFb3EupWY/qGAZNIU2sBFg==" spinCount="100000" sheet="1" objects="1" scenarios="1" formatColumns="0" formatRows="0"/>
  <mergeCells count="110"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94:AP94"/>
    <mergeCell ref="AK35:AO35"/>
    <mergeCell ref="X35:AB35"/>
    <mergeCell ref="AR2:BE2"/>
    <mergeCell ref="AG98:AM98"/>
    <mergeCell ref="AG101:AM101"/>
    <mergeCell ref="AG97:AM97"/>
    <mergeCell ref="AG92:AM92"/>
    <mergeCell ref="AG99:AM99"/>
    <mergeCell ref="AG100:AM100"/>
    <mergeCell ref="AG96:AM96"/>
    <mergeCell ref="AG95:AM95"/>
    <mergeCell ref="AM90:AP90"/>
    <mergeCell ref="AM87:AN87"/>
    <mergeCell ref="AM89:AP89"/>
    <mergeCell ref="AN92:AP92"/>
    <mergeCell ref="AN100:AP100"/>
    <mergeCell ref="AN95:AP95"/>
    <mergeCell ref="AN99:AP99"/>
    <mergeCell ref="AN96:AP96"/>
    <mergeCell ref="AN98:AP98"/>
    <mergeCell ref="AN101:AP101"/>
    <mergeCell ref="AN97:AP97"/>
    <mergeCell ref="AS89:AT91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D109:H109"/>
    <mergeCell ref="J109:AF109"/>
    <mergeCell ref="E110:I110"/>
    <mergeCell ref="K110:AF110"/>
    <mergeCell ref="E111:I111"/>
    <mergeCell ref="K111:AF111"/>
    <mergeCell ref="E112:I112"/>
    <mergeCell ref="K112:AF112"/>
    <mergeCell ref="AG94:AM94"/>
    <mergeCell ref="AG103:AM103"/>
    <mergeCell ref="AG104:AM104"/>
    <mergeCell ref="AG102:AM102"/>
    <mergeCell ref="AG105:AM105"/>
    <mergeCell ref="AG106:AM106"/>
    <mergeCell ref="AG107:AM107"/>
    <mergeCell ref="AG108:AM108"/>
    <mergeCell ref="L85:AO85"/>
    <mergeCell ref="E105:I105"/>
    <mergeCell ref="K105:AF105"/>
    <mergeCell ref="E106:I106"/>
    <mergeCell ref="K106:AF106"/>
    <mergeCell ref="E107:I107"/>
    <mergeCell ref="K107:AF107"/>
    <mergeCell ref="E108:I108"/>
    <mergeCell ref="K108:AF108"/>
    <mergeCell ref="AN103:AP103"/>
    <mergeCell ref="AN102:AP102"/>
    <mergeCell ref="AN104:AP104"/>
    <mergeCell ref="AN105:AP105"/>
    <mergeCell ref="AN106:AP106"/>
    <mergeCell ref="AN107:AP107"/>
    <mergeCell ref="AN108:AP108"/>
    <mergeCell ref="C92:G92"/>
    <mergeCell ref="D96:H96"/>
    <mergeCell ref="D95:H95"/>
    <mergeCell ref="E100:I100"/>
    <mergeCell ref="E104:I104"/>
    <mergeCell ref="E98:I98"/>
    <mergeCell ref="E99:I99"/>
    <mergeCell ref="E97:I97"/>
    <mergeCell ref="E101:I101"/>
    <mergeCell ref="E102:I102"/>
    <mergeCell ref="E103:I103"/>
    <mergeCell ref="I92:AF92"/>
    <mergeCell ref="J95:AF95"/>
    <mergeCell ref="J96:AF96"/>
    <mergeCell ref="K101:AF101"/>
    <mergeCell ref="K100:AF100"/>
    <mergeCell ref="K98:AF98"/>
    <mergeCell ref="K99:AF99"/>
    <mergeCell ref="K102:AF102"/>
    <mergeCell ref="K103:AF103"/>
    <mergeCell ref="K97:AF97"/>
    <mergeCell ref="K104:AF104"/>
  </mergeCells>
  <hyperlinks>
    <hyperlink ref="A95" location="'0 - VRN'!C2" display="/"/>
    <hyperlink ref="A97" location="'100 - SO 01 - Stávající b...'!C2" display="/"/>
    <hyperlink ref="A98" location="'110 - SO 01 - Stávající b...'!C2" display="/"/>
    <hyperlink ref="A99" location="'120 - SO 01 - Stávající b...'!C2" display="/"/>
    <hyperlink ref="A100" location="'130 - SO 01 - Stávající b...'!C2" display="/"/>
    <hyperlink ref="A101" location="'140 - SO 01 - Stávající b...'!C2" display="/"/>
    <hyperlink ref="A102" location="'150 - SO 01 - Stávající b...'!C2" display="/"/>
    <hyperlink ref="A103" location="'160 - SO 01 - ZTI'!C2" display="/"/>
    <hyperlink ref="A104" location="'170 - SO 01 - ÚT'!C2" display="/"/>
    <hyperlink ref="A105" location="'180 - SO 01 - Elektroinst...'!C2" display="/"/>
    <hyperlink ref="A106" location="'185 - SO 01 - Elektropříp...'!C2" display="/"/>
    <hyperlink ref="A107" location="'190 - SO 01 - VZT'!C2" display="/"/>
    <hyperlink ref="A108" location="'195 - EPS'!C2" display="/"/>
    <hyperlink ref="A110" location="'310 - IO 211 - Vnější spl...'!C2" display="/"/>
    <hyperlink ref="A111" location="'320 - IO 211 - Dešťová ka...'!C2" display="/"/>
    <hyperlink ref="A112" location="'340 - IO 213 - STL, NTL 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5" t="s">
        <v>112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85</v>
      </c>
    </row>
    <row r="4" spans="2:46" s="1" customFormat="1" ht="24.95" customHeight="1">
      <c r="B4" s="18"/>
      <c r="D4" s="115" t="s">
        <v>137</v>
      </c>
      <c r="L4" s="18"/>
      <c r="M4" s="116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17" t="s">
        <v>16</v>
      </c>
      <c r="L6" s="18"/>
    </row>
    <row r="7" spans="2:12" s="1" customFormat="1" ht="16.5" customHeight="1">
      <c r="B7" s="18"/>
      <c r="E7" s="277" t="str">
        <f>'Rekapitulace stavby'!K6</f>
        <v>Dům s pečovatelskou službou Hranice</v>
      </c>
      <c r="F7" s="278"/>
      <c r="G7" s="278"/>
      <c r="H7" s="278"/>
      <c r="L7" s="18"/>
    </row>
    <row r="8" spans="2:12" s="1" customFormat="1" ht="12" customHeight="1">
      <c r="B8" s="18"/>
      <c r="D8" s="117" t="s">
        <v>138</v>
      </c>
      <c r="L8" s="18"/>
    </row>
    <row r="9" spans="1:31" s="2" customFormat="1" ht="16.5" customHeight="1">
      <c r="A9" s="32"/>
      <c r="B9" s="37"/>
      <c r="C9" s="32"/>
      <c r="D9" s="32"/>
      <c r="E9" s="277" t="s">
        <v>244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117" t="s">
        <v>245</v>
      </c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7"/>
      <c r="C11" s="32"/>
      <c r="D11" s="32"/>
      <c r="E11" s="279" t="s">
        <v>2420</v>
      </c>
      <c r="F11" s="280"/>
      <c r="G11" s="280"/>
      <c r="H11" s="280"/>
      <c r="I11" s="32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7"/>
      <c r="C12" s="32"/>
      <c r="D12" s="32"/>
      <c r="E12" s="32"/>
      <c r="F12" s="32"/>
      <c r="G12" s="32"/>
      <c r="H12" s="32"/>
      <c r="I12" s="32"/>
      <c r="J12" s="32"/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7"/>
      <c r="C13" s="32"/>
      <c r="D13" s="117" t="s">
        <v>18</v>
      </c>
      <c r="E13" s="32"/>
      <c r="F13" s="108" t="s">
        <v>1</v>
      </c>
      <c r="G13" s="32"/>
      <c r="H13" s="32"/>
      <c r="I13" s="117" t="s">
        <v>19</v>
      </c>
      <c r="J13" s="108" t="s">
        <v>1</v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7" t="s">
        <v>20</v>
      </c>
      <c r="E14" s="32"/>
      <c r="F14" s="108" t="s">
        <v>21</v>
      </c>
      <c r="G14" s="32"/>
      <c r="H14" s="32"/>
      <c r="I14" s="117" t="s">
        <v>22</v>
      </c>
      <c r="J14" s="118" t="str">
        <f>'Rekapitulace stavby'!AN8</f>
        <v>12. 3. 2021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7"/>
      <c r="C15" s="32"/>
      <c r="D15" s="32"/>
      <c r="E15" s="32"/>
      <c r="F15" s="32"/>
      <c r="G15" s="32"/>
      <c r="H15" s="32"/>
      <c r="I15" s="32"/>
      <c r="J15" s="32"/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7"/>
      <c r="C16" s="32"/>
      <c r="D16" s="117" t="s">
        <v>24</v>
      </c>
      <c r="E16" s="32"/>
      <c r="F16" s="32"/>
      <c r="G16" s="32"/>
      <c r="H16" s="32"/>
      <c r="I16" s="117" t="s">
        <v>25</v>
      </c>
      <c r="J16" s="108" t="s">
        <v>1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7"/>
      <c r="C17" s="32"/>
      <c r="D17" s="32"/>
      <c r="E17" s="108" t="s">
        <v>26</v>
      </c>
      <c r="F17" s="32"/>
      <c r="G17" s="32"/>
      <c r="H17" s="32"/>
      <c r="I17" s="117" t="s">
        <v>27</v>
      </c>
      <c r="J17" s="108" t="s">
        <v>1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7"/>
      <c r="C19" s="32"/>
      <c r="D19" s="117" t="s">
        <v>28</v>
      </c>
      <c r="E19" s="32"/>
      <c r="F19" s="32"/>
      <c r="G19" s="32"/>
      <c r="H19" s="32"/>
      <c r="I19" s="117" t="s">
        <v>25</v>
      </c>
      <c r="J19" s="28" t="str">
        <f>'Rekapitulace stavby'!AN13</f>
        <v>Vyplň údaj</v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7"/>
      <c r="C20" s="32"/>
      <c r="D20" s="32"/>
      <c r="E20" s="281" t="str">
        <f>'Rekapitulace stavby'!E14</f>
        <v>Vyplň údaj</v>
      </c>
      <c r="F20" s="282"/>
      <c r="G20" s="282"/>
      <c r="H20" s="282"/>
      <c r="I20" s="117" t="s">
        <v>27</v>
      </c>
      <c r="J20" s="28" t="str">
        <f>'Rekapitulace stavby'!AN14</f>
        <v>Vyplň údaj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7"/>
      <c r="C22" s="32"/>
      <c r="D22" s="117" t="s">
        <v>30</v>
      </c>
      <c r="E22" s="32"/>
      <c r="F22" s="32"/>
      <c r="G22" s="32"/>
      <c r="H22" s="32"/>
      <c r="I22" s="117" t="s">
        <v>25</v>
      </c>
      <c r="J22" s="108" t="s">
        <v>1</v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7"/>
      <c r="C23" s="32"/>
      <c r="D23" s="32"/>
      <c r="E23" s="108" t="s">
        <v>31</v>
      </c>
      <c r="F23" s="32"/>
      <c r="G23" s="32"/>
      <c r="H23" s="32"/>
      <c r="I23" s="117" t="s">
        <v>27</v>
      </c>
      <c r="J23" s="108" t="s">
        <v>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7"/>
      <c r="C25" s="32"/>
      <c r="D25" s="117" t="s">
        <v>33</v>
      </c>
      <c r="E25" s="32"/>
      <c r="F25" s="32"/>
      <c r="G25" s="32"/>
      <c r="H25" s="32"/>
      <c r="I25" s="117" t="s">
        <v>25</v>
      </c>
      <c r="J25" s="108" t="s">
        <v>1</v>
      </c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7"/>
      <c r="C26" s="32"/>
      <c r="D26" s="32"/>
      <c r="E26" s="108" t="s">
        <v>34</v>
      </c>
      <c r="F26" s="32"/>
      <c r="G26" s="32"/>
      <c r="H26" s="32"/>
      <c r="I26" s="117" t="s">
        <v>27</v>
      </c>
      <c r="J26" s="108" t="s">
        <v>1</v>
      </c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7"/>
      <c r="C28" s="32"/>
      <c r="D28" s="117" t="s">
        <v>35</v>
      </c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19"/>
      <c r="B29" s="120"/>
      <c r="C29" s="119"/>
      <c r="D29" s="119"/>
      <c r="E29" s="283" t="s">
        <v>1</v>
      </c>
      <c r="F29" s="283"/>
      <c r="G29" s="283"/>
      <c r="H29" s="283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2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3" t="s">
        <v>36</v>
      </c>
      <c r="E32" s="32"/>
      <c r="F32" s="32"/>
      <c r="G32" s="32"/>
      <c r="H32" s="32"/>
      <c r="I32" s="32"/>
      <c r="J32" s="124">
        <f>ROUND(J130,2)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2"/>
      <c r="J33" s="122"/>
      <c r="K33" s="12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5" t="s">
        <v>38</v>
      </c>
      <c r="G34" s="32"/>
      <c r="H34" s="32"/>
      <c r="I34" s="125" t="s">
        <v>37</v>
      </c>
      <c r="J34" s="125" t="s">
        <v>39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6" t="s">
        <v>40</v>
      </c>
      <c r="E35" s="117" t="s">
        <v>41</v>
      </c>
      <c r="F35" s="127">
        <f>ROUND((SUM(BE130:BE246)),2)</f>
        <v>0</v>
      </c>
      <c r="G35" s="32"/>
      <c r="H35" s="32"/>
      <c r="I35" s="128">
        <v>0.21</v>
      </c>
      <c r="J35" s="127">
        <f>ROUND(((SUM(BE130:BE246))*I35),2)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7" t="s">
        <v>42</v>
      </c>
      <c r="F36" s="127">
        <f>ROUND((SUM(BF130:BF246)),2)</f>
        <v>0</v>
      </c>
      <c r="G36" s="32"/>
      <c r="H36" s="32"/>
      <c r="I36" s="128">
        <v>0.15</v>
      </c>
      <c r="J36" s="127">
        <f>ROUND(((SUM(BF130:BF246))*I36),2)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7" t="s">
        <v>43</v>
      </c>
      <c r="F37" s="127">
        <f>ROUND((SUM(BG130:BG246)),2)</f>
        <v>0</v>
      </c>
      <c r="G37" s="32"/>
      <c r="H37" s="32"/>
      <c r="I37" s="128">
        <v>0.21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7" t="s">
        <v>44</v>
      </c>
      <c r="F38" s="127">
        <f>ROUND((SUM(BH130:BH246)),2)</f>
        <v>0</v>
      </c>
      <c r="G38" s="32"/>
      <c r="H38" s="32"/>
      <c r="I38" s="128">
        <v>0.15</v>
      </c>
      <c r="J38" s="127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7" t="s">
        <v>45</v>
      </c>
      <c r="F39" s="127">
        <f>ROUND((SUM(BI130:BI246)),2)</f>
        <v>0</v>
      </c>
      <c r="G39" s="32"/>
      <c r="H39" s="32"/>
      <c r="I39" s="128">
        <v>0</v>
      </c>
      <c r="J39" s="127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9"/>
      <c r="D41" s="130" t="s">
        <v>46</v>
      </c>
      <c r="E41" s="131"/>
      <c r="F41" s="131"/>
      <c r="G41" s="132" t="s">
        <v>47</v>
      </c>
      <c r="H41" s="133" t="s">
        <v>48</v>
      </c>
      <c r="I41" s="131"/>
      <c r="J41" s="134">
        <f>SUM(J32:J39)</f>
        <v>0</v>
      </c>
      <c r="K41" s="135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36" t="s">
        <v>49</v>
      </c>
      <c r="E50" s="137"/>
      <c r="F50" s="137"/>
      <c r="G50" s="136" t="s">
        <v>50</v>
      </c>
      <c r="H50" s="137"/>
      <c r="I50" s="137"/>
      <c r="J50" s="137"/>
      <c r="K50" s="137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38" t="s">
        <v>51</v>
      </c>
      <c r="E61" s="139"/>
      <c r="F61" s="140" t="s">
        <v>52</v>
      </c>
      <c r="G61" s="138" t="s">
        <v>51</v>
      </c>
      <c r="H61" s="139"/>
      <c r="I61" s="139"/>
      <c r="J61" s="141" t="s">
        <v>52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6" t="s">
        <v>53</v>
      </c>
      <c r="E65" s="142"/>
      <c r="F65" s="142"/>
      <c r="G65" s="136" t="s">
        <v>54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38" t="s">
        <v>51</v>
      </c>
      <c r="E76" s="139"/>
      <c r="F76" s="140" t="s">
        <v>52</v>
      </c>
      <c r="G76" s="138" t="s">
        <v>51</v>
      </c>
      <c r="H76" s="139"/>
      <c r="I76" s="139"/>
      <c r="J76" s="141" t="s">
        <v>52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4" t="str">
        <f>E7</f>
        <v>Dům s pečovatelskou službou Hranice</v>
      </c>
      <c r="F85" s="285"/>
      <c r="G85" s="285"/>
      <c r="H85" s="285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19"/>
      <c r="C86" s="27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2"/>
      <c r="B87" s="33"/>
      <c r="C87" s="34"/>
      <c r="D87" s="34"/>
      <c r="E87" s="284" t="s">
        <v>244</v>
      </c>
      <c r="F87" s="286"/>
      <c r="G87" s="286"/>
      <c r="H87" s="286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245</v>
      </c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237" t="str">
        <f>E11</f>
        <v>170 - SO 01 - ÚT</v>
      </c>
      <c r="F89" s="286"/>
      <c r="G89" s="286"/>
      <c r="H89" s="286"/>
      <c r="I89" s="34"/>
      <c r="J89" s="34"/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4"/>
      <c r="E91" s="34"/>
      <c r="F91" s="25" t="str">
        <f>F14</f>
        <v>Hranice u Aše</v>
      </c>
      <c r="G91" s="34"/>
      <c r="H91" s="34"/>
      <c r="I91" s="27" t="s">
        <v>22</v>
      </c>
      <c r="J91" s="64" t="str">
        <f>IF(J14="","",J14)</f>
        <v>12. 3. 2021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4"/>
      <c r="E93" s="34"/>
      <c r="F93" s="25" t="str">
        <f>E17</f>
        <v>Město Hranice</v>
      </c>
      <c r="G93" s="34"/>
      <c r="H93" s="34"/>
      <c r="I93" s="27" t="s">
        <v>30</v>
      </c>
      <c r="J93" s="30" t="str">
        <f>E23</f>
        <v>ing.Kostner Petr</v>
      </c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4"/>
      <c r="E94" s="34"/>
      <c r="F94" s="25" t="str">
        <f>IF(E20="","",E20)</f>
        <v>Vyplň údaj</v>
      </c>
      <c r="G94" s="34"/>
      <c r="H94" s="34"/>
      <c r="I94" s="27" t="s">
        <v>33</v>
      </c>
      <c r="J94" s="30" t="str">
        <f>E26</f>
        <v>Milan Hájek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47" t="s">
        <v>141</v>
      </c>
      <c r="D96" s="148"/>
      <c r="E96" s="148"/>
      <c r="F96" s="148"/>
      <c r="G96" s="148"/>
      <c r="H96" s="148"/>
      <c r="I96" s="148"/>
      <c r="J96" s="149" t="s">
        <v>142</v>
      </c>
      <c r="K96" s="148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49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50" t="s">
        <v>143</v>
      </c>
      <c r="D98" s="34"/>
      <c r="E98" s="34"/>
      <c r="F98" s="34"/>
      <c r="G98" s="34"/>
      <c r="H98" s="34"/>
      <c r="I98" s="34"/>
      <c r="J98" s="82">
        <f>J130</f>
        <v>0</v>
      </c>
      <c r="K98" s="34"/>
      <c r="L98" s="49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5" t="s">
        <v>144</v>
      </c>
    </row>
    <row r="99" spans="2:12" s="9" customFormat="1" ht="24.95" customHeight="1">
      <c r="B99" s="151"/>
      <c r="C99" s="152"/>
      <c r="D99" s="153" t="s">
        <v>2421</v>
      </c>
      <c r="E99" s="154"/>
      <c r="F99" s="154"/>
      <c r="G99" s="154"/>
      <c r="H99" s="154"/>
      <c r="I99" s="154"/>
      <c r="J99" s="155">
        <f>J131</f>
        <v>0</v>
      </c>
      <c r="K99" s="152"/>
      <c r="L99" s="156"/>
    </row>
    <row r="100" spans="2:12" s="10" customFormat="1" ht="19.9" customHeight="1">
      <c r="B100" s="157"/>
      <c r="C100" s="102"/>
      <c r="D100" s="158" t="s">
        <v>2422</v>
      </c>
      <c r="E100" s="159"/>
      <c r="F100" s="159"/>
      <c r="G100" s="159"/>
      <c r="H100" s="159"/>
      <c r="I100" s="159"/>
      <c r="J100" s="160">
        <f>J132</f>
        <v>0</v>
      </c>
      <c r="K100" s="102"/>
      <c r="L100" s="161"/>
    </row>
    <row r="101" spans="2:12" s="10" customFormat="1" ht="19.9" customHeight="1">
      <c r="B101" s="157"/>
      <c r="C101" s="102"/>
      <c r="D101" s="158" t="s">
        <v>2423</v>
      </c>
      <c r="E101" s="159"/>
      <c r="F101" s="159"/>
      <c r="G101" s="159"/>
      <c r="H101" s="159"/>
      <c r="I101" s="159"/>
      <c r="J101" s="160">
        <f>J141</f>
        <v>0</v>
      </c>
      <c r="K101" s="102"/>
      <c r="L101" s="161"/>
    </row>
    <row r="102" spans="2:12" s="10" customFormat="1" ht="19.9" customHeight="1">
      <c r="B102" s="157"/>
      <c r="C102" s="102"/>
      <c r="D102" s="158" t="s">
        <v>2424</v>
      </c>
      <c r="E102" s="159"/>
      <c r="F102" s="159"/>
      <c r="G102" s="159"/>
      <c r="H102" s="159"/>
      <c r="I102" s="159"/>
      <c r="J102" s="160">
        <f>J157</f>
        <v>0</v>
      </c>
      <c r="K102" s="102"/>
      <c r="L102" s="161"/>
    </row>
    <row r="103" spans="2:12" s="10" customFormat="1" ht="19.9" customHeight="1">
      <c r="B103" s="157"/>
      <c r="C103" s="102"/>
      <c r="D103" s="158" t="s">
        <v>2425</v>
      </c>
      <c r="E103" s="159"/>
      <c r="F103" s="159"/>
      <c r="G103" s="159"/>
      <c r="H103" s="159"/>
      <c r="I103" s="159"/>
      <c r="J103" s="160">
        <f>J167</f>
        <v>0</v>
      </c>
      <c r="K103" s="102"/>
      <c r="L103" s="161"/>
    </row>
    <row r="104" spans="2:12" s="10" customFormat="1" ht="19.9" customHeight="1">
      <c r="B104" s="157"/>
      <c r="C104" s="102"/>
      <c r="D104" s="158" t="s">
        <v>2426</v>
      </c>
      <c r="E104" s="159"/>
      <c r="F104" s="159"/>
      <c r="G104" s="159"/>
      <c r="H104" s="159"/>
      <c r="I104" s="159"/>
      <c r="J104" s="160">
        <f>J182</f>
        <v>0</v>
      </c>
      <c r="K104" s="102"/>
      <c r="L104" s="161"/>
    </row>
    <row r="105" spans="2:12" s="10" customFormat="1" ht="19.9" customHeight="1">
      <c r="B105" s="157"/>
      <c r="C105" s="102"/>
      <c r="D105" s="158" t="s">
        <v>2427</v>
      </c>
      <c r="E105" s="159"/>
      <c r="F105" s="159"/>
      <c r="G105" s="159"/>
      <c r="H105" s="159"/>
      <c r="I105" s="159"/>
      <c r="J105" s="160">
        <f>J222</f>
        <v>0</v>
      </c>
      <c r="K105" s="102"/>
      <c r="L105" s="161"/>
    </row>
    <row r="106" spans="2:12" s="10" customFormat="1" ht="19.9" customHeight="1">
      <c r="B106" s="157"/>
      <c r="C106" s="102"/>
      <c r="D106" s="158" t="s">
        <v>2428</v>
      </c>
      <c r="E106" s="159"/>
      <c r="F106" s="159"/>
      <c r="G106" s="159"/>
      <c r="H106" s="159"/>
      <c r="I106" s="159"/>
      <c r="J106" s="160">
        <f>J225</f>
        <v>0</v>
      </c>
      <c r="K106" s="102"/>
      <c r="L106" s="161"/>
    </row>
    <row r="107" spans="2:12" s="10" customFormat="1" ht="19.9" customHeight="1">
      <c r="B107" s="157"/>
      <c r="C107" s="102"/>
      <c r="D107" s="158" t="s">
        <v>2429</v>
      </c>
      <c r="E107" s="159"/>
      <c r="F107" s="159"/>
      <c r="G107" s="159"/>
      <c r="H107" s="159"/>
      <c r="I107" s="159"/>
      <c r="J107" s="160">
        <f>J228</f>
        <v>0</v>
      </c>
      <c r="K107" s="102"/>
      <c r="L107" s="161"/>
    </row>
    <row r="108" spans="2:12" s="10" customFormat="1" ht="19.9" customHeight="1">
      <c r="B108" s="157"/>
      <c r="C108" s="102"/>
      <c r="D108" s="158" t="s">
        <v>2430</v>
      </c>
      <c r="E108" s="159"/>
      <c r="F108" s="159"/>
      <c r="G108" s="159"/>
      <c r="H108" s="159"/>
      <c r="I108" s="159"/>
      <c r="J108" s="160">
        <f>J231</f>
        <v>0</v>
      </c>
      <c r="K108" s="102"/>
      <c r="L108" s="161"/>
    </row>
    <row r="109" spans="1:31" s="2" customFormat="1" ht="21.75" customHeight="1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4" spans="1:31" s="2" customFormat="1" ht="6.95" customHeight="1">
      <c r="A114" s="32"/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4.95" customHeight="1">
      <c r="A115" s="32"/>
      <c r="B115" s="33"/>
      <c r="C115" s="21" t="s">
        <v>150</v>
      </c>
      <c r="D115" s="34"/>
      <c r="E115" s="34"/>
      <c r="F115" s="34"/>
      <c r="G115" s="34"/>
      <c r="H115" s="3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16</v>
      </c>
      <c r="D117" s="34"/>
      <c r="E117" s="34"/>
      <c r="F117" s="34"/>
      <c r="G117" s="34"/>
      <c r="H117" s="34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4"/>
      <c r="D118" s="34"/>
      <c r="E118" s="284" t="str">
        <f>E7</f>
        <v>Dům s pečovatelskou službou Hranice</v>
      </c>
      <c r="F118" s="285"/>
      <c r="G118" s="285"/>
      <c r="H118" s="285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2:12" s="1" customFormat="1" ht="12" customHeight="1">
      <c r="B119" s="19"/>
      <c r="C119" s="27" t="s">
        <v>138</v>
      </c>
      <c r="D119" s="20"/>
      <c r="E119" s="20"/>
      <c r="F119" s="20"/>
      <c r="G119" s="20"/>
      <c r="H119" s="20"/>
      <c r="I119" s="20"/>
      <c r="J119" s="20"/>
      <c r="K119" s="20"/>
      <c r="L119" s="18"/>
    </row>
    <row r="120" spans="1:31" s="2" customFormat="1" ht="16.5" customHeight="1">
      <c r="A120" s="32"/>
      <c r="B120" s="33"/>
      <c r="C120" s="34"/>
      <c r="D120" s="34"/>
      <c r="E120" s="284" t="s">
        <v>244</v>
      </c>
      <c r="F120" s="286"/>
      <c r="G120" s="286"/>
      <c r="H120" s="286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245</v>
      </c>
      <c r="D121" s="34"/>
      <c r="E121" s="34"/>
      <c r="F121" s="34"/>
      <c r="G121" s="34"/>
      <c r="H121" s="34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4"/>
      <c r="D122" s="34"/>
      <c r="E122" s="237" t="str">
        <f>E11</f>
        <v>170 - SO 01 - ÚT</v>
      </c>
      <c r="F122" s="286"/>
      <c r="G122" s="286"/>
      <c r="H122" s="286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20</v>
      </c>
      <c r="D124" s="34"/>
      <c r="E124" s="34"/>
      <c r="F124" s="25" t="str">
        <f>F14</f>
        <v>Hranice u Aše</v>
      </c>
      <c r="G124" s="34"/>
      <c r="H124" s="34"/>
      <c r="I124" s="27" t="s">
        <v>22</v>
      </c>
      <c r="J124" s="64" t="str">
        <f>IF(J14="","",J14)</f>
        <v>12. 3. 2021</v>
      </c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2" customHeight="1">
      <c r="A126" s="32"/>
      <c r="B126" s="33"/>
      <c r="C126" s="27" t="s">
        <v>24</v>
      </c>
      <c r="D126" s="34"/>
      <c r="E126" s="34"/>
      <c r="F126" s="25" t="str">
        <f>E17</f>
        <v>Město Hranice</v>
      </c>
      <c r="G126" s="34"/>
      <c r="H126" s="34"/>
      <c r="I126" s="27" t="s">
        <v>30</v>
      </c>
      <c r="J126" s="30" t="str">
        <f>E23</f>
        <v>ing.Kostner Petr</v>
      </c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28</v>
      </c>
      <c r="D127" s="34"/>
      <c r="E127" s="34"/>
      <c r="F127" s="25" t="str">
        <f>IF(E20="","",E20)</f>
        <v>Vyplň údaj</v>
      </c>
      <c r="G127" s="34"/>
      <c r="H127" s="34"/>
      <c r="I127" s="27" t="s">
        <v>33</v>
      </c>
      <c r="J127" s="30" t="str">
        <f>E26</f>
        <v>Milan Hájek</v>
      </c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0.35" customHeight="1">
      <c r="A128" s="32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11" customFormat="1" ht="29.25" customHeight="1">
      <c r="A129" s="162"/>
      <c r="B129" s="163"/>
      <c r="C129" s="164" t="s">
        <v>151</v>
      </c>
      <c r="D129" s="165" t="s">
        <v>61</v>
      </c>
      <c r="E129" s="165" t="s">
        <v>57</v>
      </c>
      <c r="F129" s="165" t="s">
        <v>58</v>
      </c>
      <c r="G129" s="165" t="s">
        <v>152</v>
      </c>
      <c r="H129" s="165" t="s">
        <v>153</v>
      </c>
      <c r="I129" s="165" t="s">
        <v>154</v>
      </c>
      <c r="J129" s="165" t="s">
        <v>142</v>
      </c>
      <c r="K129" s="166" t="s">
        <v>155</v>
      </c>
      <c r="L129" s="167"/>
      <c r="M129" s="73" t="s">
        <v>1</v>
      </c>
      <c r="N129" s="74" t="s">
        <v>40</v>
      </c>
      <c r="O129" s="74" t="s">
        <v>156</v>
      </c>
      <c r="P129" s="74" t="s">
        <v>157</v>
      </c>
      <c r="Q129" s="74" t="s">
        <v>158</v>
      </c>
      <c r="R129" s="74" t="s">
        <v>159</v>
      </c>
      <c r="S129" s="74" t="s">
        <v>160</v>
      </c>
      <c r="T129" s="75" t="s">
        <v>161</v>
      </c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</row>
    <row r="130" spans="1:63" s="2" customFormat="1" ht="22.9" customHeight="1">
      <c r="A130" s="32"/>
      <c r="B130" s="33"/>
      <c r="C130" s="80" t="s">
        <v>162</v>
      </c>
      <c r="D130" s="34"/>
      <c r="E130" s="34"/>
      <c r="F130" s="34"/>
      <c r="G130" s="34"/>
      <c r="H130" s="34"/>
      <c r="I130" s="34"/>
      <c r="J130" s="168">
        <f>BK130</f>
        <v>0</v>
      </c>
      <c r="K130" s="34"/>
      <c r="L130" s="37"/>
      <c r="M130" s="76"/>
      <c r="N130" s="169"/>
      <c r="O130" s="77"/>
      <c r="P130" s="170">
        <f>P131</f>
        <v>0</v>
      </c>
      <c r="Q130" s="77"/>
      <c r="R130" s="170">
        <f>R131</f>
        <v>0.013439999999999999</v>
      </c>
      <c r="S130" s="77"/>
      <c r="T130" s="171">
        <f>T131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5" t="s">
        <v>75</v>
      </c>
      <c r="AU130" s="15" t="s">
        <v>144</v>
      </c>
      <c r="BK130" s="172">
        <f>BK131</f>
        <v>0</v>
      </c>
    </row>
    <row r="131" spans="2:63" s="12" customFormat="1" ht="25.9" customHeight="1">
      <c r="B131" s="173"/>
      <c r="C131" s="174"/>
      <c r="D131" s="175" t="s">
        <v>75</v>
      </c>
      <c r="E131" s="176" t="s">
        <v>2431</v>
      </c>
      <c r="F131" s="176" t="s">
        <v>2432</v>
      </c>
      <c r="G131" s="174"/>
      <c r="H131" s="174"/>
      <c r="I131" s="177"/>
      <c r="J131" s="178">
        <f>BK131</f>
        <v>0</v>
      </c>
      <c r="K131" s="174"/>
      <c r="L131" s="179"/>
      <c r="M131" s="180"/>
      <c r="N131" s="181"/>
      <c r="O131" s="181"/>
      <c r="P131" s="182">
        <f>P132+P141+P157+P167+P182+P222+P225+P228+P231</f>
        <v>0</v>
      </c>
      <c r="Q131" s="181"/>
      <c r="R131" s="182">
        <f>R132+R141+R157+R167+R182+R222+R225+R228+R231</f>
        <v>0.013439999999999999</v>
      </c>
      <c r="S131" s="181"/>
      <c r="T131" s="183">
        <f>T132+T141+T157+T167+T182+T222+T225+T228+T231</f>
        <v>0</v>
      </c>
      <c r="AR131" s="184" t="s">
        <v>83</v>
      </c>
      <c r="AT131" s="185" t="s">
        <v>75</v>
      </c>
      <c r="AU131" s="185" t="s">
        <v>76</v>
      </c>
      <c r="AY131" s="184" t="s">
        <v>166</v>
      </c>
      <c r="BK131" s="186">
        <f>BK132+BK141+BK157+BK167+BK182+BK222+BK225+BK228+BK231</f>
        <v>0</v>
      </c>
    </row>
    <row r="132" spans="2:63" s="12" customFormat="1" ht="22.9" customHeight="1">
      <c r="B132" s="173"/>
      <c r="C132" s="174"/>
      <c r="D132" s="175" t="s">
        <v>75</v>
      </c>
      <c r="E132" s="212" t="s">
        <v>2433</v>
      </c>
      <c r="F132" s="212" t="s">
        <v>2434</v>
      </c>
      <c r="G132" s="174"/>
      <c r="H132" s="174"/>
      <c r="I132" s="177"/>
      <c r="J132" s="213">
        <f>BK132</f>
        <v>0</v>
      </c>
      <c r="K132" s="174"/>
      <c r="L132" s="179"/>
      <c r="M132" s="180"/>
      <c r="N132" s="181"/>
      <c r="O132" s="181"/>
      <c r="P132" s="182">
        <f>SUM(P133:P140)</f>
        <v>0</v>
      </c>
      <c r="Q132" s="181"/>
      <c r="R132" s="182">
        <f>SUM(R133:R140)</f>
        <v>0</v>
      </c>
      <c r="S132" s="181"/>
      <c r="T132" s="183">
        <f>SUM(T133:T140)</f>
        <v>0</v>
      </c>
      <c r="AR132" s="184" t="s">
        <v>83</v>
      </c>
      <c r="AT132" s="185" t="s">
        <v>75</v>
      </c>
      <c r="AU132" s="185" t="s">
        <v>83</v>
      </c>
      <c r="AY132" s="184" t="s">
        <v>166</v>
      </c>
      <c r="BK132" s="186">
        <f>SUM(BK133:BK140)</f>
        <v>0</v>
      </c>
    </row>
    <row r="133" spans="1:65" s="2" customFormat="1" ht="66.75" customHeight="1">
      <c r="A133" s="32"/>
      <c r="B133" s="33"/>
      <c r="C133" s="187" t="s">
        <v>830</v>
      </c>
      <c r="D133" s="187" t="s">
        <v>167</v>
      </c>
      <c r="E133" s="188" t="s">
        <v>2435</v>
      </c>
      <c r="F133" s="189" t="s">
        <v>2436</v>
      </c>
      <c r="G133" s="190" t="s">
        <v>2437</v>
      </c>
      <c r="H133" s="191">
        <v>2</v>
      </c>
      <c r="I133" s="192"/>
      <c r="J133" s="193">
        <f aca="true" t="shared" si="0" ref="J133:J140">ROUND(I133*H133,2)</f>
        <v>0</v>
      </c>
      <c r="K133" s="189" t="s">
        <v>1</v>
      </c>
      <c r="L133" s="37"/>
      <c r="M133" s="194" t="s">
        <v>1</v>
      </c>
      <c r="N133" s="195" t="s">
        <v>41</v>
      </c>
      <c r="O133" s="69"/>
      <c r="P133" s="196">
        <f aca="true" t="shared" si="1" ref="P133:P140">O133*H133</f>
        <v>0</v>
      </c>
      <c r="Q133" s="196">
        <v>0</v>
      </c>
      <c r="R133" s="196">
        <f aca="true" t="shared" si="2" ref="R133:R140">Q133*H133</f>
        <v>0</v>
      </c>
      <c r="S133" s="196">
        <v>0</v>
      </c>
      <c r="T133" s="197">
        <f aca="true" t="shared" si="3" ref="T133:T140"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98" t="s">
        <v>165</v>
      </c>
      <c r="AT133" s="198" t="s">
        <v>167</v>
      </c>
      <c r="AU133" s="198" t="s">
        <v>85</v>
      </c>
      <c r="AY133" s="15" t="s">
        <v>166</v>
      </c>
      <c r="BE133" s="199">
        <f aca="true" t="shared" si="4" ref="BE133:BE140">IF(N133="základní",J133,0)</f>
        <v>0</v>
      </c>
      <c r="BF133" s="199">
        <f aca="true" t="shared" si="5" ref="BF133:BF140">IF(N133="snížená",J133,0)</f>
        <v>0</v>
      </c>
      <c r="BG133" s="199">
        <f aca="true" t="shared" si="6" ref="BG133:BG140">IF(N133="zákl. přenesená",J133,0)</f>
        <v>0</v>
      </c>
      <c r="BH133" s="199">
        <f aca="true" t="shared" si="7" ref="BH133:BH140">IF(N133="sníž. přenesená",J133,0)</f>
        <v>0</v>
      </c>
      <c r="BI133" s="199">
        <f aca="true" t="shared" si="8" ref="BI133:BI140">IF(N133="nulová",J133,0)</f>
        <v>0</v>
      </c>
      <c r="BJ133" s="15" t="s">
        <v>83</v>
      </c>
      <c r="BK133" s="199">
        <f aca="true" t="shared" si="9" ref="BK133:BK140">ROUND(I133*H133,2)</f>
        <v>0</v>
      </c>
      <c r="BL133" s="15" t="s">
        <v>165</v>
      </c>
      <c r="BM133" s="198" t="s">
        <v>2438</v>
      </c>
    </row>
    <row r="134" spans="1:65" s="2" customFormat="1" ht="24.2" customHeight="1">
      <c r="A134" s="32"/>
      <c r="B134" s="33"/>
      <c r="C134" s="187" t="s">
        <v>85</v>
      </c>
      <c r="D134" s="187" t="s">
        <v>167</v>
      </c>
      <c r="E134" s="188" t="s">
        <v>2439</v>
      </c>
      <c r="F134" s="189" t="s">
        <v>2440</v>
      </c>
      <c r="G134" s="190" t="s">
        <v>2437</v>
      </c>
      <c r="H134" s="191">
        <v>1</v>
      </c>
      <c r="I134" s="192"/>
      <c r="J134" s="193">
        <f t="shared" si="0"/>
        <v>0</v>
      </c>
      <c r="K134" s="189" t="s">
        <v>1</v>
      </c>
      <c r="L134" s="37"/>
      <c r="M134" s="194" t="s">
        <v>1</v>
      </c>
      <c r="N134" s="195" t="s">
        <v>41</v>
      </c>
      <c r="O134" s="69"/>
      <c r="P134" s="196">
        <f t="shared" si="1"/>
        <v>0</v>
      </c>
      <c r="Q134" s="196">
        <v>0</v>
      </c>
      <c r="R134" s="196">
        <f t="shared" si="2"/>
        <v>0</v>
      </c>
      <c r="S134" s="196">
        <v>0</v>
      </c>
      <c r="T134" s="19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98" t="s">
        <v>165</v>
      </c>
      <c r="AT134" s="198" t="s">
        <v>167</v>
      </c>
      <c r="AU134" s="198" t="s">
        <v>85</v>
      </c>
      <c r="AY134" s="15" t="s">
        <v>166</v>
      </c>
      <c r="BE134" s="199">
        <f t="shared" si="4"/>
        <v>0</v>
      </c>
      <c r="BF134" s="199">
        <f t="shared" si="5"/>
        <v>0</v>
      </c>
      <c r="BG134" s="199">
        <f t="shared" si="6"/>
        <v>0</v>
      </c>
      <c r="BH134" s="199">
        <f t="shared" si="7"/>
        <v>0</v>
      </c>
      <c r="BI134" s="199">
        <f t="shared" si="8"/>
        <v>0</v>
      </c>
      <c r="BJ134" s="15" t="s">
        <v>83</v>
      </c>
      <c r="BK134" s="199">
        <f t="shared" si="9"/>
        <v>0</v>
      </c>
      <c r="BL134" s="15" t="s">
        <v>165</v>
      </c>
      <c r="BM134" s="198" t="s">
        <v>165</v>
      </c>
    </row>
    <row r="135" spans="1:65" s="2" customFormat="1" ht="78" customHeight="1">
      <c r="A135" s="32"/>
      <c r="B135" s="33"/>
      <c r="C135" s="187" t="s">
        <v>125</v>
      </c>
      <c r="D135" s="187" t="s">
        <v>167</v>
      </c>
      <c r="E135" s="188" t="s">
        <v>2441</v>
      </c>
      <c r="F135" s="189" t="s">
        <v>2442</v>
      </c>
      <c r="G135" s="190" t="s">
        <v>2437</v>
      </c>
      <c r="H135" s="191">
        <v>1</v>
      </c>
      <c r="I135" s="192"/>
      <c r="J135" s="193">
        <f t="shared" si="0"/>
        <v>0</v>
      </c>
      <c r="K135" s="189" t="s">
        <v>1</v>
      </c>
      <c r="L135" s="37"/>
      <c r="M135" s="194" t="s">
        <v>1</v>
      </c>
      <c r="N135" s="195" t="s">
        <v>41</v>
      </c>
      <c r="O135" s="69"/>
      <c r="P135" s="196">
        <f t="shared" si="1"/>
        <v>0</v>
      </c>
      <c r="Q135" s="196">
        <v>0</v>
      </c>
      <c r="R135" s="196">
        <f t="shared" si="2"/>
        <v>0</v>
      </c>
      <c r="S135" s="196">
        <v>0</v>
      </c>
      <c r="T135" s="19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98" t="s">
        <v>165</v>
      </c>
      <c r="AT135" s="198" t="s">
        <v>167</v>
      </c>
      <c r="AU135" s="198" t="s">
        <v>85</v>
      </c>
      <c r="AY135" s="15" t="s">
        <v>166</v>
      </c>
      <c r="BE135" s="199">
        <f t="shared" si="4"/>
        <v>0</v>
      </c>
      <c r="BF135" s="199">
        <f t="shared" si="5"/>
        <v>0</v>
      </c>
      <c r="BG135" s="199">
        <f t="shared" si="6"/>
        <v>0</v>
      </c>
      <c r="BH135" s="199">
        <f t="shared" si="7"/>
        <v>0</v>
      </c>
      <c r="BI135" s="199">
        <f t="shared" si="8"/>
        <v>0</v>
      </c>
      <c r="BJ135" s="15" t="s">
        <v>83</v>
      </c>
      <c r="BK135" s="199">
        <f t="shared" si="9"/>
        <v>0</v>
      </c>
      <c r="BL135" s="15" t="s">
        <v>165</v>
      </c>
      <c r="BM135" s="198" t="s">
        <v>210</v>
      </c>
    </row>
    <row r="136" spans="1:65" s="2" customFormat="1" ht="24.2" customHeight="1">
      <c r="A136" s="32"/>
      <c r="B136" s="33"/>
      <c r="C136" s="187" t="s">
        <v>165</v>
      </c>
      <c r="D136" s="187" t="s">
        <v>167</v>
      </c>
      <c r="E136" s="188" t="s">
        <v>2443</v>
      </c>
      <c r="F136" s="189" t="s">
        <v>2444</v>
      </c>
      <c r="G136" s="190" t="s">
        <v>2437</v>
      </c>
      <c r="H136" s="191">
        <v>2</v>
      </c>
      <c r="I136" s="192"/>
      <c r="J136" s="193">
        <f t="shared" si="0"/>
        <v>0</v>
      </c>
      <c r="K136" s="189" t="s">
        <v>1</v>
      </c>
      <c r="L136" s="37"/>
      <c r="M136" s="194" t="s">
        <v>1</v>
      </c>
      <c r="N136" s="195" t="s">
        <v>41</v>
      </c>
      <c r="O136" s="69"/>
      <c r="P136" s="196">
        <f t="shared" si="1"/>
        <v>0</v>
      </c>
      <c r="Q136" s="196">
        <v>0</v>
      </c>
      <c r="R136" s="196">
        <f t="shared" si="2"/>
        <v>0</v>
      </c>
      <c r="S136" s="196">
        <v>0</v>
      </c>
      <c r="T136" s="19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8" t="s">
        <v>165</v>
      </c>
      <c r="AT136" s="198" t="s">
        <v>167</v>
      </c>
      <c r="AU136" s="198" t="s">
        <v>85</v>
      </c>
      <c r="AY136" s="15" t="s">
        <v>166</v>
      </c>
      <c r="BE136" s="199">
        <f t="shared" si="4"/>
        <v>0</v>
      </c>
      <c r="BF136" s="199">
        <f t="shared" si="5"/>
        <v>0</v>
      </c>
      <c r="BG136" s="199">
        <f t="shared" si="6"/>
        <v>0</v>
      </c>
      <c r="BH136" s="199">
        <f t="shared" si="7"/>
        <v>0</v>
      </c>
      <c r="BI136" s="199">
        <f t="shared" si="8"/>
        <v>0</v>
      </c>
      <c r="BJ136" s="15" t="s">
        <v>83</v>
      </c>
      <c r="BK136" s="199">
        <f t="shared" si="9"/>
        <v>0</v>
      </c>
      <c r="BL136" s="15" t="s">
        <v>165</v>
      </c>
      <c r="BM136" s="198" t="s">
        <v>218</v>
      </c>
    </row>
    <row r="137" spans="1:65" s="2" customFormat="1" ht="16.5" customHeight="1">
      <c r="A137" s="32"/>
      <c r="B137" s="33"/>
      <c r="C137" s="187" t="s">
        <v>192</v>
      </c>
      <c r="D137" s="187" t="s">
        <v>167</v>
      </c>
      <c r="E137" s="188" t="s">
        <v>2445</v>
      </c>
      <c r="F137" s="189" t="s">
        <v>2446</v>
      </c>
      <c r="G137" s="190" t="s">
        <v>2437</v>
      </c>
      <c r="H137" s="191">
        <v>1</v>
      </c>
      <c r="I137" s="192"/>
      <c r="J137" s="193">
        <f t="shared" si="0"/>
        <v>0</v>
      </c>
      <c r="K137" s="189" t="s">
        <v>1</v>
      </c>
      <c r="L137" s="37"/>
      <c r="M137" s="194" t="s">
        <v>1</v>
      </c>
      <c r="N137" s="195" t="s">
        <v>41</v>
      </c>
      <c r="O137" s="69"/>
      <c r="P137" s="196">
        <f t="shared" si="1"/>
        <v>0</v>
      </c>
      <c r="Q137" s="196">
        <v>0</v>
      </c>
      <c r="R137" s="196">
        <f t="shared" si="2"/>
        <v>0</v>
      </c>
      <c r="S137" s="196">
        <v>0</v>
      </c>
      <c r="T137" s="19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98" t="s">
        <v>165</v>
      </c>
      <c r="AT137" s="198" t="s">
        <v>167</v>
      </c>
      <c r="AU137" s="198" t="s">
        <v>85</v>
      </c>
      <c r="AY137" s="15" t="s">
        <v>166</v>
      </c>
      <c r="BE137" s="199">
        <f t="shared" si="4"/>
        <v>0</v>
      </c>
      <c r="BF137" s="199">
        <f t="shared" si="5"/>
        <v>0</v>
      </c>
      <c r="BG137" s="199">
        <f t="shared" si="6"/>
        <v>0</v>
      </c>
      <c r="BH137" s="199">
        <f t="shared" si="7"/>
        <v>0</v>
      </c>
      <c r="BI137" s="199">
        <f t="shared" si="8"/>
        <v>0</v>
      </c>
      <c r="BJ137" s="15" t="s">
        <v>83</v>
      </c>
      <c r="BK137" s="199">
        <f t="shared" si="9"/>
        <v>0</v>
      </c>
      <c r="BL137" s="15" t="s">
        <v>165</v>
      </c>
      <c r="BM137" s="198" t="s">
        <v>228</v>
      </c>
    </row>
    <row r="138" spans="1:65" s="2" customFormat="1" ht="16.5" customHeight="1">
      <c r="A138" s="32"/>
      <c r="B138" s="33"/>
      <c r="C138" s="187" t="s">
        <v>210</v>
      </c>
      <c r="D138" s="187" t="s">
        <v>167</v>
      </c>
      <c r="E138" s="188" t="s">
        <v>2447</v>
      </c>
      <c r="F138" s="189" t="s">
        <v>2448</v>
      </c>
      <c r="G138" s="190" t="s">
        <v>2437</v>
      </c>
      <c r="H138" s="191">
        <v>1</v>
      </c>
      <c r="I138" s="192"/>
      <c r="J138" s="193">
        <f t="shared" si="0"/>
        <v>0</v>
      </c>
      <c r="K138" s="189" t="s">
        <v>1</v>
      </c>
      <c r="L138" s="37"/>
      <c r="M138" s="194" t="s">
        <v>1</v>
      </c>
      <c r="N138" s="195" t="s">
        <v>41</v>
      </c>
      <c r="O138" s="69"/>
      <c r="P138" s="196">
        <f t="shared" si="1"/>
        <v>0</v>
      </c>
      <c r="Q138" s="196">
        <v>0</v>
      </c>
      <c r="R138" s="196">
        <f t="shared" si="2"/>
        <v>0</v>
      </c>
      <c r="S138" s="196">
        <v>0</v>
      </c>
      <c r="T138" s="19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98" t="s">
        <v>165</v>
      </c>
      <c r="AT138" s="198" t="s">
        <v>167</v>
      </c>
      <c r="AU138" s="198" t="s">
        <v>85</v>
      </c>
      <c r="AY138" s="15" t="s">
        <v>166</v>
      </c>
      <c r="BE138" s="199">
        <f t="shared" si="4"/>
        <v>0</v>
      </c>
      <c r="BF138" s="199">
        <f t="shared" si="5"/>
        <v>0</v>
      </c>
      <c r="BG138" s="199">
        <f t="shared" si="6"/>
        <v>0</v>
      </c>
      <c r="BH138" s="199">
        <f t="shared" si="7"/>
        <v>0</v>
      </c>
      <c r="BI138" s="199">
        <f t="shared" si="8"/>
        <v>0</v>
      </c>
      <c r="BJ138" s="15" t="s">
        <v>83</v>
      </c>
      <c r="BK138" s="199">
        <f t="shared" si="9"/>
        <v>0</v>
      </c>
      <c r="BL138" s="15" t="s">
        <v>165</v>
      </c>
      <c r="BM138" s="198" t="s">
        <v>236</v>
      </c>
    </row>
    <row r="139" spans="1:65" s="2" customFormat="1" ht="76.35" customHeight="1">
      <c r="A139" s="32"/>
      <c r="B139" s="33"/>
      <c r="C139" s="187" t="s">
        <v>214</v>
      </c>
      <c r="D139" s="187" t="s">
        <v>167</v>
      </c>
      <c r="E139" s="188" t="s">
        <v>2449</v>
      </c>
      <c r="F139" s="189" t="s">
        <v>2450</v>
      </c>
      <c r="G139" s="190" t="s">
        <v>2437</v>
      </c>
      <c r="H139" s="191">
        <v>2</v>
      </c>
      <c r="I139" s="192"/>
      <c r="J139" s="193">
        <f t="shared" si="0"/>
        <v>0</v>
      </c>
      <c r="K139" s="189" t="s">
        <v>1</v>
      </c>
      <c r="L139" s="37"/>
      <c r="M139" s="194" t="s">
        <v>1</v>
      </c>
      <c r="N139" s="195" t="s">
        <v>41</v>
      </c>
      <c r="O139" s="69"/>
      <c r="P139" s="196">
        <f t="shared" si="1"/>
        <v>0</v>
      </c>
      <c r="Q139" s="196">
        <v>0</v>
      </c>
      <c r="R139" s="196">
        <f t="shared" si="2"/>
        <v>0</v>
      </c>
      <c r="S139" s="196">
        <v>0</v>
      </c>
      <c r="T139" s="19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98" t="s">
        <v>165</v>
      </c>
      <c r="AT139" s="198" t="s">
        <v>167</v>
      </c>
      <c r="AU139" s="198" t="s">
        <v>85</v>
      </c>
      <c r="AY139" s="15" t="s">
        <v>166</v>
      </c>
      <c r="BE139" s="199">
        <f t="shared" si="4"/>
        <v>0</v>
      </c>
      <c r="BF139" s="199">
        <f t="shared" si="5"/>
        <v>0</v>
      </c>
      <c r="BG139" s="199">
        <f t="shared" si="6"/>
        <v>0</v>
      </c>
      <c r="BH139" s="199">
        <f t="shared" si="7"/>
        <v>0</v>
      </c>
      <c r="BI139" s="199">
        <f t="shared" si="8"/>
        <v>0</v>
      </c>
      <c r="BJ139" s="15" t="s">
        <v>83</v>
      </c>
      <c r="BK139" s="199">
        <f t="shared" si="9"/>
        <v>0</v>
      </c>
      <c r="BL139" s="15" t="s">
        <v>165</v>
      </c>
      <c r="BM139" s="198" t="s">
        <v>173</v>
      </c>
    </row>
    <row r="140" spans="1:65" s="2" customFormat="1" ht="21.75" customHeight="1">
      <c r="A140" s="32"/>
      <c r="B140" s="33"/>
      <c r="C140" s="187" t="s">
        <v>218</v>
      </c>
      <c r="D140" s="187" t="s">
        <v>167</v>
      </c>
      <c r="E140" s="188" t="s">
        <v>2451</v>
      </c>
      <c r="F140" s="189" t="s">
        <v>2452</v>
      </c>
      <c r="G140" s="190" t="s">
        <v>697</v>
      </c>
      <c r="H140" s="229"/>
      <c r="I140" s="192"/>
      <c r="J140" s="193">
        <f t="shared" si="0"/>
        <v>0</v>
      </c>
      <c r="K140" s="189" t="s">
        <v>1</v>
      </c>
      <c r="L140" s="37"/>
      <c r="M140" s="194" t="s">
        <v>1</v>
      </c>
      <c r="N140" s="195" t="s">
        <v>41</v>
      </c>
      <c r="O140" s="69"/>
      <c r="P140" s="196">
        <f t="shared" si="1"/>
        <v>0</v>
      </c>
      <c r="Q140" s="196">
        <v>0</v>
      </c>
      <c r="R140" s="196">
        <f t="shared" si="2"/>
        <v>0</v>
      </c>
      <c r="S140" s="196">
        <v>0</v>
      </c>
      <c r="T140" s="19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98" t="s">
        <v>165</v>
      </c>
      <c r="AT140" s="198" t="s">
        <v>167</v>
      </c>
      <c r="AU140" s="198" t="s">
        <v>85</v>
      </c>
      <c r="AY140" s="15" t="s">
        <v>166</v>
      </c>
      <c r="BE140" s="199">
        <f t="shared" si="4"/>
        <v>0</v>
      </c>
      <c r="BF140" s="199">
        <f t="shared" si="5"/>
        <v>0</v>
      </c>
      <c r="BG140" s="199">
        <f t="shared" si="6"/>
        <v>0</v>
      </c>
      <c r="BH140" s="199">
        <f t="shared" si="7"/>
        <v>0</v>
      </c>
      <c r="BI140" s="199">
        <f t="shared" si="8"/>
        <v>0</v>
      </c>
      <c r="BJ140" s="15" t="s">
        <v>83</v>
      </c>
      <c r="BK140" s="199">
        <f t="shared" si="9"/>
        <v>0</v>
      </c>
      <c r="BL140" s="15" t="s">
        <v>165</v>
      </c>
      <c r="BM140" s="198" t="s">
        <v>183</v>
      </c>
    </row>
    <row r="141" spans="2:63" s="12" customFormat="1" ht="22.9" customHeight="1">
      <c r="B141" s="173"/>
      <c r="C141" s="174"/>
      <c r="D141" s="175" t="s">
        <v>75</v>
      </c>
      <c r="E141" s="212" t="s">
        <v>2453</v>
      </c>
      <c r="F141" s="212" t="s">
        <v>2454</v>
      </c>
      <c r="G141" s="174"/>
      <c r="H141" s="174"/>
      <c r="I141" s="177"/>
      <c r="J141" s="213">
        <f>BK141</f>
        <v>0</v>
      </c>
      <c r="K141" s="174"/>
      <c r="L141" s="179"/>
      <c r="M141" s="180"/>
      <c r="N141" s="181"/>
      <c r="O141" s="181"/>
      <c r="P141" s="182">
        <f>SUM(P142:P156)</f>
        <v>0</v>
      </c>
      <c r="Q141" s="181"/>
      <c r="R141" s="182">
        <f>SUM(R142:R156)</f>
        <v>0.013439999999999999</v>
      </c>
      <c r="S141" s="181"/>
      <c r="T141" s="183">
        <f>SUM(T142:T156)</f>
        <v>0</v>
      </c>
      <c r="AR141" s="184" t="s">
        <v>83</v>
      </c>
      <c r="AT141" s="185" t="s">
        <v>75</v>
      </c>
      <c r="AU141" s="185" t="s">
        <v>83</v>
      </c>
      <c r="AY141" s="184" t="s">
        <v>166</v>
      </c>
      <c r="BK141" s="186">
        <f>SUM(BK142:BK156)</f>
        <v>0</v>
      </c>
    </row>
    <row r="142" spans="1:65" s="2" customFormat="1" ht="24.2" customHeight="1">
      <c r="A142" s="32"/>
      <c r="B142" s="33"/>
      <c r="C142" s="187" t="s">
        <v>222</v>
      </c>
      <c r="D142" s="187" t="s">
        <v>167</v>
      </c>
      <c r="E142" s="188" t="s">
        <v>2455</v>
      </c>
      <c r="F142" s="189" t="s">
        <v>2456</v>
      </c>
      <c r="G142" s="190" t="s">
        <v>2437</v>
      </c>
      <c r="H142" s="191">
        <v>1</v>
      </c>
      <c r="I142" s="192"/>
      <c r="J142" s="193">
        <f aca="true" t="shared" si="10" ref="J142:J156">ROUND(I142*H142,2)</f>
        <v>0</v>
      </c>
      <c r="K142" s="189" t="s">
        <v>1</v>
      </c>
      <c r="L142" s="37"/>
      <c r="M142" s="194" t="s">
        <v>1</v>
      </c>
      <c r="N142" s="195" t="s">
        <v>41</v>
      </c>
      <c r="O142" s="69"/>
      <c r="P142" s="196">
        <f aca="true" t="shared" si="11" ref="P142:P156">O142*H142</f>
        <v>0</v>
      </c>
      <c r="Q142" s="196">
        <v>0</v>
      </c>
      <c r="R142" s="196">
        <f aca="true" t="shared" si="12" ref="R142:R156">Q142*H142</f>
        <v>0</v>
      </c>
      <c r="S142" s="196">
        <v>0</v>
      </c>
      <c r="T142" s="197">
        <f aca="true" t="shared" si="13" ref="T142:T156"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98" t="s">
        <v>165</v>
      </c>
      <c r="AT142" s="198" t="s">
        <v>167</v>
      </c>
      <c r="AU142" s="198" t="s">
        <v>85</v>
      </c>
      <c r="AY142" s="15" t="s">
        <v>166</v>
      </c>
      <c r="BE142" s="199">
        <f aca="true" t="shared" si="14" ref="BE142:BE156">IF(N142="základní",J142,0)</f>
        <v>0</v>
      </c>
      <c r="BF142" s="199">
        <f aca="true" t="shared" si="15" ref="BF142:BF156">IF(N142="snížená",J142,0)</f>
        <v>0</v>
      </c>
      <c r="BG142" s="199">
        <f aca="true" t="shared" si="16" ref="BG142:BG156">IF(N142="zákl. přenesená",J142,0)</f>
        <v>0</v>
      </c>
      <c r="BH142" s="199">
        <f aca="true" t="shared" si="17" ref="BH142:BH156">IF(N142="sníž. přenesená",J142,0)</f>
        <v>0</v>
      </c>
      <c r="BI142" s="199">
        <f aca="true" t="shared" si="18" ref="BI142:BI156">IF(N142="nulová",J142,0)</f>
        <v>0</v>
      </c>
      <c r="BJ142" s="15" t="s">
        <v>83</v>
      </c>
      <c r="BK142" s="199">
        <f aca="true" t="shared" si="19" ref="BK142:BK156">ROUND(I142*H142,2)</f>
        <v>0</v>
      </c>
      <c r="BL142" s="15" t="s">
        <v>165</v>
      </c>
      <c r="BM142" s="198" t="s">
        <v>350</v>
      </c>
    </row>
    <row r="143" spans="1:65" s="2" customFormat="1" ht="24.2" customHeight="1">
      <c r="A143" s="32"/>
      <c r="B143" s="33"/>
      <c r="C143" s="187" t="s">
        <v>228</v>
      </c>
      <c r="D143" s="187" t="s">
        <v>167</v>
      </c>
      <c r="E143" s="188" t="s">
        <v>2457</v>
      </c>
      <c r="F143" s="189" t="s">
        <v>2458</v>
      </c>
      <c r="G143" s="190" t="s">
        <v>2437</v>
      </c>
      <c r="H143" s="191">
        <v>1</v>
      </c>
      <c r="I143" s="192"/>
      <c r="J143" s="193">
        <f t="shared" si="10"/>
        <v>0</v>
      </c>
      <c r="K143" s="189" t="s">
        <v>1</v>
      </c>
      <c r="L143" s="37"/>
      <c r="M143" s="194" t="s">
        <v>1</v>
      </c>
      <c r="N143" s="195" t="s">
        <v>41</v>
      </c>
      <c r="O143" s="69"/>
      <c r="P143" s="196">
        <f t="shared" si="11"/>
        <v>0</v>
      </c>
      <c r="Q143" s="196">
        <v>0</v>
      </c>
      <c r="R143" s="196">
        <f t="shared" si="12"/>
        <v>0</v>
      </c>
      <c r="S143" s="196">
        <v>0</v>
      </c>
      <c r="T143" s="197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98" t="s">
        <v>165</v>
      </c>
      <c r="AT143" s="198" t="s">
        <v>167</v>
      </c>
      <c r="AU143" s="198" t="s">
        <v>85</v>
      </c>
      <c r="AY143" s="15" t="s">
        <v>166</v>
      </c>
      <c r="BE143" s="199">
        <f t="shared" si="14"/>
        <v>0</v>
      </c>
      <c r="BF143" s="199">
        <f t="shared" si="15"/>
        <v>0</v>
      </c>
      <c r="BG143" s="199">
        <f t="shared" si="16"/>
        <v>0</v>
      </c>
      <c r="BH143" s="199">
        <f t="shared" si="17"/>
        <v>0</v>
      </c>
      <c r="BI143" s="199">
        <f t="shared" si="18"/>
        <v>0</v>
      </c>
      <c r="BJ143" s="15" t="s">
        <v>83</v>
      </c>
      <c r="BK143" s="199">
        <f t="shared" si="19"/>
        <v>0</v>
      </c>
      <c r="BL143" s="15" t="s">
        <v>165</v>
      </c>
      <c r="BM143" s="198" t="s">
        <v>364</v>
      </c>
    </row>
    <row r="144" spans="1:65" s="2" customFormat="1" ht="16.5" customHeight="1">
      <c r="A144" s="32"/>
      <c r="B144" s="33"/>
      <c r="C144" s="187" t="s">
        <v>232</v>
      </c>
      <c r="D144" s="187" t="s">
        <v>167</v>
      </c>
      <c r="E144" s="188" t="s">
        <v>2459</v>
      </c>
      <c r="F144" s="189" t="s">
        <v>2460</v>
      </c>
      <c r="G144" s="190" t="s">
        <v>2437</v>
      </c>
      <c r="H144" s="191">
        <v>1</v>
      </c>
      <c r="I144" s="192"/>
      <c r="J144" s="193">
        <f t="shared" si="10"/>
        <v>0</v>
      </c>
      <c r="K144" s="189" t="s">
        <v>1</v>
      </c>
      <c r="L144" s="37"/>
      <c r="M144" s="194" t="s">
        <v>1</v>
      </c>
      <c r="N144" s="195" t="s">
        <v>41</v>
      </c>
      <c r="O144" s="69"/>
      <c r="P144" s="196">
        <f t="shared" si="11"/>
        <v>0</v>
      </c>
      <c r="Q144" s="196">
        <v>0</v>
      </c>
      <c r="R144" s="196">
        <f t="shared" si="12"/>
        <v>0</v>
      </c>
      <c r="S144" s="196">
        <v>0</v>
      </c>
      <c r="T144" s="197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98" t="s">
        <v>165</v>
      </c>
      <c r="AT144" s="198" t="s">
        <v>167</v>
      </c>
      <c r="AU144" s="198" t="s">
        <v>85</v>
      </c>
      <c r="AY144" s="15" t="s">
        <v>166</v>
      </c>
      <c r="BE144" s="199">
        <f t="shared" si="14"/>
        <v>0</v>
      </c>
      <c r="BF144" s="199">
        <f t="shared" si="15"/>
        <v>0</v>
      </c>
      <c r="BG144" s="199">
        <f t="shared" si="16"/>
        <v>0</v>
      </c>
      <c r="BH144" s="199">
        <f t="shared" si="17"/>
        <v>0</v>
      </c>
      <c r="BI144" s="199">
        <f t="shared" si="18"/>
        <v>0</v>
      </c>
      <c r="BJ144" s="15" t="s">
        <v>83</v>
      </c>
      <c r="BK144" s="199">
        <f t="shared" si="19"/>
        <v>0</v>
      </c>
      <c r="BL144" s="15" t="s">
        <v>165</v>
      </c>
      <c r="BM144" s="198" t="s">
        <v>379</v>
      </c>
    </row>
    <row r="145" spans="1:65" s="2" customFormat="1" ht="24.2" customHeight="1">
      <c r="A145" s="32"/>
      <c r="B145" s="33"/>
      <c r="C145" s="187" t="s">
        <v>236</v>
      </c>
      <c r="D145" s="187" t="s">
        <v>167</v>
      </c>
      <c r="E145" s="188" t="s">
        <v>2461</v>
      </c>
      <c r="F145" s="189" t="s">
        <v>2462</v>
      </c>
      <c r="G145" s="190" t="s">
        <v>2437</v>
      </c>
      <c r="H145" s="191">
        <v>2</v>
      </c>
      <c r="I145" s="192"/>
      <c r="J145" s="193">
        <f t="shared" si="10"/>
        <v>0</v>
      </c>
      <c r="K145" s="189" t="s">
        <v>1</v>
      </c>
      <c r="L145" s="37"/>
      <c r="M145" s="194" t="s">
        <v>1</v>
      </c>
      <c r="N145" s="195" t="s">
        <v>41</v>
      </c>
      <c r="O145" s="69"/>
      <c r="P145" s="196">
        <f t="shared" si="11"/>
        <v>0</v>
      </c>
      <c r="Q145" s="196">
        <v>0</v>
      </c>
      <c r="R145" s="196">
        <f t="shared" si="12"/>
        <v>0</v>
      </c>
      <c r="S145" s="196">
        <v>0</v>
      </c>
      <c r="T145" s="197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98" t="s">
        <v>165</v>
      </c>
      <c r="AT145" s="198" t="s">
        <v>167</v>
      </c>
      <c r="AU145" s="198" t="s">
        <v>85</v>
      </c>
      <c r="AY145" s="15" t="s">
        <v>166</v>
      </c>
      <c r="BE145" s="199">
        <f t="shared" si="14"/>
        <v>0</v>
      </c>
      <c r="BF145" s="199">
        <f t="shared" si="15"/>
        <v>0</v>
      </c>
      <c r="BG145" s="199">
        <f t="shared" si="16"/>
        <v>0</v>
      </c>
      <c r="BH145" s="199">
        <f t="shared" si="17"/>
        <v>0</v>
      </c>
      <c r="BI145" s="199">
        <f t="shared" si="18"/>
        <v>0</v>
      </c>
      <c r="BJ145" s="15" t="s">
        <v>83</v>
      </c>
      <c r="BK145" s="199">
        <f t="shared" si="19"/>
        <v>0</v>
      </c>
      <c r="BL145" s="15" t="s">
        <v>165</v>
      </c>
      <c r="BM145" s="198" t="s">
        <v>393</v>
      </c>
    </row>
    <row r="146" spans="1:65" s="2" customFormat="1" ht="16.5" customHeight="1">
      <c r="A146" s="32"/>
      <c r="B146" s="33"/>
      <c r="C146" s="187" t="s">
        <v>240</v>
      </c>
      <c r="D146" s="187" t="s">
        <v>167</v>
      </c>
      <c r="E146" s="188" t="s">
        <v>2463</v>
      </c>
      <c r="F146" s="189" t="s">
        <v>2464</v>
      </c>
      <c r="G146" s="190" t="s">
        <v>2437</v>
      </c>
      <c r="H146" s="191">
        <v>4</v>
      </c>
      <c r="I146" s="192"/>
      <c r="J146" s="193">
        <f t="shared" si="10"/>
        <v>0</v>
      </c>
      <c r="K146" s="189" t="s">
        <v>1</v>
      </c>
      <c r="L146" s="37"/>
      <c r="M146" s="194" t="s">
        <v>1</v>
      </c>
      <c r="N146" s="195" t="s">
        <v>41</v>
      </c>
      <c r="O146" s="69"/>
      <c r="P146" s="196">
        <f t="shared" si="11"/>
        <v>0</v>
      </c>
      <c r="Q146" s="196">
        <v>0</v>
      </c>
      <c r="R146" s="196">
        <f t="shared" si="12"/>
        <v>0</v>
      </c>
      <c r="S146" s="196">
        <v>0</v>
      </c>
      <c r="T146" s="197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98" t="s">
        <v>165</v>
      </c>
      <c r="AT146" s="198" t="s">
        <v>167</v>
      </c>
      <c r="AU146" s="198" t="s">
        <v>85</v>
      </c>
      <c r="AY146" s="15" t="s">
        <v>166</v>
      </c>
      <c r="BE146" s="199">
        <f t="shared" si="14"/>
        <v>0</v>
      </c>
      <c r="BF146" s="199">
        <f t="shared" si="15"/>
        <v>0</v>
      </c>
      <c r="BG146" s="199">
        <f t="shared" si="16"/>
        <v>0</v>
      </c>
      <c r="BH146" s="199">
        <f t="shared" si="17"/>
        <v>0</v>
      </c>
      <c r="BI146" s="199">
        <f t="shared" si="18"/>
        <v>0</v>
      </c>
      <c r="BJ146" s="15" t="s">
        <v>83</v>
      </c>
      <c r="BK146" s="199">
        <f t="shared" si="19"/>
        <v>0</v>
      </c>
      <c r="BL146" s="15" t="s">
        <v>165</v>
      </c>
      <c r="BM146" s="198" t="s">
        <v>408</v>
      </c>
    </row>
    <row r="147" spans="1:65" s="2" customFormat="1" ht="66.75" customHeight="1">
      <c r="A147" s="32"/>
      <c r="B147" s="33"/>
      <c r="C147" s="187" t="s">
        <v>173</v>
      </c>
      <c r="D147" s="187" t="s">
        <v>167</v>
      </c>
      <c r="E147" s="188" t="s">
        <v>2465</v>
      </c>
      <c r="F147" s="189" t="s">
        <v>2466</v>
      </c>
      <c r="G147" s="190" t="s">
        <v>2437</v>
      </c>
      <c r="H147" s="191">
        <v>1</v>
      </c>
      <c r="I147" s="192"/>
      <c r="J147" s="193">
        <f t="shared" si="10"/>
        <v>0</v>
      </c>
      <c r="K147" s="189" t="s">
        <v>1</v>
      </c>
      <c r="L147" s="37"/>
      <c r="M147" s="194" t="s">
        <v>1</v>
      </c>
      <c r="N147" s="195" t="s">
        <v>41</v>
      </c>
      <c r="O147" s="69"/>
      <c r="P147" s="196">
        <f t="shared" si="11"/>
        <v>0</v>
      </c>
      <c r="Q147" s="196">
        <v>0</v>
      </c>
      <c r="R147" s="196">
        <f t="shared" si="12"/>
        <v>0</v>
      </c>
      <c r="S147" s="196">
        <v>0</v>
      </c>
      <c r="T147" s="197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98" t="s">
        <v>165</v>
      </c>
      <c r="AT147" s="198" t="s">
        <v>167</v>
      </c>
      <c r="AU147" s="198" t="s">
        <v>85</v>
      </c>
      <c r="AY147" s="15" t="s">
        <v>166</v>
      </c>
      <c r="BE147" s="199">
        <f t="shared" si="14"/>
        <v>0</v>
      </c>
      <c r="BF147" s="199">
        <f t="shared" si="15"/>
        <v>0</v>
      </c>
      <c r="BG147" s="199">
        <f t="shared" si="16"/>
        <v>0</v>
      </c>
      <c r="BH147" s="199">
        <f t="shared" si="17"/>
        <v>0</v>
      </c>
      <c r="BI147" s="199">
        <f t="shared" si="18"/>
        <v>0</v>
      </c>
      <c r="BJ147" s="15" t="s">
        <v>83</v>
      </c>
      <c r="BK147" s="199">
        <f t="shared" si="19"/>
        <v>0</v>
      </c>
      <c r="BL147" s="15" t="s">
        <v>165</v>
      </c>
      <c r="BM147" s="198" t="s">
        <v>420</v>
      </c>
    </row>
    <row r="148" spans="1:65" s="2" customFormat="1" ht="66.75" customHeight="1">
      <c r="A148" s="32"/>
      <c r="B148" s="33"/>
      <c r="C148" s="187" t="s">
        <v>8</v>
      </c>
      <c r="D148" s="187" t="s">
        <v>167</v>
      </c>
      <c r="E148" s="188" t="s">
        <v>2467</v>
      </c>
      <c r="F148" s="189" t="s">
        <v>2468</v>
      </c>
      <c r="G148" s="190" t="s">
        <v>2437</v>
      </c>
      <c r="H148" s="191">
        <v>1</v>
      </c>
      <c r="I148" s="192"/>
      <c r="J148" s="193">
        <f t="shared" si="10"/>
        <v>0</v>
      </c>
      <c r="K148" s="189" t="s">
        <v>1</v>
      </c>
      <c r="L148" s="37"/>
      <c r="M148" s="194" t="s">
        <v>1</v>
      </c>
      <c r="N148" s="195" t="s">
        <v>41</v>
      </c>
      <c r="O148" s="69"/>
      <c r="P148" s="196">
        <f t="shared" si="11"/>
        <v>0</v>
      </c>
      <c r="Q148" s="196">
        <v>0</v>
      </c>
      <c r="R148" s="196">
        <f t="shared" si="12"/>
        <v>0</v>
      </c>
      <c r="S148" s="196">
        <v>0</v>
      </c>
      <c r="T148" s="197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8" t="s">
        <v>165</v>
      </c>
      <c r="AT148" s="198" t="s">
        <v>167</v>
      </c>
      <c r="AU148" s="198" t="s">
        <v>85</v>
      </c>
      <c r="AY148" s="15" t="s">
        <v>166</v>
      </c>
      <c r="BE148" s="199">
        <f t="shared" si="14"/>
        <v>0</v>
      </c>
      <c r="BF148" s="199">
        <f t="shared" si="15"/>
        <v>0</v>
      </c>
      <c r="BG148" s="199">
        <f t="shared" si="16"/>
        <v>0</v>
      </c>
      <c r="BH148" s="199">
        <f t="shared" si="17"/>
        <v>0</v>
      </c>
      <c r="BI148" s="199">
        <f t="shared" si="18"/>
        <v>0</v>
      </c>
      <c r="BJ148" s="15" t="s">
        <v>83</v>
      </c>
      <c r="BK148" s="199">
        <f t="shared" si="19"/>
        <v>0</v>
      </c>
      <c r="BL148" s="15" t="s">
        <v>165</v>
      </c>
      <c r="BM148" s="198" t="s">
        <v>430</v>
      </c>
    </row>
    <row r="149" spans="1:65" s="2" customFormat="1" ht="62.65" customHeight="1">
      <c r="A149" s="32"/>
      <c r="B149" s="33"/>
      <c r="C149" s="187" t="s">
        <v>183</v>
      </c>
      <c r="D149" s="187" t="s">
        <v>167</v>
      </c>
      <c r="E149" s="188" t="s">
        <v>2469</v>
      </c>
      <c r="F149" s="189" t="s">
        <v>2470</v>
      </c>
      <c r="G149" s="190" t="s">
        <v>2437</v>
      </c>
      <c r="H149" s="191">
        <v>1</v>
      </c>
      <c r="I149" s="192"/>
      <c r="J149" s="193">
        <f t="shared" si="10"/>
        <v>0</v>
      </c>
      <c r="K149" s="189" t="s">
        <v>1</v>
      </c>
      <c r="L149" s="37"/>
      <c r="M149" s="194" t="s">
        <v>1</v>
      </c>
      <c r="N149" s="195" t="s">
        <v>41</v>
      </c>
      <c r="O149" s="69"/>
      <c r="P149" s="196">
        <f t="shared" si="11"/>
        <v>0</v>
      </c>
      <c r="Q149" s="196">
        <v>0</v>
      </c>
      <c r="R149" s="196">
        <f t="shared" si="12"/>
        <v>0</v>
      </c>
      <c r="S149" s="196">
        <v>0</v>
      </c>
      <c r="T149" s="197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98" t="s">
        <v>165</v>
      </c>
      <c r="AT149" s="198" t="s">
        <v>167</v>
      </c>
      <c r="AU149" s="198" t="s">
        <v>85</v>
      </c>
      <c r="AY149" s="15" t="s">
        <v>166</v>
      </c>
      <c r="BE149" s="199">
        <f t="shared" si="14"/>
        <v>0</v>
      </c>
      <c r="BF149" s="199">
        <f t="shared" si="15"/>
        <v>0</v>
      </c>
      <c r="BG149" s="199">
        <f t="shared" si="16"/>
        <v>0</v>
      </c>
      <c r="BH149" s="199">
        <f t="shared" si="17"/>
        <v>0</v>
      </c>
      <c r="BI149" s="199">
        <f t="shared" si="18"/>
        <v>0</v>
      </c>
      <c r="BJ149" s="15" t="s">
        <v>83</v>
      </c>
      <c r="BK149" s="199">
        <f t="shared" si="19"/>
        <v>0</v>
      </c>
      <c r="BL149" s="15" t="s">
        <v>165</v>
      </c>
      <c r="BM149" s="198" t="s">
        <v>440</v>
      </c>
    </row>
    <row r="150" spans="1:65" s="2" customFormat="1" ht="62.65" customHeight="1">
      <c r="A150" s="32"/>
      <c r="B150" s="33"/>
      <c r="C150" s="187" t="s">
        <v>187</v>
      </c>
      <c r="D150" s="187" t="s">
        <v>167</v>
      </c>
      <c r="E150" s="188" t="s">
        <v>2471</v>
      </c>
      <c r="F150" s="189" t="s">
        <v>2472</v>
      </c>
      <c r="G150" s="190" t="s">
        <v>2437</v>
      </c>
      <c r="H150" s="191">
        <v>1</v>
      </c>
      <c r="I150" s="192"/>
      <c r="J150" s="193">
        <f t="shared" si="10"/>
        <v>0</v>
      </c>
      <c r="K150" s="189" t="s">
        <v>1</v>
      </c>
      <c r="L150" s="37"/>
      <c r="M150" s="194" t="s">
        <v>1</v>
      </c>
      <c r="N150" s="195" t="s">
        <v>41</v>
      </c>
      <c r="O150" s="69"/>
      <c r="P150" s="196">
        <f t="shared" si="11"/>
        <v>0</v>
      </c>
      <c r="Q150" s="196">
        <v>0</v>
      </c>
      <c r="R150" s="196">
        <f t="shared" si="12"/>
        <v>0</v>
      </c>
      <c r="S150" s="196">
        <v>0</v>
      </c>
      <c r="T150" s="197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98" t="s">
        <v>165</v>
      </c>
      <c r="AT150" s="198" t="s">
        <v>167</v>
      </c>
      <c r="AU150" s="198" t="s">
        <v>85</v>
      </c>
      <c r="AY150" s="15" t="s">
        <v>166</v>
      </c>
      <c r="BE150" s="199">
        <f t="shared" si="14"/>
        <v>0</v>
      </c>
      <c r="BF150" s="199">
        <f t="shared" si="15"/>
        <v>0</v>
      </c>
      <c r="BG150" s="199">
        <f t="shared" si="16"/>
        <v>0</v>
      </c>
      <c r="BH150" s="199">
        <f t="shared" si="17"/>
        <v>0</v>
      </c>
      <c r="BI150" s="199">
        <f t="shared" si="18"/>
        <v>0</v>
      </c>
      <c r="BJ150" s="15" t="s">
        <v>83</v>
      </c>
      <c r="BK150" s="199">
        <f t="shared" si="19"/>
        <v>0</v>
      </c>
      <c r="BL150" s="15" t="s">
        <v>165</v>
      </c>
      <c r="BM150" s="198" t="s">
        <v>449</v>
      </c>
    </row>
    <row r="151" spans="1:65" s="2" customFormat="1" ht="24.2" customHeight="1">
      <c r="A151" s="32"/>
      <c r="B151" s="33"/>
      <c r="C151" s="187" t="s">
        <v>350</v>
      </c>
      <c r="D151" s="187" t="s">
        <v>167</v>
      </c>
      <c r="E151" s="188" t="s">
        <v>2473</v>
      </c>
      <c r="F151" s="189" t="s">
        <v>2474</v>
      </c>
      <c r="G151" s="190" t="s">
        <v>2475</v>
      </c>
      <c r="H151" s="191">
        <v>1</v>
      </c>
      <c r="I151" s="192"/>
      <c r="J151" s="193">
        <f t="shared" si="10"/>
        <v>0</v>
      </c>
      <c r="K151" s="189" t="s">
        <v>1</v>
      </c>
      <c r="L151" s="37"/>
      <c r="M151" s="194" t="s">
        <v>1</v>
      </c>
      <c r="N151" s="195" t="s">
        <v>41</v>
      </c>
      <c r="O151" s="69"/>
      <c r="P151" s="196">
        <f t="shared" si="11"/>
        <v>0</v>
      </c>
      <c r="Q151" s="196">
        <v>0</v>
      </c>
      <c r="R151" s="196">
        <f t="shared" si="12"/>
        <v>0</v>
      </c>
      <c r="S151" s="196">
        <v>0</v>
      </c>
      <c r="T151" s="197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98" t="s">
        <v>165</v>
      </c>
      <c r="AT151" s="198" t="s">
        <v>167</v>
      </c>
      <c r="AU151" s="198" t="s">
        <v>85</v>
      </c>
      <c r="AY151" s="15" t="s">
        <v>166</v>
      </c>
      <c r="BE151" s="199">
        <f t="shared" si="14"/>
        <v>0</v>
      </c>
      <c r="BF151" s="199">
        <f t="shared" si="15"/>
        <v>0</v>
      </c>
      <c r="BG151" s="199">
        <f t="shared" si="16"/>
        <v>0</v>
      </c>
      <c r="BH151" s="199">
        <f t="shared" si="17"/>
        <v>0</v>
      </c>
      <c r="BI151" s="199">
        <f t="shared" si="18"/>
        <v>0</v>
      </c>
      <c r="BJ151" s="15" t="s">
        <v>83</v>
      </c>
      <c r="BK151" s="199">
        <f t="shared" si="19"/>
        <v>0</v>
      </c>
      <c r="BL151" s="15" t="s">
        <v>165</v>
      </c>
      <c r="BM151" s="198" t="s">
        <v>459</v>
      </c>
    </row>
    <row r="152" spans="1:65" s="2" customFormat="1" ht="33" customHeight="1">
      <c r="A152" s="32"/>
      <c r="B152" s="33"/>
      <c r="C152" s="187" t="s">
        <v>359</v>
      </c>
      <c r="D152" s="187" t="s">
        <v>167</v>
      </c>
      <c r="E152" s="188" t="s">
        <v>2476</v>
      </c>
      <c r="F152" s="189" t="s">
        <v>2477</v>
      </c>
      <c r="G152" s="190" t="s">
        <v>2437</v>
      </c>
      <c r="H152" s="191">
        <v>6</v>
      </c>
      <c r="I152" s="192"/>
      <c r="J152" s="193">
        <f t="shared" si="10"/>
        <v>0</v>
      </c>
      <c r="K152" s="189" t="s">
        <v>1</v>
      </c>
      <c r="L152" s="37"/>
      <c r="M152" s="194" t="s">
        <v>1</v>
      </c>
      <c r="N152" s="195" t="s">
        <v>41</v>
      </c>
      <c r="O152" s="69"/>
      <c r="P152" s="196">
        <f t="shared" si="11"/>
        <v>0</v>
      </c>
      <c r="Q152" s="196">
        <v>0</v>
      </c>
      <c r="R152" s="196">
        <f t="shared" si="12"/>
        <v>0</v>
      </c>
      <c r="S152" s="196">
        <v>0</v>
      </c>
      <c r="T152" s="197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98" t="s">
        <v>165</v>
      </c>
      <c r="AT152" s="198" t="s">
        <v>167</v>
      </c>
      <c r="AU152" s="198" t="s">
        <v>85</v>
      </c>
      <c r="AY152" s="15" t="s">
        <v>166</v>
      </c>
      <c r="BE152" s="199">
        <f t="shared" si="14"/>
        <v>0</v>
      </c>
      <c r="BF152" s="199">
        <f t="shared" si="15"/>
        <v>0</v>
      </c>
      <c r="BG152" s="199">
        <f t="shared" si="16"/>
        <v>0</v>
      </c>
      <c r="BH152" s="199">
        <f t="shared" si="17"/>
        <v>0</v>
      </c>
      <c r="BI152" s="199">
        <f t="shared" si="18"/>
        <v>0</v>
      </c>
      <c r="BJ152" s="15" t="s">
        <v>83</v>
      </c>
      <c r="BK152" s="199">
        <f t="shared" si="19"/>
        <v>0</v>
      </c>
      <c r="BL152" s="15" t="s">
        <v>165</v>
      </c>
      <c r="BM152" s="198" t="s">
        <v>484</v>
      </c>
    </row>
    <row r="153" spans="1:65" s="2" customFormat="1" ht="16.5" customHeight="1">
      <c r="A153" s="32"/>
      <c r="B153" s="33"/>
      <c r="C153" s="187" t="s">
        <v>364</v>
      </c>
      <c r="D153" s="187" t="s">
        <v>167</v>
      </c>
      <c r="E153" s="188" t="s">
        <v>2478</v>
      </c>
      <c r="F153" s="189" t="s">
        <v>2479</v>
      </c>
      <c r="G153" s="190" t="s">
        <v>2480</v>
      </c>
      <c r="H153" s="191">
        <v>6</v>
      </c>
      <c r="I153" s="192"/>
      <c r="J153" s="193">
        <f t="shared" si="10"/>
        <v>0</v>
      </c>
      <c r="K153" s="189" t="s">
        <v>1</v>
      </c>
      <c r="L153" s="37"/>
      <c r="M153" s="194" t="s">
        <v>1</v>
      </c>
      <c r="N153" s="195" t="s">
        <v>41</v>
      </c>
      <c r="O153" s="69"/>
      <c r="P153" s="196">
        <f t="shared" si="11"/>
        <v>0</v>
      </c>
      <c r="Q153" s="196">
        <v>0</v>
      </c>
      <c r="R153" s="196">
        <f t="shared" si="12"/>
        <v>0</v>
      </c>
      <c r="S153" s="196">
        <v>0</v>
      </c>
      <c r="T153" s="197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98" t="s">
        <v>165</v>
      </c>
      <c r="AT153" s="198" t="s">
        <v>167</v>
      </c>
      <c r="AU153" s="198" t="s">
        <v>85</v>
      </c>
      <c r="AY153" s="15" t="s">
        <v>166</v>
      </c>
      <c r="BE153" s="199">
        <f t="shared" si="14"/>
        <v>0</v>
      </c>
      <c r="BF153" s="199">
        <f t="shared" si="15"/>
        <v>0</v>
      </c>
      <c r="BG153" s="199">
        <f t="shared" si="16"/>
        <v>0</v>
      </c>
      <c r="BH153" s="199">
        <f t="shared" si="17"/>
        <v>0</v>
      </c>
      <c r="BI153" s="199">
        <f t="shared" si="18"/>
        <v>0</v>
      </c>
      <c r="BJ153" s="15" t="s">
        <v>83</v>
      </c>
      <c r="BK153" s="199">
        <f t="shared" si="19"/>
        <v>0</v>
      </c>
      <c r="BL153" s="15" t="s">
        <v>165</v>
      </c>
      <c r="BM153" s="198" t="s">
        <v>495</v>
      </c>
    </row>
    <row r="154" spans="1:65" s="2" customFormat="1" ht="16.5" customHeight="1">
      <c r="A154" s="32"/>
      <c r="B154" s="33"/>
      <c r="C154" s="187" t="s">
        <v>7</v>
      </c>
      <c r="D154" s="187" t="s">
        <v>167</v>
      </c>
      <c r="E154" s="188" t="s">
        <v>2481</v>
      </c>
      <c r="F154" s="189" t="s">
        <v>2482</v>
      </c>
      <c r="G154" s="190" t="s">
        <v>2475</v>
      </c>
      <c r="H154" s="191">
        <v>12</v>
      </c>
      <c r="I154" s="192"/>
      <c r="J154" s="193">
        <f t="shared" si="10"/>
        <v>0</v>
      </c>
      <c r="K154" s="189" t="s">
        <v>274</v>
      </c>
      <c r="L154" s="37"/>
      <c r="M154" s="194" t="s">
        <v>1</v>
      </c>
      <c r="N154" s="195" t="s">
        <v>41</v>
      </c>
      <c r="O154" s="69"/>
      <c r="P154" s="196">
        <f t="shared" si="11"/>
        <v>0</v>
      </c>
      <c r="Q154" s="196">
        <v>0.00112</v>
      </c>
      <c r="R154" s="196">
        <f t="shared" si="12"/>
        <v>0.013439999999999999</v>
      </c>
      <c r="S154" s="196">
        <v>0</v>
      </c>
      <c r="T154" s="19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8" t="s">
        <v>165</v>
      </c>
      <c r="AT154" s="198" t="s">
        <v>167</v>
      </c>
      <c r="AU154" s="198" t="s">
        <v>85</v>
      </c>
      <c r="AY154" s="15" t="s">
        <v>166</v>
      </c>
      <c r="BE154" s="199">
        <f t="shared" si="14"/>
        <v>0</v>
      </c>
      <c r="BF154" s="199">
        <f t="shared" si="15"/>
        <v>0</v>
      </c>
      <c r="BG154" s="199">
        <f t="shared" si="16"/>
        <v>0</v>
      </c>
      <c r="BH154" s="199">
        <f t="shared" si="17"/>
        <v>0</v>
      </c>
      <c r="BI154" s="199">
        <f t="shared" si="18"/>
        <v>0</v>
      </c>
      <c r="BJ154" s="15" t="s">
        <v>83</v>
      </c>
      <c r="BK154" s="199">
        <f t="shared" si="19"/>
        <v>0</v>
      </c>
      <c r="BL154" s="15" t="s">
        <v>165</v>
      </c>
      <c r="BM154" s="198" t="s">
        <v>505</v>
      </c>
    </row>
    <row r="155" spans="1:65" s="2" customFormat="1" ht="16.5" customHeight="1">
      <c r="A155" s="32"/>
      <c r="B155" s="33"/>
      <c r="C155" s="187" t="s">
        <v>379</v>
      </c>
      <c r="D155" s="187" t="s">
        <v>167</v>
      </c>
      <c r="E155" s="188" t="s">
        <v>2483</v>
      </c>
      <c r="F155" s="189" t="s">
        <v>2484</v>
      </c>
      <c r="G155" s="190" t="s">
        <v>2485</v>
      </c>
      <c r="H155" s="191">
        <v>48</v>
      </c>
      <c r="I155" s="192"/>
      <c r="J155" s="193">
        <f t="shared" si="10"/>
        <v>0</v>
      </c>
      <c r="K155" s="189" t="s">
        <v>1</v>
      </c>
      <c r="L155" s="37"/>
      <c r="M155" s="194" t="s">
        <v>1</v>
      </c>
      <c r="N155" s="195" t="s">
        <v>41</v>
      </c>
      <c r="O155" s="69"/>
      <c r="P155" s="196">
        <f t="shared" si="11"/>
        <v>0</v>
      </c>
      <c r="Q155" s="196">
        <v>0</v>
      </c>
      <c r="R155" s="196">
        <f t="shared" si="12"/>
        <v>0</v>
      </c>
      <c r="S155" s="196">
        <v>0</v>
      </c>
      <c r="T155" s="19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98" t="s">
        <v>165</v>
      </c>
      <c r="AT155" s="198" t="s">
        <v>167</v>
      </c>
      <c r="AU155" s="198" t="s">
        <v>85</v>
      </c>
      <c r="AY155" s="15" t="s">
        <v>166</v>
      </c>
      <c r="BE155" s="199">
        <f t="shared" si="14"/>
        <v>0</v>
      </c>
      <c r="BF155" s="199">
        <f t="shared" si="15"/>
        <v>0</v>
      </c>
      <c r="BG155" s="199">
        <f t="shared" si="16"/>
        <v>0</v>
      </c>
      <c r="BH155" s="199">
        <f t="shared" si="17"/>
        <v>0</v>
      </c>
      <c r="BI155" s="199">
        <f t="shared" si="18"/>
        <v>0</v>
      </c>
      <c r="BJ155" s="15" t="s">
        <v>83</v>
      </c>
      <c r="BK155" s="199">
        <f t="shared" si="19"/>
        <v>0</v>
      </c>
      <c r="BL155" s="15" t="s">
        <v>165</v>
      </c>
      <c r="BM155" s="198" t="s">
        <v>514</v>
      </c>
    </row>
    <row r="156" spans="1:65" s="2" customFormat="1" ht="21.75" customHeight="1">
      <c r="A156" s="32"/>
      <c r="B156" s="33"/>
      <c r="C156" s="187" t="s">
        <v>388</v>
      </c>
      <c r="D156" s="187" t="s">
        <v>167</v>
      </c>
      <c r="E156" s="188" t="s">
        <v>2486</v>
      </c>
      <c r="F156" s="189" t="s">
        <v>2487</v>
      </c>
      <c r="G156" s="190" t="s">
        <v>697</v>
      </c>
      <c r="H156" s="229"/>
      <c r="I156" s="192"/>
      <c r="J156" s="193">
        <f t="shared" si="10"/>
        <v>0</v>
      </c>
      <c r="K156" s="189" t="s">
        <v>1</v>
      </c>
      <c r="L156" s="37"/>
      <c r="M156" s="194" t="s">
        <v>1</v>
      </c>
      <c r="N156" s="195" t="s">
        <v>41</v>
      </c>
      <c r="O156" s="69"/>
      <c r="P156" s="196">
        <f t="shared" si="11"/>
        <v>0</v>
      </c>
      <c r="Q156" s="196">
        <v>0</v>
      </c>
      <c r="R156" s="196">
        <f t="shared" si="12"/>
        <v>0</v>
      </c>
      <c r="S156" s="196">
        <v>0</v>
      </c>
      <c r="T156" s="19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98" t="s">
        <v>165</v>
      </c>
      <c r="AT156" s="198" t="s">
        <v>167</v>
      </c>
      <c r="AU156" s="198" t="s">
        <v>85</v>
      </c>
      <c r="AY156" s="15" t="s">
        <v>166</v>
      </c>
      <c r="BE156" s="199">
        <f t="shared" si="14"/>
        <v>0</v>
      </c>
      <c r="BF156" s="199">
        <f t="shared" si="15"/>
        <v>0</v>
      </c>
      <c r="BG156" s="199">
        <f t="shared" si="16"/>
        <v>0</v>
      </c>
      <c r="BH156" s="199">
        <f t="shared" si="17"/>
        <v>0</v>
      </c>
      <c r="BI156" s="199">
        <f t="shared" si="18"/>
        <v>0</v>
      </c>
      <c r="BJ156" s="15" t="s">
        <v>83</v>
      </c>
      <c r="BK156" s="199">
        <f t="shared" si="19"/>
        <v>0</v>
      </c>
      <c r="BL156" s="15" t="s">
        <v>165</v>
      </c>
      <c r="BM156" s="198" t="s">
        <v>522</v>
      </c>
    </row>
    <row r="157" spans="2:63" s="12" customFormat="1" ht="22.9" customHeight="1">
      <c r="B157" s="173"/>
      <c r="C157" s="174"/>
      <c r="D157" s="175" t="s">
        <v>75</v>
      </c>
      <c r="E157" s="212" t="s">
        <v>2488</v>
      </c>
      <c r="F157" s="212" t="s">
        <v>2489</v>
      </c>
      <c r="G157" s="174"/>
      <c r="H157" s="174"/>
      <c r="I157" s="177"/>
      <c r="J157" s="213">
        <f>BK157</f>
        <v>0</v>
      </c>
      <c r="K157" s="174"/>
      <c r="L157" s="179"/>
      <c r="M157" s="180"/>
      <c r="N157" s="181"/>
      <c r="O157" s="181"/>
      <c r="P157" s="182">
        <f>SUM(P158:P166)</f>
        <v>0</v>
      </c>
      <c r="Q157" s="181"/>
      <c r="R157" s="182">
        <f>SUM(R158:R166)</f>
        <v>0</v>
      </c>
      <c r="S157" s="181"/>
      <c r="T157" s="183">
        <f>SUM(T158:T166)</f>
        <v>0</v>
      </c>
      <c r="AR157" s="184" t="s">
        <v>83</v>
      </c>
      <c r="AT157" s="185" t="s">
        <v>75</v>
      </c>
      <c r="AU157" s="185" t="s">
        <v>83</v>
      </c>
      <c r="AY157" s="184" t="s">
        <v>166</v>
      </c>
      <c r="BK157" s="186">
        <f>SUM(BK158:BK166)</f>
        <v>0</v>
      </c>
    </row>
    <row r="158" spans="1:65" s="2" customFormat="1" ht="24.2" customHeight="1">
      <c r="A158" s="32"/>
      <c r="B158" s="33"/>
      <c r="C158" s="187" t="s">
        <v>393</v>
      </c>
      <c r="D158" s="187" t="s">
        <v>167</v>
      </c>
      <c r="E158" s="188" t="s">
        <v>2490</v>
      </c>
      <c r="F158" s="189" t="s">
        <v>2491</v>
      </c>
      <c r="G158" s="190" t="s">
        <v>382</v>
      </c>
      <c r="H158" s="191">
        <v>10</v>
      </c>
      <c r="I158" s="192"/>
      <c r="J158" s="193">
        <f aca="true" t="shared" si="20" ref="J158:J166">ROUND(I158*H158,2)</f>
        <v>0</v>
      </c>
      <c r="K158" s="189" t="s">
        <v>1</v>
      </c>
      <c r="L158" s="37"/>
      <c r="M158" s="194" t="s">
        <v>1</v>
      </c>
      <c r="N158" s="195" t="s">
        <v>41</v>
      </c>
      <c r="O158" s="69"/>
      <c r="P158" s="196">
        <f aca="true" t="shared" si="21" ref="P158:P166">O158*H158</f>
        <v>0</v>
      </c>
      <c r="Q158" s="196">
        <v>0</v>
      </c>
      <c r="R158" s="196">
        <f aca="true" t="shared" si="22" ref="R158:R166">Q158*H158</f>
        <v>0</v>
      </c>
      <c r="S158" s="196">
        <v>0</v>
      </c>
      <c r="T158" s="197">
        <f aca="true" t="shared" si="23" ref="T158:T166"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98" t="s">
        <v>165</v>
      </c>
      <c r="AT158" s="198" t="s">
        <v>167</v>
      </c>
      <c r="AU158" s="198" t="s">
        <v>85</v>
      </c>
      <c r="AY158" s="15" t="s">
        <v>166</v>
      </c>
      <c r="BE158" s="199">
        <f aca="true" t="shared" si="24" ref="BE158:BE166">IF(N158="základní",J158,0)</f>
        <v>0</v>
      </c>
      <c r="BF158" s="199">
        <f aca="true" t="shared" si="25" ref="BF158:BF166">IF(N158="snížená",J158,0)</f>
        <v>0</v>
      </c>
      <c r="BG158" s="199">
        <f aca="true" t="shared" si="26" ref="BG158:BG166">IF(N158="zákl. přenesená",J158,0)</f>
        <v>0</v>
      </c>
      <c r="BH158" s="199">
        <f aca="true" t="shared" si="27" ref="BH158:BH166">IF(N158="sníž. přenesená",J158,0)</f>
        <v>0</v>
      </c>
      <c r="BI158" s="199">
        <f aca="true" t="shared" si="28" ref="BI158:BI166">IF(N158="nulová",J158,0)</f>
        <v>0</v>
      </c>
      <c r="BJ158" s="15" t="s">
        <v>83</v>
      </c>
      <c r="BK158" s="199">
        <f aca="true" t="shared" si="29" ref="BK158:BK166">ROUND(I158*H158,2)</f>
        <v>0</v>
      </c>
      <c r="BL158" s="15" t="s">
        <v>165</v>
      </c>
      <c r="BM158" s="198" t="s">
        <v>532</v>
      </c>
    </row>
    <row r="159" spans="1:65" s="2" customFormat="1" ht="24.2" customHeight="1">
      <c r="A159" s="32"/>
      <c r="B159" s="33"/>
      <c r="C159" s="187" t="s">
        <v>398</v>
      </c>
      <c r="D159" s="187" t="s">
        <v>167</v>
      </c>
      <c r="E159" s="188" t="s">
        <v>2492</v>
      </c>
      <c r="F159" s="189" t="s">
        <v>2493</v>
      </c>
      <c r="G159" s="190" t="s">
        <v>382</v>
      </c>
      <c r="H159" s="191">
        <v>10</v>
      </c>
      <c r="I159" s="192"/>
      <c r="J159" s="193">
        <f t="shared" si="20"/>
        <v>0</v>
      </c>
      <c r="K159" s="189" t="s">
        <v>1</v>
      </c>
      <c r="L159" s="37"/>
      <c r="M159" s="194" t="s">
        <v>1</v>
      </c>
      <c r="N159" s="195" t="s">
        <v>41</v>
      </c>
      <c r="O159" s="69"/>
      <c r="P159" s="196">
        <f t="shared" si="21"/>
        <v>0</v>
      </c>
      <c r="Q159" s="196">
        <v>0</v>
      </c>
      <c r="R159" s="196">
        <f t="shared" si="22"/>
        <v>0</v>
      </c>
      <c r="S159" s="196">
        <v>0</v>
      </c>
      <c r="T159" s="197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98" t="s">
        <v>165</v>
      </c>
      <c r="AT159" s="198" t="s">
        <v>167</v>
      </c>
      <c r="AU159" s="198" t="s">
        <v>85</v>
      </c>
      <c r="AY159" s="15" t="s">
        <v>166</v>
      </c>
      <c r="BE159" s="199">
        <f t="shared" si="24"/>
        <v>0</v>
      </c>
      <c r="BF159" s="199">
        <f t="shared" si="25"/>
        <v>0</v>
      </c>
      <c r="BG159" s="199">
        <f t="shared" si="26"/>
        <v>0</v>
      </c>
      <c r="BH159" s="199">
        <f t="shared" si="27"/>
        <v>0</v>
      </c>
      <c r="BI159" s="199">
        <f t="shared" si="28"/>
        <v>0</v>
      </c>
      <c r="BJ159" s="15" t="s">
        <v>83</v>
      </c>
      <c r="BK159" s="199">
        <f t="shared" si="29"/>
        <v>0</v>
      </c>
      <c r="BL159" s="15" t="s">
        <v>165</v>
      </c>
      <c r="BM159" s="198" t="s">
        <v>543</v>
      </c>
    </row>
    <row r="160" spans="1:65" s="2" customFormat="1" ht="24.2" customHeight="1">
      <c r="A160" s="32"/>
      <c r="B160" s="33"/>
      <c r="C160" s="187" t="s">
        <v>408</v>
      </c>
      <c r="D160" s="187" t="s">
        <v>167</v>
      </c>
      <c r="E160" s="188" t="s">
        <v>2494</v>
      </c>
      <c r="F160" s="189" t="s">
        <v>2495</v>
      </c>
      <c r="G160" s="190" t="s">
        <v>382</v>
      </c>
      <c r="H160" s="191">
        <v>45</v>
      </c>
      <c r="I160" s="192"/>
      <c r="J160" s="193">
        <f t="shared" si="20"/>
        <v>0</v>
      </c>
      <c r="K160" s="189" t="s">
        <v>1</v>
      </c>
      <c r="L160" s="37"/>
      <c r="M160" s="194" t="s">
        <v>1</v>
      </c>
      <c r="N160" s="195" t="s">
        <v>41</v>
      </c>
      <c r="O160" s="69"/>
      <c r="P160" s="196">
        <f t="shared" si="21"/>
        <v>0</v>
      </c>
      <c r="Q160" s="196">
        <v>0</v>
      </c>
      <c r="R160" s="196">
        <f t="shared" si="22"/>
        <v>0</v>
      </c>
      <c r="S160" s="196">
        <v>0</v>
      </c>
      <c r="T160" s="197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98" t="s">
        <v>165</v>
      </c>
      <c r="AT160" s="198" t="s">
        <v>167</v>
      </c>
      <c r="AU160" s="198" t="s">
        <v>85</v>
      </c>
      <c r="AY160" s="15" t="s">
        <v>166</v>
      </c>
      <c r="BE160" s="199">
        <f t="shared" si="24"/>
        <v>0</v>
      </c>
      <c r="BF160" s="199">
        <f t="shared" si="25"/>
        <v>0</v>
      </c>
      <c r="BG160" s="199">
        <f t="shared" si="26"/>
        <v>0</v>
      </c>
      <c r="BH160" s="199">
        <f t="shared" si="27"/>
        <v>0</v>
      </c>
      <c r="BI160" s="199">
        <f t="shared" si="28"/>
        <v>0</v>
      </c>
      <c r="BJ160" s="15" t="s">
        <v>83</v>
      </c>
      <c r="BK160" s="199">
        <f t="shared" si="29"/>
        <v>0</v>
      </c>
      <c r="BL160" s="15" t="s">
        <v>165</v>
      </c>
      <c r="BM160" s="198" t="s">
        <v>553</v>
      </c>
    </row>
    <row r="161" spans="1:65" s="2" customFormat="1" ht="24.2" customHeight="1">
      <c r="A161" s="32"/>
      <c r="B161" s="33"/>
      <c r="C161" s="187" t="s">
        <v>414</v>
      </c>
      <c r="D161" s="187" t="s">
        <v>167</v>
      </c>
      <c r="E161" s="188" t="s">
        <v>2496</v>
      </c>
      <c r="F161" s="189" t="s">
        <v>2497</v>
      </c>
      <c r="G161" s="190" t="s">
        <v>382</v>
      </c>
      <c r="H161" s="191">
        <v>165</v>
      </c>
      <c r="I161" s="192"/>
      <c r="J161" s="193">
        <f t="shared" si="20"/>
        <v>0</v>
      </c>
      <c r="K161" s="189" t="s">
        <v>1</v>
      </c>
      <c r="L161" s="37"/>
      <c r="M161" s="194" t="s">
        <v>1</v>
      </c>
      <c r="N161" s="195" t="s">
        <v>41</v>
      </c>
      <c r="O161" s="69"/>
      <c r="P161" s="196">
        <f t="shared" si="21"/>
        <v>0</v>
      </c>
      <c r="Q161" s="196">
        <v>0</v>
      </c>
      <c r="R161" s="196">
        <f t="shared" si="22"/>
        <v>0</v>
      </c>
      <c r="S161" s="196">
        <v>0</v>
      </c>
      <c r="T161" s="197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98" t="s">
        <v>165</v>
      </c>
      <c r="AT161" s="198" t="s">
        <v>167</v>
      </c>
      <c r="AU161" s="198" t="s">
        <v>85</v>
      </c>
      <c r="AY161" s="15" t="s">
        <v>166</v>
      </c>
      <c r="BE161" s="199">
        <f t="shared" si="24"/>
        <v>0</v>
      </c>
      <c r="BF161" s="199">
        <f t="shared" si="25"/>
        <v>0</v>
      </c>
      <c r="BG161" s="199">
        <f t="shared" si="26"/>
        <v>0</v>
      </c>
      <c r="BH161" s="199">
        <f t="shared" si="27"/>
        <v>0</v>
      </c>
      <c r="BI161" s="199">
        <f t="shared" si="28"/>
        <v>0</v>
      </c>
      <c r="BJ161" s="15" t="s">
        <v>83</v>
      </c>
      <c r="BK161" s="199">
        <f t="shared" si="29"/>
        <v>0</v>
      </c>
      <c r="BL161" s="15" t="s">
        <v>165</v>
      </c>
      <c r="BM161" s="198" t="s">
        <v>568</v>
      </c>
    </row>
    <row r="162" spans="1:65" s="2" customFormat="1" ht="24.2" customHeight="1">
      <c r="A162" s="32"/>
      <c r="B162" s="33"/>
      <c r="C162" s="187" t="s">
        <v>420</v>
      </c>
      <c r="D162" s="187" t="s">
        <v>167</v>
      </c>
      <c r="E162" s="188" t="s">
        <v>2498</v>
      </c>
      <c r="F162" s="189" t="s">
        <v>2499</v>
      </c>
      <c r="G162" s="190" t="s">
        <v>382</v>
      </c>
      <c r="H162" s="191">
        <v>75</v>
      </c>
      <c r="I162" s="192"/>
      <c r="J162" s="193">
        <f t="shared" si="20"/>
        <v>0</v>
      </c>
      <c r="K162" s="189" t="s">
        <v>1</v>
      </c>
      <c r="L162" s="37"/>
      <c r="M162" s="194" t="s">
        <v>1</v>
      </c>
      <c r="N162" s="195" t="s">
        <v>41</v>
      </c>
      <c r="O162" s="69"/>
      <c r="P162" s="196">
        <f t="shared" si="21"/>
        <v>0</v>
      </c>
      <c r="Q162" s="196">
        <v>0</v>
      </c>
      <c r="R162" s="196">
        <f t="shared" si="22"/>
        <v>0</v>
      </c>
      <c r="S162" s="196">
        <v>0</v>
      </c>
      <c r="T162" s="197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98" t="s">
        <v>165</v>
      </c>
      <c r="AT162" s="198" t="s">
        <v>167</v>
      </c>
      <c r="AU162" s="198" t="s">
        <v>85</v>
      </c>
      <c r="AY162" s="15" t="s">
        <v>166</v>
      </c>
      <c r="BE162" s="199">
        <f t="shared" si="24"/>
        <v>0</v>
      </c>
      <c r="BF162" s="199">
        <f t="shared" si="25"/>
        <v>0</v>
      </c>
      <c r="BG162" s="199">
        <f t="shared" si="26"/>
        <v>0</v>
      </c>
      <c r="BH162" s="199">
        <f t="shared" si="27"/>
        <v>0</v>
      </c>
      <c r="BI162" s="199">
        <f t="shared" si="28"/>
        <v>0</v>
      </c>
      <c r="BJ162" s="15" t="s">
        <v>83</v>
      </c>
      <c r="BK162" s="199">
        <f t="shared" si="29"/>
        <v>0</v>
      </c>
      <c r="BL162" s="15" t="s">
        <v>165</v>
      </c>
      <c r="BM162" s="198" t="s">
        <v>583</v>
      </c>
    </row>
    <row r="163" spans="1:65" s="2" customFormat="1" ht="24.2" customHeight="1">
      <c r="A163" s="32"/>
      <c r="B163" s="33"/>
      <c r="C163" s="187" t="s">
        <v>424</v>
      </c>
      <c r="D163" s="187" t="s">
        <v>167</v>
      </c>
      <c r="E163" s="188" t="s">
        <v>2500</v>
      </c>
      <c r="F163" s="189" t="s">
        <v>2501</v>
      </c>
      <c r="G163" s="190" t="s">
        <v>382</v>
      </c>
      <c r="H163" s="191">
        <v>145</v>
      </c>
      <c r="I163" s="192"/>
      <c r="J163" s="193">
        <f t="shared" si="20"/>
        <v>0</v>
      </c>
      <c r="K163" s="189" t="s">
        <v>1</v>
      </c>
      <c r="L163" s="37"/>
      <c r="M163" s="194" t="s">
        <v>1</v>
      </c>
      <c r="N163" s="195" t="s">
        <v>41</v>
      </c>
      <c r="O163" s="69"/>
      <c r="P163" s="196">
        <f t="shared" si="21"/>
        <v>0</v>
      </c>
      <c r="Q163" s="196">
        <v>0</v>
      </c>
      <c r="R163" s="196">
        <f t="shared" si="22"/>
        <v>0</v>
      </c>
      <c r="S163" s="196">
        <v>0</v>
      </c>
      <c r="T163" s="197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98" t="s">
        <v>165</v>
      </c>
      <c r="AT163" s="198" t="s">
        <v>167</v>
      </c>
      <c r="AU163" s="198" t="s">
        <v>85</v>
      </c>
      <c r="AY163" s="15" t="s">
        <v>166</v>
      </c>
      <c r="BE163" s="199">
        <f t="shared" si="24"/>
        <v>0</v>
      </c>
      <c r="BF163" s="199">
        <f t="shared" si="25"/>
        <v>0</v>
      </c>
      <c r="BG163" s="199">
        <f t="shared" si="26"/>
        <v>0</v>
      </c>
      <c r="BH163" s="199">
        <f t="shared" si="27"/>
        <v>0</v>
      </c>
      <c r="BI163" s="199">
        <f t="shared" si="28"/>
        <v>0</v>
      </c>
      <c r="BJ163" s="15" t="s">
        <v>83</v>
      </c>
      <c r="BK163" s="199">
        <f t="shared" si="29"/>
        <v>0</v>
      </c>
      <c r="BL163" s="15" t="s">
        <v>165</v>
      </c>
      <c r="BM163" s="198" t="s">
        <v>600</v>
      </c>
    </row>
    <row r="164" spans="1:65" s="2" customFormat="1" ht="24.2" customHeight="1">
      <c r="A164" s="32"/>
      <c r="B164" s="33"/>
      <c r="C164" s="187" t="s">
        <v>430</v>
      </c>
      <c r="D164" s="187" t="s">
        <v>167</v>
      </c>
      <c r="E164" s="188" t="s">
        <v>2502</v>
      </c>
      <c r="F164" s="189" t="s">
        <v>2503</v>
      </c>
      <c r="G164" s="190" t="s">
        <v>382</v>
      </c>
      <c r="H164" s="191">
        <v>400</v>
      </c>
      <c r="I164" s="192"/>
      <c r="J164" s="193">
        <f t="shared" si="20"/>
        <v>0</v>
      </c>
      <c r="K164" s="189" t="s">
        <v>1</v>
      </c>
      <c r="L164" s="37"/>
      <c r="M164" s="194" t="s">
        <v>1</v>
      </c>
      <c r="N164" s="195" t="s">
        <v>41</v>
      </c>
      <c r="O164" s="69"/>
      <c r="P164" s="196">
        <f t="shared" si="21"/>
        <v>0</v>
      </c>
      <c r="Q164" s="196">
        <v>0</v>
      </c>
      <c r="R164" s="196">
        <f t="shared" si="22"/>
        <v>0</v>
      </c>
      <c r="S164" s="196">
        <v>0</v>
      </c>
      <c r="T164" s="197">
        <f t="shared" si="2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98" t="s">
        <v>165</v>
      </c>
      <c r="AT164" s="198" t="s">
        <v>167</v>
      </c>
      <c r="AU164" s="198" t="s">
        <v>85</v>
      </c>
      <c r="AY164" s="15" t="s">
        <v>166</v>
      </c>
      <c r="BE164" s="199">
        <f t="shared" si="24"/>
        <v>0</v>
      </c>
      <c r="BF164" s="199">
        <f t="shared" si="25"/>
        <v>0</v>
      </c>
      <c r="BG164" s="199">
        <f t="shared" si="26"/>
        <v>0</v>
      </c>
      <c r="BH164" s="199">
        <f t="shared" si="27"/>
        <v>0</v>
      </c>
      <c r="BI164" s="199">
        <f t="shared" si="28"/>
        <v>0</v>
      </c>
      <c r="BJ164" s="15" t="s">
        <v>83</v>
      </c>
      <c r="BK164" s="199">
        <f t="shared" si="29"/>
        <v>0</v>
      </c>
      <c r="BL164" s="15" t="s">
        <v>165</v>
      </c>
      <c r="BM164" s="198" t="s">
        <v>609</v>
      </c>
    </row>
    <row r="165" spans="1:65" s="2" customFormat="1" ht="24.2" customHeight="1">
      <c r="A165" s="32"/>
      <c r="B165" s="33"/>
      <c r="C165" s="187" t="s">
        <v>434</v>
      </c>
      <c r="D165" s="187" t="s">
        <v>167</v>
      </c>
      <c r="E165" s="188" t="s">
        <v>2504</v>
      </c>
      <c r="F165" s="189" t="s">
        <v>2505</v>
      </c>
      <c r="G165" s="190" t="s">
        <v>382</v>
      </c>
      <c r="H165" s="191">
        <v>850</v>
      </c>
      <c r="I165" s="192"/>
      <c r="J165" s="193">
        <f t="shared" si="20"/>
        <v>0</v>
      </c>
      <c r="K165" s="189" t="s">
        <v>1</v>
      </c>
      <c r="L165" s="37"/>
      <c r="M165" s="194" t="s">
        <v>1</v>
      </c>
      <c r="N165" s="195" t="s">
        <v>41</v>
      </c>
      <c r="O165" s="69"/>
      <c r="P165" s="196">
        <f t="shared" si="21"/>
        <v>0</v>
      </c>
      <c r="Q165" s="196">
        <v>0</v>
      </c>
      <c r="R165" s="196">
        <f t="shared" si="22"/>
        <v>0</v>
      </c>
      <c r="S165" s="196">
        <v>0</v>
      </c>
      <c r="T165" s="197">
        <f t="shared" si="2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98" t="s">
        <v>165</v>
      </c>
      <c r="AT165" s="198" t="s">
        <v>167</v>
      </c>
      <c r="AU165" s="198" t="s">
        <v>85</v>
      </c>
      <c r="AY165" s="15" t="s">
        <v>166</v>
      </c>
      <c r="BE165" s="199">
        <f t="shared" si="24"/>
        <v>0</v>
      </c>
      <c r="BF165" s="199">
        <f t="shared" si="25"/>
        <v>0</v>
      </c>
      <c r="BG165" s="199">
        <f t="shared" si="26"/>
        <v>0</v>
      </c>
      <c r="BH165" s="199">
        <f t="shared" si="27"/>
        <v>0</v>
      </c>
      <c r="BI165" s="199">
        <f t="shared" si="28"/>
        <v>0</v>
      </c>
      <c r="BJ165" s="15" t="s">
        <v>83</v>
      </c>
      <c r="BK165" s="199">
        <f t="shared" si="29"/>
        <v>0</v>
      </c>
      <c r="BL165" s="15" t="s">
        <v>165</v>
      </c>
      <c r="BM165" s="198" t="s">
        <v>623</v>
      </c>
    </row>
    <row r="166" spans="1:65" s="2" customFormat="1" ht="24.2" customHeight="1">
      <c r="A166" s="32"/>
      <c r="B166" s="33"/>
      <c r="C166" s="187" t="s">
        <v>440</v>
      </c>
      <c r="D166" s="187" t="s">
        <v>167</v>
      </c>
      <c r="E166" s="188" t="s">
        <v>2506</v>
      </c>
      <c r="F166" s="189" t="s">
        <v>2507</v>
      </c>
      <c r="G166" s="190" t="s">
        <v>697</v>
      </c>
      <c r="H166" s="229"/>
      <c r="I166" s="192"/>
      <c r="J166" s="193">
        <f t="shared" si="20"/>
        <v>0</v>
      </c>
      <c r="K166" s="189" t="s">
        <v>1</v>
      </c>
      <c r="L166" s="37"/>
      <c r="M166" s="194" t="s">
        <v>1</v>
      </c>
      <c r="N166" s="195" t="s">
        <v>41</v>
      </c>
      <c r="O166" s="69"/>
      <c r="P166" s="196">
        <f t="shared" si="21"/>
        <v>0</v>
      </c>
      <c r="Q166" s="196">
        <v>0</v>
      </c>
      <c r="R166" s="196">
        <f t="shared" si="22"/>
        <v>0</v>
      </c>
      <c r="S166" s="196">
        <v>0</v>
      </c>
      <c r="T166" s="197">
        <f t="shared" si="2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98" t="s">
        <v>165</v>
      </c>
      <c r="AT166" s="198" t="s">
        <v>167</v>
      </c>
      <c r="AU166" s="198" t="s">
        <v>85</v>
      </c>
      <c r="AY166" s="15" t="s">
        <v>166</v>
      </c>
      <c r="BE166" s="199">
        <f t="shared" si="24"/>
        <v>0</v>
      </c>
      <c r="BF166" s="199">
        <f t="shared" si="25"/>
        <v>0</v>
      </c>
      <c r="BG166" s="199">
        <f t="shared" si="26"/>
        <v>0</v>
      </c>
      <c r="BH166" s="199">
        <f t="shared" si="27"/>
        <v>0</v>
      </c>
      <c r="BI166" s="199">
        <f t="shared" si="28"/>
        <v>0</v>
      </c>
      <c r="BJ166" s="15" t="s">
        <v>83</v>
      </c>
      <c r="BK166" s="199">
        <f t="shared" si="29"/>
        <v>0</v>
      </c>
      <c r="BL166" s="15" t="s">
        <v>165</v>
      </c>
      <c r="BM166" s="198" t="s">
        <v>633</v>
      </c>
    </row>
    <row r="167" spans="2:63" s="12" customFormat="1" ht="22.9" customHeight="1">
      <c r="B167" s="173"/>
      <c r="C167" s="174"/>
      <c r="D167" s="175" t="s">
        <v>75</v>
      </c>
      <c r="E167" s="212" t="s">
        <v>2508</v>
      </c>
      <c r="F167" s="212" t="s">
        <v>2509</v>
      </c>
      <c r="G167" s="174"/>
      <c r="H167" s="174"/>
      <c r="I167" s="177"/>
      <c r="J167" s="213">
        <f>BK167</f>
        <v>0</v>
      </c>
      <c r="K167" s="174"/>
      <c r="L167" s="179"/>
      <c r="M167" s="180"/>
      <c r="N167" s="181"/>
      <c r="O167" s="181"/>
      <c r="P167" s="182">
        <f>SUM(P168:P181)</f>
        <v>0</v>
      </c>
      <c r="Q167" s="181"/>
      <c r="R167" s="182">
        <f>SUM(R168:R181)</f>
        <v>0</v>
      </c>
      <c r="S167" s="181"/>
      <c r="T167" s="183">
        <f>SUM(T168:T181)</f>
        <v>0</v>
      </c>
      <c r="AR167" s="184" t="s">
        <v>83</v>
      </c>
      <c r="AT167" s="185" t="s">
        <v>75</v>
      </c>
      <c r="AU167" s="185" t="s">
        <v>83</v>
      </c>
      <c r="AY167" s="184" t="s">
        <v>166</v>
      </c>
      <c r="BK167" s="186">
        <f>SUM(BK168:BK181)</f>
        <v>0</v>
      </c>
    </row>
    <row r="168" spans="1:65" s="2" customFormat="1" ht="16.5" customHeight="1">
      <c r="A168" s="32"/>
      <c r="B168" s="33"/>
      <c r="C168" s="187" t="s">
        <v>444</v>
      </c>
      <c r="D168" s="187" t="s">
        <v>167</v>
      </c>
      <c r="E168" s="188" t="s">
        <v>2510</v>
      </c>
      <c r="F168" s="189" t="s">
        <v>2511</v>
      </c>
      <c r="G168" s="190" t="s">
        <v>2475</v>
      </c>
      <c r="H168" s="191">
        <v>5</v>
      </c>
      <c r="I168" s="192"/>
      <c r="J168" s="193">
        <f aca="true" t="shared" si="30" ref="J168:J181">ROUND(I168*H168,2)</f>
        <v>0</v>
      </c>
      <c r="K168" s="189" t="s">
        <v>1</v>
      </c>
      <c r="L168" s="37"/>
      <c r="M168" s="194" t="s">
        <v>1</v>
      </c>
      <c r="N168" s="195" t="s">
        <v>41</v>
      </c>
      <c r="O168" s="69"/>
      <c r="P168" s="196">
        <f aca="true" t="shared" si="31" ref="P168:P181">O168*H168</f>
        <v>0</v>
      </c>
      <c r="Q168" s="196">
        <v>0</v>
      </c>
      <c r="R168" s="196">
        <f aca="true" t="shared" si="32" ref="R168:R181">Q168*H168</f>
        <v>0</v>
      </c>
      <c r="S168" s="196">
        <v>0</v>
      </c>
      <c r="T168" s="197">
        <f aca="true" t="shared" si="33" ref="T168:T181"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98" t="s">
        <v>165</v>
      </c>
      <c r="AT168" s="198" t="s">
        <v>167</v>
      </c>
      <c r="AU168" s="198" t="s">
        <v>85</v>
      </c>
      <c r="AY168" s="15" t="s">
        <v>166</v>
      </c>
      <c r="BE168" s="199">
        <f aca="true" t="shared" si="34" ref="BE168:BE181">IF(N168="základní",J168,0)</f>
        <v>0</v>
      </c>
      <c r="BF168" s="199">
        <f aca="true" t="shared" si="35" ref="BF168:BF181">IF(N168="snížená",J168,0)</f>
        <v>0</v>
      </c>
      <c r="BG168" s="199">
        <f aca="true" t="shared" si="36" ref="BG168:BG181">IF(N168="zákl. přenesená",J168,0)</f>
        <v>0</v>
      </c>
      <c r="BH168" s="199">
        <f aca="true" t="shared" si="37" ref="BH168:BH181">IF(N168="sníž. přenesená",J168,0)</f>
        <v>0</v>
      </c>
      <c r="BI168" s="199">
        <f aca="true" t="shared" si="38" ref="BI168:BI181">IF(N168="nulová",J168,0)</f>
        <v>0</v>
      </c>
      <c r="BJ168" s="15" t="s">
        <v>83</v>
      </c>
      <c r="BK168" s="199">
        <f aca="true" t="shared" si="39" ref="BK168:BK181">ROUND(I168*H168,2)</f>
        <v>0</v>
      </c>
      <c r="BL168" s="15" t="s">
        <v>165</v>
      </c>
      <c r="BM168" s="198" t="s">
        <v>641</v>
      </c>
    </row>
    <row r="169" spans="1:65" s="2" customFormat="1" ht="16.5" customHeight="1">
      <c r="A169" s="32"/>
      <c r="B169" s="33"/>
      <c r="C169" s="187" t="s">
        <v>449</v>
      </c>
      <c r="D169" s="187" t="s">
        <v>167</v>
      </c>
      <c r="E169" s="188" t="s">
        <v>2512</v>
      </c>
      <c r="F169" s="189" t="s">
        <v>2513</v>
      </c>
      <c r="G169" s="190" t="s">
        <v>2475</v>
      </c>
      <c r="H169" s="191">
        <v>2</v>
      </c>
      <c r="I169" s="192"/>
      <c r="J169" s="193">
        <f t="shared" si="30"/>
        <v>0</v>
      </c>
      <c r="K169" s="189" t="s">
        <v>1</v>
      </c>
      <c r="L169" s="37"/>
      <c r="M169" s="194" t="s">
        <v>1</v>
      </c>
      <c r="N169" s="195" t="s">
        <v>41</v>
      </c>
      <c r="O169" s="69"/>
      <c r="P169" s="196">
        <f t="shared" si="31"/>
        <v>0</v>
      </c>
      <c r="Q169" s="196">
        <v>0</v>
      </c>
      <c r="R169" s="196">
        <f t="shared" si="32"/>
        <v>0</v>
      </c>
      <c r="S169" s="196">
        <v>0</v>
      </c>
      <c r="T169" s="197">
        <f t="shared" si="3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98" t="s">
        <v>165</v>
      </c>
      <c r="AT169" s="198" t="s">
        <v>167</v>
      </c>
      <c r="AU169" s="198" t="s">
        <v>85</v>
      </c>
      <c r="AY169" s="15" t="s">
        <v>166</v>
      </c>
      <c r="BE169" s="199">
        <f t="shared" si="34"/>
        <v>0</v>
      </c>
      <c r="BF169" s="199">
        <f t="shared" si="35"/>
        <v>0</v>
      </c>
      <c r="BG169" s="199">
        <f t="shared" si="36"/>
        <v>0</v>
      </c>
      <c r="BH169" s="199">
        <f t="shared" si="37"/>
        <v>0</v>
      </c>
      <c r="BI169" s="199">
        <f t="shared" si="38"/>
        <v>0</v>
      </c>
      <c r="BJ169" s="15" t="s">
        <v>83</v>
      </c>
      <c r="BK169" s="199">
        <f t="shared" si="39"/>
        <v>0</v>
      </c>
      <c r="BL169" s="15" t="s">
        <v>165</v>
      </c>
      <c r="BM169" s="198" t="s">
        <v>661</v>
      </c>
    </row>
    <row r="170" spans="1:65" s="2" customFormat="1" ht="16.5" customHeight="1">
      <c r="A170" s="32"/>
      <c r="B170" s="33"/>
      <c r="C170" s="187" t="s">
        <v>453</v>
      </c>
      <c r="D170" s="187" t="s">
        <v>167</v>
      </c>
      <c r="E170" s="188" t="s">
        <v>2514</v>
      </c>
      <c r="F170" s="189" t="s">
        <v>2515</v>
      </c>
      <c r="G170" s="190" t="s">
        <v>2475</v>
      </c>
      <c r="H170" s="191">
        <v>4</v>
      </c>
      <c r="I170" s="192"/>
      <c r="J170" s="193">
        <f t="shared" si="30"/>
        <v>0</v>
      </c>
      <c r="K170" s="189" t="s">
        <v>1</v>
      </c>
      <c r="L170" s="37"/>
      <c r="M170" s="194" t="s">
        <v>1</v>
      </c>
      <c r="N170" s="195" t="s">
        <v>41</v>
      </c>
      <c r="O170" s="69"/>
      <c r="P170" s="196">
        <f t="shared" si="31"/>
        <v>0</v>
      </c>
      <c r="Q170" s="196">
        <v>0</v>
      </c>
      <c r="R170" s="196">
        <f t="shared" si="32"/>
        <v>0</v>
      </c>
      <c r="S170" s="196">
        <v>0</v>
      </c>
      <c r="T170" s="197">
        <f t="shared" si="3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98" t="s">
        <v>165</v>
      </c>
      <c r="AT170" s="198" t="s">
        <v>167</v>
      </c>
      <c r="AU170" s="198" t="s">
        <v>85</v>
      </c>
      <c r="AY170" s="15" t="s">
        <v>166</v>
      </c>
      <c r="BE170" s="199">
        <f t="shared" si="34"/>
        <v>0</v>
      </c>
      <c r="BF170" s="199">
        <f t="shared" si="35"/>
        <v>0</v>
      </c>
      <c r="BG170" s="199">
        <f t="shared" si="36"/>
        <v>0</v>
      </c>
      <c r="BH170" s="199">
        <f t="shared" si="37"/>
        <v>0</v>
      </c>
      <c r="BI170" s="199">
        <f t="shared" si="38"/>
        <v>0</v>
      </c>
      <c r="BJ170" s="15" t="s">
        <v>83</v>
      </c>
      <c r="BK170" s="199">
        <f t="shared" si="39"/>
        <v>0</v>
      </c>
      <c r="BL170" s="15" t="s">
        <v>165</v>
      </c>
      <c r="BM170" s="198" t="s">
        <v>670</v>
      </c>
    </row>
    <row r="171" spans="1:65" s="2" customFormat="1" ht="16.5" customHeight="1">
      <c r="A171" s="32"/>
      <c r="B171" s="33"/>
      <c r="C171" s="187" t="s">
        <v>459</v>
      </c>
      <c r="D171" s="187" t="s">
        <v>167</v>
      </c>
      <c r="E171" s="188" t="s">
        <v>2516</v>
      </c>
      <c r="F171" s="189" t="s">
        <v>2517</v>
      </c>
      <c r="G171" s="190" t="s">
        <v>2475</v>
      </c>
      <c r="H171" s="191">
        <v>2</v>
      </c>
      <c r="I171" s="192"/>
      <c r="J171" s="193">
        <f t="shared" si="30"/>
        <v>0</v>
      </c>
      <c r="K171" s="189" t="s">
        <v>1</v>
      </c>
      <c r="L171" s="37"/>
      <c r="M171" s="194" t="s">
        <v>1</v>
      </c>
      <c r="N171" s="195" t="s">
        <v>41</v>
      </c>
      <c r="O171" s="69"/>
      <c r="P171" s="196">
        <f t="shared" si="31"/>
        <v>0</v>
      </c>
      <c r="Q171" s="196">
        <v>0</v>
      </c>
      <c r="R171" s="196">
        <f t="shared" si="32"/>
        <v>0</v>
      </c>
      <c r="S171" s="196">
        <v>0</v>
      </c>
      <c r="T171" s="197">
        <f t="shared" si="3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98" t="s">
        <v>165</v>
      </c>
      <c r="AT171" s="198" t="s">
        <v>167</v>
      </c>
      <c r="AU171" s="198" t="s">
        <v>85</v>
      </c>
      <c r="AY171" s="15" t="s">
        <v>166</v>
      </c>
      <c r="BE171" s="199">
        <f t="shared" si="34"/>
        <v>0</v>
      </c>
      <c r="BF171" s="199">
        <f t="shared" si="35"/>
        <v>0</v>
      </c>
      <c r="BG171" s="199">
        <f t="shared" si="36"/>
        <v>0</v>
      </c>
      <c r="BH171" s="199">
        <f t="shared" si="37"/>
        <v>0</v>
      </c>
      <c r="BI171" s="199">
        <f t="shared" si="38"/>
        <v>0</v>
      </c>
      <c r="BJ171" s="15" t="s">
        <v>83</v>
      </c>
      <c r="BK171" s="199">
        <f t="shared" si="39"/>
        <v>0</v>
      </c>
      <c r="BL171" s="15" t="s">
        <v>165</v>
      </c>
      <c r="BM171" s="198" t="s">
        <v>680</v>
      </c>
    </row>
    <row r="172" spans="1:65" s="2" customFormat="1" ht="16.5" customHeight="1">
      <c r="A172" s="32"/>
      <c r="B172" s="33"/>
      <c r="C172" s="187" t="s">
        <v>472</v>
      </c>
      <c r="D172" s="187" t="s">
        <v>167</v>
      </c>
      <c r="E172" s="188" t="s">
        <v>2518</v>
      </c>
      <c r="F172" s="189" t="s">
        <v>2519</v>
      </c>
      <c r="G172" s="190" t="s">
        <v>2475</v>
      </c>
      <c r="H172" s="191">
        <v>4</v>
      </c>
      <c r="I172" s="192"/>
      <c r="J172" s="193">
        <f t="shared" si="30"/>
        <v>0</v>
      </c>
      <c r="K172" s="189" t="s">
        <v>1</v>
      </c>
      <c r="L172" s="37"/>
      <c r="M172" s="194" t="s">
        <v>1</v>
      </c>
      <c r="N172" s="195" t="s">
        <v>41</v>
      </c>
      <c r="O172" s="69"/>
      <c r="P172" s="196">
        <f t="shared" si="31"/>
        <v>0</v>
      </c>
      <c r="Q172" s="196">
        <v>0</v>
      </c>
      <c r="R172" s="196">
        <f t="shared" si="32"/>
        <v>0</v>
      </c>
      <c r="S172" s="196">
        <v>0</v>
      </c>
      <c r="T172" s="197">
        <f t="shared" si="3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98" t="s">
        <v>165</v>
      </c>
      <c r="AT172" s="198" t="s">
        <v>167</v>
      </c>
      <c r="AU172" s="198" t="s">
        <v>85</v>
      </c>
      <c r="AY172" s="15" t="s">
        <v>166</v>
      </c>
      <c r="BE172" s="199">
        <f t="shared" si="34"/>
        <v>0</v>
      </c>
      <c r="BF172" s="199">
        <f t="shared" si="35"/>
        <v>0</v>
      </c>
      <c r="BG172" s="199">
        <f t="shared" si="36"/>
        <v>0</v>
      </c>
      <c r="BH172" s="199">
        <f t="shared" si="37"/>
        <v>0</v>
      </c>
      <c r="BI172" s="199">
        <f t="shared" si="38"/>
        <v>0</v>
      </c>
      <c r="BJ172" s="15" t="s">
        <v>83</v>
      </c>
      <c r="BK172" s="199">
        <f t="shared" si="39"/>
        <v>0</v>
      </c>
      <c r="BL172" s="15" t="s">
        <v>165</v>
      </c>
      <c r="BM172" s="198" t="s">
        <v>687</v>
      </c>
    </row>
    <row r="173" spans="1:65" s="2" customFormat="1" ht="16.5" customHeight="1">
      <c r="A173" s="32"/>
      <c r="B173" s="33"/>
      <c r="C173" s="187" t="s">
        <v>484</v>
      </c>
      <c r="D173" s="187" t="s">
        <v>167</v>
      </c>
      <c r="E173" s="188" t="s">
        <v>2520</v>
      </c>
      <c r="F173" s="189" t="s">
        <v>2521</v>
      </c>
      <c r="G173" s="190" t="s">
        <v>2475</v>
      </c>
      <c r="H173" s="191">
        <v>10</v>
      </c>
      <c r="I173" s="192"/>
      <c r="J173" s="193">
        <f t="shared" si="30"/>
        <v>0</v>
      </c>
      <c r="K173" s="189" t="s">
        <v>1</v>
      </c>
      <c r="L173" s="37"/>
      <c r="M173" s="194" t="s">
        <v>1</v>
      </c>
      <c r="N173" s="195" t="s">
        <v>41</v>
      </c>
      <c r="O173" s="69"/>
      <c r="P173" s="196">
        <f t="shared" si="31"/>
        <v>0</v>
      </c>
      <c r="Q173" s="196">
        <v>0</v>
      </c>
      <c r="R173" s="196">
        <f t="shared" si="32"/>
        <v>0</v>
      </c>
      <c r="S173" s="196">
        <v>0</v>
      </c>
      <c r="T173" s="197">
        <f t="shared" si="3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98" t="s">
        <v>165</v>
      </c>
      <c r="AT173" s="198" t="s">
        <v>167</v>
      </c>
      <c r="AU173" s="198" t="s">
        <v>85</v>
      </c>
      <c r="AY173" s="15" t="s">
        <v>166</v>
      </c>
      <c r="BE173" s="199">
        <f t="shared" si="34"/>
        <v>0</v>
      </c>
      <c r="BF173" s="199">
        <f t="shared" si="35"/>
        <v>0</v>
      </c>
      <c r="BG173" s="199">
        <f t="shared" si="36"/>
        <v>0</v>
      </c>
      <c r="BH173" s="199">
        <f t="shared" si="37"/>
        <v>0</v>
      </c>
      <c r="BI173" s="199">
        <f t="shared" si="38"/>
        <v>0</v>
      </c>
      <c r="BJ173" s="15" t="s">
        <v>83</v>
      </c>
      <c r="BK173" s="199">
        <f t="shared" si="39"/>
        <v>0</v>
      </c>
      <c r="BL173" s="15" t="s">
        <v>165</v>
      </c>
      <c r="BM173" s="198" t="s">
        <v>694</v>
      </c>
    </row>
    <row r="174" spans="1:65" s="2" customFormat="1" ht="16.5" customHeight="1">
      <c r="A174" s="32"/>
      <c r="B174" s="33"/>
      <c r="C174" s="187" t="s">
        <v>489</v>
      </c>
      <c r="D174" s="187" t="s">
        <v>167</v>
      </c>
      <c r="E174" s="188" t="s">
        <v>2522</v>
      </c>
      <c r="F174" s="189" t="s">
        <v>2523</v>
      </c>
      <c r="G174" s="190" t="s">
        <v>2475</v>
      </c>
      <c r="H174" s="191">
        <v>2</v>
      </c>
      <c r="I174" s="192"/>
      <c r="J174" s="193">
        <f t="shared" si="30"/>
        <v>0</v>
      </c>
      <c r="K174" s="189" t="s">
        <v>1</v>
      </c>
      <c r="L174" s="37"/>
      <c r="M174" s="194" t="s">
        <v>1</v>
      </c>
      <c r="N174" s="195" t="s">
        <v>41</v>
      </c>
      <c r="O174" s="69"/>
      <c r="P174" s="196">
        <f t="shared" si="31"/>
        <v>0</v>
      </c>
      <c r="Q174" s="196">
        <v>0</v>
      </c>
      <c r="R174" s="196">
        <f t="shared" si="32"/>
        <v>0</v>
      </c>
      <c r="S174" s="196">
        <v>0</v>
      </c>
      <c r="T174" s="197">
        <f t="shared" si="3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98" t="s">
        <v>165</v>
      </c>
      <c r="AT174" s="198" t="s">
        <v>167</v>
      </c>
      <c r="AU174" s="198" t="s">
        <v>85</v>
      </c>
      <c r="AY174" s="15" t="s">
        <v>166</v>
      </c>
      <c r="BE174" s="199">
        <f t="shared" si="34"/>
        <v>0</v>
      </c>
      <c r="BF174" s="199">
        <f t="shared" si="35"/>
        <v>0</v>
      </c>
      <c r="BG174" s="199">
        <f t="shared" si="36"/>
        <v>0</v>
      </c>
      <c r="BH174" s="199">
        <f t="shared" si="37"/>
        <v>0</v>
      </c>
      <c r="BI174" s="199">
        <f t="shared" si="38"/>
        <v>0</v>
      </c>
      <c r="BJ174" s="15" t="s">
        <v>83</v>
      </c>
      <c r="BK174" s="199">
        <f t="shared" si="39"/>
        <v>0</v>
      </c>
      <c r="BL174" s="15" t="s">
        <v>165</v>
      </c>
      <c r="BM174" s="198" t="s">
        <v>705</v>
      </c>
    </row>
    <row r="175" spans="1:65" s="2" customFormat="1" ht="16.5" customHeight="1">
      <c r="A175" s="32"/>
      <c r="B175" s="33"/>
      <c r="C175" s="187" t="s">
        <v>495</v>
      </c>
      <c r="D175" s="187" t="s">
        <v>167</v>
      </c>
      <c r="E175" s="188" t="s">
        <v>2524</v>
      </c>
      <c r="F175" s="189" t="s">
        <v>2525</v>
      </c>
      <c r="G175" s="190" t="s">
        <v>2475</v>
      </c>
      <c r="H175" s="191">
        <v>2</v>
      </c>
      <c r="I175" s="192"/>
      <c r="J175" s="193">
        <f t="shared" si="30"/>
        <v>0</v>
      </c>
      <c r="K175" s="189" t="s">
        <v>1</v>
      </c>
      <c r="L175" s="37"/>
      <c r="M175" s="194" t="s">
        <v>1</v>
      </c>
      <c r="N175" s="195" t="s">
        <v>41</v>
      </c>
      <c r="O175" s="69"/>
      <c r="P175" s="196">
        <f t="shared" si="31"/>
        <v>0</v>
      </c>
      <c r="Q175" s="196">
        <v>0</v>
      </c>
      <c r="R175" s="196">
        <f t="shared" si="32"/>
        <v>0</v>
      </c>
      <c r="S175" s="196">
        <v>0</v>
      </c>
      <c r="T175" s="197">
        <f t="shared" si="3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98" t="s">
        <v>165</v>
      </c>
      <c r="AT175" s="198" t="s">
        <v>167</v>
      </c>
      <c r="AU175" s="198" t="s">
        <v>85</v>
      </c>
      <c r="AY175" s="15" t="s">
        <v>166</v>
      </c>
      <c r="BE175" s="199">
        <f t="shared" si="34"/>
        <v>0</v>
      </c>
      <c r="BF175" s="199">
        <f t="shared" si="35"/>
        <v>0</v>
      </c>
      <c r="BG175" s="199">
        <f t="shared" si="36"/>
        <v>0</v>
      </c>
      <c r="BH175" s="199">
        <f t="shared" si="37"/>
        <v>0</v>
      </c>
      <c r="BI175" s="199">
        <f t="shared" si="38"/>
        <v>0</v>
      </c>
      <c r="BJ175" s="15" t="s">
        <v>83</v>
      </c>
      <c r="BK175" s="199">
        <f t="shared" si="39"/>
        <v>0</v>
      </c>
      <c r="BL175" s="15" t="s">
        <v>165</v>
      </c>
      <c r="BM175" s="198" t="s">
        <v>714</v>
      </c>
    </row>
    <row r="176" spans="1:65" s="2" customFormat="1" ht="16.5" customHeight="1">
      <c r="A176" s="32"/>
      <c r="B176" s="33"/>
      <c r="C176" s="187" t="s">
        <v>500</v>
      </c>
      <c r="D176" s="187" t="s">
        <v>167</v>
      </c>
      <c r="E176" s="188" t="s">
        <v>2526</v>
      </c>
      <c r="F176" s="189" t="s">
        <v>2527</v>
      </c>
      <c r="G176" s="190" t="s">
        <v>2475</v>
      </c>
      <c r="H176" s="191">
        <v>4</v>
      </c>
      <c r="I176" s="192"/>
      <c r="J176" s="193">
        <f t="shared" si="30"/>
        <v>0</v>
      </c>
      <c r="K176" s="189" t="s">
        <v>1</v>
      </c>
      <c r="L176" s="37"/>
      <c r="M176" s="194" t="s">
        <v>1</v>
      </c>
      <c r="N176" s="195" t="s">
        <v>41</v>
      </c>
      <c r="O176" s="69"/>
      <c r="P176" s="196">
        <f t="shared" si="31"/>
        <v>0</v>
      </c>
      <c r="Q176" s="196">
        <v>0</v>
      </c>
      <c r="R176" s="196">
        <f t="shared" si="32"/>
        <v>0</v>
      </c>
      <c r="S176" s="196">
        <v>0</v>
      </c>
      <c r="T176" s="197">
        <f t="shared" si="3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98" t="s">
        <v>165</v>
      </c>
      <c r="AT176" s="198" t="s">
        <v>167</v>
      </c>
      <c r="AU176" s="198" t="s">
        <v>85</v>
      </c>
      <c r="AY176" s="15" t="s">
        <v>166</v>
      </c>
      <c r="BE176" s="199">
        <f t="shared" si="34"/>
        <v>0</v>
      </c>
      <c r="BF176" s="199">
        <f t="shared" si="35"/>
        <v>0</v>
      </c>
      <c r="BG176" s="199">
        <f t="shared" si="36"/>
        <v>0</v>
      </c>
      <c r="BH176" s="199">
        <f t="shared" si="37"/>
        <v>0</v>
      </c>
      <c r="BI176" s="199">
        <f t="shared" si="38"/>
        <v>0</v>
      </c>
      <c r="BJ176" s="15" t="s">
        <v>83</v>
      </c>
      <c r="BK176" s="199">
        <f t="shared" si="39"/>
        <v>0</v>
      </c>
      <c r="BL176" s="15" t="s">
        <v>165</v>
      </c>
      <c r="BM176" s="198" t="s">
        <v>723</v>
      </c>
    </row>
    <row r="177" spans="1:65" s="2" customFormat="1" ht="21.75" customHeight="1">
      <c r="A177" s="32"/>
      <c r="B177" s="33"/>
      <c r="C177" s="187" t="s">
        <v>505</v>
      </c>
      <c r="D177" s="187" t="s">
        <v>167</v>
      </c>
      <c r="E177" s="188" t="s">
        <v>2528</v>
      </c>
      <c r="F177" s="189" t="s">
        <v>2529</v>
      </c>
      <c r="G177" s="190" t="s">
        <v>2475</v>
      </c>
      <c r="H177" s="191">
        <v>69</v>
      </c>
      <c r="I177" s="192"/>
      <c r="J177" s="193">
        <f t="shared" si="30"/>
        <v>0</v>
      </c>
      <c r="K177" s="189" t="s">
        <v>1</v>
      </c>
      <c r="L177" s="37"/>
      <c r="M177" s="194" t="s">
        <v>1</v>
      </c>
      <c r="N177" s="195" t="s">
        <v>41</v>
      </c>
      <c r="O177" s="69"/>
      <c r="P177" s="196">
        <f t="shared" si="31"/>
        <v>0</v>
      </c>
      <c r="Q177" s="196">
        <v>0</v>
      </c>
      <c r="R177" s="196">
        <f t="shared" si="32"/>
        <v>0</v>
      </c>
      <c r="S177" s="196">
        <v>0</v>
      </c>
      <c r="T177" s="197">
        <f t="shared" si="3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98" t="s">
        <v>165</v>
      </c>
      <c r="AT177" s="198" t="s">
        <v>167</v>
      </c>
      <c r="AU177" s="198" t="s">
        <v>85</v>
      </c>
      <c r="AY177" s="15" t="s">
        <v>166</v>
      </c>
      <c r="BE177" s="199">
        <f t="shared" si="34"/>
        <v>0</v>
      </c>
      <c r="BF177" s="199">
        <f t="shared" si="35"/>
        <v>0</v>
      </c>
      <c r="BG177" s="199">
        <f t="shared" si="36"/>
        <v>0</v>
      </c>
      <c r="BH177" s="199">
        <f t="shared" si="37"/>
        <v>0</v>
      </c>
      <c r="BI177" s="199">
        <f t="shared" si="38"/>
        <v>0</v>
      </c>
      <c r="BJ177" s="15" t="s">
        <v>83</v>
      </c>
      <c r="BK177" s="199">
        <f t="shared" si="39"/>
        <v>0</v>
      </c>
      <c r="BL177" s="15" t="s">
        <v>165</v>
      </c>
      <c r="BM177" s="198" t="s">
        <v>734</v>
      </c>
    </row>
    <row r="178" spans="1:65" s="2" customFormat="1" ht="16.5" customHeight="1">
      <c r="A178" s="32"/>
      <c r="B178" s="33"/>
      <c r="C178" s="187" t="s">
        <v>510</v>
      </c>
      <c r="D178" s="187" t="s">
        <v>167</v>
      </c>
      <c r="E178" s="188" t="s">
        <v>2530</v>
      </c>
      <c r="F178" s="189" t="s">
        <v>2531</v>
      </c>
      <c r="G178" s="190" t="s">
        <v>2475</v>
      </c>
      <c r="H178" s="191">
        <v>7</v>
      </c>
      <c r="I178" s="192"/>
      <c r="J178" s="193">
        <f t="shared" si="30"/>
        <v>0</v>
      </c>
      <c r="K178" s="189" t="s">
        <v>1</v>
      </c>
      <c r="L178" s="37"/>
      <c r="M178" s="194" t="s">
        <v>1</v>
      </c>
      <c r="N178" s="195" t="s">
        <v>41</v>
      </c>
      <c r="O178" s="69"/>
      <c r="P178" s="196">
        <f t="shared" si="31"/>
        <v>0</v>
      </c>
      <c r="Q178" s="196">
        <v>0</v>
      </c>
      <c r="R178" s="196">
        <f t="shared" si="32"/>
        <v>0</v>
      </c>
      <c r="S178" s="196">
        <v>0</v>
      </c>
      <c r="T178" s="197">
        <f t="shared" si="3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98" t="s">
        <v>165</v>
      </c>
      <c r="AT178" s="198" t="s">
        <v>167</v>
      </c>
      <c r="AU178" s="198" t="s">
        <v>85</v>
      </c>
      <c r="AY178" s="15" t="s">
        <v>166</v>
      </c>
      <c r="BE178" s="199">
        <f t="shared" si="34"/>
        <v>0</v>
      </c>
      <c r="BF178" s="199">
        <f t="shared" si="35"/>
        <v>0</v>
      </c>
      <c r="BG178" s="199">
        <f t="shared" si="36"/>
        <v>0</v>
      </c>
      <c r="BH178" s="199">
        <f t="shared" si="37"/>
        <v>0</v>
      </c>
      <c r="BI178" s="199">
        <f t="shared" si="38"/>
        <v>0</v>
      </c>
      <c r="BJ178" s="15" t="s">
        <v>83</v>
      </c>
      <c r="BK178" s="199">
        <f t="shared" si="39"/>
        <v>0</v>
      </c>
      <c r="BL178" s="15" t="s">
        <v>165</v>
      </c>
      <c r="BM178" s="198" t="s">
        <v>744</v>
      </c>
    </row>
    <row r="179" spans="1:65" s="2" customFormat="1" ht="24.2" customHeight="1">
      <c r="A179" s="32"/>
      <c r="B179" s="33"/>
      <c r="C179" s="187" t="s">
        <v>514</v>
      </c>
      <c r="D179" s="187" t="s">
        <v>167</v>
      </c>
      <c r="E179" s="188" t="s">
        <v>2532</v>
      </c>
      <c r="F179" s="189" t="s">
        <v>2533</v>
      </c>
      <c r="G179" s="190" t="s">
        <v>2475</v>
      </c>
      <c r="H179" s="191">
        <v>69</v>
      </c>
      <c r="I179" s="192"/>
      <c r="J179" s="193">
        <f t="shared" si="30"/>
        <v>0</v>
      </c>
      <c r="K179" s="189" t="s">
        <v>1</v>
      </c>
      <c r="L179" s="37"/>
      <c r="M179" s="194" t="s">
        <v>1</v>
      </c>
      <c r="N179" s="195" t="s">
        <v>41</v>
      </c>
      <c r="O179" s="69"/>
      <c r="P179" s="196">
        <f t="shared" si="31"/>
        <v>0</v>
      </c>
      <c r="Q179" s="196">
        <v>0</v>
      </c>
      <c r="R179" s="196">
        <f t="shared" si="32"/>
        <v>0</v>
      </c>
      <c r="S179" s="196">
        <v>0</v>
      </c>
      <c r="T179" s="197">
        <f t="shared" si="3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98" t="s">
        <v>165</v>
      </c>
      <c r="AT179" s="198" t="s">
        <v>167</v>
      </c>
      <c r="AU179" s="198" t="s">
        <v>85</v>
      </c>
      <c r="AY179" s="15" t="s">
        <v>166</v>
      </c>
      <c r="BE179" s="199">
        <f t="shared" si="34"/>
        <v>0</v>
      </c>
      <c r="BF179" s="199">
        <f t="shared" si="35"/>
        <v>0</v>
      </c>
      <c r="BG179" s="199">
        <f t="shared" si="36"/>
        <v>0</v>
      </c>
      <c r="BH179" s="199">
        <f t="shared" si="37"/>
        <v>0</v>
      </c>
      <c r="BI179" s="199">
        <f t="shared" si="38"/>
        <v>0</v>
      </c>
      <c r="BJ179" s="15" t="s">
        <v>83</v>
      </c>
      <c r="BK179" s="199">
        <f t="shared" si="39"/>
        <v>0</v>
      </c>
      <c r="BL179" s="15" t="s">
        <v>165</v>
      </c>
      <c r="BM179" s="198" t="s">
        <v>753</v>
      </c>
    </row>
    <row r="180" spans="1:65" s="2" customFormat="1" ht="24.2" customHeight="1">
      <c r="A180" s="32"/>
      <c r="B180" s="33"/>
      <c r="C180" s="187" t="s">
        <v>518</v>
      </c>
      <c r="D180" s="187" t="s">
        <v>167</v>
      </c>
      <c r="E180" s="188" t="s">
        <v>2534</v>
      </c>
      <c r="F180" s="189" t="s">
        <v>2535</v>
      </c>
      <c r="G180" s="190" t="s">
        <v>2475</v>
      </c>
      <c r="H180" s="191">
        <v>7</v>
      </c>
      <c r="I180" s="192"/>
      <c r="J180" s="193">
        <f t="shared" si="30"/>
        <v>0</v>
      </c>
      <c r="K180" s="189" t="s">
        <v>1</v>
      </c>
      <c r="L180" s="37"/>
      <c r="M180" s="194" t="s">
        <v>1</v>
      </c>
      <c r="N180" s="195" t="s">
        <v>41</v>
      </c>
      <c r="O180" s="69"/>
      <c r="P180" s="196">
        <f t="shared" si="31"/>
        <v>0</v>
      </c>
      <c r="Q180" s="196">
        <v>0</v>
      </c>
      <c r="R180" s="196">
        <f t="shared" si="32"/>
        <v>0</v>
      </c>
      <c r="S180" s="196">
        <v>0</v>
      </c>
      <c r="T180" s="197">
        <f t="shared" si="3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98" t="s">
        <v>165</v>
      </c>
      <c r="AT180" s="198" t="s">
        <v>167</v>
      </c>
      <c r="AU180" s="198" t="s">
        <v>85</v>
      </c>
      <c r="AY180" s="15" t="s">
        <v>166</v>
      </c>
      <c r="BE180" s="199">
        <f t="shared" si="34"/>
        <v>0</v>
      </c>
      <c r="BF180" s="199">
        <f t="shared" si="35"/>
        <v>0</v>
      </c>
      <c r="BG180" s="199">
        <f t="shared" si="36"/>
        <v>0</v>
      </c>
      <c r="BH180" s="199">
        <f t="shared" si="37"/>
        <v>0</v>
      </c>
      <c r="BI180" s="199">
        <f t="shared" si="38"/>
        <v>0</v>
      </c>
      <c r="BJ180" s="15" t="s">
        <v>83</v>
      </c>
      <c r="BK180" s="199">
        <f t="shared" si="39"/>
        <v>0</v>
      </c>
      <c r="BL180" s="15" t="s">
        <v>165</v>
      </c>
      <c r="BM180" s="198" t="s">
        <v>763</v>
      </c>
    </row>
    <row r="181" spans="1:65" s="2" customFormat="1" ht="21.75" customHeight="1">
      <c r="A181" s="32"/>
      <c r="B181" s="33"/>
      <c r="C181" s="187" t="s">
        <v>522</v>
      </c>
      <c r="D181" s="187" t="s">
        <v>167</v>
      </c>
      <c r="E181" s="188" t="s">
        <v>2536</v>
      </c>
      <c r="F181" s="189" t="s">
        <v>2537</v>
      </c>
      <c r="G181" s="190" t="s">
        <v>697</v>
      </c>
      <c r="H181" s="229"/>
      <c r="I181" s="192"/>
      <c r="J181" s="193">
        <f t="shared" si="30"/>
        <v>0</v>
      </c>
      <c r="K181" s="189" t="s">
        <v>1</v>
      </c>
      <c r="L181" s="37"/>
      <c r="M181" s="194" t="s">
        <v>1</v>
      </c>
      <c r="N181" s="195" t="s">
        <v>41</v>
      </c>
      <c r="O181" s="69"/>
      <c r="P181" s="196">
        <f t="shared" si="31"/>
        <v>0</v>
      </c>
      <c r="Q181" s="196">
        <v>0</v>
      </c>
      <c r="R181" s="196">
        <f t="shared" si="32"/>
        <v>0</v>
      </c>
      <c r="S181" s="196">
        <v>0</v>
      </c>
      <c r="T181" s="197">
        <f t="shared" si="3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98" t="s">
        <v>165</v>
      </c>
      <c r="AT181" s="198" t="s">
        <v>167</v>
      </c>
      <c r="AU181" s="198" t="s">
        <v>85</v>
      </c>
      <c r="AY181" s="15" t="s">
        <v>166</v>
      </c>
      <c r="BE181" s="199">
        <f t="shared" si="34"/>
        <v>0</v>
      </c>
      <c r="BF181" s="199">
        <f t="shared" si="35"/>
        <v>0</v>
      </c>
      <c r="BG181" s="199">
        <f t="shared" si="36"/>
        <v>0</v>
      </c>
      <c r="BH181" s="199">
        <f t="shared" si="37"/>
        <v>0</v>
      </c>
      <c r="BI181" s="199">
        <f t="shared" si="38"/>
        <v>0</v>
      </c>
      <c r="BJ181" s="15" t="s">
        <v>83</v>
      </c>
      <c r="BK181" s="199">
        <f t="shared" si="39"/>
        <v>0</v>
      </c>
      <c r="BL181" s="15" t="s">
        <v>165</v>
      </c>
      <c r="BM181" s="198" t="s">
        <v>771</v>
      </c>
    </row>
    <row r="182" spans="2:63" s="12" customFormat="1" ht="22.9" customHeight="1">
      <c r="B182" s="173"/>
      <c r="C182" s="174"/>
      <c r="D182" s="175" t="s">
        <v>75</v>
      </c>
      <c r="E182" s="212" t="s">
        <v>2538</v>
      </c>
      <c r="F182" s="212" t="s">
        <v>2539</v>
      </c>
      <c r="G182" s="174"/>
      <c r="H182" s="174"/>
      <c r="I182" s="177"/>
      <c r="J182" s="213">
        <f>BK182</f>
        <v>0</v>
      </c>
      <c r="K182" s="174"/>
      <c r="L182" s="179"/>
      <c r="M182" s="180"/>
      <c r="N182" s="181"/>
      <c r="O182" s="181"/>
      <c r="P182" s="182">
        <f>SUM(P183:P221)</f>
        <v>0</v>
      </c>
      <c r="Q182" s="181"/>
      <c r="R182" s="182">
        <f>SUM(R183:R221)</f>
        <v>0</v>
      </c>
      <c r="S182" s="181"/>
      <c r="T182" s="183">
        <f>SUM(T183:T221)</f>
        <v>0</v>
      </c>
      <c r="AR182" s="184" t="s">
        <v>83</v>
      </c>
      <c r="AT182" s="185" t="s">
        <v>75</v>
      </c>
      <c r="AU182" s="185" t="s">
        <v>83</v>
      </c>
      <c r="AY182" s="184" t="s">
        <v>166</v>
      </c>
      <c r="BK182" s="186">
        <f>SUM(BK183:BK221)</f>
        <v>0</v>
      </c>
    </row>
    <row r="183" spans="1:65" s="2" customFormat="1" ht="24.2" customHeight="1">
      <c r="A183" s="32"/>
      <c r="B183" s="33"/>
      <c r="C183" s="187" t="s">
        <v>527</v>
      </c>
      <c r="D183" s="187" t="s">
        <v>167</v>
      </c>
      <c r="E183" s="188" t="s">
        <v>2540</v>
      </c>
      <c r="F183" s="189" t="s">
        <v>2541</v>
      </c>
      <c r="G183" s="190" t="s">
        <v>2475</v>
      </c>
      <c r="H183" s="191">
        <v>2</v>
      </c>
      <c r="I183" s="192"/>
      <c r="J183" s="193">
        <f aca="true" t="shared" si="40" ref="J183:J221">ROUND(I183*H183,2)</f>
        <v>0</v>
      </c>
      <c r="K183" s="189" t="s">
        <v>1</v>
      </c>
      <c r="L183" s="37"/>
      <c r="M183" s="194" t="s">
        <v>1</v>
      </c>
      <c r="N183" s="195" t="s">
        <v>41</v>
      </c>
      <c r="O183" s="69"/>
      <c r="P183" s="196">
        <f aca="true" t="shared" si="41" ref="P183:P221">O183*H183</f>
        <v>0</v>
      </c>
      <c r="Q183" s="196">
        <v>0</v>
      </c>
      <c r="R183" s="196">
        <f aca="true" t="shared" si="42" ref="R183:R221">Q183*H183</f>
        <v>0</v>
      </c>
      <c r="S183" s="196">
        <v>0</v>
      </c>
      <c r="T183" s="197">
        <f aca="true" t="shared" si="43" ref="T183:T221"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98" t="s">
        <v>165</v>
      </c>
      <c r="AT183" s="198" t="s">
        <v>167</v>
      </c>
      <c r="AU183" s="198" t="s">
        <v>85</v>
      </c>
      <c r="AY183" s="15" t="s">
        <v>166</v>
      </c>
      <c r="BE183" s="199">
        <f aca="true" t="shared" si="44" ref="BE183:BE221">IF(N183="základní",J183,0)</f>
        <v>0</v>
      </c>
      <c r="BF183" s="199">
        <f aca="true" t="shared" si="45" ref="BF183:BF221">IF(N183="snížená",J183,0)</f>
        <v>0</v>
      </c>
      <c r="BG183" s="199">
        <f aca="true" t="shared" si="46" ref="BG183:BG221">IF(N183="zákl. přenesená",J183,0)</f>
        <v>0</v>
      </c>
      <c r="BH183" s="199">
        <f aca="true" t="shared" si="47" ref="BH183:BH221">IF(N183="sníž. přenesená",J183,0)</f>
        <v>0</v>
      </c>
      <c r="BI183" s="199">
        <f aca="true" t="shared" si="48" ref="BI183:BI221">IF(N183="nulová",J183,0)</f>
        <v>0</v>
      </c>
      <c r="BJ183" s="15" t="s">
        <v>83</v>
      </c>
      <c r="BK183" s="199">
        <f aca="true" t="shared" si="49" ref="BK183:BK221">ROUND(I183*H183,2)</f>
        <v>0</v>
      </c>
      <c r="BL183" s="15" t="s">
        <v>165</v>
      </c>
      <c r="BM183" s="198" t="s">
        <v>779</v>
      </c>
    </row>
    <row r="184" spans="1:65" s="2" customFormat="1" ht="24.2" customHeight="1">
      <c r="A184" s="32"/>
      <c r="B184" s="33"/>
      <c r="C184" s="187" t="s">
        <v>532</v>
      </c>
      <c r="D184" s="187" t="s">
        <v>167</v>
      </c>
      <c r="E184" s="188" t="s">
        <v>2542</v>
      </c>
      <c r="F184" s="189" t="s">
        <v>2543</v>
      </c>
      <c r="G184" s="190" t="s">
        <v>2475</v>
      </c>
      <c r="H184" s="191">
        <v>1</v>
      </c>
      <c r="I184" s="192"/>
      <c r="J184" s="193">
        <f t="shared" si="40"/>
        <v>0</v>
      </c>
      <c r="K184" s="189" t="s">
        <v>1</v>
      </c>
      <c r="L184" s="37"/>
      <c r="M184" s="194" t="s">
        <v>1</v>
      </c>
      <c r="N184" s="195" t="s">
        <v>41</v>
      </c>
      <c r="O184" s="69"/>
      <c r="P184" s="196">
        <f t="shared" si="41"/>
        <v>0</v>
      </c>
      <c r="Q184" s="196">
        <v>0</v>
      </c>
      <c r="R184" s="196">
        <f t="shared" si="42"/>
        <v>0</v>
      </c>
      <c r="S184" s="196">
        <v>0</v>
      </c>
      <c r="T184" s="197">
        <f t="shared" si="4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98" t="s">
        <v>165</v>
      </c>
      <c r="AT184" s="198" t="s">
        <v>167</v>
      </c>
      <c r="AU184" s="198" t="s">
        <v>85</v>
      </c>
      <c r="AY184" s="15" t="s">
        <v>166</v>
      </c>
      <c r="BE184" s="199">
        <f t="shared" si="44"/>
        <v>0</v>
      </c>
      <c r="BF184" s="199">
        <f t="shared" si="45"/>
        <v>0</v>
      </c>
      <c r="BG184" s="199">
        <f t="shared" si="46"/>
        <v>0</v>
      </c>
      <c r="BH184" s="199">
        <f t="shared" si="47"/>
        <v>0</v>
      </c>
      <c r="BI184" s="199">
        <f t="shared" si="48"/>
        <v>0</v>
      </c>
      <c r="BJ184" s="15" t="s">
        <v>83</v>
      </c>
      <c r="BK184" s="199">
        <f t="shared" si="49"/>
        <v>0</v>
      </c>
      <c r="BL184" s="15" t="s">
        <v>165</v>
      </c>
      <c r="BM184" s="198" t="s">
        <v>787</v>
      </c>
    </row>
    <row r="185" spans="1:65" s="2" customFormat="1" ht="24.2" customHeight="1">
      <c r="A185" s="32"/>
      <c r="B185" s="33"/>
      <c r="C185" s="187" t="s">
        <v>538</v>
      </c>
      <c r="D185" s="187" t="s">
        <v>167</v>
      </c>
      <c r="E185" s="188" t="s">
        <v>2544</v>
      </c>
      <c r="F185" s="189" t="s">
        <v>2545</v>
      </c>
      <c r="G185" s="190" t="s">
        <v>2475</v>
      </c>
      <c r="H185" s="191">
        <v>1</v>
      </c>
      <c r="I185" s="192"/>
      <c r="J185" s="193">
        <f t="shared" si="40"/>
        <v>0</v>
      </c>
      <c r="K185" s="189" t="s">
        <v>1</v>
      </c>
      <c r="L185" s="37"/>
      <c r="M185" s="194" t="s">
        <v>1</v>
      </c>
      <c r="N185" s="195" t="s">
        <v>41</v>
      </c>
      <c r="O185" s="69"/>
      <c r="P185" s="196">
        <f t="shared" si="41"/>
        <v>0</v>
      </c>
      <c r="Q185" s="196">
        <v>0</v>
      </c>
      <c r="R185" s="196">
        <f t="shared" si="42"/>
        <v>0</v>
      </c>
      <c r="S185" s="196">
        <v>0</v>
      </c>
      <c r="T185" s="197">
        <f t="shared" si="4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98" t="s">
        <v>165</v>
      </c>
      <c r="AT185" s="198" t="s">
        <v>167</v>
      </c>
      <c r="AU185" s="198" t="s">
        <v>85</v>
      </c>
      <c r="AY185" s="15" t="s">
        <v>166</v>
      </c>
      <c r="BE185" s="199">
        <f t="shared" si="44"/>
        <v>0</v>
      </c>
      <c r="BF185" s="199">
        <f t="shared" si="45"/>
        <v>0</v>
      </c>
      <c r="BG185" s="199">
        <f t="shared" si="46"/>
        <v>0</v>
      </c>
      <c r="BH185" s="199">
        <f t="shared" si="47"/>
        <v>0</v>
      </c>
      <c r="BI185" s="199">
        <f t="shared" si="48"/>
        <v>0</v>
      </c>
      <c r="BJ185" s="15" t="s">
        <v>83</v>
      </c>
      <c r="BK185" s="199">
        <f t="shared" si="49"/>
        <v>0</v>
      </c>
      <c r="BL185" s="15" t="s">
        <v>165</v>
      </c>
      <c r="BM185" s="198" t="s">
        <v>795</v>
      </c>
    </row>
    <row r="186" spans="1:65" s="2" customFormat="1" ht="24.2" customHeight="1">
      <c r="A186" s="32"/>
      <c r="B186" s="33"/>
      <c r="C186" s="187" t="s">
        <v>543</v>
      </c>
      <c r="D186" s="187" t="s">
        <v>167</v>
      </c>
      <c r="E186" s="188" t="s">
        <v>2546</v>
      </c>
      <c r="F186" s="189" t="s">
        <v>2547</v>
      </c>
      <c r="G186" s="190" t="s">
        <v>2475</v>
      </c>
      <c r="H186" s="191">
        <v>1</v>
      </c>
      <c r="I186" s="192"/>
      <c r="J186" s="193">
        <f t="shared" si="40"/>
        <v>0</v>
      </c>
      <c r="K186" s="189" t="s">
        <v>1</v>
      </c>
      <c r="L186" s="37"/>
      <c r="M186" s="194" t="s">
        <v>1</v>
      </c>
      <c r="N186" s="195" t="s">
        <v>41</v>
      </c>
      <c r="O186" s="69"/>
      <c r="P186" s="196">
        <f t="shared" si="41"/>
        <v>0</v>
      </c>
      <c r="Q186" s="196">
        <v>0</v>
      </c>
      <c r="R186" s="196">
        <f t="shared" si="42"/>
        <v>0</v>
      </c>
      <c r="S186" s="196">
        <v>0</v>
      </c>
      <c r="T186" s="197">
        <f t="shared" si="4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98" t="s">
        <v>165</v>
      </c>
      <c r="AT186" s="198" t="s">
        <v>167</v>
      </c>
      <c r="AU186" s="198" t="s">
        <v>85</v>
      </c>
      <c r="AY186" s="15" t="s">
        <v>166</v>
      </c>
      <c r="BE186" s="199">
        <f t="shared" si="44"/>
        <v>0</v>
      </c>
      <c r="BF186" s="199">
        <f t="shared" si="45"/>
        <v>0</v>
      </c>
      <c r="BG186" s="199">
        <f t="shared" si="46"/>
        <v>0</v>
      </c>
      <c r="BH186" s="199">
        <f t="shared" si="47"/>
        <v>0</v>
      </c>
      <c r="BI186" s="199">
        <f t="shared" si="48"/>
        <v>0</v>
      </c>
      <c r="BJ186" s="15" t="s">
        <v>83</v>
      </c>
      <c r="BK186" s="199">
        <f t="shared" si="49"/>
        <v>0</v>
      </c>
      <c r="BL186" s="15" t="s">
        <v>165</v>
      </c>
      <c r="BM186" s="198" t="s">
        <v>88</v>
      </c>
    </row>
    <row r="187" spans="1:65" s="2" customFormat="1" ht="24.2" customHeight="1">
      <c r="A187" s="32"/>
      <c r="B187" s="33"/>
      <c r="C187" s="187" t="s">
        <v>548</v>
      </c>
      <c r="D187" s="187" t="s">
        <v>167</v>
      </c>
      <c r="E187" s="188" t="s">
        <v>2548</v>
      </c>
      <c r="F187" s="189" t="s">
        <v>2549</v>
      </c>
      <c r="G187" s="190" t="s">
        <v>2475</v>
      </c>
      <c r="H187" s="191">
        <v>1</v>
      </c>
      <c r="I187" s="192"/>
      <c r="J187" s="193">
        <f t="shared" si="40"/>
        <v>0</v>
      </c>
      <c r="K187" s="189" t="s">
        <v>1</v>
      </c>
      <c r="L187" s="37"/>
      <c r="M187" s="194" t="s">
        <v>1</v>
      </c>
      <c r="N187" s="195" t="s">
        <v>41</v>
      </c>
      <c r="O187" s="69"/>
      <c r="P187" s="196">
        <f t="shared" si="41"/>
        <v>0</v>
      </c>
      <c r="Q187" s="196">
        <v>0</v>
      </c>
      <c r="R187" s="196">
        <f t="shared" si="42"/>
        <v>0</v>
      </c>
      <c r="S187" s="196">
        <v>0</v>
      </c>
      <c r="T187" s="197">
        <f t="shared" si="4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98" t="s">
        <v>165</v>
      </c>
      <c r="AT187" s="198" t="s">
        <v>167</v>
      </c>
      <c r="AU187" s="198" t="s">
        <v>85</v>
      </c>
      <c r="AY187" s="15" t="s">
        <v>166</v>
      </c>
      <c r="BE187" s="199">
        <f t="shared" si="44"/>
        <v>0</v>
      </c>
      <c r="BF187" s="199">
        <f t="shared" si="45"/>
        <v>0</v>
      </c>
      <c r="BG187" s="199">
        <f t="shared" si="46"/>
        <v>0</v>
      </c>
      <c r="BH187" s="199">
        <f t="shared" si="47"/>
        <v>0</v>
      </c>
      <c r="BI187" s="199">
        <f t="shared" si="48"/>
        <v>0</v>
      </c>
      <c r="BJ187" s="15" t="s">
        <v>83</v>
      </c>
      <c r="BK187" s="199">
        <f t="shared" si="49"/>
        <v>0</v>
      </c>
      <c r="BL187" s="15" t="s">
        <v>165</v>
      </c>
      <c r="BM187" s="198" t="s">
        <v>810</v>
      </c>
    </row>
    <row r="188" spans="1:65" s="2" customFormat="1" ht="24.2" customHeight="1">
      <c r="A188" s="32"/>
      <c r="B188" s="33"/>
      <c r="C188" s="187" t="s">
        <v>553</v>
      </c>
      <c r="D188" s="187" t="s">
        <v>167</v>
      </c>
      <c r="E188" s="188" t="s">
        <v>2550</v>
      </c>
      <c r="F188" s="189" t="s">
        <v>2551</v>
      </c>
      <c r="G188" s="190" t="s">
        <v>2475</v>
      </c>
      <c r="H188" s="191">
        <v>1</v>
      </c>
      <c r="I188" s="192"/>
      <c r="J188" s="193">
        <f t="shared" si="40"/>
        <v>0</v>
      </c>
      <c r="K188" s="189" t="s">
        <v>1</v>
      </c>
      <c r="L188" s="37"/>
      <c r="M188" s="194" t="s">
        <v>1</v>
      </c>
      <c r="N188" s="195" t="s">
        <v>41</v>
      </c>
      <c r="O188" s="69"/>
      <c r="P188" s="196">
        <f t="shared" si="41"/>
        <v>0</v>
      </c>
      <c r="Q188" s="196">
        <v>0</v>
      </c>
      <c r="R188" s="196">
        <f t="shared" si="42"/>
        <v>0</v>
      </c>
      <c r="S188" s="196">
        <v>0</v>
      </c>
      <c r="T188" s="197">
        <f t="shared" si="4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98" t="s">
        <v>165</v>
      </c>
      <c r="AT188" s="198" t="s">
        <v>167</v>
      </c>
      <c r="AU188" s="198" t="s">
        <v>85</v>
      </c>
      <c r="AY188" s="15" t="s">
        <v>166</v>
      </c>
      <c r="BE188" s="199">
        <f t="shared" si="44"/>
        <v>0</v>
      </c>
      <c r="BF188" s="199">
        <f t="shared" si="45"/>
        <v>0</v>
      </c>
      <c r="BG188" s="199">
        <f t="shared" si="46"/>
        <v>0</v>
      </c>
      <c r="BH188" s="199">
        <f t="shared" si="47"/>
        <v>0</v>
      </c>
      <c r="BI188" s="199">
        <f t="shared" si="48"/>
        <v>0</v>
      </c>
      <c r="BJ188" s="15" t="s">
        <v>83</v>
      </c>
      <c r="BK188" s="199">
        <f t="shared" si="49"/>
        <v>0</v>
      </c>
      <c r="BL188" s="15" t="s">
        <v>165</v>
      </c>
      <c r="BM188" s="198" t="s">
        <v>818</v>
      </c>
    </row>
    <row r="189" spans="1:65" s="2" customFormat="1" ht="24.2" customHeight="1">
      <c r="A189" s="32"/>
      <c r="B189" s="33"/>
      <c r="C189" s="187" t="s">
        <v>559</v>
      </c>
      <c r="D189" s="187" t="s">
        <v>167</v>
      </c>
      <c r="E189" s="188" t="s">
        <v>2552</v>
      </c>
      <c r="F189" s="189" t="s">
        <v>2553</v>
      </c>
      <c r="G189" s="190" t="s">
        <v>2475</v>
      </c>
      <c r="H189" s="191">
        <v>2</v>
      </c>
      <c r="I189" s="192"/>
      <c r="J189" s="193">
        <f t="shared" si="40"/>
        <v>0</v>
      </c>
      <c r="K189" s="189" t="s">
        <v>1</v>
      </c>
      <c r="L189" s="37"/>
      <c r="M189" s="194" t="s">
        <v>1</v>
      </c>
      <c r="N189" s="195" t="s">
        <v>41</v>
      </c>
      <c r="O189" s="69"/>
      <c r="P189" s="196">
        <f t="shared" si="41"/>
        <v>0</v>
      </c>
      <c r="Q189" s="196">
        <v>0</v>
      </c>
      <c r="R189" s="196">
        <f t="shared" si="42"/>
        <v>0</v>
      </c>
      <c r="S189" s="196">
        <v>0</v>
      </c>
      <c r="T189" s="197">
        <f t="shared" si="4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98" t="s">
        <v>165</v>
      </c>
      <c r="AT189" s="198" t="s">
        <v>167</v>
      </c>
      <c r="AU189" s="198" t="s">
        <v>85</v>
      </c>
      <c r="AY189" s="15" t="s">
        <v>166</v>
      </c>
      <c r="BE189" s="199">
        <f t="shared" si="44"/>
        <v>0</v>
      </c>
      <c r="BF189" s="199">
        <f t="shared" si="45"/>
        <v>0</v>
      </c>
      <c r="BG189" s="199">
        <f t="shared" si="46"/>
        <v>0</v>
      </c>
      <c r="BH189" s="199">
        <f t="shared" si="47"/>
        <v>0</v>
      </c>
      <c r="BI189" s="199">
        <f t="shared" si="48"/>
        <v>0</v>
      </c>
      <c r="BJ189" s="15" t="s">
        <v>83</v>
      </c>
      <c r="BK189" s="199">
        <f t="shared" si="49"/>
        <v>0</v>
      </c>
      <c r="BL189" s="15" t="s">
        <v>165</v>
      </c>
      <c r="BM189" s="198" t="s">
        <v>826</v>
      </c>
    </row>
    <row r="190" spans="1:65" s="2" customFormat="1" ht="24.2" customHeight="1">
      <c r="A190" s="32"/>
      <c r="B190" s="33"/>
      <c r="C190" s="187" t="s">
        <v>568</v>
      </c>
      <c r="D190" s="187" t="s">
        <v>167</v>
      </c>
      <c r="E190" s="188" t="s">
        <v>2554</v>
      </c>
      <c r="F190" s="189" t="s">
        <v>2555</v>
      </c>
      <c r="G190" s="190" t="s">
        <v>2475</v>
      </c>
      <c r="H190" s="191">
        <v>6</v>
      </c>
      <c r="I190" s="192"/>
      <c r="J190" s="193">
        <f t="shared" si="40"/>
        <v>0</v>
      </c>
      <c r="K190" s="189" t="s">
        <v>1</v>
      </c>
      <c r="L190" s="37"/>
      <c r="M190" s="194" t="s">
        <v>1</v>
      </c>
      <c r="N190" s="195" t="s">
        <v>41</v>
      </c>
      <c r="O190" s="69"/>
      <c r="P190" s="196">
        <f t="shared" si="41"/>
        <v>0</v>
      </c>
      <c r="Q190" s="196">
        <v>0</v>
      </c>
      <c r="R190" s="196">
        <f t="shared" si="42"/>
        <v>0</v>
      </c>
      <c r="S190" s="196">
        <v>0</v>
      </c>
      <c r="T190" s="197">
        <f t="shared" si="4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98" t="s">
        <v>165</v>
      </c>
      <c r="AT190" s="198" t="s">
        <v>167</v>
      </c>
      <c r="AU190" s="198" t="s">
        <v>85</v>
      </c>
      <c r="AY190" s="15" t="s">
        <v>166</v>
      </c>
      <c r="BE190" s="199">
        <f t="shared" si="44"/>
        <v>0</v>
      </c>
      <c r="BF190" s="199">
        <f t="shared" si="45"/>
        <v>0</v>
      </c>
      <c r="BG190" s="199">
        <f t="shared" si="46"/>
        <v>0</v>
      </c>
      <c r="BH190" s="199">
        <f t="shared" si="47"/>
        <v>0</v>
      </c>
      <c r="BI190" s="199">
        <f t="shared" si="48"/>
        <v>0</v>
      </c>
      <c r="BJ190" s="15" t="s">
        <v>83</v>
      </c>
      <c r="BK190" s="199">
        <f t="shared" si="49"/>
        <v>0</v>
      </c>
      <c r="BL190" s="15" t="s">
        <v>165</v>
      </c>
      <c r="BM190" s="198" t="s">
        <v>834</v>
      </c>
    </row>
    <row r="191" spans="1:65" s="2" customFormat="1" ht="24.2" customHeight="1">
      <c r="A191" s="32"/>
      <c r="B191" s="33"/>
      <c r="C191" s="187" t="s">
        <v>578</v>
      </c>
      <c r="D191" s="187" t="s">
        <v>167</v>
      </c>
      <c r="E191" s="188" t="s">
        <v>2556</v>
      </c>
      <c r="F191" s="189" t="s">
        <v>2557</v>
      </c>
      <c r="G191" s="190" t="s">
        <v>2475</v>
      </c>
      <c r="H191" s="191">
        <v>3</v>
      </c>
      <c r="I191" s="192"/>
      <c r="J191" s="193">
        <f t="shared" si="40"/>
        <v>0</v>
      </c>
      <c r="K191" s="189" t="s">
        <v>1</v>
      </c>
      <c r="L191" s="37"/>
      <c r="M191" s="194" t="s">
        <v>1</v>
      </c>
      <c r="N191" s="195" t="s">
        <v>41</v>
      </c>
      <c r="O191" s="69"/>
      <c r="P191" s="196">
        <f t="shared" si="41"/>
        <v>0</v>
      </c>
      <c r="Q191" s="196">
        <v>0</v>
      </c>
      <c r="R191" s="196">
        <f t="shared" si="42"/>
        <v>0</v>
      </c>
      <c r="S191" s="196">
        <v>0</v>
      </c>
      <c r="T191" s="197">
        <f t="shared" si="4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98" t="s">
        <v>165</v>
      </c>
      <c r="AT191" s="198" t="s">
        <v>167</v>
      </c>
      <c r="AU191" s="198" t="s">
        <v>85</v>
      </c>
      <c r="AY191" s="15" t="s">
        <v>166</v>
      </c>
      <c r="BE191" s="199">
        <f t="shared" si="44"/>
        <v>0</v>
      </c>
      <c r="BF191" s="199">
        <f t="shared" si="45"/>
        <v>0</v>
      </c>
      <c r="BG191" s="199">
        <f t="shared" si="46"/>
        <v>0</v>
      </c>
      <c r="BH191" s="199">
        <f t="shared" si="47"/>
        <v>0</v>
      </c>
      <c r="BI191" s="199">
        <f t="shared" si="48"/>
        <v>0</v>
      </c>
      <c r="BJ191" s="15" t="s">
        <v>83</v>
      </c>
      <c r="BK191" s="199">
        <f t="shared" si="49"/>
        <v>0</v>
      </c>
      <c r="BL191" s="15" t="s">
        <v>165</v>
      </c>
      <c r="BM191" s="198" t="s">
        <v>92</v>
      </c>
    </row>
    <row r="192" spans="1:65" s="2" customFormat="1" ht="24.2" customHeight="1">
      <c r="A192" s="32"/>
      <c r="B192" s="33"/>
      <c r="C192" s="187" t="s">
        <v>583</v>
      </c>
      <c r="D192" s="187" t="s">
        <v>167</v>
      </c>
      <c r="E192" s="188" t="s">
        <v>2558</v>
      </c>
      <c r="F192" s="189" t="s">
        <v>2559</v>
      </c>
      <c r="G192" s="190" t="s">
        <v>2475</v>
      </c>
      <c r="H192" s="191">
        <v>1</v>
      </c>
      <c r="I192" s="192"/>
      <c r="J192" s="193">
        <f t="shared" si="40"/>
        <v>0</v>
      </c>
      <c r="K192" s="189" t="s">
        <v>1</v>
      </c>
      <c r="L192" s="37"/>
      <c r="M192" s="194" t="s">
        <v>1</v>
      </c>
      <c r="N192" s="195" t="s">
        <v>41</v>
      </c>
      <c r="O192" s="69"/>
      <c r="P192" s="196">
        <f t="shared" si="41"/>
        <v>0</v>
      </c>
      <c r="Q192" s="196">
        <v>0</v>
      </c>
      <c r="R192" s="196">
        <f t="shared" si="42"/>
        <v>0</v>
      </c>
      <c r="S192" s="196">
        <v>0</v>
      </c>
      <c r="T192" s="197">
        <f t="shared" si="4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98" t="s">
        <v>165</v>
      </c>
      <c r="AT192" s="198" t="s">
        <v>167</v>
      </c>
      <c r="AU192" s="198" t="s">
        <v>85</v>
      </c>
      <c r="AY192" s="15" t="s">
        <v>166</v>
      </c>
      <c r="BE192" s="199">
        <f t="shared" si="44"/>
        <v>0</v>
      </c>
      <c r="BF192" s="199">
        <f t="shared" si="45"/>
        <v>0</v>
      </c>
      <c r="BG192" s="199">
        <f t="shared" si="46"/>
        <v>0</v>
      </c>
      <c r="BH192" s="199">
        <f t="shared" si="47"/>
        <v>0</v>
      </c>
      <c r="BI192" s="199">
        <f t="shared" si="48"/>
        <v>0</v>
      </c>
      <c r="BJ192" s="15" t="s">
        <v>83</v>
      </c>
      <c r="BK192" s="199">
        <f t="shared" si="49"/>
        <v>0</v>
      </c>
      <c r="BL192" s="15" t="s">
        <v>165</v>
      </c>
      <c r="BM192" s="198" t="s">
        <v>849</v>
      </c>
    </row>
    <row r="193" spans="1:65" s="2" customFormat="1" ht="24.2" customHeight="1">
      <c r="A193" s="32"/>
      <c r="B193" s="33"/>
      <c r="C193" s="187" t="s">
        <v>596</v>
      </c>
      <c r="D193" s="187" t="s">
        <v>167</v>
      </c>
      <c r="E193" s="188" t="s">
        <v>2560</v>
      </c>
      <c r="F193" s="189" t="s">
        <v>2561</v>
      </c>
      <c r="G193" s="190" t="s">
        <v>2475</v>
      </c>
      <c r="H193" s="191">
        <v>1</v>
      </c>
      <c r="I193" s="192"/>
      <c r="J193" s="193">
        <f t="shared" si="40"/>
        <v>0</v>
      </c>
      <c r="K193" s="189" t="s">
        <v>1</v>
      </c>
      <c r="L193" s="37"/>
      <c r="M193" s="194" t="s">
        <v>1</v>
      </c>
      <c r="N193" s="195" t="s">
        <v>41</v>
      </c>
      <c r="O193" s="69"/>
      <c r="P193" s="196">
        <f t="shared" si="41"/>
        <v>0</v>
      </c>
      <c r="Q193" s="196">
        <v>0</v>
      </c>
      <c r="R193" s="196">
        <f t="shared" si="42"/>
        <v>0</v>
      </c>
      <c r="S193" s="196">
        <v>0</v>
      </c>
      <c r="T193" s="197">
        <f t="shared" si="4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98" t="s">
        <v>165</v>
      </c>
      <c r="AT193" s="198" t="s">
        <v>167</v>
      </c>
      <c r="AU193" s="198" t="s">
        <v>85</v>
      </c>
      <c r="AY193" s="15" t="s">
        <v>166</v>
      </c>
      <c r="BE193" s="199">
        <f t="shared" si="44"/>
        <v>0</v>
      </c>
      <c r="BF193" s="199">
        <f t="shared" si="45"/>
        <v>0</v>
      </c>
      <c r="BG193" s="199">
        <f t="shared" si="46"/>
        <v>0</v>
      </c>
      <c r="BH193" s="199">
        <f t="shared" si="47"/>
        <v>0</v>
      </c>
      <c r="BI193" s="199">
        <f t="shared" si="48"/>
        <v>0</v>
      </c>
      <c r="BJ193" s="15" t="s">
        <v>83</v>
      </c>
      <c r="BK193" s="199">
        <f t="shared" si="49"/>
        <v>0</v>
      </c>
      <c r="BL193" s="15" t="s">
        <v>165</v>
      </c>
      <c r="BM193" s="198" t="s">
        <v>857</v>
      </c>
    </row>
    <row r="194" spans="1:65" s="2" customFormat="1" ht="24.2" customHeight="1">
      <c r="A194" s="32"/>
      <c r="B194" s="33"/>
      <c r="C194" s="187" t="s">
        <v>600</v>
      </c>
      <c r="D194" s="187" t="s">
        <v>167</v>
      </c>
      <c r="E194" s="188" t="s">
        <v>2562</v>
      </c>
      <c r="F194" s="189" t="s">
        <v>2563</v>
      </c>
      <c r="G194" s="190" t="s">
        <v>2475</v>
      </c>
      <c r="H194" s="191">
        <v>2</v>
      </c>
      <c r="I194" s="192"/>
      <c r="J194" s="193">
        <f t="shared" si="40"/>
        <v>0</v>
      </c>
      <c r="K194" s="189" t="s">
        <v>1</v>
      </c>
      <c r="L194" s="37"/>
      <c r="M194" s="194" t="s">
        <v>1</v>
      </c>
      <c r="N194" s="195" t="s">
        <v>41</v>
      </c>
      <c r="O194" s="69"/>
      <c r="P194" s="196">
        <f t="shared" si="41"/>
        <v>0</v>
      </c>
      <c r="Q194" s="196">
        <v>0</v>
      </c>
      <c r="R194" s="196">
        <f t="shared" si="42"/>
        <v>0</v>
      </c>
      <c r="S194" s="196">
        <v>0</v>
      </c>
      <c r="T194" s="197">
        <f t="shared" si="4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98" t="s">
        <v>165</v>
      </c>
      <c r="AT194" s="198" t="s">
        <v>167</v>
      </c>
      <c r="AU194" s="198" t="s">
        <v>85</v>
      </c>
      <c r="AY194" s="15" t="s">
        <v>166</v>
      </c>
      <c r="BE194" s="199">
        <f t="shared" si="44"/>
        <v>0</v>
      </c>
      <c r="BF194" s="199">
        <f t="shared" si="45"/>
        <v>0</v>
      </c>
      <c r="BG194" s="199">
        <f t="shared" si="46"/>
        <v>0</v>
      </c>
      <c r="BH194" s="199">
        <f t="shared" si="47"/>
        <v>0</v>
      </c>
      <c r="BI194" s="199">
        <f t="shared" si="48"/>
        <v>0</v>
      </c>
      <c r="BJ194" s="15" t="s">
        <v>83</v>
      </c>
      <c r="BK194" s="199">
        <f t="shared" si="49"/>
        <v>0</v>
      </c>
      <c r="BL194" s="15" t="s">
        <v>165</v>
      </c>
      <c r="BM194" s="198" t="s">
        <v>865</v>
      </c>
    </row>
    <row r="195" spans="1:65" s="2" customFormat="1" ht="24.2" customHeight="1">
      <c r="A195" s="32"/>
      <c r="B195" s="33"/>
      <c r="C195" s="187" t="s">
        <v>604</v>
      </c>
      <c r="D195" s="187" t="s">
        <v>167</v>
      </c>
      <c r="E195" s="188" t="s">
        <v>2564</v>
      </c>
      <c r="F195" s="189" t="s">
        <v>2565</v>
      </c>
      <c r="G195" s="190" t="s">
        <v>2475</v>
      </c>
      <c r="H195" s="191">
        <v>1</v>
      </c>
      <c r="I195" s="192"/>
      <c r="J195" s="193">
        <f t="shared" si="40"/>
        <v>0</v>
      </c>
      <c r="K195" s="189" t="s">
        <v>1</v>
      </c>
      <c r="L195" s="37"/>
      <c r="M195" s="194" t="s">
        <v>1</v>
      </c>
      <c r="N195" s="195" t="s">
        <v>41</v>
      </c>
      <c r="O195" s="69"/>
      <c r="P195" s="196">
        <f t="shared" si="41"/>
        <v>0</v>
      </c>
      <c r="Q195" s="196">
        <v>0</v>
      </c>
      <c r="R195" s="196">
        <f t="shared" si="42"/>
        <v>0</v>
      </c>
      <c r="S195" s="196">
        <v>0</v>
      </c>
      <c r="T195" s="197">
        <f t="shared" si="4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98" t="s">
        <v>165</v>
      </c>
      <c r="AT195" s="198" t="s">
        <v>167</v>
      </c>
      <c r="AU195" s="198" t="s">
        <v>85</v>
      </c>
      <c r="AY195" s="15" t="s">
        <v>166</v>
      </c>
      <c r="BE195" s="199">
        <f t="shared" si="44"/>
        <v>0</v>
      </c>
      <c r="BF195" s="199">
        <f t="shared" si="45"/>
        <v>0</v>
      </c>
      <c r="BG195" s="199">
        <f t="shared" si="46"/>
        <v>0</v>
      </c>
      <c r="BH195" s="199">
        <f t="shared" si="47"/>
        <v>0</v>
      </c>
      <c r="BI195" s="199">
        <f t="shared" si="48"/>
        <v>0</v>
      </c>
      <c r="BJ195" s="15" t="s">
        <v>83</v>
      </c>
      <c r="BK195" s="199">
        <f t="shared" si="49"/>
        <v>0</v>
      </c>
      <c r="BL195" s="15" t="s">
        <v>165</v>
      </c>
      <c r="BM195" s="198" t="s">
        <v>873</v>
      </c>
    </row>
    <row r="196" spans="1:65" s="2" customFormat="1" ht="24.2" customHeight="1">
      <c r="A196" s="32"/>
      <c r="B196" s="33"/>
      <c r="C196" s="187" t="s">
        <v>609</v>
      </c>
      <c r="D196" s="187" t="s">
        <v>167</v>
      </c>
      <c r="E196" s="188" t="s">
        <v>2566</v>
      </c>
      <c r="F196" s="189" t="s">
        <v>2567</v>
      </c>
      <c r="G196" s="190" t="s">
        <v>2475</v>
      </c>
      <c r="H196" s="191">
        <v>3</v>
      </c>
      <c r="I196" s="192"/>
      <c r="J196" s="193">
        <f t="shared" si="40"/>
        <v>0</v>
      </c>
      <c r="K196" s="189" t="s">
        <v>1</v>
      </c>
      <c r="L196" s="37"/>
      <c r="M196" s="194" t="s">
        <v>1</v>
      </c>
      <c r="N196" s="195" t="s">
        <v>41</v>
      </c>
      <c r="O196" s="69"/>
      <c r="P196" s="196">
        <f t="shared" si="41"/>
        <v>0</v>
      </c>
      <c r="Q196" s="196">
        <v>0</v>
      </c>
      <c r="R196" s="196">
        <f t="shared" si="42"/>
        <v>0</v>
      </c>
      <c r="S196" s="196">
        <v>0</v>
      </c>
      <c r="T196" s="197">
        <f t="shared" si="4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98" t="s">
        <v>165</v>
      </c>
      <c r="AT196" s="198" t="s">
        <v>167</v>
      </c>
      <c r="AU196" s="198" t="s">
        <v>85</v>
      </c>
      <c r="AY196" s="15" t="s">
        <v>166</v>
      </c>
      <c r="BE196" s="199">
        <f t="shared" si="44"/>
        <v>0</v>
      </c>
      <c r="BF196" s="199">
        <f t="shared" si="45"/>
        <v>0</v>
      </c>
      <c r="BG196" s="199">
        <f t="shared" si="46"/>
        <v>0</v>
      </c>
      <c r="BH196" s="199">
        <f t="shared" si="47"/>
        <v>0</v>
      </c>
      <c r="BI196" s="199">
        <f t="shared" si="48"/>
        <v>0</v>
      </c>
      <c r="BJ196" s="15" t="s">
        <v>83</v>
      </c>
      <c r="BK196" s="199">
        <f t="shared" si="49"/>
        <v>0</v>
      </c>
      <c r="BL196" s="15" t="s">
        <v>165</v>
      </c>
      <c r="BM196" s="198" t="s">
        <v>95</v>
      </c>
    </row>
    <row r="197" spans="1:65" s="2" customFormat="1" ht="24.2" customHeight="1">
      <c r="A197" s="32"/>
      <c r="B197" s="33"/>
      <c r="C197" s="187" t="s">
        <v>615</v>
      </c>
      <c r="D197" s="187" t="s">
        <v>167</v>
      </c>
      <c r="E197" s="188" t="s">
        <v>2568</v>
      </c>
      <c r="F197" s="189" t="s">
        <v>2569</v>
      </c>
      <c r="G197" s="190" t="s">
        <v>2475</v>
      </c>
      <c r="H197" s="191">
        <v>1</v>
      </c>
      <c r="I197" s="192"/>
      <c r="J197" s="193">
        <f t="shared" si="40"/>
        <v>0</v>
      </c>
      <c r="K197" s="189" t="s">
        <v>1</v>
      </c>
      <c r="L197" s="37"/>
      <c r="M197" s="194" t="s">
        <v>1</v>
      </c>
      <c r="N197" s="195" t="s">
        <v>41</v>
      </c>
      <c r="O197" s="69"/>
      <c r="P197" s="196">
        <f t="shared" si="41"/>
        <v>0</v>
      </c>
      <c r="Q197" s="196">
        <v>0</v>
      </c>
      <c r="R197" s="196">
        <f t="shared" si="42"/>
        <v>0</v>
      </c>
      <c r="S197" s="196">
        <v>0</v>
      </c>
      <c r="T197" s="197">
        <f t="shared" si="4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98" t="s">
        <v>165</v>
      </c>
      <c r="AT197" s="198" t="s">
        <v>167</v>
      </c>
      <c r="AU197" s="198" t="s">
        <v>85</v>
      </c>
      <c r="AY197" s="15" t="s">
        <v>166</v>
      </c>
      <c r="BE197" s="199">
        <f t="shared" si="44"/>
        <v>0</v>
      </c>
      <c r="BF197" s="199">
        <f t="shared" si="45"/>
        <v>0</v>
      </c>
      <c r="BG197" s="199">
        <f t="shared" si="46"/>
        <v>0</v>
      </c>
      <c r="BH197" s="199">
        <f t="shared" si="47"/>
        <v>0</v>
      </c>
      <c r="BI197" s="199">
        <f t="shared" si="48"/>
        <v>0</v>
      </c>
      <c r="BJ197" s="15" t="s">
        <v>83</v>
      </c>
      <c r="BK197" s="199">
        <f t="shared" si="49"/>
        <v>0</v>
      </c>
      <c r="BL197" s="15" t="s">
        <v>165</v>
      </c>
      <c r="BM197" s="198" t="s">
        <v>888</v>
      </c>
    </row>
    <row r="198" spans="1:65" s="2" customFormat="1" ht="24.2" customHeight="1">
      <c r="A198" s="32"/>
      <c r="B198" s="33"/>
      <c r="C198" s="187" t="s">
        <v>623</v>
      </c>
      <c r="D198" s="187" t="s">
        <v>167</v>
      </c>
      <c r="E198" s="188" t="s">
        <v>2570</v>
      </c>
      <c r="F198" s="189" t="s">
        <v>2571</v>
      </c>
      <c r="G198" s="190" t="s">
        <v>2475</v>
      </c>
      <c r="H198" s="191">
        <v>1</v>
      </c>
      <c r="I198" s="192"/>
      <c r="J198" s="193">
        <f t="shared" si="40"/>
        <v>0</v>
      </c>
      <c r="K198" s="189" t="s">
        <v>1</v>
      </c>
      <c r="L198" s="37"/>
      <c r="M198" s="194" t="s">
        <v>1</v>
      </c>
      <c r="N198" s="195" t="s">
        <v>41</v>
      </c>
      <c r="O198" s="69"/>
      <c r="P198" s="196">
        <f t="shared" si="41"/>
        <v>0</v>
      </c>
      <c r="Q198" s="196">
        <v>0</v>
      </c>
      <c r="R198" s="196">
        <f t="shared" si="42"/>
        <v>0</v>
      </c>
      <c r="S198" s="196">
        <v>0</v>
      </c>
      <c r="T198" s="197">
        <f t="shared" si="4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98" t="s">
        <v>165</v>
      </c>
      <c r="AT198" s="198" t="s">
        <v>167</v>
      </c>
      <c r="AU198" s="198" t="s">
        <v>85</v>
      </c>
      <c r="AY198" s="15" t="s">
        <v>166</v>
      </c>
      <c r="BE198" s="199">
        <f t="shared" si="44"/>
        <v>0</v>
      </c>
      <c r="BF198" s="199">
        <f t="shared" si="45"/>
        <v>0</v>
      </c>
      <c r="BG198" s="199">
        <f t="shared" si="46"/>
        <v>0</v>
      </c>
      <c r="BH198" s="199">
        <f t="shared" si="47"/>
        <v>0</v>
      </c>
      <c r="BI198" s="199">
        <f t="shared" si="48"/>
        <v>0</v>
      </c>
      <c r="BJ198" s="15" t="s">
        <v>83</v>
      </c>
      <c r="BK198" s="199">
        <f t="shared" si="49"/>
        <v>0</v>
      </c>
      <c r="BL198" s="15" t="s">
        <v>165</v>
      </c>
      <c r="BM198" s="198" t="s">
        <v>896</v>
      </c>
    </row>
    <row r="199" spans="1:65" s="2" customFormat="1" ht="24.2" customHeight="1">
      <c r="A199" s="32"/>
      <c r="B199" s="33"/>
      <c r="C199" s="187" t="s">
        <v>628</v>
      </c>
      <c r="D199" s="187" t="s">
        <v>167</v>
      </c>
      <c r="E199" s="188" t="s">
        <v>2572</v>
      </c>
      <c r="F199" s="189" t="s">
        <v>2573</v>
      </c>
      <c r="G199" s="190" t="s">
        <v>2475</v>
      </c>
      <c r="H199" s="191">
        <v>1</v>
      </c>
      <c r="I199" s="192"/>
      <c r="J199" s="193">
        <f t="shared" si="40"/>
        <v>0</v>
      </c>
      <c r="K199" s="189" t="s">
        <v>1</v>
      </c>
      <c r="L199" s="37"/>
      <c r="M199" s="194" t="s">
        <v>1</v>
      </c>
      <c r="N199" s="195" t="s">
        <v>41</v>
      </c>
      <c r="O199" s="69"/>
      <c r="P199" s="196">
        <f t="shared" si="41"/>
        <v>0</v>
      </c>
      <c r="Q199" s="196">
        <v>0</v>
      </c>
      <c r="R199" s="196">
        <f t="shared" si="42"/>
        <v>0</v>
      </c>
      <c r="S199" s="196">
        <v>0</v>
      </c>
      <c r="T199" s="197">
        <f t="shared" si="4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98" t="s">
        <v>165</v>
      </c>
      <c r="AT199" s="198" t="s">
        <v>167</v>
      </c>
      <c r="AU199" s="198" t="s">
        <v>85</v>
      </c>
      <c r="AY199" s="15" t="s">
        <v>166</v>
      </c>
      <c r="BE199" s="199">
        <f t="shared" si="44"/>
        <v>0</v>
      </c>
      <c r="BF199" s="199">
        <f t="shared" si="45"/>
        <v>0</v>
      </c>
      <c r="BG199" s="199">
        <f t="shared" si="46"/>
        <v>0</v>
      </c>
      <c r="BH199" s="199">
        <f t="shared" si="47"/>
        <v>0</v>
      </c>
      <c r="BI199" s="199">
        <f t="shared" si="48"/>
        <v>0</v>
      </c>
      <c r="BJ199" s="15" t="s">
        <v>83</v>
      </c>
      <c r="BK199" s="199">
        <f t="shared" si="49"/>
        <v>0</v>
      </c>
      <c r="BL199" s="15" t="s">
        <v>165</v>
      </c>
      <c r="BM199" s="198" t="s">
        <v>906</v>
      </c>
    </row>
    <row r="200" spans="1:65" s="2" customFormat="1" ht="24.2" customHeight="1">
      <c r="A200" s="32"/>
      <c r="B200" s="33"/>
      <c r="C200" s="187" t="s">
        <v>633</v>
      </c>
      <c r="D200" s="187" t="s">
        <v>167</v>
      </c>
      <c r="E200" s="188" t="s">
        <v>2574</v>
      </c>
      <c r="F200" s="189" t="s">
        <v>2575</v>
      </c>
      <c r="G200" s="190" t="s">
        <v>2475</v>
      </c>
      <c r="H200" s="191">
        <v>1</v>
      </c>
      <c r="I200" s="192"/>
      <c r="J200" s="193">
        <f t="shared" si="40"/>
        <v>0</v>
      </c>
      <c r="K200" s="189" t="s">
        <v>1</v>
      </c>
      <c r="L200" s="37"/>
      <c r="M200" s="194" t="s">
        <v>1</v>
      </c>
      <c r="N200" s="195" t="s">
        <v>41</v>
      </c>
      <c r="O200" s="69"/>
      <c r="P200" s="196">
        <f t="shared" si="41"/>
        <v>0</v>
      </c>
      <c r="Q200" s="196">
        <v>0</v>
      </c>
      <c r="R200" s="196">
        <f t="shared" si="42"/>
        <v>0</v>
      </c>
      <c r="S200" s="196">
        <v>0</v>
      </c>
      <c r="T200" s="197">
        <f t="shared" si="4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98" t="s">
        <v>165</v>
      </c>
      <c r="AT200" s="198" t="s">
        <v>167</v>
      </c>
      <c r="AU200" s="198" t="s">
        <v>85</v>
      </c>
      <c r="AY200" s="15" t="s">
        <v>166</v>
      </c>
      <c r="BE200" s="199">
        <f t="shared" si="44"/>
        <v>0</v>
      </c>
      <c r="BF200" s="199">
        <f t="shared" si="45"/>
        <v>0</v>
      </c>
      <c r="BG200" s="199">
        <f t="shared" si="46"/>
        <v>0</v>
      </c>
      <c r="BH200" s="199">
        <f t="shared" si="47"/>
        <v>0</v>
      </c>
      <c r="BI200" s="199">
        <f t="shared" si="48"/>
        <v>0</v>
      </c>
      <c r="BJ200" s="15" t="s">
        <v>83</v>
      </c>
      <c r="BK200" s="199">
        <f t="shared" si="49"/>
        <v>0</v>
      </c>
      <c r="BL200" s="15" t="s">
        <v>165</v>
      </c>
      <c r="BM200" s="198" t="s">
        <v>916</v>
      </c>
    </row>
    <row r="201" spans="1:65" s="2" customFormat="1" ht="24.2" customHeight="1">
      <c r="A201" s="32"/>
      <c r="B201" s="33"/>
      <c r="C201" s="187" t="s">
        <v>638</v>
      </c>
      <c r="D201" s="187" t="s">
        <v>167</v>
      </c>
      <c r="E201" s="188" t="s">
        <v>2576</v>
      </c>
      <c r="F201" s="189" t="s">
        <v>2577</v>
      </c>
      <c r="G201" s="190" t="s">
        <v>2475</v>
      </c>
      <c r="H201" s="191">
        <v>3</v>
      </c>
      <c r="I201" s="192"/>
      <c r="J201" s="193">
        <f t="shared" si="40"/>
        <v>0</v>
      </c>
      <c r="K201" s="189" t="s">
        <v>1</v>
      </c>
      <c r="L201" s="37"/>
      <c r="M201" s="194" t="s">
        <v>1</v>
      </c>
      <c r="N201" s="195" t="s">
        <v>41</v>
      </c>
      <c r="O201" s="69"/>
      <c r="P201" s="196">
        <f t="shared" si="41"/>
        <v>0</v>
      </c>
      <c r="Q201" s="196">
        <v>0</v>
      </c>
      <c r="R201" s="196">
        <f t="shared" si="42"/>
        <v>0</v>
      </c>
      <c r="S201" s="196">
        <v>0</v>
      </c>
      <c r="T201" s="197">
        <f t="shared" si="4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98" t="s">
        <v>165</v>
      </c>
      <c r="AT201" s="198" t="s">
        <v>167</v>
      </c>
      <c r="AU201" s="198" t="s">
        <v>85</v>
      </c>
      <c r="AY201" s="15" t="s">
        <v>166</v>
      </c>
      <c r="BE201" s="199">
        <f t="shared" si="44"/>
        <v>0</v>
      </c>
      <c r="BF201" s="199">
        <f t="shared" si="45"/>
        <v>0</v>
      </c>
      <c r="BG201" s="199">
        <f t="shared" si="46"/>
        <v>0</v>
      </c>
      <c r="BH201" s="199">
        <f t="shared" si="47"/>
        <v>0</v>
      </c>
      <c r="BI201" s="199">
        <f t="shared" si="48"/>
        <v>0</v>
      </c>
      <c r="BJ201" s="15" t="s">
        <v>83</v>
      </c>
      <c r="BK201" s="199">
        <f t="shared" si="49"/>
        <v>0</v>
      </c>
      <c r="BL201" s="15" t="s">
        <v>165</v>
      </c>
      <c r="BM201" s="198" t="s">
        <v>98</v>
      </c>
    </row>
    <row r="202" spans="1:65" s="2" customFormat="1" ht="24.2" customHeight="1">
      <c r="A202" s="32"/>
      <c r="B202" s="33"/>
      <c r="C202" s="187" t="s">
        <v>641</v>
      </c>
      <c r="D202" s="187" t="s">
        <v>167</v>
      </c>
      <c r="E202" s="188" t="s">
        <v>2578</v>
      </c>
      <c r="F202" s="189" t="s">
        <v>2579</v>
      </c>
      <c r="G202" s="190" t="s">
        <v>2475</v>
      </c>
      <c r="H202" s="191">
        <v>3</v>
      </c>
      <c r="I202" s="192"/>
      <c r="J202" s="193">
        <f t="shared" si="40"/>
        <v>0</v>
      </c>
      <c r="K202" s="189" t="s">
        <v>1</v>
      </c>
      <c r="L202" s="37"/>
      <c r="M202" s="194" t="s">
        <v>1</v>
      </c>
      <c r="N202" s="195" t="s">
        <v>41</v>
      </c>
      <c r="O202" s="69"/>
      <c r="P202" s="196">
        <f t="shared" si="41"/>
        <v>0</v>
      </c>
      <c r="Q202" s="196">
        <v>0</v>
      </c>
      <c r="R202" s="196">
        <f t="shared" si="42"/>
        <v>0</v>
      </c>
      <c r="S202" s="196">
        <v>0</v>
      </c>
      <c r="T202" s="197">
        <f t="shared" si="4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98" t="s">
        <v>165</v>
      </c>
      <c r="AT202" s="198" t="s">
        <v>167</v>
      </c>
      <c r="AU202" s="198" t="s">
        <v>85</v>
      </c>
      <c r="AY202" s="15" t="s">
        <v>166</v>
      </c>
      <c r="BE202" s="199">
        <f t="shared" si="44"/>
        <v>0</v>
      </c>
      <c r="BF202" s="199">
        <f t="shared" si="45"/>
        <v>0</v>
      </c>
      <c r="BG202" s="199">
        <f t="shared" si="46"/>
        <v>0</v>
      </c>
      <c r="BH202" s="199">
        <f t="shared" si="47"/>
        <v>0</v>
      </c>
      <c r="BI202" s="199">
        <f t="shared" si="48"/>
        <v>0</v>
      </c>
      <c r="BJ202" s="15" t="s">
        <v>83</v>
      </c>
      <c r="BK202" s="199">
        <f t="shared" si="49"/>
        <v>0</v>
      </c>
      <c r="BL202" s="15" t="s">
        <v>165</v>
      </c>
      <c r="BM202" s="198" t="s">
        <v>956</v>
      </c>
    </row>
    <row r="203" spans="1:65" s="2" customFormat="1" ht="24.2" customHeight="1">
      <c r="A203" s="32"/>
      <c r="B203" s="33"/>
      <c r="C203" s="187" t="s">
        <v>646</v>
      </c>
      <c r="D203" s="187" t="s">
        <v>167</v>
      </c>
      <c r="E203" s="188" t="s">
        <v>2580</v>
      </c>
      <c r="F203" s="189" t="s">
        <v>2581</v>
      </c>
      <c r="G203" s="190" t="s">
        <v>2475</v>
      </c>
      <c r="H203" s="191">
        <v>1</v>
      </c>
      <c r="I203" s="192"/>
      <c r="J203" s="193">
        <f t="shared" si="40"/>
        <v>0</v>
      </c>
      <c r="K203" s="189" t="s">
        <v>1</v>
      </c>
      <c r="L203" s="37"/>
      <c r="M203" s="194" t="s">
        <v>1</v>
      </c>
      <c r="N203" s="195" t="s">
        <v>41</v>
      </c>
      <c r="O203" s="69"/>
      <c r="P203" s="196">
        <f t="shared" si="41"/>
        <v>0</v>
      </c>
      <c r="Q203" s="196">
        <v>0</v>
      </c>
      <c r="R203" s="196">
        <f t="shared" si="42"/>
        <v>0</v>
      </c>
      <c r="S203" s="196">
        <v>0</v>
      </c>
      <c r="T203" s="197">
        <f t="shared" si="4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98" t="s">
        <v>165</v>
      </c>
      <c r="AT203" s="198" t="s">
        <v>167</v>
      </c>
      <c r="AU203" s="198" t="s">
        <v>85</v>
      </c>
      <c r="AY203" s="15" t="s">
        <v>166</v>
      </c>
      <c r="BE203" s="199">
        <f t="shared" si="44"/>
        <v>0</v>
      </c>
      <c r="BF203" s="199">
        <f t="shared" si="45"/>
        <v>0</v>
      </c>
      <c r="BG203" s="199">
        <f t="shared" si="46"/>
        <v>0</v>
      </c>
      <c r="BH203" s="199">
        <f t="shared" si="47"/>
        <v>0</v>
      </c>
      <c r="BI203" s="199">
        <f t="shared" si="48"/>
        <v>0</v>
      </c>
      <c r="BJ203" s="15" t="s">
        <v>83</v>
      </c>
      <c r="BK203" s="199">
        <f t="shared" si="49"/>
        <v>0</v>
      </c>
      <c r="BL203" s="15" t="s">
        <v>165</v>
      </c>
      <c r="BM203" s="198" t="s">
        <v>965</v>
      </c>
    </row>
    <row r="204" spans="1:65" s="2" customFormat="1" ht="24.2" customHeight="1">
      <c r="A204" s="32"/>
      <c r="B204" s="33"/>
      <c r="C204" s="187" t="s">
        <v>661</v>
      </c>
      <c r="D204" s="187" t="s">
        <v>167</v>
      </c>
      <c r="E204" s="188" t="s">
        <v>2582</v>
      </c>
      <c r="F204" s="189" t="s">
        <v>2583</v>
      </c>
      <c r="G204" s="190" t="s">
        <v>2475</v>
      </c>
      <c r="H204" s="191">
        <v>2</v>
      </c>
      <c r="I204" s="192"/>
      <c r="J204" s="193">
        <f t="shared" si="40"/>
        <v>0</v>
      </c>
      <c r="K204" s="189" t="s">
        <v>1</v>
      </c>
      <c r="L204" s="37"/>
      <c r="M204" s="194" t="s">
        <v>1</v>
      </c>
      <c r="N204" s="195" t="s">
        <v>41</v>
      </c>
      <c r="O204" s="69"/>
      <c r="P204" s="196">
        <f t="shared" si="41"/>
        <v>0</v>
      </c>
      <c r="Q204" s="196">
        <v>0</v>
      </c>
      <c r="R204" s="196">
        <f t="shared" si="42"/>
        <v>0</v>
      </c>
      <c r="S204" s="196">
        <v>0</v>
      </c>
      <c r="T204" s="197">
        <f t="shared" si="4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98" t="s">
        <v>165</v>
      </c>
      <c r="AT204" s="198" t="s">
        <v>167</v>
      </c>
      <c r="AU204" s="198" t="s">
        <v>85</v>
      </c>
      <c r="AY204" s="15" t="s">
        <v>166</v>
      </c>
      <c r="BE204" s="199">
        <f t="shared" si="44"/>
        <v>0</v>
      </c>
      <c r="BF204" s="199">
        <f t="shared" si="45"/>
        <v>0</v>
      </c>
      <c r="BG204" s="199">
        <f t="shared" si="46"/>
        <v>0</v>
      </c>
      <c r="BH204" s="199">
        <f t="shared" si="47"/>
        <v>0</v>
      </c>
      <c r="BI204" s="199">
        <f t="shared" si="48"/>
        <v>0</v>
      </c>
      <c r="BJ204" s="15" t="s">
        <v>83</v>
      </c>
      <c r="BK204" s="199">
        <f t="shared" si="49"/>
        <v>0</v>
      </c>
      <c r="BL204" s="15" t="s">
        <v>165</v>
      </c>
      <c r="BM204" s="198" t="s">
        <v>990</v>
      </c>
    </row>
    <row r="205" spans="1:65" s="2" customFormat="1" ht="24.2" customHeight="1">
      <c r="A205" s="32"/>
      <c r="B205" s="33"/>
      <c r="C205" s="187" t="s">
        <v>665</v>
      </c>
      <c r="D205" s="187" t="s">
        <v>167</v>
      </c>
      <c r="E205" s="188" t="s">
        <v>2584</v>
      </c>
      <c r="F205" s="189" t="s">
        <v>2585</v>
      </c>
      <c r="G205" s="190" t="s">
        <v>2475</v>
      </c>
      <c r="H205" s="191">
        <v>2</v>
      </c>
      <c r="I205" s="192"/>
      <c r="J205" s="193">
        <f t="shared" si="40"/>
        <v>0</v>
      </c>
      <c r="K205" s="189" t="s">
        <v>1</v>
      </c>
      <c r="L205" s="37"/>
      <c r="M205" s="194" t="s">
        <v>1</v>
      </c>
      <c r="N205" s="195" t="s">
        <v>41</v>
      </c>
      <c r="O205" s="69"/>
      <c r="P205" s="196">
        <f t="shared" si="41"/>
        <v>0</v>
      </c>
      <c r="Q205" s="196">
        <v>0</v>
      </c>
      <c r="R205" s="196">
        <f t="shared" si="42"/>
        <v>0</v>
      </c>
      <c r="S205" s="196">
        <v>0</v>
      </c>
      <c r="T205" s="197">
        <f t="shared" si="4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98" t="s">
        <v>165</v>
      </c>
      <c r="AT205" s="198" t="s">
        <v>167</v>
      </c>
      <c r="AU205" s="198" t="s">
        <v>85</v>
      </c>
      <c r="AY205" s="15" t="s">
        <v>166</v>
      </c>
      <c r="BE205" s="199">
        <f t="shared" si="44"/>
        <v>0</v>
      </c>
      <c r="BF205" s="199">
        <f t="shared" si="45"/>
        <v>0</v>
      </c>
      <c r="BG205" s="199">
        <f t="shared" si="46"/>
        <v>0</v>
      </c>
      <c r="BH205" s="199">
        <f t="shared" si="47"/>
        <v>0</v>
      </c>
      <c r="BI205" s="199">
        <f t="shared" si="48"/>
        <v>0</v>
      </c>
      <c r="BJ205" s="15" t="s">
        <v>83</v>
      </c>
      <c r="BK205" s="199">
        <f t="shared" si="49"/>
        <v>0</v>
      </c>
      <c r="BL205" s="15" t="s">
        <v>165</v>
      </c>
      <c r="BM205" s="198" t="s">
        <v>999</v>
      </c>
    </row>
    <row r="206" spans="1:65" s="2" customFormat="1" ht="24.2" customHeight="1">
      <c r="A206" s="32"/>
      <c r="B206" s="33"/>
      <c r="C206" s="187" t="s">
        <v>670</v>
      </c>
      <c r="D206" s="187" t="s">
        <v>167</v>
      </c>
      <c r="E206" s="188" t="s">
        <v>2586</v>
      </c>
      <c r="F206" s="189" t="s">
        <v>2587</v>
      </c>
      <c r="G206" s="190" t="s">
        <v>2475</v>
      </c>
      <c r="H206" s="191">
        <v>11</v>
      </c>
      <c r="I206" s="192"/>
      <c r="J206" s="193">
        <f t="shared" si="40"/>
        <v>0</v>
      </c>
      <c r="K206" s="189" t="s">
        <v>1</v>
      </c>
      <c r="L206" s="37"/>
      <c r="M206" s="194" t="s">
        <v>1</v>
      </c>
      <c r="N206" s="195" t="s">
        <v>41</v>
      </c>
      <c r="O206" s="69"/>
      <c r="P206" s="196">
        <f t="shared" si="41"/>
        <v>0</v>
      </c>
      <c r="Q206" s="196">
        <v>0</v>
      </c>
      <c r="R206" s="196">
        <f t="shared" si="42"/>
        <v>0</v>
      </c>
      <c r="S206" s="196">
        <v>0</v>
      </c>
      <c r="T206" s="197">
        <f t="shared" si="4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98" t="s">
        <v>165</v>
      </c>
      <c r="AT206" s="198" t="s">
        <v>167</v>
      </c>
      <c r="AU206" s="198" t="s">
        <v>85</v>
      </c>
      <c r="AY206" s="15" t="s">
        <v>166</v>
      </c>
      <c r="BE206" s="199">
        <f t="shared" si="44"/>
        <v>0</v>
      </c>
      <c r="BF206" s="199">
        <f t="shared" si="45"/>
        <v>0</v>
      </c>
      <c r="BG206" s="199">
        <f t="shared" si="46"/>
        <v>0</v>
      </c>
      <c r="BH206" s="199">
        <f t="shared" si="47"/>
        <v>0</v>
      </c>
      <c r="BI206" s="199">
        <f t="shared" si="48"/>
        <v>0</v>
      </c>
      <c r="BJ206" s="15" t="s">
        <v>83</v>
      </c>
      <c r="BK206" s="199">
        <f t="shared" si="49"/>
        <v>0</v>
      </c>
      <c r="BL206" s="15" t="s">
        <v>165</v>
      </c>
      <c r="BM206" s="198" t="s">
        <v>101</v>
      </c>
    </row>
    <row r="207" spans="1:65" s="2" customFormat="1" ht="24.2" customHeight="1">
      <c r="A207" s="32"/>
      <c r="B207" s="33"/>
      <c r="C207" s="187" t="s">
        <v>675</v>
      </c>
      <c r="D207" s="187" t="s">
        <v>167</v>
      </c>
      <c r="E207" s="188" t="s">
        <v>2588</v>
      </c>
      <c r="F207" s="189" t="s">
        <v>2589</v>
      </c>
      <c r="G207" s="190" t="s">
        <v>2475</v>
      </c>
      <c r="H207" s="191">
        <v>1</v>
      </c>
      <c r="I207" s="192"/>
      <c r="J207" s="193">
        <f t="shared" si="40"/>
        <v>0</v>
      </c>
      <c r="K207" s="189" t="s">
        <v>1</v>
      </c>
      <c r="L207" s="37"/>
      <c r="M207" s="194" t="s">
        <v>1</v>
      </c>
      <c r="N207" s="195" t="s">
        <v>41</v>
      </c>
      <c r="O207" s="69"/>
      <c r="P207" s="196">
        <f t="shared" si="41"/>
        <v>0</v>
      </c>
      <c r="Q207" s="196">
        <v>0</v>
      </c>
      <c r="R207" s="196">
        <f t="shared" si="42"/>
        <v>0</v>
      </c>
      <c r="S207" s="196">
        <v>0</v>
      </c>
      <c r="T207" s="197">
        <f t="shared" si="4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98" t="s">
        <v>165</v>
      </c>
      <c r="AT207" s="198" t="s">
        <v>167</v>
      </c>
      <c r="AU207" s="198" t="s">
        <v>85</v>
      </c>
      <c r="AY207" s="15" t="s">
        <v>166</v>
      </c>
      <c r="BE207" s="199">
        <f t="shared" si="44"/>
        <v>0</v>
      </c>
      <c r="BF207" s="199">
        <f t="shared" si="45"/>
        <v>0</v>
      </c>
      <c r="BG207" s="199">
        <f t="shared" si="46"/>
        <v>0</v>
      </c>
      <c r="BH207" s="199">
        <f t="shared" si="47"/>
        <v>0</v>
      </c>
      <c r="BI207" s="199">
        <f t="shared" si="48"/>
        <v>0</v>
      </c>
      <c r="BJ207" s="15" t="s">
        <v>83</v>
      </c>
      <c r="BK207" s="199">
        <f t="shared" si="49"/>
        <v>0</v>
      </c>
      <c r="BL207" s="15" t="s">
        <v>165</v>
      </c>
      <c r="BM207" s="198" t="s">
        <v>1055</v>
      </c>
    </row>
    <row r="208" spans="1:65" s="2" customFormat="1" ht="24.2" customHeight="1">
      <c r="A208" s="32"/>
      <c r="B208" s="33"/>
      <c r="C208" s="187" t="s">
        <v>680</v>
      </c>
      <c r="D208" s="187" t="s">
        <v>167</v>
      </c>
      <c r="E208" s="188" t="s">
        <v>2590</v>
      </c>
      <c r="F208" s="189" t="s">
        <v>2591</v>
      </c>
      <c r="G208" s="190" t="s">
        <v>2475</v>
      </c>
      <c r="H208" s="191">
        <v>1</v>
      </c>
      <c r="I208" s="192"/>
      <c r="J208" s="193">
        <f t="shared" si="40"/>
        <v>0</v>
      </c>
      <c r="K208" s="189" t="s">
        <v>1</v>
      </c>
      <c r="L208" s="37"/>
      <c r="M208" s="194" t="s">
        <v>1</v>
      </c>
      <c r="N208" s="195" t="s">
        <v>41</v>
      </c>
      <c r="O208" s="69"/>
      <c r="P208" s="196">
        <f t="shared" si="41"/>
        <v>0</v>
      </c>
      <c r="Q208" s="196">
        <v>0</v>
      </c>
      <c r="R208" s="196">
        <f t="shared" si="42"/>
        <v>0</v>
      </c>
      <c r="S208" s="196">
        <v>0</v>
      </c>
      <c r="T208" s="197">
        <f t="shared" si="4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98" t="s">
        <v>165</v>
      </c>
      <c r="AT208" s="198" t="s">
        <v>167</v>
      </c>
      <c r="AU208" s="198" t="s">
        <v>85</v>
      </c>
      <c r="AY208" s="15" t="s">
        <v>166</v>
      </c>
      <c r="BE208" s="199">
        <f t="shared" si="44"/>
        <v>0</v>
      </c>
      <c r="BF208" s="199">
        <f t="shared" si="45"/>
        <v>0</v>
      </c>
      <c r="BG208" s="199">
        <f t="shared" si="46"/>
        <v>0</v>
      </c>
      <c r="BH208" s="199">
        <f t="shared" si="47"/>
        <v>0</v>
      </c>
      <c r="BI208" s="199">
        <f t="shared" si="48"/>
        <v>0</v>
      </c>
      <c r="BJ208" s="15" t="s">
        <v>83</v>
      </c>
      <c r="BK208" s="199">
        <f t="shared" si="49"/>
        <v>0</v>
      </c>
      <c r="BL208" s="15" t="s">
        <v>165</v>
      </c>
      <c r="BM208" s="198" t="s">
        <v>1066</v>
      </c>
    </row>
    <row r="209" spans="1:65" s="2" customFormat="1" ht="24.2" customHeight="1">
      <c r="A209" s="32"/>
      <c r="B209" s="33"/>
      <c r="C209" s="187" t="s">
        <v>682</v>
      </c>
      <c r="D209" s="187" t="s">
        <v>167</v>
      </c>
      <c r="E209" s="188" t="s">
        <v>2592</v>
      </c>
      <c r="F209" s="189" t="s">
        <v>2593</v>
      </c>
      <c r="G209" s="190" t="s">
        <v>2475</v>
      </c>
      <c r="H209" s="191">
        <v>3</v>
      </c>
      <c r="I209" s="192"/>
      <c r="J209" s="193">
        <f t="shared" si="40"/>
        <v>0</v>
      </c>
      <c r="K209" s="189" t="s">
        <v>1</v>
      </c>
      <c r="L209" s="37"/>
      <c r="M209" s="194" t="s">
        <v>1</v>
      </c>
      <c r="N209" s="195" t="s">
        <v>41</v>
      </c>
      <c r="O209" s="69"/>
      <c r="P209" s="196">
        <f t="shared" si="41"/>
        <v>0</v>
      </c>
      <c r="Q209" s="196">
        <v>0</v>
      </c>
      <c r="R209" s="196">
        <f t="shared" si="42"/>
        <v>0</v>
      </c>
      <c r="S209" s="196">
        <v>0</v>
      </c>
      <c r="T209" s="197">
        <f t="shared" si="4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98" t="s">
        <v>165</v>
      </c>
      <c r="AT209" s="198" t="s">
        <v>167</v>
      </c>
      <c r="AU209" s="198" t="s">
        <v>85</v>
      </c>
      <c r="AY209" s="15" t="s">
        <v>166</v>
      </c>
      <c r="BE209" s="199">
        <f t="shared" si="44"/>
        <v>0</v>
      </c>
      <c r="BF209" s="199">
        <f t="shared" si="45"/>
        <v>0</v>
      </c>
      <c r="BG209" s="199">
        <f t="shared" si="46"/>
        <v>0</v>
      </c>
      <c r="BH209" s="199">
        <f t="shared" si="47"/>
        <v>0</v>
      </c>
      <c r="BI209" s="199">
        <f t="shared" si="48"/>
        <v>0</v>
      </c>
      <c r="BJ209" s="15" t="s">
        <v>83</v>
      </c>
      <c r="BK209" s="199">
        <f t="shared" si="49"/>
        <v>0</v>
      </c>
      <c r="BL209" s="15" t="s">
        <v>165</v>
      </c>
      <c r="BM209" s="198" t="s">
        <v>1075</v>
      </c>
    </row>
    <row r="210" spans="1:65" s="2" customFormat="1" ht="24.2" customHeight="1">
      <c r="A210" s="32"/>
      <c r="B210" s="33"/>
      <c r="C210" s="187" t="s">
        <v>687</v>
      </c>
      <c r="D210" s="187" t="s">
        <v>167</v>
      </c>
      <c r="E210" s="188" t="s">
        <v>2594</v>
      </c>
      <c r="F210" s="189" t="s">
        <v>2595</v>
      </c>
      <c r="G210" s="190" t="s">
        <v>2475</v>
      </c>
      <c r="H210" s="191">
        <v>1</v>
      </c>
      <c r="I210" s="192"/>
      <c r="J210" s="193">
        <f t="shared" si="40"/>
        <v>0</v>
      </c>
      <c r="K210" s="189" t="s">
        <v>1</v>
      </c>
      <c r="L210" s="37"/>
      <c r="M210" s="194" t="s">
        <v>1</v>
      </c>
      <c r="N210" s="195" t="s">
        <v>41</v>
      </c>
      <c r="O210" s="69"/>
      <c r="P210" s="196">
        <f t="shared" si="41"/>
        <v>0</v>
      </c>
      <c r="Q210" s="196">
        <v>0</v>
      </c>
      <c r="R210" s="196">
        <f t="shared" si="42"/>
        <v>0</v>
      </c>
      <c r="S210" s="196">
        <v>0</v>
      </c>
      <c r="T210" s="197">
        <f t="shared" si="4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98" t="s">
        <v>165</v>
      </c>
      <c r="AT210" s="198" t="s">
        <v>167</v>
      </c>
      <c r="AU210" s="198" t="s">
        <v>85</v>
      </c>
      <c r="AY210" s="15" t="s">
        <v>166</v>
      </c>
      <c r="BE210" s="199">
        <f t="shared" si="44"/>
        <v>0</v>
      </c>
      <c r="BF210" s="199">
        <f t="shared" si="45"/>
        <v>0</v>
      </c>
      <c r="BG210" s="199">
        <f t="shared" si="46"/>
        <v>0</v>
      </c>
      <c r="BH210" s="199">
        <f t="shared" si="47"/>
        <v>0</v>
      </c>
      <c r="BI210" s="199">
        <f t="shared" si="48"/>
        <v>0</v>
      </c>
      <c r="BJ210" s="15" t="s">
        <v>83</v>
      </c>
      <c r="BK210" s="199">
        <f t="shared" si="49"/>
        <v>0</v>
      </c>
      <c r="BL210" s="15" t="s">
        <v>165</v>
      </c>
      <c r="BM210" s="198" t="s">
        <v>1083</v>
      </c>
    </row>
    <row r="211" spans="1:65" s="2" customFormat="1" ht="24.2" customHeight="1">
      <c r="A211" s="32"/>
      <c r="B211" s="33"/>
      <c r="C211" s="187" t="s">
        <v>691</v>
      </c>
      <c r="D211" s="187" t="s">
        <v>167</v>
      </c>
      <c r="E211" s="188" t="s">
        <v>2596</v>
      </c>
      <c r="F211" s="189" t="s">
        <v>2597</v>
      </c>
      <c r="G211" s="190" t="s">
        <v>2475</v>
      </c>
      <c r="H211" s="191">
        <v>2</v>
      </c>
      <c r="I211" s="192"/>
      <c r="J211" s="193">
        <f t="shared" si="40"/>
        <v>0</v>
      </c>
      <c r="K211" s="189" t="s">
        <v>1</v>
      </c>
      <c r="L211" s="37"/>
      <c r="M211" s="194" t="s">
        <v>1</v>
      </c>
      <c r="N211" s="195" t="s">
        <v>41</v>
      </c>
      <c r="O211" s="69"/>
      <c r="P211" s="196">
        <f t="shared" si="41"/>
        <v>0</v>
      </c>
      <c r="Q211" s="196">
        <v>0</v>
      </c>
      <c r="R211" s="196">
        <f t="shared" si="42"/>
        <v>0</v>
      </c>
      <c r="S211" s="196">
        <v>0</v>
      </c>
      <c r="T211" s="197">
        <f t="shared" si="4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98" t="s">
        <v>165</v>
      </c>
      <c r="AT211" s="198" t="s">
        <v>167</v>
      </c>
      <c r="AU211" s="198" t="s">
        <v>85</v>
      </c>
      <c r="AY211" s="15" t="s">
        <v>166</v>
      </c>
      <c r="BE211" s="199">
        <f t="shared" si="44"/>
        <v>0</v>
      </c>
      <c r="BF211" s="199">
        <f t="shared" si="45"/>
        <v>0</v>
      </c>
      <c r="BG211" s="199">
        <f t="shared" si="46"/>
        <v>0</v>
      </c>
      <c r="BH211" s="199">
        <f t="shared" si="47"/>
        <v>0</v>
      </c>
      <c r="BI211" s="199">
        <f t="shared" si="48"/>
        <v>0</v>
      </c>
      <c r="BJ211" s="15" t="s">
        <v>83</v>
      </c>
      <c r="BK211" s="199">
        <f t="shared" si="49"/>
        <v>0</v>
      </c>
      <c r="BL211" s="15" t="s">
        <v>165</v>
      </c>
      <c r="BM211" s="198" t="s">
        <v>104</v>
      </c>
    </row>
    <row r="212" spans="1:65" s="2" customFormat="1" ht="24.2" customHeight="1">
      <c r="A212" s="32"/>
      <c r="B212" s="33"/>
      <c r="C212" s="187" t="s">
        <v>694</v>
      </c>
      <c r="D212" s="187" t="s">
        <v>167</v>
      </c>
      <c r="E212" s="188" t="s">
        <v>2598</v>
      </c>
      <c r="F212" s="189" t="s">
        <v>2599</v>
      </c>
      <c r="G212" s="190" t="s">
        <v>2475</v>
      </c>
      <c r="H212" s="191">
        <v>6</v>
      </c>
      <c r="I212" s="192"/>
      <c r="J212" s="193">
        <f t="shared" si="40"/>
        <v>0</v>
      </c>
      <c r="K212" s="189" t="s">
        <v>1</v>
      </c>
      <c r="L212" s="37"/>
      <c r="M212" s="194" t="s">
        <v>1</v>
      </c>
      <c r="N212" s="195" t="s">
        <v>41</v>
      </c>
      <c r="O212" s="69"/>
      <c r="P212" s="196">
        <f t="shared" si="41"/>
        <v>0</v>
      </c>
      <c r="Q212" s="196">
        <v>0</v>
      </c>
      <c r="R212" s="196">
        <f t="shared" si="42"/>
        <v>0</v>
      </c>
      <c r="S212" s="196">
        <v>0</v>
      </c>
      <c r="T212" s="197">
        <f t="shared" si="4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98" t="s">
        <v>165</v>
      </c>
      <c r="AT212" s="198" t="s">
        <v>167</v>
      </c>
      <c r="AU212" s="198" t="s">
        <v>85</v>
      </c>
      <c r="AY212" s="15" t="s">
        <v>166</v>
      </c>
      <c r="BE212" s="199">
        <f t="shared" si="44"/>
        <v>0</v>
      </c>
      <c r="BF212" s="199">
        <f t="shared" si="45"/>
        <v>0</v>
      </c>
      <c r="BG212" s="199">
        <f t="shared" si="46"/>
        <v>0</v>
      </c>
      <c r="BH212" s="199">
        <f t="shared" si="47"/>
        <v>0</v>
      </c>
      <c r="BI212" s="199">
        <f t="shared" si="48"/>
        <v>0</v>
      </c>
      <c r="BJ212" s="15" t="s">
        <v>83</v>
      </c>
      <c r="BK212" s="199">
        <f t="shared" si="49"/>
        <v>0</v>
      </c>
      <c r="BL212" s="15" t="s">
        <v>165</v>
      </c>
      <c r="BM212" s="198" t="s">
        <v>2600</v>
      </c>
    </row>
    <row r="213" spans="1:65" s="2" customFormat="1" ht="24.2" customHeight="1">
      <c r="A213" s="32"/>
      <c r="B213" s="33"/>
      <c r="C213" s="187" t="s">
        <v>701</v>
      </c>
      <c r="D213" s="187" t="s">
        <v>167</v>
      </c>
      <c r="E213" s="188" t="s">
        <v>2601</v>
      </c>
      <c r="F213" s="189" t="s">
        <v>2602</v>
      </c>
      <c r="G213" s="190" t="s">
        <v>2475</v>
      </c>
      <c r="H213" s="191">
        <v>1</v>
      </c>
      <c r="I213" s="192"/>
      <c r="J213" s="193">
        <f t="shared" si="40"/>
        <v>0</v>
      </c>
      <c r="K213" s="189" t="s">
        <v>1</v>
      </c>
      <c r="L213" s="37"/>
      <c r="M213" s="194" t="s">
        <v>1</v>
      </c>
      <c r="N213" s="195" t="s">
        <v>41</v>
      </c>
      <c r="O213" s="69"/>
      <c r="P213" s="196">
        <f t="shared" si="41"/>
        <v>0</v>
      </c>
      <c r="Q213" s="196">
        <v>0</v>
      </c>
      <c r="R213" s="196">
        <f t="shared" si="42"/>
        <v>0</v>
      </c>
      <c r="S213" s="196">
        <v>0</v>
      </c>
      <c r="T213" s="197">
        <f t="shared" si="4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98" t="s">
        <v>165</v>
      </c>
      <c r="AT213" s="198" t="s">
        <v>167</v>
      </c>
      <c r="AU213" s="198" t="s">
        <v>85</v>
      </c>
      <c r="AY213" s="15" t="s">
        <v>166</v>
      </c>
      <c r="BE213" s="199">
        <f t="shared" si="44"/>
        <v>0</v>
      </c>
      <c r="BF213" s="199">
        <f t="shared" si="45"/>
        <v>0</v>
      </c>
      <c r="BG213" s="199">
        <f t="shared" si="46"/>
        <v>0</v>
      </c>
      <c r="BH213" s="199">
        <f t="shared" si="47"/>
        <v>0</v>
      </c>
      <c r="BI213" s="199">
        <f t="shared" si="48"/>
        <v>0</v>
      </c>
      <c r="BJ213" s="15" t="s">
        <v>83</v>
      </c>
      <c r="BK213" s="199">
        <f t="shared" si="49"/>
        <v>0</v>
      </c>
      <c r="BL213" s="15" t="s">
        <v>165</v>
      </c>
      <c r="BM213" s="198" t="s">
        <v>2603</v>
      </c>
    </row>
    <row r="214" spans="1:65" s="2" customFormat="1" ht="24.2" customHeight="1">
      <c r="A214" s="32"/>
      <c r="B214" s="33"/>
      <c r="C214" s="187" t="s">
        <v>705</v>
      </c>
      <c r="D214" s="187" t="s">
        <v>167</v>
      </c>
      <c r="E214" s="188" t="s">
        <v>2604</v>
      </c>
      <c r="F214" s="189" t="s">
        <v>2605</v>
      </c>
      <c r="G214" s="190" t="s">
        <v>2475</v>
      </c>
      <c r="H214" s="191">
        <v>1</v>
      </c>
      <c r="I214" s="192"/>
      <c r="J214" s="193">
        <f t="shared" si="40"/>
        <v>0</v>
      </c>
      <c r="K214" s="189" t="s">
        <v>1</v>
      </c>
      <c r="L214" s="37"/>
      <c r="M214" s="194" t="s">
        <v>1</v>
      </c>
      <c r="N214" s="195" t="s">
        <v>41</v>
      </c>
      <c r="O214" s="69"/>
      <c r="P214" s="196">
        <f t="shared" si="41"/>
        <v>0</v>
      </c>
      <c r="Q214" s="196">
        <v>0</v>
      </c>
      <c r="R214" s="196">
        <f t="shared" si="42"/>
        <v>0</v>
      </c>
      <c r="S214" s="196">
        <v>0</v>
      </c>
      <c r="T214" s="197">
        <f t="shared" si="4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98" t="s">
        <v>165</v>
      </c>
      <c r="AT214" s="198" t="s">
        <v>167</v>
      </c>
      <c r="AU214" s="198" t="s">
        <v>85</v>
      </c>
      <c r="AY214" s="15" t="s">
        <v>166</v>
      </c>
      <c r="BE214" s="199">
        <f t="shared" si="44"/>
        <v>0</v>
      </c>
      <c r="BF214" s="199">
        <f t="shared" si="45"/>
        <v>0</v>
      </c>
      <c r="BG214" s="199">
        <f t="shared" si="46"/>
        <v>0</v>
      </c>
      <c r="BH214" s="199">
        <f t="shared" si="47"/>
        <v>0</v>
      </c>
      <c r="BI214" s="199">
        <f t="shared" si="48"/>
        <v>0</v>
      </c>
      <c r="BJ214" s="15" t="s">
        <v>83</v>
      </c>
      <c r="BK214" s="199">
        <f t="shared" si="49"/>
        <v>0</v>
      </c>
      <c r="BL214" s="15" t="s">
        <v>165</v>
      </c>
      <c r="BM214" s="198" t="s">
        <v>2606</v>
      </c>
    </row>
    <row r="215" spans="1:65" s="2" customFormat="1" ht="24.2" customHeight="1">
      <c r="A215" s="32"/>
      <c r="B215" s="33"/>
      <c r="C215" s="187" t="s">
        <v>710</v>
      </c>
      <c r="D215" s="187" t="s">
        <v>167</v>
      </c>
      <c r="E215" s="188" t="s">
        <v>2607</v>
      </c>
      <c r="F215" s="189" t="s">
        <v>2608</v>
      </c>
      <c r="G215" s="190" t="s">
        <v>2475</v>
      </c>
      <c r="H215" s="191">
        <v>1</v>
      </c>
      <c r="I215" s="192"/>
      <c r="J215" s="193">
        <f t="shared" si="40"/>
        <v>0</v>
      </c>
      <c r="K215" s="189" t="s">
        <v>1</v>
      </c>
      <c r="L215" s="37"/>
      <c r="M215" s="194" t="s">
        <v>1</v>
      </c>
      <c r="N215" s="195" t="s">
        <v>41</v>
      </c>
      <c r="O215" s="69"/>
      <c r="P215" s="196">
        <f t="shared" si="41"/>
        <v>0</v>
      </c>
      <c r="Q215" s="196">
        <v>0</v>
      </c>
      <c r="R215" s="196">
        <f t="shared" si="42"/>
        <v>0</v>
      </c>
      <c r="S215" s="196">
        <v>0</v>
      </c>
      <c r="T215" s="197">
        <f t="shared" si="4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98" t="s">
        <v>165</v>
      </c>
      <c r="AT215" s="198" t="s">
        <v>167</v>
      </c>
      <c r="AU215" s="198" t="s">
        <v>85</v>
      </c>
      <c r="AY215" s="15" t="s">
        <v>166</v>
      </c>
      <c r="BE215" s="199">
        <f t="shared" si="44"/>
        <v>0</v>
      </c>
      <c r="BF215" s="199">
        <f t="shared" si="45"/>
        <v>0</v>
      </c>
      <c r="BG215" s="199">
        <f t="shared" si="46"/>
        <v>0</v>
      </c>
      <c r="BH215" s="199">
        <f t="shared" si="47"/>
        <v>0</v>
      </c>
      <c r="BI215" s="199">
        <f t="shared" si="48"/>
        <v>0</v>
      </c>
      <c r="BJ215" s="15" t="s">
        <v>83</v>
      </c>
      <c r="BK215" s="199">
        <f t="shared" si="49"/>
        <v>0</v>
      </c>
      <c r="BL215" s="15" t="s">
        <v>165</v>
      </c>
      <c r="BM215" s="198" t="s">
        <v>2609</v>
      </c>
    </row>
    <row r="216" spans="1:65" s="2" customFormat="1" ht="24.2" customHeight="1">
      <c r="A216" s="32"/>
      <c r="B216" s="33"/>
      <c r="C216" s="187" t="s">
        <v>714</v>
      </c>
      <c r="D216" s="187" t="s">
        <v>167</v>
      </c>
      <c r="E216" s="188" t="s">
        <v>2610</v>
      </c>
      <c r="F216" s="189" t="s">
        <v>2611</v>
      </c>
      <c r="G216" s="190" t="s">
        <v>2475</v>
      </c>
      <c r="H216" s="191">
        <v>3</v>
      </c>
      <c r="I216" s="192"/>
      <c r="J216" s="193">
        <f t="shared" si="40"/>
        <v>0</v>
      </c>
      <c r="K216" s="189" t="s">
        <v>1</v>
      </c>
      <c r="L216" s="37"/>
      <c r="M216" s="194" t="s">
        <v>1</v>
      </c>
      <c r="N216" s="195" t="s">
        <v>41</v>
      </c>
      <c r="O216" s="69"/>
      <c r="P216" s="196">
        <f t="shared" si="41"/>
        <v>0</v>
      </c>
      <c r="Q216" s="196">
        <v>0</v>
      </c>
      <c r="R216" s="196">
        <f t="shared" si="42"/>
        <v>0</v>
      </c>
      <c r="S216" s="196">
        <v>0</v>
      </c>
      <c r="T216" s="197">
        <f t="shared" si="4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98" t="s">
        <v>165</v>
      </c>
      <c r="AT216" s="198" t="s">
        <v>167</v>
      </c>
      <c r="AU216" s="198" t="s">
        <v>85</v>
      </c>
      <c r="AY216" s="15" t="s">
        <v>166</v>
      </c>
      <c r="BE216" s="199">
        <f t="shared" si="44"/>
        <v>0</v>
      </c>
      <c r="BF216" s="199">
        <f t="shared" si="45"/>
        <v>0</v>
      </c>
      <c r="BG216" s="199">
        <f t="shared" si="46"/>
        <v>0</v>
      </c>
      <c r="BH216" s="199">
        <f t="shared" si="47"/>
        <v>0</v>
      </c>
      <c r="BI216" s="199">
        <f t="shared" si="48"/>
        <v>0</v>
      </c>
      <c r="BJ216" s="15" t="s">
        <v>83</v>
      </c>
      <c r="BK216" s="199">
        <f t="shared" si="49"/>
        <v>0</v>
      </c>
      <c r="BL216" s="15" t="s">
        <v>165</v>
      </c>
      <c r="BM216" s="198" t="s">
        <v>107</v>
      </c>
    </row>
    <row r="217" spans="1:65" s="2" customFormat="1" ht="24.2" customHeight="1">
      <c r="A217" s="32"/>
      <c r="B217" s="33"/>
      <c r="C217" s="187" t="s">
        <v>719</v>
      </c>
      <c r="D217" s="187" t="s">
        <v>167</v>
      </c>
      <c r="E217" s="188" t="s">
        <v>2612</v>
      </c>
      <c r="F217" s="189" t="s">
        <v>2613</v>
      </c>
      <c r="G217" s="190" t="s">
        <v>2475</v>
      </c>
      <c r="H217" s="191">
        <v>1</v>
      </c>
      <c r="I217" s="192"/>
      <c r="J217" s="193">
        <f t="shared" si="40"/>
        <v>0</v>
      </c>
      <c r="K217" s="189" t="s">
        <v>1</v>
      </c>
      <c r="L217" s="37"/>
      <c r="M217" s="194" t="s">
        <v>1</v>
      </c>
      <c r="N217" s="195" t="s">
        <v>41</v>
      </c>
      <c r="O217" s="69"/>
      <c r="P217" s="196">
        <f t="shared" si="41"/>
        <v>0</v>
      </c>
      <c r="Q217" s="196">
        <v>0</v>
      </c>
      <c r="R217" s="196">
        <f t="shared" si="42"/>
        <v>0</v>
      </c>
      <c r="S217" s="196">
        <v>0</v>
      </c>
      <c r="T217" s="197">
        <f t="shared" si="4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98" t="s">
        <v>165</v>
      </c>
      <c r="AT217" s="198" t="s">
        <v>167</v>
      </c>
      <c r="AU217" s="198" t="s">
        <v>85</v>
      </c>
      <c r="AY217" s="15" t="s">
        <v>166</v>
      </c>
      <c r="BE217" s="199">
        <f t="shared" si="44"/>
        <v>0</v>
      </c>
      <c r="BF217" s="199">
        <f t="shared" si="45"/>
        <v>0</v>
      </c>
      <c r="BG217" s="199">
        <f t="shared" si="46"/>
        <v>0</v>
      </c>
      <c r="BH217" s="199">
        <f t="shared" si="47"/>
        <v>0</v>
      </c>
      <c r="BI217" s="199">
        <f t="shared" si="48"/>
        <v>0</v>
      </c>
      <c r="BJ217" s="15" t="s">
        <v>83</v>
      </c>
      <c r="BK217" s="199">
        <f t="shared" si="49"/>
        <v>0</v>
      </c>
      <c r="BL217" s="15" t="s">
        <v>165</v>
      </c>
      <c r="BM217" s="198" t="s">
        <v>2614</v>
      </c>
    </row>
    <row r="218" spans="1:65" s="2" customFormat="1" ht="24.2" customHeight="1">
      <c r="A218" s="32"/>
      <c r="B218" s="33"/>
      <c r="C218" s="187" t="s">
        <v>723</v>
      </c>
      <c r="D218" s="187" t="s">
        <v>167</v>
      </c>
      <c r="E218" s="188" t="s">
        <v>2615</v>
      </c>
      <c r="F218" s="189" t="s">
        <v>2616</v>
      </c>
      <c r="G218" s="190" t="s">
        <v>2475</v>
      </c>
      <c r="H218" s="191">
        <v>3</v>
      </c>
      <c r="I218" s="192"/>
      <c r="J218" s="193">
        <f t="shared" si="40"/>
        <v>0</v>
      </c>
      <c r="K218" s="189" t="s">
        <v>1</v>
      </c>
      <c r="L218" s="37"/>
      <c r="M218" s="194" t="s">
        <v>1</v>
      </c>
      <c r="N218" s="195" t="s">
        <v>41</v>
      </c>
      <c r="O218" s="69"/>
      <c r="P218" s="196">
        <f t="shared" si="41"/>
        <v>0</v>
      </c>
      <c r="Q218" s="196">
        <v>0</v>
      </c>
      <c r="R218" s="196">
        <f t="shared" si="42"/>
        <v>0</v>
      </c>
      <c r="S218" s="196">
        <v>0</v>
      </c>
      <c r="T218" s="197">
        <f t="shared" si="4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98" t="s">
        <v>165</v>
      </c>
      <c r="AT218" s="198" t="s">
        <v>167</v>
      </c>
      <c r="AU218" s="198" t="s">
        <v>85</v>
      </c>
      <c r="AY218" s="15" t="s">
        <v>166</v>
      </c>
      <c r="BE218" s="199">
        <f t="shared" si="44"/>
        <v>0</v>
      </c>
      <c r="BF218" s="199">
        <f t="shared" si="45"/>
        <v>0</v>
      </c>
      <c r="BG218" s="199">
        <f t="shared" si="46"/>
        <v>0</v>
      </c>
      <c r="BH218" s="199">
        <f t="shared" si="47"/>
        <v>0</v>
      </c>
      <c r="BI218" s="199">
        <f t="shared" si="48"/>
        <v>0</v>
      </c>
      <c r="BJ218" s="15" t="s">
        <v>83</v>
      </c>
      <c r="BK218" s="199">
        <f t="shared" si="49"/>
        <v>0</v>
      </c>
      <c r="BL218" s="15" t="s">
        <v>165</v>
      </c>
      <c r="BM218" s="198" t="s">
        <v>2617</v>
      </c>
    </row>
    <row r="219" spans="1:65" s="2" customFormat="1" ht="16.5" customHeight="1">
      <c r="A219" s="32"/>
      <c r="B219" s="33"/>
      <c r="C219" s="187" t="s">
        <v>728</v>
      </c>
      <c r="D219" s="187" t="s">
        <v>167</v>
      </c>
      <c r="E219" s="188" t="s">
        <v>2618</v>
      </c>
      <c r="F219" s="189" t="s">
        <v>2619</v>
      </c>
      <c r="G219" s="190" t="s">
        <v>2437</v>
      </c>
      <c r="H219" s="191">
        <v>76</v>
      </c>
      <c r="I219" s="192"/>
      <c r="J219" s="193">
        <f t="shared" si="40"/>
        <v>0</v>
      </c>
      <c r="K219" s="189" t="s">
        <v>1</v>
      </c>
      <c r="L219" s="37"/>
      <c r="M219" s="194" t="s">
        <v>1</v>
      </c>
      <c r="N219" s="195" t="s">
        <v>41</v>
      </c>
      <c r="O219" s="69"/>
      <c r="P219" s="196">
        <f t="shared" si="41"/>
        <v>0</v>
      </c>
      <c r="Q219" s="196">
        <v>0</v>
      </c>
      <c r="R219" s="196">
        <f t="shared" si="42"/>
        <v>0</v>
      </c>
      <c r="S219" s="196">
        <v>0</v>
      </c>
      <c r="T219" s="197">
        <f t="shared" si="4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98" t="s">
        <v>165</v>
      </c>
      <c r="AT219" s="198" t="s">
        <v>167</v>
      </c>
      <c r="AU219" s="198" t="s">
        <v>85</v>
      </c>
      <c r="AY219" s="15" t="s">
        <v>166</v>
      </c>
      <c r="BE219" s="199">
        <f t="shared" si="44"/>
        <v>0</v>
      </c>
      <c r="BF219" s="199">
        <f t="shared" si="45"/>
        <v>0</v>
      </c>
      <c r="BG219" s="199">
        <f t="shared" si="46"/>
        <v>0</v>
      </c>
      <c r="BH219" s="199">
        <f t="shared" si="47"/>
        <v>0</v>
      </c>
      <c r="BI219" s="199">
        <f t="shared" si="48"/>
        <v>0</v>
      </c>
      <c r="BJ219" s="15" t="s">
        <v>83</v>
      </c>
      <c r="BK219" s="199">
        <f t="shared" si="49"/>
        <v>0</v>
      </c>
      <c r="BL219" s="15" t="s">
        <v>165</v>
      </c>
      <c r="BM219" s="198" t="s">
        <v>2620</v>
      </c>
    </row>
    <row r="220" spans="1:65" s="2" customFormat="1" ht="16.5" customHeight="1">
      <c r="A220" s="32"/>
      <c r="B220" s="33"/>
      <c r="C220" s="187" t="s">
        <v>734</v>
      </c>
      <c r="D220" s="187" t="s">
        <v>167</v>
      </c>
      <c r="E220" s="188" t="s">
        <v>2621</v>
      </c>
      <c r="F220" s="189" t="s">
        <v>2622</v>
      </c>
      <c r="G220" s="190" t="s">
        <v>2475</v>
      </c>
      <c r="H220" s="191">
        <v>76</v>
      </c>
      <c r="I220" s="192"/>
      <c r="J220" s="193">
        <f t="shared" si="40"/>
        <v>0</v>
      </c>
      <c r="K220" s="189" t="s">
        <v>1</v>
      </c>
      <c r="L220" s="37"/>
      <c r="M220" s="194" t="s">
        <v>1</v>
      </c>
      <c r="N220" s="195" t="s">
        <v>41</v>
      </c>
      <c r="O220" s="69"/>
      <c r="P220" s="196">
        <f t="shared" si="41"/>
        <v>0</v>
      </c>
      <c r="Q220" s="196">
        <v>0</v>
      </c>
      <c r="R220" s="196">
        <f t="shared" si="42"/>
        <v>0</v>
      </c>
      <c r="S220" s="196">
        <v>0</v>
      </c>
      <c r="T220" s="197">
        <f t="shared" si="4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98" t="s">
        <v>165</v>
      </c>
      <c r="AT220" s="198" t="s">
        <v>167</v>
      </c>
      <c r="AU220" s="198" t="s">
        <v>85</v>
      </c>
      <c r="AY220" s="15" t="s">
        <v>166</v>
      </c>
      <c r="BE220" s="199">
        <f t="shared" si="44"/>
        <v>0</v>
      </c>
      <c r="BF220" s="199">
        <f t="shared" si="45"/>
        <v>0</v>
      </c>
      <c r="BG220" s="199">
        <f t="shared" si="46"/>
        <v>0</v>
      </c>
      <c r="BH220" s="199">
        <f t="shared" si="47"/>
        <v>0</v>
      </c>
      <c r="BI220" s="199">
        <f t="shared" si="48"/>
        <v>0</v>
      </c>
      <c r="BJ220" s="15" t="s">
        <v>83</v>
      </c>
      <c r="BK220" s="199">
        <f t="shared" si="49"/>
        <v>0</v>
      </c>
      <c r="BL220" s="15" t="s">
        <v>165</v>
      </c>
      <c r="BM220" s="198" t="s">
        <v>2623</v>
      </c>
    </row>
    <row r="221" spans="1:65" s="2" customFormat="1" ht="21.75" customHeight="1">
      <c r="A221" s="32"/>
      <c r="B221" s="33"/>
      <c r="C221" s="187" t="s">
        <v>738</v>
      </c>
      <c r="D221" s="187" t="s">
        <v>167</v>
      </c>
      <c r="E221" s="188" t="s">
        <v>2624</v>
      </c>
      <c r="F221" s="189" t="s">
        <v>2625</v>
      </c>
      <c r="G221" s="190" t="s">
        <v>697</v>
      </c>
      <c r="H221" s="229"/>
      <c r="I221" s="192"/>
      <c r="J221" s="193">
        <f t="shared" si="40"/>
        <v>0</v>
      </c>
      <c r="K221" s="189" t="s">
        <v>1</v>
      </c>
      <c r="L221" s="37"/>
      <c r="M221" s="194" t="s">
        <v>1</v>
      </c>
      <c r="N221" s="195" t="s">
        <v>41</v>
      </c>
      <c r="O221" s="69"/>
      <c r="P221" s="196">
        <f t="shared" si="41"/>
        <v>0</v>
      </c>
      <c r="Q221" s="196">
        <v>0</v>
      </c>
      <c r="R221" s="196">
        <f t="shared" si="42"/>
        <v>0</v>
      </c>
      <c r="S221" s="196">
        <v>0</v>
      </c>
      <c r="T221" s="197">
        <f t="shared" si="4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98" t="s">
        <v>165</v>
      </c>
      <c r="AT221" s="198" t="s">
        <v>167</v>
      </c>
      <c r="AU221" s="198" t="s">
        <v>85</v>
      </c>
      <c r="AY221" s="15" t="s">
        <v>166</v>
      </c>
      <c r="BE221" s="199">
        <f t="shared" si="44"/>
        <v>0</v>
      </c>
      <c r="BF221" s="199">
        <f t="shared" si="45"/>
        <v>0</v>
      </c>
      <c r="BG221" s="199">
        <f t="shared" si="46"/>
        <v>0</v>
      </c>
      <c r="BH221" s="199">
        <f t="shared" si="47"/>
        <v>0</v>
      </c>
      <c r="BI221" s="199">
        <f t="shared" si="48"/>
        <v>0</v>
      </c>
      <c r="BJ221" s="15" t="s">
        <v>83</v>
      </c>
      <c r="BK221" s="199">
        <f t="shared" si="49"/>
        <v>0</v>
      </c>
      <c r="BL221" s="15" t="s">
        <v>165</v>
      </c>
      <c r="BM221" s="198" t="s">
        <v>110</v>
      </c>
    </row>
    <row r="222" spans="2:63" s="12" customFormat="1" ht="22.9" customHeight="1">
      <c r="B222" s="173"/>
      <c r="C222" s="174"/>
      <c r="D222" s="175" t="s">
        <v>75</v>
      </c>
      <c r="E222" s="212" t="s">
        <v>2626</v>
      </c>
      <c r="F222" s="212" t="s">
        <v>2627</v>
      </c>
      <c r="G222" s="174"/>
      <c r="H222" s="174"/>
      <c r="I222" s="177"/>
      <c r="J222" s="213">
        <f>BK222</f>
        <v>0</v>
      </c>
      <c r="K222" s="174"/>
      <c r="L222" s="179"/>
      <c r="M222" s="180"/>
      <c r="N222" s="181"/>
      <c r="O222" s="181"/>
      <c r="P222" s="182">
        <f>SUM(P223:P224)</f>
        <v>0</v>
      </c>
      <c r="Q222" s="181"/>
      <c r="R222" s="182">
        <f>SUM(R223:R224)</f>
        <v>0</v>
      </c>
      <c r="S222" s="181"/>
      <c r="T222" s="183">
        <f>SUM(T223:T224)</f>
        <v>0</v>
      </c>
      <c r="AR222" s="184" t="s">
        <v>83</v>
      </c>
      <c r="AT222" s="185" t="s">
        <v>75</v>
      </c>
      <c r="AU222" s="185" t="s">
        <v>83</v>
      </c>
      <c r="AY222" s="184" t="s">
        <v>166</v>
      </c>
      <c r="BK222" s="186">
        <f>SUM(BK223:BK224)</f>
        <v>0</v>
      </c>
    </row>
    <row r="223" spans="1:65" s="2" customFormat="1" ht="24.2" customHeight="1">
      <c r="A223" s="32"/>
      <c r="B223" s="33"/>
      <c r="C223" s="187" t="s">
        <v>744</v>
      </c>
      <c r="D223" s="187" t="s">
        <v>167</v>
      </c>
      <c r="E223" s="188" t="s">
        <v>2628</v>
      </c>
      <c r="F223" s="189" t="s">
        <v>2629</v>
      </c>
      <c r="G223" s="190" t="s">
        <v>2475</v>
      </c>
      <c r="H223" s="191">
        <v>2</v>
      </c>
      <c r="I223" s="192"/>
      <c r="J223" s="193">
        <f>ROUND(I223*H223,2)</f>
        <v>0</v>
      </c>
      <c r="K223" s="189" t="s">
        <v>1</v>
      </c>
      <c r="L223" s="37"/>
      <c r="M223" s="194" t="s">
        <v>1</v>
      </c>
      <c r="N223" s="195" t="s">
        <v>41</v>
      </c>
      <c r="O223" s="69"/>
      <c r="P223" s="196">
        <f>O223*H223</f>
        <v>0</v>
      </c>
      <c r="Q223" s="196">
        <v>0</v>
      </c>
      <c r="R223" s="196">
        <f>Q223*H223</f>
        <v>0</v>
      </c>
      <c r="S223" s="196">
        <v>0</v>
      </c>
      <c r="T223" s="197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98" t="s">
        <v>165</v>
      </c>
      <c r="AT223" s="198" t="s">
        <v>167</v>
      </c>
      <c r="AU223" s="198" t="s">
        <v>85</v>
      </c>
      <c r="AY223" s="15" t="s">
        <v>166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5" t="s">
        <v>83</v>
      </c>
      <c r="BK223" s="199">
        <f>ROUND(I223*H223,2)</f>
        <v>0</v>
      </c>
      <c r="BL223" s="15" t="s">
        <v>165</v>
      </c>
      <c r="BM223" s="198" t="s">
        <v>2630</v>
      </c>
    </row>
    <row r="224" spans="1:65" s="2" customFormat="1" ht="16.5" customHeight="1">
      <c r="A224" s="32"/>
      <c r="B224" s="33"/>
      <c r="C224" s="187" t="s">
        <v>749</v>
      </c>
      <c r="D224" s="187" t="s">
        <v>167</v>
      </c>
      <c r="E224" s="188" t="s">
        <v>2631</v>
      </c>
      <c r="F224" s="189" t="s">
        <v>2632</v>
      </c>
      <c r="G224" s="190" t="s">
        <v>2475</v>
      </c>
      <c r="H224" s="191">
        <v>2</v>
      </c>
      <c r="I224" s="192"/>
      <c r="J224" s="193">
        <f>ROUND(I224*H224,2)</f>
        <v>0</v>
      </c>
      <c r="K224" s="189" t="s">
        <v>1</v>
      </c>
      <c r="L224" s="37"/>
      <c r="M224" s="194" t="s">
        <v>1</v>
      </c>
      <c r="N224" s="195" t="s">
        <v>41</v>
      </c>
      <c r="O224" s="69"/>
      <c r="P224" s="196">
        <f>O224*H224</f>
        <v>0</v>
      </c>
      <c r="Q224" s="196">
        <v>0</v>
      </c>
      <c r="R224" s="196">
        <f>Q224*H224</f>
        <v>0</v>
      </c>
      <c r="S224" s="196">
        <v>0</v>
      </c>
      <c r="T224" s="197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98" t="s">
        <v>165</v>
      </c>
      <c r="AT224" s="198" t="s">
        <v>167</v>
      </c>
      <c r="AU224" s="198" t="s">
        <v>85</v>
      </c>
      <c r="AY224" s="15" t="s">
        <v>166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5" t="s">
        <v>83</v>
      </c>
      <c r="BK224" s="199">
        <f>ROUND(I224*H224,2)</f>
        <v>0</v>
      </c>
      <c r="BL224" s="15" t="s">
        <v>165</v>
      </c>
      <c r="BM224" s="198" t="s">
        <v>2633</v>
      </c>
    </row>
    <row r="225" spans="2:63" s="12" customFormat="1" ht="22.9" customHeight="1">
      <c r="B225" s="173"/>
      <c r="C225" s="174"/>
      <c r="D225" s="175" t="s">
        <v>75</v>
      </c>
      <c r="E225" s="212" t="s">
        <v>2634</v>
      </c>
      <c r="F225" s="212" t="s">
        <v>2635</v>
      </c>
      <c r="G225" s="174"/>
      <c r="H225" s="174"/>
      <c r="I225" s="177"/>
      <c r="J225" s="213">
        <f>BK225</f>
        <v>0</v>
      </c>
      <c r="K225" s="174"/>
      <c r="L225" s="179"/>
      <c r="M225" s="180"/>
      <c r="N225" s="181"/>
      <c r="O225" s="181"/>
      <c r="P225" s="182">
        <f>SUM(P226:P227)</f>
        <v>0</v>
      </c>
      <c r="Q225" s="181"/>
      <c r="R225" s="182">
        <f>SUM(R226:R227)</f>
        <v>0</v>
      </c>
      <c r="S225" s="181"/>
      <c r="T225" s="183">
        <f>SUM(T226:T227)</f>
        <v>0</v>
      </c>
      <c r="AR225" s="184" t="s">
        <v>83</v>
      </c>
      <c r="AT225" s="185" t="s">
        <v>75</v>
      </c>
      <c r="AU225" s="185" t="s">
        <v>83</v>
      </c>
      <c r="AY225" s="184" t="s">
        <v>166</v>
      </c>
      <c r="BK225" s="186">
        <f>SUM(BK226:BK227)</f>
        <v>0</v>
      </c>
    </row>
    <row r="226" spans="1:65" s="2" customFormat="1" ht="24.2" customHeight="1">
      <c r="A226" s="32"/>
      <c r="B226" s="33"/>
      <c r="C226" s="187" t="s">
        <v>753</v>
      </c>
      <c r="D226" s="187" t="s">
        <v>167</v>
      </c>
      <c r="E226" s="188" t="s">
        <v>2636</v>
      </c>
      <c r="F226" s="189" t="s">
        <v>2637</v>
      </c>
      <c r="G226" s="190" t="s">
        <v>2638</v>
      </c>
      <c r="H226" s="191">
        <v>15</v>
      </c>
      <c r="I226" s="192"/>
      <c r="J226" s="193">
        <f>ROUND(I226*H226,2)</f>
        <v>0</v>
      </c>
      <c r="K226" s="189" t="s">
        <v>1</v>
      </c>
      <c r="L226" s="37"/>
      <c r="M226" s="194" t="s">
        <v>1</v>
      </c>
      <c r="N226" s="195" t="s">
        <v>41</v>
      </c>
      <c r="O226" s="69"/>
      <c r="P226" s="196">
        <f>O226*H226</f>
        <v>0</v>
      </c>
      <c r="Q226" s="196">
        <v>0</v>
      </c>
      <c r="R226" s="196">
        <f>Q226*H226</f>
        <v>0</v>
      </c>
      <c r="S226" s="196">
        <v>0</v>
      </c>
      <c r="T226" s="197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98" t="s">
        <v>165</v>
      </c>
      <c r="AT226" s="198" t="s">
        <v>167</v>
      </c>
      <c r="AU226" s="198" t="s">
        <v>85</v>
      </c>
      <c r="AY226" s="15" t="s">
        <v>166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5" t="s">
        <v>83</v>
      </c>
      <c r="BK226" s="199">
        <f>ROUND(I226*H226,2)</f>
        <v>0</v>
      </c>
      <c r="BL226" s="15" t="s">
        <v>165</v>
      </c>
      <c r="BM226" s="198" t="s">
        <v>2639</v>
      </c>
    </row>
    <row r="227" spans="1:65" s="2" customFormat="1" ht="24.2" customHeight="1">
      <c r="A227" s="32"/>
      <c r="B227" s="33"/>
      <c r="C227" s="187" t="s">
        <v>757</v>
      </c>
      <c r="D227" s="187" t="s">
        <v>167</v>
      </c>
      <c r="E227" s="188" t="s">
        <v>2640</v>
      </c>
      <c r="F227" s="189" t="s">
        <v>2641</v>
      </c>
      <c r="G227" s="190" t="s">
        <v>2638</v>
      </c>
      <c r="H227" s="191">
        <v>10</v>
      </c>
      <c r="I227" s="192"/>
      <c r="J227" s="193">
        <f>ROUND(I227*H227,2)</f>
        <v>0</v>
      </c>
      <c r="K227" s="189" t="s">
        <v>1</v>
      </c>
      <c r="L227" s="37"/>
      <c r="M227" s="194" t="s">
        <v>1</v>
      </c>
      <c r="N227" s="195" t="s">
        <v>41</v>
      </c>
      <c r="O227" s="69"/>
      <c r="P227" s="196">
        <f>O227*H227</f>
        <v>0</v>
      </c>
      <c r="Q227" s="196">
        <v>0</v>
      </c>
      <c r="R227" s="196">
        <f>Q227*H227</f>
        <v>0</v>
      </c>
      <c r="S227" s="196">
        <v>0</v>
      </c>
      <c r="T227" s="197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98" t="s">
        <v>165</v>
      </c>
      <c r="AT227" s="198" t="s">
        <v>167</v>
      </c>
      <c r="AU227" s="198" t="s">
        <v>85</v>
      </c>
      <c r="AY227" s="15" t="s">
        <v>166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5" t="s">
        <v>83</v>
      </c>
      <c r="BK227" s="199">
        <f>ROUND(I227*H227,2)</f>
        <v>0</v>
      </c>
      <c r="BL227" s="15" t="s">
        <v>165</v>
      </c>
      <c r="BM227" s="198" t="s">
        <v>2642</v>
      </c>
    </row>
    <row r="228" spans="2:63" s="12" customFormat="1" ht="22.9" customHeight="1">
      <c r="B228" s="173"/>
      <c r="C228" s="174"/>
      <c r="D228" s="175" t="s">
        <v>75</v>
      </c>
      <c r="E228" s="212" t="s">
        <v>2643</v>
      </c>
      <c r="F228" s="212" t="s">
        <v>2644</v>
      </c>
      <c r="G228" s="174"/>
      <c r="H228" s="174"/>
      <c r="I228" s="177"/>
      <c r="J228" s="213">
        <f>BK228</f>
        <v>0</v>
      </c>
      <c r="K228" s="174"/>
      <c r="L228" s="179"/>
      <c r="M228" s="180"/>
      <c r="N228" s="181"/>
      <c r="O228" s="181"/>
      <c r="P228" s="182">
        <f>SUM(P229:P230)</f>
        <v>0</v>
      </c>
      <c r="Q228" s="181"/>
      <c r="R228" s="182">
        <f>SUM(R229:R230)</f>
        <v>0</v>
      </c>
      <c r="S228" s="181"/>
      <c r="T228" s="183">
        <f>SUM(T229:T230)</f>
        <v>0</v>
      </c>
      <c r="AR228" s="184" t="s">
        <v>83</v>
      </c>
      <c r="AT228" s="185" t="s">
        <v>75</v>
      </c>
      <c r="AU228" s="185" t="s">
        <v>83</v>
      </c>
      <c r="AY228" s="184" t="s">
        <v>166</v>
      </c>
      <c r="BK228" s="186">
        <f>SUM(BK229:BK230)</f>
        <v>0</v>
      </c>
    </row>
    <row r="229" spans="1:65" s="2" customFormat="1" ht="24.2" customHeight="1">
      <c r="A229" s="32"/>
      <c r="B229" s="33"/>
      <c r="C229" s="187" t="s">
        <v>763</v>
      </c>
      <c r="D229" s="187" t="s">
        <v>167</v>
      </c>
      <c r="E229" s="188" t="s">
        <v>2645</v>
      </c>
      <c r="F229" s="189" t="s">
        <v>2646</v>
      </c>
      <c r="G229" s="190" t="s">
        <v>382</v>
      </c>
      <c r="H229" s="191">
        <v>850</v>
      </c>
      <c r="I229" s="192"/>
      <c r="J229" s="193">
        <f>ROUND(I229*H229,2)</f>
        <v>0</v>
      </c>
      <c r="K229" s="189" t="s">
        <v>1</v>
      </c>
      <c r="L229" s="37"/>
      <c r="M229" s="194" t="s">
        <v>1</v>
      </c>
      <c r="N229" s="195" t="s">
        <v>41</v>
      </c>
      <c r="O229" s="69"/>
      <c r="P229" s="196">
        <f>O229*H229</f>
        <v>0</v>
      </c>
      <c r="Q229" s="196">
        <v>0</v>
      </c>
      <c r="R229" s="196">
        <f>Q229*H229</f>
        <v>0</v>
      </c>
      <c r="S229" s="196">
        <v>0</v>
      </c>
      <c r="T229" s="197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98" t="s">
        <v>165</v>
      </c>
      <c r="AT229" s="198" t="s">
        <v>167</v>
      </c>
      <c r="AU229" s="198" t="s">
        <v>85</v>
      </c>
      <c r="AY229" s="15" t="s">
        <v>166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5" t="s">
        <v>83</v>
      </c>
      <c r="BK229" s="199">
        <f>ROUND(I229*H229,2)</f>
        <v>0</v>
      </c>
      <c r="BL229" s="15" t="s">
        <v>165</v>
      </c>
      <c r="BM229" s="198" t="s">
        <v>113</v>
      </c>
    </row>
    <row r="230" spans="1:65" s="2" customFormat="1" ht="24.2" customHeight="1">
      <c r="A230" s="32"/>
      <c r="B230" s="33"/>
      <c r="C230" s="187" t="s">
        <v>767</v>
      </c>
      <c r="D230" s="187" t="s">
        <v>167</v>
      </c>
      <c r="E230" s="188" t="s">
        <v>2647</v>
      </c>
      <c r="F230" s="189" t="s">
        <v>2648</v>
      </c>
      <c r="G230" s="190" t="s">
        <v>697</v>
      </c>
      <c r="H230" s="229"/>
      <c r="I230" s="192"/>
      <c r="J230" s="193">
        <f>ROUND(I230*H230,2)</f>
        <v>0</v>
      </c>
      <c r="K230" s="189" t="s">
        <v>1</v>
      </c>
      <c r="L230" s="37"/>
      <c r="M230" s="194" t="s">
        <v>1</v>
      </c>
      <c r="N230" s="195" t="s">
        <v>41</v>
      </c>
      <c r="O230" s="69"/>
      <c r="P230" s="196">
        <f>O230*H230</f>
        <v>0</v>
      </c>
      <c r="Q230" s="196">
        <v>0</v>
      </c>
      <c r="R230" s="196">
        <f>Q230*H230</f>
        <v>0</v>
      </c>
      <c r="S230" s="196">
        <v>0</v>
      </c>
      <c r="T230" s="197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98" t="s">
        <v>165</v>
      </c>
      <c r="AT230" s="198" t="s">
        <v>167</v>
      </c>
      <c r="AU230" s="198" t="s">
        <v>85</v>
      </c>
      <c r="AY230" s="15" t="s">
        <v>166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5" t="s">
        <v>83</v>
      </c>
      <c r="BK230" s="199">
        <f>ROUND(I230*H230,2)</f>
        <v>0</v>
      </c>
      <c r="BL230" s="15" t="s">
        <v>165</v>
      </c>
      <c r="BM230" s="198" t="s">
        <v>2649</v>
      </c>
    </row>
    <row r="231" spans="2:63" s="12" customFormat="1" ht="22.9" customHeight="1">
      <c r="B231" s="173"/>
      <c r="C231" s="174"/>
      <c r="D231" s="175" t="s">
        <v>75</v>
      </c>
      <c r="E231" s="212" t="s">
        <v>2650</v>
      </c>
      <c r="F231" s="212" t="s">
        <v>2651</v>
      </c>
      <c r="G231" s="174"/>
      <c r="H231" s="174"/>
      <c r="I231" s="177"/>
      <c r="J231" s="213">
        <f>BK231</f>
        <v>0</v>
      </c>
      <c r="K231" s="174"/>
      <c r="L231" s="179"/>
      <c r="M231" s="180"/>
      <c r="N231" s="181"/>
      <c r="O231" s="181"/>
      <c r="P231" s="182">
        <f>SUM(P232:P246)</f>
        <v>0</v>
      </c>
      <c r="Q231" s="181"/>
      <c r="R231" s="182">
        <f>SUM(R232:R246)</f>
        <v>0</v>
      </c>
      <c r="S231" s="181"/>
      <c r="T231" s="183">
        <f>SUM(T232:T246)</f>
        <v>0</v>
      </c>
      <c r="AR231" s="184" t="s">
        <v>83</v>
      </c>
      <c r="AT231" s="185" t="s">
        <v>75</v>
      </c>
      <c r="AU231" s="185" t="s">
        <v>83</v>
      </c>
      <c r="AY231" s="184" t="s">
        <v>166</v>
      </c>
      <c r="BK231" s="186">
        <f>SUM(BK232:BK246)</f>
        <v>0</v>
      </c>
    </row>
    <row r="232" spans="1:65" s="2" customFormat="1" ht="49.15" customHeight="1">
      <c r="A232" s="32"/>
      <c r="B232" s="33"/>
      <c r="C232" s="187" t="s">
        <v>771</v>
      </c>
      <c r="D232" s="187" t="s">
        <v>167</v>
      </c>
      <c r="E232" s="188" t="s">
        <v>2652</v>
      </c>
      <c r="F232" s="189" t="s">
        <v>2653</v>
      </c>
      <c r="G232" s="190" t="s">
        <v>2485</v>
      </c>
      <c r="H232" s="191">
        <v>60</v>
      </c>
      <c r="I232" s="192"/>
      <c r="J232" s="193">
        <f aca="true" t="shared" si="50" ref="J232:J246">ROUND(I232*H232,2)</f>
        <v>0</v>
      </c>
      <c r="K232" s="189" t="s">
        <v>1</v>
      </c>
      <c r="L232" s="37"/>
      <c r="M232" s="194" t="s">
        <v>1</v>
      </c>
      <c r="N232" s="195" t="s">
        <v>41</v>
      </c>
      <c r="O232" s="69"/>
      <c r="P232" s="196">
        <f aca="true" t="shared" si="51" ref="P232:P246">O232*H232</f>
        <v>0</v>
      </c>
      <c r="Q232" s="196">
        <v>0</v>
      </c>
      <c r="R232" s="196">
        <f aca="true" t="shared" si="52" ref="R232:R246">Q232*H232</f>
        <v>0</v>
      </c>
      <c r="S232" s="196">
        <v>0</v>
      </c>
      <c r="T232" s="197">
        <f aca="true" t="shared" si="53" ref="T232:T246"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98" t="s">
        <v>165</v>
      </c>
      <c r="AT232" s="198" t="s">
        <v>167</v>
      </c>
      <c r="AU232" s="198" t="s">
        <v>85</v>
      </c>
      <c r="AY232" s="15" t="s">
        <v>166</v>
      </c>
      <c r="BE232" s="199">
        <f aca="true" t="shared" si="54" ref="BE232:BE246">IF(N232="základní",J232,0)</f>
        <v>0</v>
      </c>
      <c r="BF232" s="199">
        <f aca="true" t="shared" si="55" ref="BF232:BF246">IF(N232="snížená",J232,0)</f>
        <v>0</v>
      </c>
      <c r="BG232" s="199">
        <f aca="true" t="shared" si="56" ref="BG232:BG246">IF(N232="zákl. přenesená",J232,0)</f>
        <v>0</v>
      </c>
      <c r="BH232" s="199">
        <f aca="true" t="shared" si="57" ref="BH232:BH246">IF(N232="sníž. přenesená",J232,0)</f>
        <v>0</v>
      </c>
      <c r="BI232" s="199">
        <f aca="true" t="shared" si="58" ref="BI232:BI246">IF(N232="nulová",J232,0)</f>
        <v>0</v>
      </c>
      <c r="BJ232" s="15" t="s">
        <v>83</v>
      </c>
      <c r="BK232" s="199">
        <f aca="true" t="shared" si="59" ref="BK232:BK246">ROUND(I232*H232,2)</f>
        <v>0</v>
      </c>
      <c r="BL232" s="15" t="s">
        <v>165</v>
      </c>
      <c r="BM232" s="198" t="s">
        <v>2654</v>
      </c>
    </row>
    <row r="233" spans="1:65" s="2" customFormat="1" ht="66.75" customHeight="1">
      <c r="A233" s="32"/>
      <c r="B233" s="33"/>
      <c r="C233" s="187" t="s">
        <v>775</v>
      </c>
      <c r="D233" s="187" t="s">
        <v>167</v>
      </c>
      <c r="E233" s="188" t="s">
        <v>2655</v>
      </c>
      <c r="F233" s="189" t="s">
        <v>2656</v>
      </c>
      <c r="G233" s="190" t="s">
        <v>2485</v>
      </c>
      <c r="H233" s="191">
        <v>10</v>
      </c>
      <c r="I233" s="192"/>
      <c r="J233" s="193">
        <f t="shared" si="50"/>
        <v>0</v>
      </c>
      <c r="K233" s="189" t="s">
        <v>1</v>
      </c>
      <c r="L233" s="37"/>
      <c r="M233" s="194" t="s">
        <v>1</v>
      </c>
      <c r="N233" s="195" t="s">
        <v>41</v>
      </c>
      <c r="O233" s="69"/>
      <c r="P233" s="196">
        <f t="shared" si="51"/>
        <v>0</v>
      </c>
      <c r="Q233" s="196">
        <v>0</v>
      </c>
      <c r="R233" s="196">
        <f t="shared" si="52"/>
        <v>0</v>
      </c>
      <c r="S233" s="196">
        <v>0</v>
      </c>
      <c r="T233" s="197">
        <f t="shared" si="5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98" t="s">
        <v>165</v>
      </c>
      <c r="AT233" s="198" t="s">
        <v>167</v>
      </c>
      <c r="AU233" s="198" t="s">
        <v>85</v>
      </c>
      <c r="AY233" s="15" t="s">
        <v>166</v>
      </c>
      <c r="BE233" s="199">
        <f t="shared" si="54"/>
        <v>0</v>
      </c>
      <c r="BF233" s="199">
        <f t="shared" si="55"/>
        <v>0</v>
      </c>
      <c r="BG233" s="199">
        <f t="shared" si="56"/>
        <v>0</v>
      </c>
      <c r="BH233" s="199">
        <f t="shared" si="57"/>
        <v>0</v>
      </c>
      <c r="BI233" s="199">
        <f t="shared" si="58"/>
        <v>0</v>
      </c>
      <c r="BJ233" s="15" t="s">
        <v>83</v>
      </c>
      <c r="BK233" s="199">
        <f t="shared" si="59"/>
        <v>0</v>
      </c>
      <c r="BL233" s="15" t="s">
        <v>165</v>
      </c>
      <c r="BM233" s="198" t="s">
        <v>2657</v>
      </c>
    </row>
    <row r="234" spans="1:65" s="2" customFormat="1" ht="24.2" customHeight="1">
      <c r="A234" s="32"/>
      <c r="B234" s="33"/>
      <c r="C234" s="187" t="s">
        <v>779</v>
      </c>
      <c r="D234" s="187" t="s">
        <v>167</v>
      </c>
      <c r="E234" s="188" t="s">
        <v>2658</v>
      </c>
      <c r="F234" s="189" t="s">
        <v>2659</v>
      </c>
      <c r="G234" s="190" t="s">
        <v>2485</v>
      </c>
      <c r="H234" s="191">
        <v>72</v>
      </c>
      <c r="I234" s="192"/>
      <c r="J234" s="193">
        <f t="shared" si="50"/>
        <v>0</v>
      </c>
      <c r="K234" s="189" t="s">
        <v>1</v>
      </c>
      <c r="L234" s="37"/>
      <c r="M234" s="194" t="s">
        <v>1</v>
      </c>
      <c r="N234" s="195" t="s">
        <v>41</v>
      </c>
      <c r="O234" s="69"/>
      <c r="P234" s="196">
        <f t="shared" si="51"/>
        <v>0</v>
      </c>
      <c r="Q234" s="196">
        <v>0</v>
      </c>
      <c r="R234" s="196">
        <f t="shared" si="52"/>
        <v>0</v>
      </c>
      <c r="S234" s="196">
        <v>0</v>
      </c>
      <c r="T234" s="197">
        <f t="shared" si="5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98" t="s">
        <v>165</v>
      </c>
      <c r="AT234" s="198" t="s">
        <v>167</v>
      </c>
      <c r="AU234" s="198" t="s">
        <v>85</v>
      </c>
      <c r="AY234" s="15" t="s">
        <v>166</v>
      </c>
      <c r="BE234" s="199">
        <f t="shared" si="54"/>
        <v>0</v>
      </c>
      <c r="BF234" s="199">
        <f t="shared" si="55"/>
        <v>0</v>
      </c>
      <c r="BG234" s="199">
        <f t="shared" si="56"/>
        <v>0</v>
      </c>
      <c r="BH234" s="199">
        <f t="shared" si="57"/>
        <v>0</v>
      </c>
      <c r="BI234" s="199">
        <f t="shared" si="58"/>
        <v>0</v>
      </c>
      <c r="BJ234" s="15" t="s">
        <v>83</v>
      </c>
      <c r="BK234" s="199">
        <f t="shared" si="59"/>
        <v>0</v>
      </c>
      <c r="BL234" s="15" t="s">
        <v>165</v>
      </c>
      <c r="BM234" s="198" t="s">
        <v>2660</v>
      </c>
    </row>
    <row r="235" spans="1:65" s="2" customFormat="1" ht="16.5" customHeight="1">
      <c r="A235" s="32"/>
      <c r="B235" s="33"/>
      <c r="C235" s="187" t="s">
        <v>783</v>
      </c>
      <c r="D235" s="187" t="s">
        <v>167</v>
      </c>
      <c r="E235" s="188" t="s">
        <v>2661</v>
      </c>
      <c r="F235" s="189" t="s">
        <v>2662</v>
      </c>
      <c r="G235" s="190" t="s">
        <v>2485</v>
      </c>
      <c r="H235" s="191">
        <v>20</v>
      </c>
      <c r="I235" s="192"/>
      <c r="J235" s="193">
        <f t="shared" si="50"/>
        <v>0</v>
      </c>
      <c r="K235" s="189" t="s">
        <v>1</v>
      </c>
      <c r="L235" s="37"/>
      <c r="M235" s="194" t="s">
        <v>1</v>
      </c>
      <c r="N235" s="195" t="s">
        <v>41</v>
      </c>
      <c r="O235" s="69"/>
      <c r="P235" s="196">
        <f t="shared" si="51"/>
        <v>0</v>
      </c>
      <c r="Q235" s="196">
        <v>0</v>
      </c>
      <c r="R235" s="196">
        <f t="shared" si="52"/>
        <v>0</v>
      </c>
      <c r="S235" s="196">
        <v>0</v>
      </c>
      <c r="T235" s="197">
        <f t="shared" si="5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98" t="s">
        <v>165</v>
      </c>
      <c r="AT235" s="198" t="s">
        <v>167</v>
      </c>
      <c r="AU235" s="198" t="s">
        <v>85</v>
      </c>
      <c r="AY235" s="15" t="s">
        <v>166</v>
      </c>
      <c r="BE235" s="199">
        <f t="shared" si="54"/>
        <v>0</v>
      </c>
      <c r="BF235" s="199">
        <f t="shared" si="55"/>
        <v>0</v>
      </c>
      <c r="BG235" s="199">
        <f t="shared" si="56"/>
        <v>0</v>
      </c>
      <c r="BH235" s="199">
        <f t="shared" si="57"/>
        <v>0</v>
      </c>
      <c r="BI235" s="199">
        <f t="shared" si="58"/>
        <v>0</v>
      </c>
      <c r="BJ235" s="15" t="s">
        <v>83</v>
      </c>
      <c r="BK235" s="199">
        <f t="shared" si="59"/>
        <v>0</v>
      </c>
      <c r="BL235" s="15" t="s">
        <v>165</v>
      </c>
      <c r="BM235" s="198" t="s">
        <v>119</v>
      </c>
    </row>
    <row r="236" spans="1:65" s="2" customFormat="1" ht="76.35" customHeight="1">
      <c r="A236" s="32"/>
      <c r="B236" s="33"/>
      <c r="C236" s="187" t="s">
        <v>787</v>
      </c>
      <c r="D236" s="187" t="s">
        <v>167</v>
      </c>
      <c r="E236" s="188" t="s">
        <v>2663</v>
      </c>
      <c r="F236" s="189" t="s">
        <v>2664</v>
      </c>
      <c r="G236" s="190" t="s">
        <v>697</v>
      </c>
      <c r="H236" s="229"/>
      <c r="I236" s="192"/>
      <c r="J236" s="193">
        <f t="shared" si="50"/>
        <v>0</v>
      </c>
      <c r="K236" s="189" t="s">
        <v>1</v>
      </c>
      <c r="L236" s="37"/>
      <c r="M236" s="194" t="s">
        <v>1</v>
      </c>
      <c r="N236" s="195" t="s">
        <v>41</v>
      </c>
      <c r="O236" s="69"/>
      <c r="P236" s="196">
        <f t="shared" si="51"/>
        <v>0</v>
      </c>
      <c r="Q236" s="196">
        <v>0</v>
      </c>
      <c r="R236" s="196">
        <f t="shared" si="52"/>
        <v>0</v>
      </c>
      <c r="S236" s="196">
        <v>0</v>
      </c>
      <c r="T236" s="197">
        <f t="shared" si="5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98" t="s">
        <v>165</v>
      </c>
      <c r="AT236" s="198" t="s">
        <v>167</v>
      </c>
      <c r="AU236" s="198" t="s">
        <v>85</v>
      </c>
      <c r="AY236" s="15" t="s">
        <v>166</v>
      </c>
      <c r="BE236" s="199">
        <f t="shared" si="54"/>
        <v>0</v>
      </c>
      <c r="BF236" s="199">
        <f t="shared" si="55"/>
        <v>0</v>
      </c>
      <c r="BG236" s="199">
        <f t="shared" si="56"/>
        <v>0</v>
      </c>
      <c r="BH236" s="199">
        <f t="shared" si="57"/>
        <v>0</v>
      </c>
      <c r="BI236" s="199">
        <f t="shared" si="58"/>
        <v>0</v>
      </c>
      <c r="BJ236" s="15" t="s">
        <v>83</v>
      </c>
      <c r="BK236" s="199">
        <f t="shared" si="59"/>
        <v>0</v>
      </c>
      <c r="BL236" s="15" t="s">
        <v>165</v>
      </c>
      <c r="BM236" s="198" t="s">
        <v>2665</v>
      </c>
    </row>
    <row r="237" spans="1:65" s="2" customFormat="1" ht="66.75" customHeight="1">
      <c r="A237" s="32"/>
      <c r="B237" s="33"/>
      <c r="C237" s="187" t="s">
        <v>791</v>
      </c>
      <c r="D237" s="187" t="s">
        <v>167</v>
      </c>
      <c r="E237" s="188" t="s">
        <v>2666</v>
      </c>
      <c r="F237" s="189" t="s">
        <v>2667</v>
      </c>
      <c r="G237" s="190" t="s">
        <v>697</v>
      </c>
      <c r="H237" s="229"/>
      <c r="I237" s="192"/>
      <c r="J237" s="193">
        <f t="shared" si="50"/>
        <v>0</v>
      </c>
      <c r="K237" s="189" t="s">
        <v>1</v>
      </c>
      <c r="L237" s="37"/>
      <c r="M237" s="194" t="s">
        <v>1</v>
      </c>
      <c r="N237" s="195" t="s">
        <v>41</v>
      </c>
      <c r="O237" s="69"/>
      <c r="P237" s="196">
        <f t="shared" si="51"/>
        <v>0</v>
      </c>
      <c r="Q237" s="196">
        <v>0</v>
      </c>
      <c r="R237" s="196">
        <f t="shared" si="52"/>
        <v>0</v>
      </c>
      <c r="S237" s="196">
        <v>0</v>
      </c>
      <c r="T237" s="197">
        <f t="shared" si="5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98" t="s">
        <v>165</v>
      </c>
      <c r="AT237" s="198" t="s">
        <v>167</v>
      </c>
      <c r="AU237" s="198" t="s">
        <v>85</v>
      </c>
      <c r="AY237" s="15" t="s">
        <v>166</v>
      </c>
      <c r="BE237" s="199">
        <f t="shared" si="54"/>
        <v>0</v>
      </c>
      <c r="BF237" s="199">
        <f t="shared" si="55"/>
        <v>0</v>
      </c>
      <c r="BG237" s="199">
        <f t="shared" si="56"/>
        <v>0</v>
      </c>
      <c r="BH237" s="199">
        <f t="shared" si="57"/>
        <v>0</v>
      </c>
      <c r="BI237" s="199">
        <f t="shared" si="58"/>
        <v>0</v>
      </c>
      <c r="BJ237" s="15" t="s">
        <v>83</v>
      </c>
      <c r="BK237" s="199">
        <f t="shared" si="59"/>
        <v>0</v>
      </c>
      <c r="BL237" s="15" t="s">
        <v>165</v>
      </c>
      <c r="BM237" s="198" t="s">
        <v>2668</v>
      </c>
    </row>
    <row r="238" spans="1:65" s="2" customFormat="1" ht="66.75" customHeight="1">
      <c r="A238" s="32"/>
      <c r="B238" s="33"/>
      <c r="C238" s="187" t="s">
        <v>795</v>
      </c>
      <c r="D238" s="187" t="s">
        <v>167</v>
      </c>
      <c r="E238" s="188" t="s">
        <v>2669</v>
      </c>
      <c r="F238" s="189" t="s">
        <v>2670</v>
      </c>
      <c r="G238" s="190" t="s">
        <v>2475</v>
      </c>
      <c r="H238" s="191">
        <v>1</v>
      </c>
      <c r="I238" s="192"/>
      <c r="J238" s="193">
        <f t="shared" si="50"/>
        <v>0</v>
      </c>
      <c r="K238" s="189" t="s">
        <v>1</v>
      </c>
      <c r="L238" s="37"/>
      <c r="M238" s="194" t="s">
        <v>1</v>
      </c>
      <c r="N238" s="195" t="s">
        <v>41</v>
      </c>
      <c r="O238" s="69"/>
      <c r="P238" s="196">
        <f t="shared" si="51"/>
        <v>0</v>
      </c>
      <c r="Q238" s="196">
        <v>0</v>
      </c>
      <c r="R238" s="196">
        <f t="shared" si="52"/>
        <v>0</v>
      </c>
      <c r="S238" s="196">
        <v>0</v>
      </c>
      <c r="T238" s="197">
        <f t="shared" si="5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98" t="s">
        <v>165</v>
      </c>
      <c r="AT238" s="198" t="s">
        <v>167</v>
      </c>
      <c r="AU238" s="198" t="s">
        <v>85</v>
      </c>
      <c r="AY238" s="15" t="s">
        <v>166</v>
      </c>
      <c r="BE238" s="199">
        <f t="shared" si="54"/>
        <v>0</v>
      </c>
      <c r="BF238" s="199">
        <f t="shared" si="55"/>
        <v>0</v>
      </c>
      <c r="BG238" s="199">
        <f t="shared" si="56"/>
        <v>0</v>
      </c>
      <c r="BH238" s="199">
        <f t="shared" si="57"/>
        <v>0</v>
      </c>
      <c r="BI238" s="199">
        <f t="shared" si="58"/>
        <v>0</v>
      </c>
      <c r="BJ238" s="15" t="s">
        <v>83</v>
      </c>
      <c r="BK238" s="199">
        <f t="shared" si="59"/>
        <v>0</v>
      </c>
      <c r="BL238" s="15" t="s">
        <v>165</v>
      </c>
      <c r="BM238" s="198" t="s">
        <v>2671</v>
      </c>
    </row>
    <row r="239" spans="1:65" s="2" customFormat="1" ht="37.9" customHeight="1">
      <c r="A239" s="32"/>
      <c r="B239" s="33"/>
      <c r="C239" s="187" t="s">
        <v>799</v>
      </c>
      <c r="D239" s="187" t="s">
        <v>167</v>
      </c>
      <c r="E239" s="188" t="s">
        <v>2672</v>
      </c>
      <c r="F239" s="189" t="s">
        <v>2673</v>
      </c>
      <c r="G239" s="190" t="s">
        <v>697</v>
      </c>
      <c r="H239" s="229"/>
      <c r="I239" s="192"/>
      <c r="J239" s="193">
        <f t="shared" si="50"/>
        <v>0</v>
      </c>
      <c r="K239" s="189" t="s">
        <v>1</v>
      </c>
      <c r="L239" s="37"/>
      <c r="M239" s="194" t="s">
        <v>1</v>
      </c>
      <c r="N239" s="195" t="s">
        <v>41</v>
      </c>
      <c r="O239" s="69"/>
      <c r="P239" s="196">
        <f t="shared" si="51"/>
        <v>0</v>
      </c>
      <c r="Q239" s="196">
        <v>0</v>
      </c>
      <c r="R239" s="196">
        <f t="shared" si="52"/>
        <v>0</v>
      </c>
      <c r="S239" s="196">
        <v>0</v>
      </c>
      <c r="T239" s="197">
        <f t="shared" si="5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98" t="s">
        <v>165</v>
      </c>
      <c r="AT239" s="198" t="s">
        <v>167</v>
      </c>
      <c r="AU239" s="198" t="s">
        <v>85</v>
      </c>
      <c r="AY239" s="15" t="s">
        <v>166</v>
      </c>
      <c r="BE239" s="199">
        <f t="shared" si="54"/>
        <v>0</v>
      </c>
      <c r="BF239" s="199">
        <f t="shared" si="55"/>
        <v>0</v>
      </c>
      <c r="BG239" s="199">
        <f t="shared" si="56"/>
        <v>0</v>
      </c>
      <c r="BH239" s="199">
        <f t="shared" si="57"/>
        <v>0</v>
      </c>
      <c r="BI239" s="199">
        <f t="shared" si="58"/>
        <v>0</v>
      </c>
      <c r="BJ239" s="15" t="s">
        <v>83</v>
      </c>
      <c r="BK239" s="199">
        <f t="shared" si="59"/>
        <v>0</v>
      </c>
      <c r="BL239" s="15" t="s">
        <v>165</v>
      </c>
      <c r="BM239" s="198" t="s">
        <v>2674</v>
      </c>
    </row>
    <row r="240" spans="1:65" s="2" customFormat="1" ht="55.5" customHeight="1">
      <c r="A240" s="32"/>
      <c r="B240" s="33"/>
      <c r="C240" s="187" t="s">
        <v>88</v>
      </c>
      <c r="D240" s="187" t="s">
        <v>167</v>
      </c>
      <c r="E240" s="188" t="s">
        <v>2675</v>
      </c>
      <c r="F240" s="189" t="s">
        <v>2676</v>
      </c>
      <c r="G240" s="190" t="s">
        <v>697</v>
      </c>
      <c r="H240" s="229"/>
      <c r="I240" s="192"/>
      <c r="J240" s="193">
        <f t="shared" si="50"/>
        <v>0</v>
      </c>
      <c r="K240" s="189" t="s">
        <v>1</v>
      </c>
      <c r="L240" s="37"/>
      <c r="M240" s="194" t="s">
        <v>1</v>
      </c>
      <c r="N240" s="195" t="s">
        <v>41</v>
      </c>
      <c r="O240" s="69"/>
      <c r="P240" s="196">
        <f t="shared" si="51"/>
        <v>0</v>
      </c>
      <c r="Q240" s="196">
        <v>0</v>
      </c>
      <c r="R240" s="196">
        <f t="shared" si="52"/>
        <v>0</v>
      </c>
      <c r="S240" s="196">
        <v>0</v>
      </c>
      <c r="T240" s="197">
        <f t="shared" si="5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98" t="s">
        <v>165</v>
      </c>
      <c r="AT240" s="198" t="s">
        <v>167</v>
      </c>
      <c r="AU240" s="198" t="s">
        <v>85</v>
      </c>
      <c r="AY240" s="15" t="s">
        <v>166</v>
      </c>
      <c r="BE240" s="199">
        <f t="shared" si="54"/>
        <v>0</v>
      </c>
      <c r="BF240" s="199">
        <f t="shared" si="55"/>
        <v>0</v>
      </c>
      <c r="BG240" s="199">
        <f t="shared" si="56"/>
        <v>0</v>
      </c>
      <c r="BH240" s="199">
        <f t="shared" si="57"/>
        <v>0</v>
      </c>
      <c r="BI240" s="199">
        <f t="shared" si="58"/>
        <v>0</v>
      </c>
      <c r="BJ240" s="15" t="s">
        <v>83</v>
      </c>
      <c r="BK240" s="199">
        <f t="shared" si="59"/>
        <v>0</v>
      </c>
      <c r="BL240" s="15" t="s">
        <v>165</v>
      </c>
      <c r="BM240" s="198" t="s">
        <v>2677</v>
      </c>
    </row>
    <row r="241" spans="1:65" s="2" customFormat="1" ht="66.75" customHeight="1">
      <c r="A241" s="32"/>
      <c r="B241" s="33"/>
      <c r="C241" s="187" t="s">
        <v>806</v>
      </c>
      <c r="D241" s="187" t="s">
        <v>167</v>
      </c>
      <c r="E241" s="188" t="s">
        <v>2678</v>
      </c>
      <c r="F241" s="189" t="s">
        <v>2679</v>
      </c>
      <c r="G241" s="190" t="s">
        <v>2475</v>
      </c>
      <c r="H241" s="191">
        <v>1</v>
      </c>
      <c r="I241" s="192"/>
      <c r="J241" s="193">
        <f t="shared" si="50"/>
        <v>0</v>
      </c>
      <c r="K241" s="189" t="s">
        <v>1</v>
      </c>
      <c r="L241" s="37"/>
      <c r="M241" s="194" t="s">
        <v>1</v>
      </c>
      <c r="N241" s="195" t="s">
        <v>41</v>
      </c>
      <c r="O241" s="69"/>
      <c r="P241" s="196">
        <f t="shared" si="51"/>
        <v>0</v>
      </c>
      <c r="Q241" s="196">
        <v>0</v>
      </c>
      <c r="R241" s="196">
        <f t="shared" si="52"/>
        <v>0</v>
      </c>
      <c r="S241" s="196">
        <v>0</v>
      </c>
      <c r="T241" s="197">
        <f t="shared" si="5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98" t="s">
        <v>165</v>
      </c>
      <c r="AT241" s="198" t="s">
        <v>167</v>
      </c>
      <c r="AU241" s="198" t="s">
        <v>85</v>
      </c>
      <c r="AY241" s="15" t="s">
        <v>166</v>
      </c>
      <c r="BE241" s="199">
        <f t="shared" si="54"/>
        <v>0</v>
      </c>
      <c r="BF241" s="199">
        <f t="shared" si="55"/>
        <v>0</v>
      </c>
      <c r="BG241" s="199">
        <f t="shared" si="56"/>
        <v>0</v>
      </c>
      <c r="BH241" s="199">
        <f t="shared" si="57"/>
        <v>0</v>
      </c>
      <c r="BI241" s="199">
        <f t="shared" si="58"/>
        <v>0</v>
      </c>
      <c r="BJ241" s="15" t="s">
        <v>83</v>
      </c>
      <c r="BK241" s="199">
        <f t="shared" si="59"/>
        <v>0</v>
      </c>
      <c r="BL241" s="15" t="s">
        <v>165</v>
      </c>
      <c r="BM241" s="198" t="s">
        <v>2680</v>
      </c>
    </row>
    <row r="242" spans="1:65" s="2" customFormat="1" ht="49.15" customHeight="1">
      <c r="A242" s="32"/>
      <c r="B242" s="33"/>
      <c r="C242" s="187" t="s">
        <v>810</v>
      </c>
      <c r="D242" s="187" t="s">
        <v>167</v>
      </c>
      <c r="E242" s="188" t="s">
        <v>2681</v>
      </c>
      <c r="F242" s="189" t="s">
        <v>2682</v>
      </c>
      <c r="G242" s="190" t="s">
        <v>2475</v>
      </c>
      <c r="H242" s="191">
        <v>1</v>
      </c>
      <c r="I242" s="192"/>
      <c r="J242" s="193">
        <f t="shared" si="50"/>
        <v>0</v>
      </c>
      <c r="K242" s="189" t="s">
        <v>1</v>
      </c>
      <c r="L242" s="37"/>
      <c r="M242" s="194" t="s">
        <v>1</v>
      </c>
      <c r="N242" s="195" t="s">
        <v>41</v>
      </c>
      <c r="O242" s="69"/>
      <c r="P242" s="196">
        <f t="shared" si="51"/>
        <v>0</v>
      </c>
      <c r="Q242" s="196">
        <v>0</v>
      </c>
      <c r="R242" s="196">
        <f t="shared" si="52"/>
        <v>0</v>
      </c>
      <c r="S242" s="196">
        <v>0</v>
      </c>
      <c r="T242" s="197">
        <f t="shared" si="5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98" t="s">
        <v>165</v>
      </c>
      <c r="AT242" s="198" t="s">
        <v>167</v>
      </c>
      <c r="AU242" s="198" t="s">
        <v>85</v>
      </c>
      <c r="AY242" s="15" t="s">
        <v>166</v>
      </c>
      <c r="BE242" s="199">
        <f t="shared" si="54"/>
        <v>0</v>
      </c>
      <c r="BF242" s="199">
        <f t="shared" si="55"/>
        <v>0</v>
      </c>
      <c r="BG242" s="199">
        <f t="shared" si="56"/>
        <v>0</v>
      </c>
      <c r="BH242" s="199">
        <f t="shared" si="57"/>
        <v>0</v>
      </c>
      <c r="BI242" s="199">
        <f t="shared" si="58"/>
        <v>0</v>
      </c>
      <c r="BJ242" s="15" t="s">
        <v>83</v>
      </c>
      <c r="BK242" s="199">
        <f t="shared" si="59"/>
        <v>0</v>
      </c>
      <c r="BL242" s="15" t="s">
        <v>165</v>
      </c>
      <c r="BM242" s="198" t="s">
        <v>2683</v>
      </c>
    </row>
    <row r="243" spans="1:65" s="2" customFormat="1" ht="44.25" customHeight="1">
      <c r="A243" s="32"/>
      <c r="B243" s="33"/>
      <c r="C243" s="187" t="s">
        <v>814</v>
      </c>
      <c r="D243" s="187" t="s">
        <v>167</v>
      </c>
      <c r="E243" s="188" t="s">
        <v>2684</v>
      </c>
      <c r="F243" s="189" t="s">
        <v>2685</v>
      </c>
      <c r="G243" s="190" t="s">
        <v>2475</v>
      </c>
      <c r="H243" s="191">
        <v>1</v>
      </c>
      <c r="I243" s="192"/>
      <c r="J243" s="193">
        <f t="shared" si="50"/>
        <v>0</v>
      </c>
      <c r="K243" s="189" t="s">
        <v>1</v>
      </c>
      <c r="L243" s="37"/>
      <c r="M243" s="194" t="s">
        <v>1</v>
      </c>
      <c r="N243" s="195" t="s">
        <v>41</v>
      </c>
      <c r="O243" s="69"/>
      <c r="P243" s="196">
        <f t="shared" si="51"/>
        <v>0</v>
      </c>
      <c r="Q243" s="196">
        <v>0</v>
      </c>
      <c r="R243" s="196">
        <f t="shared" si="52"/>
        <v>0</v>
      </c>
      <c r="S243" s="196">
        <v>0</v>
      </c>
      <c r="T243" s="197">
        <f t="shared" si="5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98" t="s">
        <v>165</v>
      </c>
      <c r="AT243" s="198" t="s">
        <v>167</v>
      </c>
      <c r="AU243" s="198" t="s">
        <v>85</v>
      </c>
      <c r="AY243" s="15" t="s">
        <v>166</v>
      </c>
      <c r="BE243" s="199">
        <f t="shared" si="54"/>
        <v>0</v>
      </c>
      <c r="BF243" s="199">
        <f t="shared" si="55"/>
        <v>0</v>
      </c>
      <c r="BG243" s="199">
        <f t="shared" si="56"/>
        <v>0</v>
      </c>
      <c r="BH243" s="199">
        <f t="shared" si="57"/>
        <v>0</v>
      </c>
      <c r="BI243" s="199">
        <f t="shared" si="58"/>
        <v>0</v>
      </c>
      <c r="BJ243" s="15" t="s">
        <v>83</v>
      </c>
      <c r="BK243" s="199">
        <f t="shared" si="59"/>
        <v>0</v>
      </c>
      <c r="BL243" s="15" t="s">
        <v>165</v>
      </c>
      <c r="BM243" s="198" t="s">
        <v>2686</v>
      </c>
    </row>
    <row r="244" spans="1:65" s="2" customFormat="1" ht="16.5" customHeight="1">
      <c r="A244" s="32"/>
      <c r="B244" s="33"/>
      <c r="C244" s="187" t="s">
        <v>818</v>
      </c>
      <c r="D244" s="187" t="s">
        <v>167</v>
      </c>
      <c r="E244" s="188" t="s">
        <v>2687</v>
      </c>
      <c r="F244" s="189" t="s">
        <v>2688</v>
      </c>
      <c r="G244" s="190" t="s">
        <v>2475</v>
      </c>
      <c r="H244" s="191">
        <v>1</v>
      </c>
      <c r="I244" s="192"/>
      <c r="J244" s="193">
        <f t="shared" si="50"/>
        <v>0</v>
      </c>
      <c r="K244" s="189" t="s">
        <v>274</v>
      </c>
      <c r="L244" s="37"/>
      <c r="M244" s="194" t="s">
        <v>1</v>
      </c>
      <c r="N244" s="195" t="s">
        <v>41</v>
      </c>
      <c r="O244" s="69"/>
      <c r="P244" s="196">
        <f t="shared" si="51"/>
        <v>0</v>
      </c>
      <c r="Q244" s="196">
        <v>0</v>
      </c>
      <c r="R244" s="196">
        <f t="shared" si="52"/>
        <v>0</v>
      </c>
      <c r="S244" s="196">
        <v>0</v>
      </c>
      <c r="T244" s="197">
        <f t="shared" si="5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98" t="s">
        <v>165</v>
      </c>
      <c r="AT244" s="198" t="s">
        <v>167</v>
      </c>
      <c r="AU244" s="198" t="s">
        <v>85</v>
      </c>
      <c r="AY244" s="15" t="s">
        <v>166</v>
      </c>
      <c r="BE244" s="199">
        <f t="shared" si="54"/>
        <v>0</v>
      </c>
      <c r="BF244" s="199">
        <f t="shared" si="55"/>
        <v>0</v>
      </c>
      <c r="BG244" s="199">
        <f t="shared" si="56"/>
        <v>0</v>
      </c>
      <c r="BH244" s="199">
        <f t="shared" si="57"/>
        <v>0</v>
      </c>
      <c r="BI244" s="199">
        <f t="shared" si="58"/>
        <v>0</v>
      </c>
      <c r="BJ244" s="15" t="s">
        <v>83</v>
      </c>
      <c r="BK244" s="199">
        <f t="shared" si="59"/>
        <v>0</v>
      </c>
      <c r="BL244" s="15" t="s">
        <v>165</v>
      </c>
      <c r="BM244" s="198" t="s">
        <v>2689</v>
      </c>
    </row>
    <row r="245" spans="1:65" s="2" customFormat="1" ht="16.5" customHeight="1">
      <c r="A245" s="32"/>
      <c r="B245" s="33"/>
      <c r="C245" s="187" t="s">
        <v>822</v>
      </c>
      <c r="D245" s="187" t="s">
        <v>167</v>
      </c>
      <c r="E245" s="188" t="s">
        <v>2690</v>
      </c>
      <c r="F245" s="189" t="s">
        <v>2691</v>
      </c>
      <c r="G245" s="190" t="s">
        <v>697</v>
      </c>
      <c r="H245" s="229"/>
      <c r="I245" s="192"/>
      <c r="J245" s="193">
        <f t="shared" si="50"/>
        <v>0</v>
      </c>
      <c r="K245" s="189" t="s">
        <v>1</v>
      </c>
      <c r="L245" s="37"/>
      <c r="M245" s="194" t="s">
        <v>1</v>
      </c>
      <c r="N245" s="195" t="s">
        <v>41</v>
      </c>
      <c r="O245" s="69"/>
      <c r="P245" s="196">
        <f t="shared" si="51"/>
        <v>0</v>
      </c>
      <c r="Q245" s="196">
        <v>0</v>
      </c>
      <c r="R245" s="196">
        <f t="shared" si="52"/>
        <v>0</v>
      </c>
      <c r="S245" s="196">
        <v>0</v>
      </c>
      <c r="T245" s="197">
        <f t="shared" si="5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98" t="s">
        <v>165</v>
      </c>
      <c r="AT245" s="198" t="s">
        <v>167</v>
      </c>
      <c r="AU245" s="198" t="s">
        <v>85</v>
      </c>
      <c r="AY245" s="15" t="s">
        <v>166</v>
      </c>
      <c r="BE245" s="199">
        <f t="shared" si="54"/>
        <v>0</v>
      </c>
      <c r="BF245" s="199">
        <f t="shared" si="55"/>
        <v>0</v>
      </c>
      <c r="BG245" s="199">
        <f t="shared" si="56"/>
        <v>0</v>
      </c>
      <c r="BH245" s="199">
        <f t="shared" si="57"/>
        <v>0</v>
      </c>
      <c r="BI245" s="199">
        <f t="shared" si="58"/>
        <v>0</v>
      </c>
      <c r="BJ245" s="15" t="s">
        <v>83</v>
      </c>
      <c r="BK245" s="199">
        <f t="shared" si="59"/>
        <v>0</v>
      </c>
      <c r="BL245" s="15" t="s">
        <v>165</v>
      </c>
      <c r="BM245" s="198" t="s">
        <v>2692</v>
      </c>
    </row>
    <row r="246" spans="1:65" s="2" customFormat="1" ht="24.2" customHeight="1">
      <c r="A246" s="32"/>
      <c r="B246" s="33"/>
      <c r="C246" s="187" t="s">
        <v>826</v>
      </c>
      <c r="D246" s="187" t="s">
        <v>167</v>
      </c>
      <c r="E246" s="188" t="s">
        <v>2693</v>
      </c>
      <c r="F246" s="189" t="s">
        <v>2694</v>
      </c>
      <c r="G246" s="190" t="s">
        <v>697</v>
      </c>
      <c r="H246" s="229"/>
      <c r="I246" s="192"/>
      <c r="J246" s="193">
        <f t="shared" si="50"/>
        <v>0</v>
      </c>
      <c r="K246" s="189" t="s">
        <v>1</v>
      </c>
      <c r="L246" s="37"/>
      <c r="M246" s="214" t="s">
        <v>1</v>
      </c>
      <c r="N246" s="215" t="s">
        <v>41</v>
      </c>
      <c r="O246" s="216"/>
      <c r="P246" s="217">
        <f t="shared" si="51"/>
        <v>0</v>
      </c>
      <c r="Q246" s="217">
        <v>0</v>
      </c>
      <c r="R246" s="217">
        <f t="shared" si="52"/>
        <v>0</v>
      </c>
      <c r="S246" s="217">
        <v>0</v>
      </c>
      <c r="T246" s="218">
        <f t="shared" si="5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98" t="s">
        <v>165</v>
      </c>
      <c r="AT246" s="198" t="s">
        <v>167</v>
      </c>
      <c r="AU246" s="198" t="s">
        <v>85</v>
      </c>
      <c r="AY246" s="15" t="s">
        <v>166</v>
      </c>
      <c r="BE246" s="199">
        <f t="shared" si="54"/>
        <v>0</v>
      </c>
      <c r="BF246" s="199">
        <f t="shared" si="55"/>
        <v>0</v>
      </c>
      <c r="BG246" s="199">
        <f t="shared" si="56"/>
        <v>0</v>
      </c>
      <c r="BH246" s="199">
        <f t="shared" si="57"/>
        <v>0</v>
      </c>
      <c r="BI246" s="199">
        <f t="shared" si="58"/>
        <v>0</v>
      </c>
      <c r="BJ246" s="15" t="s">
        <v>83</v>
      </c>
      <c r="BK246" s="199">
        <f t="shared" si="59"/>
        <v>0</v>
      </c>
      <c r="BL246" s="15" t="s">
        <v>165</v>
      </c>
      <c r="BM246" s="198" t="s">
        <v>2695</v>
      </c>
    </row>
    <row r="247" spans="1:31" s="2" customFormat="1" ht="6.95" customHeight="1">
      <c r="A247" s="32"/>
      <c r="B247" s="52"/>
      <c r="C247" s="53"/>
      <c r="D247" s="53"/>
      <c r="E247" s="53"/>
      <c r="F247" s="53"/>
      <c r="G247" s="53"/>
      <c r="H247" s="53"/>
      <c r="I247" s="53"/>
      <c r="J247" s="53"/>
      <c r="K247" s="53"/>
      <c r="L247" s="37"/>
      <c r="M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</row>
  </sheetData>
  <sheetProtection algorithmName="SHA-512" hashValue="mgmpCTnyBuPq9vX+Z6m7BkNMjahKQfHezYv+vxY8pxqGU07NwEHxTGwrVl8Lb7gm9SIesLkzf1bgIh2qw9WDJw==" saltValue="HJ/DcccIvOa38CS21dZU+cVxQDU4WFph5k5j9+XiUwyVQqZc8irpVuviqDF/nsmZbo9VSggf313WnqleJF0Q7A==" spinCount="100000" sheet="1" objects="1" scenarios="1" formatColumns="0" formatRows="0" autoFilter="0"/>
  <autoFilter ref="C129:K246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5" t="s">
        <v>115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85</v>
      </c>
    </row>
    <row r="4" spans="2:46" s="1" customFormat="1" ht="24.95" customHeight="1">
      <c r="B4" s="18"/>
      <c r="D4" s="115" t="s">
        <v>137</v>
      </c>
      <c r="L4" s="18"/>
      <c r="M4" s="116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17" t="s">
        <v>16</v>
      </c>
      <c r="L6" s="18"/>
    </row>
    <row r="7" spans="2:12" s="1" customFormat="1" ht="16.5" customHeight="1">
      <c r="B7" s="18"/>
      <c r="E7" s="277" t="str">
        <f>'Rekapitulace stavby'!K6</f>
        <v>Dům s pečovatelskou službou Hranice</v>
      </c>
      <c r="F7" s="278"/>
      <c r="G7" s="278"/>
      <c r="H7" s="278"/>
      <c r="L7" s="18"/>
    </row>
    <row r="8" spans="2:12" s="1" customFormat="1" ht="12" customHeight="1">
      <c r="B8" s="18"/>
      <c r="D8" s="117" t="s">
        <v>138</v>
      </c>
      <c r="L8" s="18"/>
    </row>
    <row r="9" spans="1:31" s="2" customFormat="1" ht="16.5" customHeight="1">
      <c r="A9" s="32"/>
      <c r="B9" s="37"/>
      <c r="C9" s="32"/>
      <c r="D9" s="32"/>
      <c r="E9" s="277" t="s">
        <v>244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117" t="s">
        <v>245</v>
      </c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7"/>
      <c r="C11" s="32"/>
      <c r="D11" s="32"/>
      <c r="E11" s="279" t="s">
        <v>2696</v>
      </c>
      <c r="F11" s="280"/>
      <c r="G11" s="280"/>
      <c r="H11" s="280"/>
      <c r="I11" s="32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7"/>
      <c r="C12" s="32"/>
      <c r="D12" s="32"/>
      <c r="E12" s="32"/>
      <c r="F12" s="32"/>
      <c r="G12" s="32"/>
      <c r="H12" s="32"/>
      <c r="I12" s="32"/>
      <c r="J12" s="32"/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7"/>
      <c r="C13" s="32"/>
      <c r="D13" s="117" t="s">
        <v>18</v>
      </c>
      <c r="E13" s="32"/>
      <c r="F13" s="108" t="s">
        <v>1</v>
      </c>
      <c r="G13" s="32"/>
      <c r="H13" s="32"/>
      <c r="I13" s="117" t="s">
        <v>19</v>
      </c>
      <c r="J13" s="108" t="s">
        <v>1</v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7" t="s">
        <v>20</v>
      </c>
      <c r="E14" s="32"/>
      <c r="F14" s="108" t="s">
        <v>21</v>
      </c>
      <c r="G14" s="32"/>
      <c r="H14" s="32"/>
      <c r="I14" s="117" t="s">
        <v>22</v>
      </c>
      <c r="J14" s="118" t="str">
        <f>'Rekapitulace stavby'!AN8</f>
        <v>12. 3. 2021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7"/>
      <c r="C15" s="32"/>
      <c r="D15" s="32"/>
      <c r="E15" s="32"/>
      <c r="F15" s="32"/>
      <c r="G15" s="32"/>
      <c r="H15" s="32"/>
      <c r="I15" s="32"/>
      <c r="J15" s="32"/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7"/>
      <c r="C16" s="32"/>
      <c r="D16" s="117" t="s">
        <v>24</v>
      </c>
      <c r="E16" s="32"/>
      <c r="F16" s="32"/>
      <c r="G16" s="32"/>
      <c r="H16" s="32"/>
      <c r="I16" s="117" t="s">
        <v>25</v>
      </c>
      <c r="J16" s="108" t="s">
        <v>1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7"/>
      <c r="C17" s="32"/>
      <c r="D17" s="32"/>
      <c r="E17" s="108" t="s">
        <v>26</v>
      </c>
      <c r="F17" s="32"/>
      <c r="G17" s="32"/>
      <c r="H17" s="32"/>
      <c r="I17" s="117" t="s">
        <v>27</v>
      </c>
      <c r="J17" s="108" t="s">
        <v>1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7"/>
      <c r="C19" s="32"/>
      <c r="D19" s="117" t="s">
        <v>28</v>
      </c>
      <c r="E19" s="32"/>
      <c r="F19" s="32"/>
      <c r="G19" s="32"/>
      <c r="H19" s="32"/>
      <c r="I19" s="117" t="s">
        <v>25</v>
      </c>
      <c r="J19" s="28" t="str">
        <f>'Rekapitulace stavby'!AN13</f>
        <v>Vyplň údaj</v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7"/>
      <c r="C20" s="32"/>
      <c r="D20" s="32"/>
      <c r="E20" s="281" t="str">
        <f>'Rekapitulace stavby'!E14</f>
        <v>Vyplň údaj</v>
      </c>
      <c r="F20" s="282"/>
      <c r="G20" s="282"/>
      <c r="H20" s="282"/>
      <c r="I20" s="117" t="s">
        <v>27</v>
      </c>
      <c r="J20" s="28" t="str">
        <f>'Rekapitulace stavby'!AN14</f>
        <v>Vyplň údaj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7"/>
      <c r="C22" s="32"/>
      <c r="D22" s="117" t="s">
        <v>30</v>
      </c>
      <c r="E22" s="32"/>
      <c r="F22" s="32"/>
      <c r="G22" s="32"/>
      <c r="H22" s="32"/>
      <c r="I22" s="117" t="s">
        <v>25</v>
      </c>
      <c r="J22" s="108" t="s">
        <v>1</v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7"/>
      <c r="C23" s="32"/>
      <c r="D23" s="32"/>
      <c r="E23" s="108" t="s">
        <v>31</v>
      </c>
      <c r="F23" s="32"/>
      <c r="G23" s="32"/>
      <c r="H23" s="32"/>
      <c r="I23" s="117" t="s">
        <v>27</v>
      </c>
      <c r="J23" s="108" t="s">
        <v>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7"/>
      <c r="C25" s="32"/>
      <c r="D25" s="117" t="s">
        <v>33</v>
      </c>
      <c r="E25" s="32"/>
      <c r="F25" s="32"/>
      <c r="G25" s="32"/>
      <c r="H25" s="32"/>
      <c r="I25" s="117" t="s">
        <v>25</v>
      </c>
      <c r="J25" s="108" t="s">
        <v>1</v>
      </c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7"/>
      <c r="C26" s="32"/>
      <c r="D26" s="32"/>
      <c r="E26" s="108" t="s">
        <v>34</v>
      </c>
      <c r="F26" s="32"/>
      <c r="G26" s="32"/>
      <c r="H26" s="32"/>
      <c r="I26" s="117" t="s">
        <v>27</v>
      </c>
      <c r="J26" s="108" t="s">
        <v>1</v>
      </c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7"/>
      <c r="C28" s="32"/>
      <c r="D28" s="117" t="s">
        <v>35</v>
      </c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19"/>
      <c r="B29" s="120"/>
      <c r="C29" s="119"/>
      <c r="D29" s="119"/>
      <c r="E29" s="283" t="s">
        <v>1</v>
      </c>
      <c r="F29" s="283"/>
      <c r="G29" s="283"/>
      <c r="H29" s="283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2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3" t="s">
        <v>36</v>
      </c>
      <c r="E32" s="32"/>
      <c r="F32" s="32"/>
      <c r="G32" s="32"/>
      <c r="H32" s="32"/>
      <c r="I32" s="32"/>
      <c r="J32" s="124">
        <f>ROUND(J122,2)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2"/>
      <c r="J33" s="122"/>
      <c r="K33" s="12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5" t="s">
        <v>38</v>
      </c>
      <c r="G34" s="32"/>
      <c r="H34" s="32"/>
      <c r="I34" s="125" t="s">
        <v>37</v>
      </c>
      <c r="J34" s="125" t="s">
        <v>39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6" t="s">
        <v>40</v>
      </c>
      <c r="E35" s="117" t="s">
        <v>41</v>
      </c>
      <c r="F35" s="127">
        <f>ROUND((SUM(BE122:BE201)),2)</f>
        <v>0</v>
      </c>
      <c r="G35" s="32"/>
      <c r="H35" s="32"/>
      <c r="I35" s="128">
        <v>0.21</v>
      </c>
      <c r="J35" s="127">
        <f>ROUND(((SUM(BE122:BE201))*I35),2)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7" t="s">
        <v>42</v>
      </c>
      <c r="F36" s="127">
        <f>ROUND((SUM(BF122:BF201)),2)</f>
        <v>0</v>
      </c>
      <c r="G36" s="32"/>
      <c r="H36" s="32"/>
      <c r="I36" s="128">
        <v>0.15</v>
      </c>
      <c r="J36" s="127">
        <f>ROUND(((SUM(BF122:BF201))*I36),2)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7" t="s">
        <v>43</v>
      </c>
      <c r="F37" s="127">
        <f>ROUND((SUM(BG122:BG201)),2)</f>
        <v>0</v>
      </c>
      <c r="G37" s="32"/>
      <c r="H37" s="32"/>
      <c r="I37" s="128">
        <v>0.21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7" t="s">
        <v>44</v>
      </c>
      <c r="F38" s="127">
        <f>ROUND((SUM(BH122:BH201)),2)</f>
        <v>0</v>
      </c>
      <c r="G38" s="32"/>
      <c r="H38" s="32"/>
      <c r="I38" s="128">
        <v>0.15</v>
      </c>
      <c r="J38" s="127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7" t="s">
        <v>45</v>
      </c>
      <c r="F39" s="127">
        <f>ROUND((SUM(BI122:BI201)),2)</f>
        <v>0</v>
      </c>
      <c r="G39" s="32"/>
      <c r="H39" s="32"/>
      <c r="I39" s="128">
        <v>0</v>
      </c>
      <c r="J39" s="127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9"/>
      <c r="D41" s="130" t="s">
        <v>46</v>
      </c>
      <c r="E41" s="131"/>
      <c r="F41" s="131"/>
      <c r="G41" s="132" t="s">
        <v>47</v>
      </c>
      <c r="H41" s="133" t="s">
        <v>48</v>
      </c>
      <c r="I41" s="131"/>
      <c r="J41" s="134">
        <f>SUM(J32:J39)</f>
        <v>0</v>
      </c>
      <c r="K41" s="135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36" t="s">
        <v>49</v>
      </c>
      <c r="E50" s="137"/>
      <c r="F50" s="137"/>
      <c r="G50" s="136" t="s">
        <v>50</v>
      </c>
      <c r="H50" s="137"/>
      <c r="I50" s="137"/>
      <c r="J50" s="137"/>
      <c r="K50" s="137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38" t="s">
        <v>51</v>
      </c>
      <c r="E61" s="139"/>
      <c r="F61" s="140" t="s">
        <v>52</v>
      </c>
      <c r="G61" s="138" t="s">
        <v>51</v>
      </c>
      <c r="H61" s="139"/>
      <c r="I61" s="139"/>
      <c r="J61" s="141" t="s">
        <v>52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6" t="s">
        <v>53</v>
      </c>
      <c r="E65" s="142"/>
      <c r="F65" s="142"/>
      <c r="G65" s="136" t="s">
        <v>54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38" t="s">
        <v>51</v>
      </c>
      <c r="E76" s="139"/>
      <c r="F76" s="140" t="s">
        <v>52</v>
      </c>
      <c r="G76" s="138" t="s">
        <v>51</v>
      </c>
      <c r="H76" s="139"/>
      <c r="I76" s="139"/>
      <c r="J76" s="141" t="s">
        <v>52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4" t="str">
        <f>E7</f>
        <v>Dům s pečovatelskou službou Hranice</v>
      </c>
      <c r="F85" s="285"/>
      <c r="G85" s="285"/>
      <c r="H85" s="285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19"/>
      <c r="C86" s="27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2"/>
      <c r="B87" s="33"/>
      <c r="C87" s="34"/>
      <c r="D87" s="34"/>
      <c r="E87" s="284" t="s">
        <v>244</v>
      </c>
      <c r="F87" s="286"/>
      <c r="G87" s="286"/>
      <c r="H87" s="286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245</v>
      </c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237" t="str">
        <f>E11</f>
        <v>180 - SO 01 - Elektroinstalace</v>
      </c>
      <c r="F89" s="286"/>
      <c r="G89" s="286"/>
      <c r="H89" s="286"/>
      <c r="I89" s="34"/>
      <c r="J89" s="34"/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4"/>
      <c r="E91" s="34"/>
      <c r="F91" s="25" t="str">
        <f>F14</f>
        <v>Hranice u Aše</v>
      </c>
      <c r="G91" s="34"/>
      <c r="H91" s="34"/>
      <c r="I91" s="27" t="s">
        <v>22</v>
      </c>
      <c r="J91" s="64" t="str">
        <f>IF(J14="","",J14)</f>
        <v>12. 3. 2021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4"/>
      <c r="E93" s="34"/>
      <c r="F93" s="25" t="str">
        <f>E17</f>
        <v>Město Hranice</v>
      </c>
      <c r="G93" s="34"/>
      <c r="H93" s="34"/>
      <c r="I93" s="27" t="s">
        <v>30</v>
      </c>
      <c r="J93" s="30" t="str">
        <f>E23</f>
        <v>ing.Kostner Petr</v>
      </c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4"/>
      <c r="E94" s="34"/>
      <c r="F94" s="25" t="str">
        <f>IF(E20="","",E20)</f>
        <v>Vyplň údaj</v>
      </c>
      <c r="G94" s="34"/>
      <c r="H94" s="34"/>
      <c r="I94" s="27" t="s">
        <v>33</v>
      </c>
      <c r="J94" s="30" t="str">
        <f>E26</f>
        <v>Milan Hájek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47" t="s">
        <v>141</v>
      </c>
      <c r="D96" s="148"/>
      <c r="E96" s="148"/>
      <c r="F96" s="148"/>
      <c r="G96" s="148"/>
      <c r="H96" s="148"/>
      <c r="I96" s="148"/>
      <c r="J96" s="149" t="s">
        <v>142</v>
      </c>
      <c r="K96" s="148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49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50" t="s">
        <v>143</v>
      </c>
      <c r="D98" s="34"/>
      <c r="E98" s="34"/>
      <c r="F98" s="34"/>
      <c r="G98" s="34"/>
      <c r="H98" s="34"/>
      <c r="I98" s="34"/>
      <c r="J98" s="82">
        <f>J122</f>
        <v>0</v>
      </c>
      <c r="K98" s="34"/>
      <c r="L98" s="49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5" t="s">
        <v>144</v>
      </c>
    </row>
    <row r="99" spans="2:12" s="9" customFormat="1" ht="24.95" customHeight="1">
      <c r="B99" s="151"/>
      <c r="C99" s="152"/>
      <c r="D99" s="153" t="s">
        <v>256</v>
      </c>
      <c r="E99" s="154"/>
      <c r="F99" s="154"/>
      <c r="G99" s="154"/>
      <c r="H99" s="154"/>
      <c r="I99" s="154"/>
      <c r="J99" s="155">
        <f>J123</f>
        <v>0</v>
      </c>
      <c r="K99" s="152"/>
      <c r="L99" s="156"/>
    </row>
    <row r="100" spans="2:12" s="10" customFormat="1" ht="19.9" customHeight="1">
      <c r="B100" s="157"/>
      <c r="C100" s="102"/>
      <c r="D100" s="158" t="s">
        <v>2697</v>
      </c>
      <c r="E100" s="159"/>
      <c r="F100" s="159"/>
      <c r="G100" s="159"/>
      <c r="H100" s="159"/>
      <c r="I100" s="159"/>
      <c r="J100" s="160">
        <f>J124</f>
        <v>0</v>
      </c>
      <c r="K100" s="102"/>
      <c r="L100" s="161"/>
    </row>
    <row r="101" spans="1:31" s="2" customFormat="1" ht="21.75" customHeight="1">
      <c r="A101" s="32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49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150</v>
      </c>
      <c r="D107" s="34"/>
      <c r="E107" s="34"/>
      <c r="F107" s="34"/>
      <c r="G107" s="34"/>
      <c r="H107" s="34"/>
      <c r="I107" s="34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4"/>
      <c r="E109" s="34"/>
      <c r="F109" s="34"/>
      <c r="G109" s="34"/>
      <c r="H109" s="34"/>
      <c r="I109" s="34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4"/>
      <c r="D110" s="34"/>
      <c r="E110" s="284" t="str">
        <f>E7</f>
        <v>Dům s pečovatelskou službou Hranice</v>
      </c>
      <c r="F110" s="285"/>
      <c r="G110" s="285"/>
      <c r="H110" s="285"/>
      <c r="I110" s="34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2:12" s="1" customFormat="1" ht="12" customHeight="1">
      <c r="B111" s="19"/>
      <c r="C111" s="27" t="s">
        <v>138</v>
      </c>
      <c r="D111" s="20"/>
      <c r="E111" s="20"/>
      <c r="F111" s="20"/>
      <c r="G111" s="20"/>
      <c r="H111" s="20"/>
      <c r="I111" s="20"/>
      <c r="J111" s="20"/>
      <c r="K111" s="20"/>
      <c r="L111" s="18"/>
    </row>
    <row r="112" spans="1:31" s="2" customFormat="1" ht="16.5" customHeight="1">
      <c r="A112" s="32"/>
      <c r="B112" s="33"/>
      <c r="C112" s="34"/>
      <c r="D112" s="34"/>
      <c r="E112" s="284" t="s">
        <v>244</v>
      </c>
      <c r="F112" s="286"/>
      <c r="G112" s="286"/>
      <c r="H112" s="286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245</v>
      </c>
      <c r="D113" s="34"/>
      <c r="E113" s="34"/>
      <c r="F113" s="34"/>
      <c r="G113" s="34"/>
      <c r="H113" s="34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4"/>
      <c r="D114" s="34"/>
      <c r="E114" s="237" t="str">
        <f>E11</f>
        <v>180 - SO 01 - Elektroinstalace</v>
      </c>
      <c r="F114" s="286"/>
      <c r="G114" s="286"/>
      <c r="H114" s="286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4"/>
      <c r="E116" s="34"/>
      <c r="F116" s="25" t="str">
        <f>F14</f>
        <v>Hranice u Aše</v>
      </c>
      <c r="G116" s="34"/>
      <c r="H116" s="34"/>
      <c r="I116" s="27" t="s">
        <v>22</v>
      </c>
      <c r="J116" s="64" t="str">
        <f>IF(J14="","",J14)</f>
        <v>12. 3. 2021</v>
      </c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24</v>
      </c>
      <c r="D118" s="34"/>
      <c r="E118" s="34"/>
      <c r="F118" s="25" t="str">
        <f>E17</f>
        <v>Město Hranice</v>
      </c>
      <c r="G118" s="34"/>
      <c r="H118" s="34"/>
      <c r="I118" s="27" t="s">
        <v>30</v>
      </c>
      <c r="J118" s="30" t="str">
        <f>E23</f>
        <v>ing.Kostner Petr</v>
      </c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2" customHeight="1">
      <c r="A119" s="32"/>
      <c r="B119" s="33"/>
      <c r="C119" s="27" t="s">
        <v>28</v>
      </c>
      <c r="D119" s="34"/>
      <c r="E119" s="34"/>
      <c r="F119" s="25" t="str">
        <f>IF(E20="","",E20)</f>
        <v>Vyplň údaj</v>
      </c>
      <c r="G119" s="34"/>
      <c r="H119" s="34"/>
      <c r="I119" s="27" t="s">
        <v>33</v>
      </c>
      <c r="J119" s="30" t="str">
        <f>E26</f>
        <v>Milan Hájek</v>
      </c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62"/>
      <c r="B121" s="163"/>
      <c r="C121" s="164" t="s">
        <v>151</v>
      </c>
      <c r="D121" s="165" t="s">
        <v>61</v>
      </c>
      <c r="E121" s="165" t="s">
        <v>57</v>
      </c>
      <c r="F121" s="165" t="s">
        <v>58</v>
      </c>
      <c r="G121" s="165" t="s">
        <v>152</v>
      </c>
      <c r="H121" s="165" t="s">
        <v>153</v>
      </c>
      <c r="I121" s="165" t="s">
        <v>154</v>
      </c>
      <c r="J121" s="165" t="s">
        <v>142</v>
      </c>
      <c r="K121" s="166" t="s">
        <v>155</v>
      </c>
      <c r="L121" s="167"/>
      <c r="M121" s="73" t="s">
        <v>1</v>
      </c>
      <c r="N121" s="74" t="s">
        <v>40</v>
      </c>
      <c r="O121" s="74" t="s">
        <v>156</v>
      </c>
      <c r="P121" s="74" t="s">
        <v>157</v>
      </c>
      <c r="Q121" s="74" t="s">
        <v>158</v>
      </c>
      <c r="R121" s="74" t="s">
        <v>159</v>
      </c>
      <c r="S121" s="74" t="s">
        <v>160</v>
      </c>
      <c r="T121" s="75" t="s">
        <v>161</v>
      </c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</row>
    <row r="122" spans="1:63" s="2" customFormat="1" ht="22.9" customHeight="1">
      <c r="A122" s="32"/>
      <c r="B122" s="33"/>
      <c r="C122" s="80" t="s">
        <v>162</v>
      </c>
      <c r="D122" s="34"/>
      <c r="E122" s="34"/>
      <c r="F122" s="34"/>
      <c r="G122" s="34"/>
      <c r="H122" s="34"/>
      <c r="I122" s="34"/>
      <c r="J122" s="168">
        <f>BK122</f>
        <v>0</v>
      </c>
      <c r="K122" s="34"/>
      <c r="L122" s="37"/>
      <c r="M122" s="76"/>
      <c r="N122" s="169"/>
      <c r="O122" s="77"/>
      <c r="P122" s="170">
        <f>P123</f>
        <v>0</v>
      </c>
      <c r="Q122" s="77"/>
      <c r="R122" s="170">
        <f>R123</f>
        <v>0</v>
      </c>
      <c r="S122" s="77"/>
      <c r="T122" s="171">
        <f>T123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5" t="s">
        <v>75</v>
      </c>
      <c r="AU122" s="15" t="s">
        <v>144</v>
      </c>
      <c r="BK122" s="172">
        <f>BK123</f>
        <v>0</v>
      </c>
    </row>
    <row r="123" spans="2:63" s="12" customFormat="1" ht="25.9" customHeight="1">
      <c r="B123" s="173"/>
      <c r="C123" s="174"/>
      <c r="D123" s="175" t="s">
        <v>75</v>
      </c>
      <c r="E123" s="176" t="s">
        <v>619</v>
      </c>
      <c r="F123" s="176" t="s">
        <v>620</v>
      </c>
      <c r="G123" s="174"/>
      <c r="H123" s="174"/>
      <c r="I123" s="177"/>
      <c r="J123" s="178">
        <f>BK123</f>
        <v>0</v>
      </c>
      <c r="K123" s="174"/>
      <c r="L123" s="179"/>
      <c r="M123" s="180"/>
      <c r="N123" s="181"/>
      <c r="O123" s="181"/>
      <c r="P123" s="182">
        <f>P124</f>
        <v>0</v>
      </c>
      <c r="Q123" s="181"/>
      <c r="R123" s="182">
        <f>R124</f>
        <v>0</v>
      </c>
      <c r="S123" s="181"/>
      <c r="T123" s="183">
        <f>T124</f>
        <v>0</v>
      </c>
      <c r="AR123" s="184" t="s">
        <v>85</v>
      </c>
      <c r="AT123" s="185" t="s">
        <v>75</v>
      </c>
      <c r="AU123" s="185" t="s">
        <v>76</v>
      </c>
      <c r="AY123" s="184" t="s">
        <v>166</v>
      </c>
      <c r="BK123" s="186">
        <f>BK124</f>
        <v>0</v>
      </c>
    </row>
    <row r="124" spans="2:63" s="12" customFormat="1" ht="22.9" customHeight="1">
      <c r="B124" s="173"/>
      <c r="C124" s="174"/>
      <c r="D124" s="175" t="s">
        <v>75</v>
      </c>
      <c r="E124" s="212" t="s">
        <v>2698</v>
      </c>
      <c r="F124" s="212" t="s">
        <v>2699</v>
      </c>
      <c r="G124" s="174"/>
      <c r="H124" s="174"/>
      <c r="I124" s="177"/>
      <c r="J124" s="213">
        <f>BK124</f>
        <v>0</v>
      </c>
      <c r="K124" s="174"/>
      <c r="L124" s="179"/>
      <c r="M124" s="180"/>
      <c r="N124" s="181"/>
      <c r="O124" s="181"/>
      <c r="P124" s="182">
        <f>SUM(P125:P201)</f>
        <v>0</v>
      </c>
      <c r="Q124" s="181"/>
      <c r="R124" s="182">
        <f>SUM(R125:R201)</f>
        <v>0</v>
      </c>
      <c r="S124" s="181"/>
      <c r="T124" s="183">
        <f>SUM(T125:T201)</f>
        <v>0</v>
      </c>
      <c r="AR124" s="184" t="s">
        <v>85</v>
      </c>
      <c r="AT124" s="185" t="s">
        <v>75</v>
      </c>
      <c r="AU124" s="185" t="s">
        <v>83</v>
      </c>
      <c r="AY124" s="184" t="s">
        <v>166</v>
      </c>
      <c r="BK124" s="186">
        <f>SUM(BK125:BK201)</f>
        <v>0</v>
      </c>
    </row>
    <row r="125" spans="1:65" s="2" customFormat="1" ht="21.75" customHeight="1">
      <c r="A125" s="32"/>
      <c r="B125" s="33"/>
      <c r="C125" s="219" t="s">
        <v>83</v>
      </c>
      <c r="D125" s="219" t="s">
        <v>345</v>
      </c>
      <c r="E125" s="220" t="s">
        <v>2700</v>
      </c>
      <c r="F125" s="221" t="s">
        <v>2701</v>
      </c>
      <c r="G125" s="222" t="s">
        <v>382</v>
      </c>
      <c r="H125" s="223">
        <v>115</v>
      </c>
      <c r="I125" s="224"/>
      <c r="J125" s="225">
        <f aca="true" t="shared" si="0" ref="J125:J156">ROUND(I125*H125,2)</f>
        <v>0</v>
      </c>
      <c r="K125" s="221" t="s">
        <v>1</v>
      </c>
      <c r="L125" s="226"/>
      <c r="M125" s="227" t="s">
        <v>1</v>
      </c>
      <c r="N125" s="228" t="s">
        <v>41</v>
      </c>
      <c r="O125" s="69"/>
      <c r="P125" s="196">
        <f aca="true" t="shared" si="1" ref="P125:P156">O125*H125</f>
        <v>0</v>
      </c>
      <c r="Q125" s="196">
        <v>0</v>
      </c>
      <c r="R125" s="196">
        <f aca="true" t="shared" si="2" ref="R125:R156">Q125*H125</f>
        <v>0</v>
      </c>
      <c r="S125" s="196">
        <v>0</v>
      </c>
      <c r="T125" s="197">
        <f aca="true" t="shared" si="3" ref="T125:T156"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98" t="s">
        <v>440</v>
      </c>
      <c r="AT125" s="198" t="s">
        <v>345</v>
      </c>
      <c r="AU125" s="198" t="s">
        <v>85</v>
      </c>
      <c r="AY125" s="15" t="s">
        <v>166</v>
      </c>
      <c r="BE125" s="199">
        <f aca="true" t="shared" si="4" ref="BE125:BE156">IF(N125="základní",J125,0)</f>
        <v>0</v>
      </c>
      <c r="BF125" s="199">
        <f aca="true" t="shared" si="5" ref="BF125:BF156">IF(N125="snížená",J125,0)</f>
        <v>0</v>
      </c>
      <c r="BG125" s="199">
        <f aca="true" t="shared" si="6" ref="BG125:BG156">IF(N125="zákl. přenesená",J125,0)</f>
        <v>0</v>
      </c>
      <c r="BH125" s="199">
        <f aca="true" t="shared" si="7" ref="BH125:BH156">IF(N125="sníž. přenesená",J125,0)</f>
        <v>0</v>
      </c>
      <c r="BI125" s="199">
        <f aca="true" t="shared" si="8" ref="BI125:BI156">IF(N125="nulová",J125,0)</f>
        <v>0</v>
      </c>
      <c r="BJ125" s="15" t="s">
        <v>83</v>
      </c>
      <c r="BK125" s="199">
        <f aca="true" t="shared" si="9" ref="BK125:BK156">ROUND(I125*H125,2)</f>
        <v>0</v>
      </c>
      <c r="BL125" s="15" t="s">
        <v>183</v>
      </c>
      <c r="BM125" s="198" t="s">
        <v>2702</v>
      </c>
    </row>
    <row r="126" spans="1:65" s="2" customFormat="1" ht="21.75" customHeight="1">
      <c r="A126" s="32"/>
      <c r="B126" s="33"/>
      <c r="C126" s="219" t="s">
        <v>85</v>
      </c>
      <c r="D126" s="219" t="s">
        <v>345</v>
      </c>
      <c r="E126" s="220" t="s">
        <v>2703</v>
      </c>
      <c r="F126" s="221" t="s">
        <v>2704</v>
      </c>
      <c r="G126" s="222" t="s">
        <v>382</v>
      </c>
      <c r="H126" s="223">
        <v>64</v>
      </c>
      <c r="I126" s="224"/>
      <c r="J126" s="225">
        <f t="shared" si="0"/>
        <v>0</v>
      </c>
      <c r="K126" s="221" t="s">
        <v>1</v>
      </c>
      <c r="L126" s="226"/>
      <c r="M126" s="227" t="s">
        <v>1</v>
      </c>
      <c r="N126" s="228" t="s">
        <v>41</v>
      </c>
      <c r="O126" s="69"/>
      <c r="P126" s="196">
        <f t="shared" si="1"/>
        <v>0</v>
      </c>
      <c r="Q126" s="196">
        <v>0</v>
      </c>
      <c r="R126" s="196">
        <f t="shared" si="2"/>
        <v>0</v>
      </c>
      <c r="S126" s="196">
        <v>0</v>
      </c>
      <c r="T126" s="197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98" t="s">
        <v>440</v>
      </c>
      <c r="AT126" s="198" t="s">
        <v>345</v>
      </c>
      <c r="AU126" s="198" t="s">
        <v>85</v>
      </c>
      <c r="AY126" s="15" t="s">
        <v>166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5" t="s">
        <v>83</v>
      </c>
      <c r="BK126" s="199">
        <f t="shared" si="9"/>
        <v>0</v>
      </c>
      <c r="BL126" s="15" t="s">
        <v>183</v>
      </c>
      <c r="BM126" s="198" t="s">
        <v>2705</v>
      </c>
    </row>
    <row r="127" spans="1:65" s="2" customFormat="1" ht="16.5" customHeight="1">
      <c r="A127" s="32"/>
      <c r="B127" s="33"/>
      <c r="C127" s="219" t="s">
        <v>125</v>
      </c>
      <c r="D127" s="219" t="s">
        <v>345</v>
      </c>
      <c r="E127" s="220" t="s">
        <v>2706</v>
      </c>
      <c r="F127" s="221" t="s">
        <v>2707</v>
      </c>
      <c r="G127" s="222" t="s">
        <v>2708</v>
      </c>
      <c r="H127" s="223">
        <v>260</v>
      </c>
      <c r="I127" s="224"/>
      <c r="J127" s="225">
        <f t="shared" si="0"/>
        <v>0</v>
      </c>
      <c r="K127" s="221" t="s">
        <v>1</v>
      </c>
      <c r="L127" s="226"/>
      <c r="M127" s="227" t="s">
        <v>1</v>
      </c>
      <c r="N127" s="228" t="s">
        <v>41</v>
      </c>
      <c r="O127" s="69"/>
      <c r="P127" s="196">
        <f t="shared" si="1"/>
        <v>0</v>
      </c>
      <c r="Q127" s="196">
        <v>0</v>
      </c>
      <c r="R127" s="196">
        <f t="shared" si="2"/>
        <v>0</v>
      </c>
      <c r="S127" s="196">
        <v>0</v>
      </c>
      <c r="T127" s="19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98" t="s">
        <v>440</v>
      </c>
      <c r="AT127" s="198" t="s">
        <v>345</v>
      </c>
      <c r="AU127" s="198" t="s">
        <v>85</v>
      </c>
      <c r="AY127" s="15" t="s">
        <v>166</v>
      </c>
      <c r="BE127" s="199">
        <f t="shared" si="4"/>
        <v>0</v>
      </c>
      <c r="BF127" s="199">
        <f t="shared" si="5"/>
        <v>0</v>
      </c>
      <c r="BG127" s="199">
        <f t="shared" si="6"/>
        <v>0</v>
      </c>
      <c r="BH127" s="199">
        <f t="shared" si="7"/>
        <v>0</v>
      </c>
      <c r="BI127" s="199">
        <f t="shared" si="8"/>
        <v>0</v>
      </c>
      <c r="BJ127" s="15" t="s">
        <v>83</v>
      </c>
      <c r="BK127" s="199">
        <f t="shared" si="9"/>
        <v>0</v>
      </c>
      <c r="BL127" s="15" t="s">
        <v>183</v>
      </c>
      <c r="BM127" s="198" t="s">
        <v>2709</v>
      </c>
    </row>
    <row r="128" spans="1:65" s="2" customFormat="1" ht="16.5" customHeight="1">
      <c r="A128" s="32"/>
      <c r="B128" s="33"/>
      <c r="C128" s="219" t="s">
        <v>165</v>
      </c>
      <c r="D128" s="219" t="s">
        <v>345</v>
      </c>
      <c r="E128" s="220" t="s">
        <v>2710</v>
      </c>
      <c r="F128" s="221" t="s">
        <v>2711</v>
      </c>
      <c r="G128" s="222" t="s">
        <v>2708</v>
      </c>
      <c r="H128" s="223">
        <v>7</v>
      </c>
      <c r="I128" s="224"/>
      <c r="J128" s="225">
        <f t="shared" si="0"/>
        <v>0</v>
      </c>
      <c r="K128" s="221" t="s">
        <v>1</v>
      </c>
      <c r="L128" s="226"/>
      <c r="M128" s="227" t="s">
        <v>1</v>
      </c>
      <c r="N128" s="228" t="s">
        <v>41</v>
      </c>
      <c r="O128" s="69"/>
      <c r="P128" s="196">
        <f t="shared" si="1"/>
        <v>0</v>
      </c>
      <c r="Q128" s="196">
        <v>0</v>
      </c>
      <c r="R128" s="196">
        <f t="shared" si="2"/>
        <v>0</v>
      </c>
      <c r="S128" s="196">
        <v>0</v>
      </c>
      <c r="T128" s="19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98" t="s">
        <v>440</v>
      </c>
      <c r="AT128" s="198" t="s">
        <v>345</v>
      </c>
      <c r="AU128" s="198" t="s">
        <v>85</v>
      </c>
      <c r="AY128" s="15" t="s">
        <v>166</v>
      </c>
      <c r="BE128" s="199">
        <f t="shared" si="4"/>
        <v>0</v>
      </c>
      <c r="BF128" s="199">
        <f t="shared" si="5"/>
        <v>0</v>
      </c>
      <c r="BG128" s="199">
        <f t="shared" si="6"/>
        <v>0</v>
      </c>
      <c r="BH128" s="199">
        <f t="shared" si="7"/>
        <v>0</v>
      </c>
      <c r="BI128" s="199">
        <f t="shared" si="8"/>
        <v>0</v>
      </c>
      <c r="BJ128" s="15" t="s">
        <v>83</v>
      </c>
      <c r="BK128" s="199">
        <f t="shared" si="9"/>
        <v>0</v>
      </c>
      <c r="BL128" s="15" t="s">
        <v>183</v>
      </c>
      <c r="BM128" s="198" t="s">
        <v>2712</v>
      </c>
    </row>
    <row r="129" spans="1:65" s="2" customFormat="1" ht="16.5" customHeight="1">
      <c r="A129" s="32"/>
      <c r="B129" s="33"/>
      <c r="C129" s="219" t="s">
        <v>192</v>
      </c>
      <c r="D129" s="219" t="s">
        <v>345</v>
      </c>
      <c r="E129" s="220" t="s">
        <v>2713</v>
      </c>
      <c r="F129" s="221" t="s">
        <v>2714</v>
      </c>
      <c r="G129" s="222" t="s">
        <v>2475</v>
      </c>
      <c r="H129" s="223">
        <v>3</v>
      </c>
      <c r="I129" s="224"/>
      <c r="J129" s="225">
        <f t="shared" si="0"/>
        <v>0</v>
      </c>
      <c r="K129" s="221" t="s">
        <v>1</v>
      </c>
      <c r="L129" s="226"/>
      <c r="M129" s="227" t="s">
        <v>1</v>
      </c>
      <c r="N129" s="228" t="s">
        <v>41</v>
      </c>
      <c r="O129" s="69"/>
      <c r="P129" s="196">
        <f t="shared" si="1"/>
        <v>0</v>
      </c>
      <c r="Q129" s="196">
        <v>0</v>
      </c>
      <c r="R129" s="196">
        <f t="shared" si="2"/>
        <v>0</v>
      </c>
      <c r="S129" s="196">
        <v>0</v>
      </c>
      <c r="T129" s="19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98" t="s">
        <v>440</v>
      </c>
      <c r="AT129" s="198" t="s">
        <v>345</v>
      </c>
      <c r="AU129" s="198" t="s">
        <v>85</v>
      </c>
      <c r="AY129" s="15" t="s">
        <v>166</v>
      </c>
      <c r="BE129" s="199">
        <f t="shared" si="4"/>
        <v>0</v>
      </c>
      <c r="BF129" s="199">
        <f t="shared" si="5"/>
        <v>0</v>
      </c>
      <c r="BG129" s="199">
        <f t="shared" si="6"/>
        <v>0</v>
      </c>
      <c r="BH129" s="199">
        <f t="shared" si="7"/>
        <v>0</v>
      </c>
      <c r="BI129" s="199">
        <f t="shared" si="8"/>
        <v>0</v>
      </c>
      <c r="BJ129" s="15" t="s">
        <v>83</v>
      </c>
      <c r="BK129" s="199">
        <f t="shared" si="9"/>
        <v>0</v>
      </c>
      <c r="BL129" s="15" t="s">
        <v>183</v>
      </c>
      <c r="BM129" s="198" t="s">
        <v>2715</v>
      </c>
    </row>
    <row r="130" spans="1:65" s="2" customFormat="1" ht="16.5" customHeight="1">
      <c r="A130" s="32"/>
      <c r="B130" s="33"/>
      <c r="C130" s="219" t="s">
        <v>210</v>
      </c>
      <c r="D130" s="219" t="s">
        <v>345</v>
      </c>
      <c r="E130" s="220" t="s">
        <v>2716</v>
      </c>
      <c r="F130" s="221" t="s">
        <v>2717</v>
      </c>
      <c r="G130" s="222" t="s">
        <v>2708</v>
      </c>
      <c r="H130" s="223">
        <v>5</v>
      </c>
      <c r="I130" s="224"/>
      <c r="J130" s="225">
        <f t="shared" si="0"/>
        <v>0</v>
      </c>
      <c r="K130" s="221" t="s">
        <v>1</v>
      </c>
      <c r="L130" s="226"/>
      <c r="M130" s="227" t="s">
        <v>1</v>
      </c>
      <c r="N130" s="228" t="s">
        <v>41</v>
      </c>
      <c r="O130" s="69"/>
      <c r="P130" s="196">
        <f t="shared" si="1"/>
        <v>0</v>
      </c>
      <c r="Q130" s="196">
        <v>0</v>
      </c>
      <c r="R130" s="196">
        <f t="shared" si="2"/>
        <v>0</v>
      </c>
      <c r="S130" s="196">
        <v>0</v>
      </c>
      <c r="T130" s="19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98" t="s">
        <v>440</v>
      </c>
      <c r="AT130" s="198" t="s">
        <v>345</v>
      </c>
      <c r="AU130" s="198" t="s">
        <v>85</v>
      </c>
      <c r="AY130" s="15" t="s">
        <v>166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5" t="s">
        <v>83</v>
      </c>
      <c r="BK130" s="199">
        <f t="shared" si="9"/>
        <v>0</v>
      </c>
      <c r="BL130" s="15" t="s">
        <v>183</v>
      </c>
      <c r="BM130" s="198" t="s">
        <v>2718</v>
      </c>
    </row>
    <row r="131" spans="1:65" s="2" customFormat="1" ht="16.5" customHeight="1">
      <c r="A131" s="32"/>
      <c r="B131" s="33"/>
      <c r="C131" s="219" t="s">
        <v>214</v>
      </c>
      <c r="D131" s="219" t="s">
        <v>345</v>
      </c>
      <c r="E131" s="220" t="s">
        <v>2719</v>
      </c>
      <c r="F131" s="221" t="s">
        <v>2720</v>
      </c>
      <c r="G131" s="222" t="s">
        <v>382</v>
      </c>
      <c r="H131" s="223">
        <v>14</v>
      </c>
      <c r="I131" s="224"/>
      <c r="J131" s="225">
        <f t="shared" si="0"/>
        <v>0</v>
      </c>
      <c r="K131" s="221" t="s">
        <v>1</v>
      </c>
      <c r="L131" s="226"/>
      <c r="M131" s="227" t="s">
        <v>1</v>
      </c>
      <c r="N131" s="228" t="s">
        <v>41</v>
      </c>
      <c r="O131" s="69"/>
      <c r="P131" s="196">
        <f t="shared" si="1"/>
        <v>0</v>
      </c>
      <c r="Q131" s="196">
        <v>0</v>
      </c>
      <c r="R131" s="196">
        <f t="shared" si="2"/>
        <v>0</v>
      </c>
      <c r="S131" s="196">
        <v>0</v>
      </c>
      <c r="T131" s="19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98" t="s">
        <v>440</v>
      </c>
      <c r="AT131" s="198" t="s">
        <v>345</v>
      </c>
      <c r="AU131" s="198" t="s">
        <v>85</v>
      </c>
      <c r="AY131" s="15" t="s">
        <v>166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5" t="s">
        <v>83</v>
      </c>
      <c r="BK131" s="199">
        <f t="shared" si="9"/>
        <v>0</v>
      </c>
      <c r="BL131" s="15" t="s">
        <v>183</v>
      </c>
      <c r="BM131" s="198" t="s">
        <v>2721</v>
      </c>
    </row>
    <row r="132" spans="1:65" s="2" customFormat="1" ht="16.5" customHeight="1">
      <c r="A132" s="32"/>
      <c r="B132" s="33"/>
      <c r="C132" s="219" t="s">
        <v>218</v>
      </c>
      <c r="D132" s="219" t="s">
        <v>345</v>
      </c>
      <c r="E132" s="220" t="s">
        <v>2722</v>
      </c>
      <c r="F132" s="221" t="s">
        <v>2723</v>
      </c>
      <c r="G132" s="222" t="s">
        <v>2475</v>
      </c>
      <c r="H132" s="223">
        <v>14</v>
      </c>
      <c r="I132" s="224"/>
      <c r="J132" s="225">
        <f t="shared" si="0"/>
        <v>0</v>
      </c>
      <c r="K132" s="221" t="s">
        <v>1</v>
      </c>
      <c r="L132" s="226"/>
      <c r="M132" s="227" t="s">
        <v>1</v>
      </c>
      <c r="N132" s="228" t="s">
        <v>41</v>
      </c>
      <c r="O132" s="69"/>
      <c r="P132" s="196">
        <f t="shared" si="1"/>
        <v>0</v>
      </c>
      <c r="Q132" s="196">
        <v>0</v>
      </c>
      <c r="R132" s="196">
        <f t="shared" si="2"/>
        <v>0</v>
      </c>
      <c r="S132" s="196">
        <v>0</v>
      </c>
      <c r="T132" s="19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98" t="s">
        <v>440</v>
      </c>
      <c r="AT132" s="198" t="s">
        <v>345</v>
      </c>
      <c r="AU132" s="198" t="s">
        <v>85</v>
      </c>
      <c r="AY132" s="15" t="s">
        <v>166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5" t="s">
        <v>83</v>
      </c>
      <c r="BK132" s="199">
        <f t="shared" si="9"/>
        <v>0</v>
      </c>
      <c r="BL132" s="15" t="s">
        <v>183</v>
      </c>
      <c r="BM132" s="198" t="s">
        <v>2724</v>
      </c>
    </row>
    <row r="133" spans="1:65" s="2" customFormat="1" ht="16.5" customHeight="1">
      <c r="A133" s="32"/>
      <c r="B133" s="33"/>
      <c r="C133" s="219" t="s">
        <v>222</v>
      </c>
      <c r="D133" s="219" t="s">
        <v>345</v>
      </c>
      <c r="E133" s="220" t="s">
        <v>2725</v>
      </c>
      <c r="F133" s="221" t="s">
        <v>2726</v>
      </c>
      <c r="G133" s="222" t="s">
        <v>382</v>
      </c>
      <c r="H133" s="223">
        <v>9</v>
      </c>
      <c r="I133" s="224"/>
      <c r="J133" s="225">
        <f t="shared" si="0"/>
        <v>0</v>
      </c>
      <c r="K133" s="221" t="s">
        <v>1</v>
      </c>
      <c r="L133" s="226"/>
      <c r="M133" s="227" t="s">
        <v>1</v>
      </c>
      <c r="N133" s="228" t="s">
        <v>41</v>
      </c>
      <c r="O133" s="69"/>
      <c r="P133" s="196">
        <f t="shared" si="1"/>
        <v>0</v>
      </c>
      <c r="Q133" s="196">
        <v>0</v>
      </c>
      <c r="R133" s="196">
        <f t="shared" si="2"/>
        <v>0</v>
      </c>
      <c r="S133" s="196">
        <v>0</v>
      </c>
      <c r="T133" s="19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98" t="s">
        <v>440</v>
      </c>
      <c r="AT133" s="198" t="s">
        <v>345</v>
      </c>
      <c r="AU133" s="198" t="s">
        <v>85</v>
      </c>
      <c r="AY133" s="15" t="s">
        <v>166</v>
      </c>
      <c r="BE133" s="199">
        <f t="shared" si="4"/>
        <v>0</v>
      </c>
      <c r="BF133" s="199">
        <f t="shared" si="5"/>
        <v>0</v>
      </c>
      <c r="BG133" s="199">
        <f t="shared" si="6"/>
        <v>0</v>
      </c>
      <c r="BH133" s="199">
        <f t="shared" si="7"/>
        <v>0</v>
      </c>
      <c r="BI133" s="199">
        <f t="shared" si="8"/>
        <v>0</v>
      </c>
      <c r="BJ133" s="15" t="s">
        <v>83</v>
      </c>
      <c r="BK133" s="199">
        <f t="shared" si="9"/>
        <v>0</v>
      </c>
      <c r="BL133" s="15" t="s">
        <v>183</v>
      </c>
      <c r="BM133" s="198" t="s">
        <v>2727</v>
      </c>
    </row>
    <row r="134" spans="1:65" s="2" customFormat="1" ht="16.5" customHeight="1">
      <c r="A134" s="32"/>
      <c r="B134" s="33"/>
      <c r="C134" s="219" t="s">
        <v>228</v>
      </c>
      <c r="D134" s="219" t="s">
        <v>345</v>
      </c>
      <c r="E134" s="220" t="s">
        <v>2728</v>
      </c>
      <c r="F134" s="221" t="s">
        <v>2729</v>
      </c>
      <c r="G134" s="222" t="s">
        <v>382</v>
      </c>
      <c r="H134" s="223">
        <v>1265</v>
      </c>
      <c r="I134" s="224"/>
      <c r="J134" s="225">
        <f t="shared" si="0"/>
        <v>0</v>
      </c>
      <c r="K134" s="221" t="s">
        <v>1</v>
      </c>
      <c r="L134" s="226"/>
      <c r="M134" s="227" t="s">
        <v>1</v>
      </c>
      <c r="N134" s="228" t="s">
        <v>41</v>
      </c>
      <c r="O134" s="69"/>
      <c r="P134" s="196">
        <f t="shared" si="1"/>
        <v>0</v>
      </c>
      <c r="Q134" s="196">
        <v>0</v>
      </c>
      <c r="R134" s="196">
        <f t="shared" si="2"/>
        <v>0</v>
      </c>
      <c r="S134" s="196">
        <v>0</v>
      </c>
      <c r="T134" s="19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98" t="s">
        <v>440</v>
      </c>
      <c r="AT134" s="198" t="s">
        <v>345</v>
      </c>
      <c r="AU134" s="198" t="s">
        <v>85</v>
      </c>
      <c r="AY134" s="15" t="s">
        <v>166</v>
      </c>
      <c r="BE134" s="199">
        <f t="shared" si="4"/>
        <v>0</v>
      </c>
      <c r="BF134" s="199">
        <f t="shared" si="5"/>
        <v>0</v>
      </c>
      <c r="BG134" s="199">
        <f t="shared" si="6"/>
        <v>0</v>
      </c>
      <c r="BH134" s="199">
        <f t="shared" si="7"/>
        <v>0</v>
      </c>
      <c r="BI134" s="199">
        <f t="shared" si="8"/>
        <v>0</v>
      </c>
      <c r="BJ134" s="15" t="s">
        <v>83</v>
      </c>
      <c r="BK134" s="199">
        <f t="shared" si="9"/>
        <v>0</v>
      </c>
      <c r="BL134" s="15" t="s">
        <v>183</v>
      </c>
      <c r="BM134" s="198" t="s">
        <v>2730</v>
      </c>
    </row>
    <row r="135" spans="1:65" s="2" customFormat="1" ht="16.5" customHeight="1">
      <c r="A135" s="32"/>
      <c r="B135" s="33"/>
      <c r="C135" s="219" t="s">
        <v>232</v>
      </c>
      <c r="D135" s="219" t="s">
        <v>345</v>
      </c>
      <c r="E135" s="220" t="s">
        <v>2731</v>
      </c>
      <c r="F135" s="221" t="s">
        <v>2732</v>
      </c>
      <c r="G135" s="222" t="s">
        <v>382</v>
      </c>
      <c r="H135" s="223">
        <v>72</v>
      </c>
      <c r="I135" s="224"/>
      <c r="J135" s="225">
        <f t="shared" si="0"/>
        <v>0</v>
      </c>
      <c r="K135" s="221" t="s">
        <v>1</v>
      </c>
      <c r="L135" s="226"/>
      <c r="M135" s="227" t="s">
        <v>1</v>
      </c>
      <c r="N135" s="228" t="s">
        <v>41</v>
      </c>
      <c r="O135" s="69"/>
      <c r="P135" s="196">
        <f t="shared" si="1"/>
        <v>0</v>
      </c>
      <c r="Q135" s="196">
        <v>0</v>
      </c>
      <c r="R135" s="196">
        <f t="shared" si="2"/>
        <v>0</v>
      </c>
      <c r="S135" s="196">
        <v>0</v>
      </c>
      <c r="T135" s="19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98" t="s">
        <v>440</v>
      </c>
      <c r="AT135" s="198" t="s">
        <v>345</v>
      </c>
      <c r="AU135" s="198" t="s">
        <v>85</v>
      </c>
      <c r="AY135" s="15" t="s">
        <v>166</v>
      </c>
      <c r="BE135" s="199">
        <f t="shared" si="4"/>
        <v>0</v>
      </c>
      <c r="BF135" s="199">
        <f t="shared" si="5"/>
        <v>0</v>
      </c>
      <c r="BG135" s="199">
        <f t="shared" si="6"/>
        <v>0</v>
      </c>
      <c r="BH135" s="199">
        <f t="shared" si="7"/>
        <v>0</v>
      </c>
      <c r="BI135" s="199">
        <f t="shared" si="8"/>
        <v>0</v>
      </c>
      <c r="BJ135" s="15" t="s">
        <v>83</v>
      </c>
      <c r="BK135" s="199">
        <f t="shared" si="9"/>
        <v>0</v>
      </c>
      <c r="BL135" s="15" t="s">
        <v>183</v>
      </c>
      <c r="BM135" s="198" t="s">
        <v>2733</v>
      </c>
    </row>
    <row r="136" spans="1:65" s="2" customFormat="1" ht="16.5" customHeight="1">
      <c r="A136" s="32"/>
      <c r="B136" s="33"/>
      <c r="C136" s="219" t="s">
        <v>236</v>
      </c>
      <c r="D136" s="219" t="s">
        <v>345</v>
      </c>
      <c r="E136" s="220" t="s">
        <v>2734</v>
      </c>
      <c r="F136" s="221" t="s">
        <v>2735</v>
      </c>
      <c r="G136" s="222" t="s">
        <v>382</v>
      </c>
      <c r="H136" s="223">
        <v>1584</v>
      </c>
      <c r="I136" s="224"/>
      <c r="J136" s="225">
        <f t="shared" si="0"/>
        <v>0</v>
      </c>
      <c r="K136" s="221" t="s">
        <v>1</v>
      </c>
      <c r="L136" s="226"/>
      <c r="M136" s="227" t="s">
        <v>1</v>
      </c>
      <c r="N136" s="228" t="s">
        <v>41</v>
      </c>
      <c r="O136" s="69"/>
      <c r="P136" s="196">
        <f t="shared" si="1"/>
        <v>0</v>
      </c>
      <c r="Q136" s="196">
        <v>0</v>
      </c>
      <c r="R136" s="196">
        <f t="shared" si="2"/>
        <v>0</v>
      </c>
      <c r="S136" s="196">
        <v>0</v>
      </c>
      <c r="T136" s="19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8" t="s">
        <v>440</v>
      </c>
      <c r="AT136" s="198" t="s">
        <v>345</v>
      </c>
      <c r="AU136" s="198" t="s">
        <v>85</v>
      </c>
      <c r="AY136" s="15" t="s">
        <v>166</v>
      </c>
      <c r="BE136" s="199">
        <f t="shared" si="4"/>
        <v>0</v>
      </c>
      <c r="BF136" s="199">
        <f t="shared" si="5"/>
        <v>0</v>
      </c>
      <c r="BG136" s="199">
        <f t="shared" si="6"/>
        <v>0</v>
      </c>
      <c r="BH136" s="199">
        <f t="shared" si="7"/>
        <v>0</v>
      </c>
      <c r="BI136" s="199">
        <f t="shared" si="8"/>
        <v>0</v>
      </c>
      <c r="BJ136" s="15" t="s">
        <v>83</v>
      </c>
      <c r="BK136" s="199">
        <f t="shared" si="9"/>
        <v>0</v>
      </c>
      <c r="BL136" s="15" t="s">
        <v>183</v>
      </c>
      <c r="BM136" s="198" t="s">
        <v>2736</v>
      </c>
    </row>
    <row r="137" spans="1:65" s="2" customFormat="1" ht="16.5" customHeight="1">
      <c r="A137" s="32"/>
      <c r="B137" s="33"/>
      <c r="C137" s="219" t="s">
        <v>240</v>
      </c>
      <c r="D137" s="219" t="s">
        <v>345</v>
      </c>
      <c r="E137" s="220" t="s">
        <v>2737</v>
      </c>
      <c r="F137" s="221" t="s">
        <v>2738</v>
      </c>
      <c r="G137" s="222" t="s">
        <v>382</v>
      </c>
      <c r="H137" s="223">
        <v>125</v>
      </c>
      <c r="I137" s="224"/>
      <c r="J137" s="225">
        <f t="shared" si="0"/>
        <v>0</v>
      </c>
      <c r="K137" s="221" t="s">
        <v>1</v>
      </c>
      <c r="L137" s="226"/>
      <c r="M137" s="227" t="s">
        <v>1</v>
      </c>
      <c r="N137" s="228" t="s">
        <v>41</v>
      </c>
      <c r="O137" s="69"/>
      <c r="P137" s="196">
        <f t="shared" si="1"/>
        <v>0</v>
      </c>
      <c r="Q137" s="196">
        <v>0</v>
      </c>
      <c r="R137" s="196">
        <f t="shared" si="2"/>
        <v>0</v>
      </c>
      <c r="S137" s="196">
        <v>0</v>
      </c>
      <c r="T137" s="19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98" t="s">
        <v>440</v>
      </c>
      <c r="AT137" s="198" t="s">
        <v>345</v>
      </c>
      <c r="AU137" s="198" t="s">
        <v>85</v>
      </c>
      <c r="AY137" s="15" t="s">
        <v>166</v>
      </c>
      <c r="BE137" s="199">
        <f t="shared" si="4"/>
        <v>0</v>
      </c>
      <c r="BF137" s="199">
        <f t="shared" si="5"/>
        <v>0</v>
      </c>
      <c r="BG137" s="199">
        <f t="shared" si="6"/>
        <v>0</v>
      </c>
      <c r="BH137" s="199">
        <f t="shared" si="7"/>
        <v>0</v>
      </c>
      <c r="BI137" s="199">
        <f t="shared" si="8"/>
        <v>0</v>
      </c>
      <c r="BJ137" s="15" t="s">
        <v>83</v>
      </c>
      <c r="BK137" s="199">
        <f t="shared" si="9"/>
        <v>0</v>
      </c>
      <c r="BL137" s="15" t="s">
        <v>183</v>
      </c>
      <c r="BM137" s="198" t="s">
        <v>2739</v>
      </c>
    </row>
    <row r="138" spans="1:65" s="2" customFormat="1" ht="16.5" customHeight="1">
      <c r="A138" s="32"/>
      <c r="B138" s="33"/>
      <c r="C138" s="219" t="s">
        <v>173</v>
      </c>
      <c r="D138" s="219" t="s">
        <v>345</v>
      </c>
      <c r="E138" s="220" t="s">
        <v>2740</v>
      </c>
      <c r="F138" s="221" t="s">
        <v>2741</v>
      </c>
      <c r="G138" s="222" t="s">
        <v>382</v>
      </c>
      <c r="H138" s="223">
        <v>11</v>
      </c>
      <c r="I138" s="224"/>
      <c r="J138" s="225">
        <f t="shared" si="0"/>
        <v>0</v>
      </c>
      <c r="K138" s="221" t="s">
        <v>1</v>
      </c>
      <c r="L138" s="226"/>
      <c r="M138" s="227" t="s">
        <v>1</v>
      </c>
      <c r="N138" s="228" t="s">
        <v>41</v>
      </c>
      <c r="O138" s="69"/>
      <c r="P138" s="196">
        <f t="shared" si="1"/>
        <v>0</v>
      </c>
      <c r="Q138" s="196">
        <v>0</v>
      </c>
      <c r="R138" s="196">
        <f t="shared" si="2"/>
        <v>0</v>
      </c>
      <c r="S138" s="196">
        <v>0</v>
      </c>
      <c r="T138" s="19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98" t="s">
        <v>440</v>
      </c>
      <c r="AT138" s="198" t="s">
        <v>345</v>
      </c>
      <c r="AU138" s="198" t="s">
        <v>85</v>
      </c>
      <c r="AY138" s="15" t="s">
        <v>166</v>
      </c>
      <c r="BE138" s="199">
        <f t="shared" si="4"/>
        <v>0</v>
      </c>
      <c r="BF138" s="199">
        <f t="shared" si="5"/>
        <v>0</v>
      </c>
      <c r="BG138" s="199">
        <f t="shared" si="6"/>
        <v>0</v>
      </c>
      <c r="BH138" s="199">
        <f t="shared" si="7"/>
        <v>0</v>
      </c>
      <c r="BI138" s="199">
        <f t="shared" si="8"/>
        <v>0</v>
      </c>
      <c r="BJ138" s="15" t="s">
        <v>83</v>
      </c>
      <c r="BK138" s="199">
        <f t="shared" si="9"/>
        <v>0</v>
      </c>
      <c r="BL138" s="15" t="s">
        <v>183</v>
      </c>
      <c r="BM138" s="198" t="s">
        <v>2742</v>
      </c>
    </row>
    <row r="139" spans="1:65" s="2" customFormat="1" ht="16.5" customHeight="1">
      <c r="A139" s="32"/>
      <c r="B139" s="33"/>
      <c r="C139" s="219" t="s">
        <v>8</v>
      </c>
      <c r="D139" s="219" t="s">
        <v>345</v>
      </c>
      <c r="E139" s="220" t="s">
        <v>2743</v>
      </c>
      <c r="F139" s="221" t="s">
        <v>2744</v>
      </c>
      <c r="G139" s="222" t="s">
        <v>382</v>
      </c>
      <c r="H139" s="223">
        <v>40</v>
      </c>
      <c r="I139" s="224"/>
      <c r="J139" s="225">
        <f t="shared" si="0"/>
        <v>0</v>
      </c>
      <c r="K139" s="221" t="s">
        <v>1</v>
      </c>
      <c r="L139" s="226"/>
      <c r="M139" s="227" t="s">
        <v>1</v>
      </c>
      <c r="N139" s="228" t="s">
        <v>41</v>
      </c>
      <c r="O139" s="69"/>
      <c r="P139" s="196">
        <f t="shared" si="1"/>
        <v>0</v>
      </c>
      <c r="Q139" s="196">
        <v>0</v>
      </c>
      <c r="R139" s="196">
        <f t="shared" si="2"/>
        <v>0</v>
      </c>
      <c r="S139" s="196">
        <v>0</v>
      </c>
      <c r="T139" s="19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98" t="s">
        <v>440</v>
      </c>
      <c r="AT139" s="198" t="s">
        <v>345</v>
      </c>
      <c r="AU139" s="198" t="s">
        <v>85</v>
      </c>
      <c r="AY139" s="15" t="s">
        <v>166</v>
      </c>
      <c r="BE139" s="199">
        <f t="shared" si="4"/>
        <v>0</v>
      </c>
      <c r="BF139" s="199">
        <f t="shared" si="5"/>
        <v>0</v>
      </c>
      <c r="BG139" s="199">
        <f t="shared" si="6"/>
        <v>0</v>
      </c>
      <c r="BH139" s="199">
        <f t="shared" si="7"/>
        <v>0</v>
      </c>
      <c r="BI139" s="199">
        <f t="shared" si="8"/>
        <v>0</v>
      </c>
      <c r="BJ139" s="15" t="s">
        <v>83</v>
      </c>
      <c r="BK139" s="199">
        <f t="shared" si="9"/>
        <v>0</v>
      </c>
      <c r="BL139" s="15" t="s">
        <v>183</v>
      </c>
      <c r="BM139" s="198" t="s">
        <v>2745</v>
      </c>
    </row>
    <row r="140" spans="1:65" s="2" customFormat="1" ht="16.5" customHeight="1">
      <c r="A140" s="32"/>
      <c r="B140" s="33"/>
      <c r="C140" s="219" t="s">
        <v>183</v>
      </c>
      <c r="D140" s="219" t="s">
        <v>345</v>
      </c>
      <c r="E140" s="220" t="s">
        <v>2746</v>
      </c>
      <c r="F140" s="221" t="s">
        <v>2747</v>
      </c>
      <c r="G140" s="222" t="s">
        <v>382</v>
      </c>
      <c r="H140" s="223">
        <v>128</v>
      </c>
      <c r="I140" s="224"/>
      <c r="J140" s="225">
        <f t="shared" si="0"/>
        <v>0</v>
      </c>
      <c r="K140" s="221" t="s">
        <v>1</v>
      </c>
      <c r="L140" s="226"/>
      <c r="M140" s="227" t="s">
        <v>1</v>
      </c>
      <c r="N140" s="228" t="s">
        <v>41</v>
      </c>
      <c r="O140" s="69"/>
      <c r="P140" s="196">
        <f t="shared" si="1"/>
        <v>0</v>
      </c>
      <c r="Q140" s="196">
        <v>0</v>
      </c>
      <c r="R140" s="196">
        <f t="shared" si="2"/>
        <v>0</v>
      </c>
      <c r="S140" s="196">
        <v>0</v>
      </c>
      <c r="T140" s="19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98" t="s">
        <v>440</v>
      </c>
      <c r="AT140" s="198" t="s">
        <v>345</v>
      </c>
      <c r="AU140" s="198" t="s">
        <v>85</v>
      </c>
      <c r="AY140" s="15" t="s">
        <v>166</v>
      </c>
      <c r="BE140" s="199">
        <f t="shared" si="4"/>
        <v>0</v>
      </c>
      <c r="BF140" s="199">
        <f t="shared" si="5"/>
        <v>0</v>
      </c>
      <c r="BG140" s="199">
        <f t="shared" si="6"/>
        <v>0</v>
      </c>
      <c r="BH140" s="199">
        <f t="shared" si="7"/>
        <v>0</v>
      </c>
      <c r="BI140" s="199">
        <f t="shared" si="8"/>
        <v>0</v>
      </c>
      <c r="BJ140" s="15" t="s">
        <v>83</v>
      </c>
      <c r="BK140" s="199">
        <f t="shared" si="9"/>
        <v>0</v>
      </c>
      <c r="BL140" s="15" t="s">
        <v>183</v>
      </c>
      <c r="BM140" s="198" t="s">
        <v>2748</v>
      </c>
    </row>
    <row r="141" spans="1:65" s="2" customFormat="1" ht="16.5" customHeight="1">
      <c r="A141" s="32"/>
      <c r="B141" s="33"/>
      <c r="C141" s="219" t="s">
        <v>187</v>
      </c>
      <c r="D141" s="219" t="s">
        <v>345</v>
      </c>
      <c r="E141" s="220" t="s">
        <v>2749</v>
      </c>
      <c r="F141" s="221" t="s">
        <v>2750</v>
      </c>
      <c r="G141" s="222" t="s">
        <v>382</v>
      </c>
      <c r="H141" s="223">
        <v>12</v>
      </c>
      <c r="I141" s="224"/>
      <c r="J141" s="225">
        <f t="shared" si="0"/>
        <v>0</v>
      </c>
      <c r="K141" s="221" t="s">
        <v>1</v>
      </c>
      <c r="L141" s="226"/>
      <c r="M141" s="227" t="s">
        <v>1</v>
      </c>
      <c r="N141" s="228" t="s">
        <v>41</v>
      </c>
      <c r="O141" s="69"/>
      <c r="P141" s="196">
        <f t="shared" si="1"/>
        <v>0</v>
      </c>
      <c r="Q141" s="196">
        <v>0</v>
      </c>
      <c r="R141" s="196">
        <f t="shared" si="2"/>
        <v>0</v>
      </c>
      <c r="S141" s="196">
        <v>0</v>
      </c>
      <c r="T141" s="19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98" t="s">
        <v>440</v>
      </c>
      <c r="AT141" s="198" t="s">
        <v>345</v>
      </c>
      <c r="AU141" s="198" t="s">
        <v>85</v>
      </c>
      <c r="AY141" s="15" t="s">
        <v>166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5" t="s">
        <v>83</v>
      </c>
      <c r="BK141" s="199">
        <f t="shared" si="9"/>
        <v>0</v>
      </c>
      <c r="BL141" s="15" t="s">
        <v>183</v>
      </c>
      <c r="BM141" s="198" t="s">
        <v>2751</v>
      </c>
    </row>
    <row r="142" spans="1:65" s="2" customFormat="1" ht="16.5" customHeight="1">
      <c r="A142" s="32"/>
      <c r="B142" s="33"/>
      <c r="C142" s="219" t="s">
        <v>350</v>
      </c>
      <c r="D142" s="219" t="s">
        <v>345</v>
      </c>
      <c r="E142" s="220" t="s">
        <v>2752</v>
      </c>
      <c r="F142" s="221" t="s">
        <v>2753</v>
      </c>
      <c r="G142" s="222" t="s">
        <v>382</v>
      </c>
      <c r="H142" s="223">
        <v>39</v>
      </c>
      <c r="I142" s="224"/>
      <c r="J142" s="225">
        <f t="shared" si="0"/>
        <v>0</v>
      </c>
      <c r="K142" s="221" t="s">
        <v>1</v>
      </c>
      <c r="L142" s="226"/>
      <c r="M142" s="227" t="s">
        <v>1</v>
      </c>
      <c r="N142" s="228" t="s">
        <v>41</v>
      </c>
      <c r="O142" s="69"/>
      <c r="P142" s="196">
        <f t="shared" si="1"/>
        <v>0</v>
      </c>
      <c r="Q142" s="196">
        <v>0</v>
      </c>
      <c r="R142" s="196">
        <f t="shared" si="2"/>
        <v>0</v>
      </c>
      <c r="S142" s="196">
        <v>0</v>
      </c>
      <c r="T142" s="19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98" t="s">
        <v>440</v>
      </c>
      <c r="AT142" s="198" t="s">
        <v>345</v>
      </c>
      <c r="AU142" s="198" t="s">
        <v>85</v>
      </c>
      <c r="AY142" s="15" t="s">
        <v>166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5" t="s">
        <v>83</v>
      </c>
      <c r="BK142" s="199">
        <f t="shared" si="9"/>
        <v>0</v>
      </c>
      <c r="BL142" s="15" t="s">
        <v>183</v>
      </c>
      <c r="BM142" s="198" t="s">
        <v>2754</v>
      </c>
    </row>
    <row r="143" spans="1:65" s="2" customFormat="1" ht="16.5" customHeight="1">
      <c r="A143" s="32"/>
      <c r="B143" s="33"/>
      <c r="C143" s="219" t="s">
        <v>359</v>
      </c>
      <c r="D143" s="219" t="s">
        <v>345</v>
      </c>
      <c r="E143" s="220" t="s">
        <v>2755</v>
      </c>
      <c r="F143" s="221" t="s">
        <v>2756</v>
      </c>
      <c r="G143" s="222" t="s">
        <v>382</v>
      </c>
      <c r="H143" s="223">
        <v>14</v>
      </c>
      <c r="I143" s="224"/>
      <c r="J143" s="225">
        <f t="shared" si="0"/>
        <v>0</v>
      </c>
      <c r="K143" s="221" t="s">
        <v>1</v>
      </c>
      <c r="L143" s="226"/>
      <c r="M143" s="227" t="s">
        <v>1</v>
      </c>
      <c r="N143" s="228" t="s">
        <v>41</v>
      </c>
      <c r="O143" s="69"/>
      <c r="P143" s="196">
        <f t="shared" si="1"/>
        <v>0</v>
      </c>
      <c r="Q143" s="196">
        <v>0</v>
      </c>
      <c r="R143" s="196">
        <f t="shared" si="2"/>
        <v>0</v>
      </c>
      <c r="S143" s="196">
        <v>0</v>
      </c>
      <c r="T143" s="19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98" t="s">
        <v>440</v>
      </c>
      <c r="AT143" s="198" t="s">
        <v>345</v>
      </c>
      <c r="AU143" s="198" t="s">
        <v>85</v>
      </c>
      <c r="AY143" s="15" t="s">
        <v>166</v>
      </c>
      <c r="BE143" s="199">
        <f t="shared" si="4"/>
        <v>0</v>
      </c>
      <c r="BF143" s="199">
        <f t="shared" si="5"/>
        <v>0</v>
      </c>
      <c r="BG143" s="199">
        <f t="shared" si="6"/>
        <v>0</v>
      </c>
      <c r="BH143" s="199">
        <f t="shared" si="7"/>
        <v>0</v>
      </c>
      <c r="BI143" s="199">
        <f t="shared" si="8"/>
        <v>0</v>
      </c>
      <c r="BJ143" s="15" t="s">
        <v>83</v>
      </c>
      <c r="BK143" s="199">
        <f t="shared" si="9"/>
        <v>0</v>
      </c>
      <c r="BL143" s="15" t="s">
        <v>183</v>
      </c>
      <c r="BM143" s="198" t="s">
        <v>2757</v>
      </c>
    </row>
    <row r="144" spans="1:65" s="2" customFormat="1" ht="16.5" customHeight="1">
      <c r="A144" s="32"/>
      <c r="B144" s="33"/>
      <c r="C144" s="219" t="s">
        <v>364</v>
      </c>
      <c r="D144" s="219" t="s">
        <v>345</v>
      </c>
      <c r="E144" s="220" t="s">
        <v>2758</v>
      </c>
      <c r="F144" s="221" t="s">
        <v>2759</v>
      </c>
      <c r="G144" s="222" t="s">
        <v>382</v>
      </c>
      <c r="H144" s="223">
        <v>14</v>
      </c>
      <c r="I144" s="224"/>
      <c r="J144" s="225">
        <f t="shared" si="0"/>
        <v>0</v>
      </c>
      <c r="K144" s="221" t="s">
        <v>1</v>
      </c>
      <c r="L144" s="226"/>
      <c r="M144" s="227" t="s">
        <v>1</v>
      </c>
      <c r="N144" s="228" t="s">
        <v>41</v>
      </c>
      <c r="O144" s="69"/>
      <c r="P144" s="196">
        <f t="shared" si="1"/>
        <v>0</v>
      </c>
      <c r="Q144" s="196">
        <v>0</v>
      </c>
      <c r="R144" s="196">
        <f t="shared" si="2"/>
        <v>0</v>
      </c>
      <c r="S144" s="196">
        <v>0</v>
      </c>
      <c r="T144" s="19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98" t="s">
        <v>440</v>
      </c>
      <c r="AT144" s="198" t="s">
        <v>345</v>
      </c>
      <c r="AU144" s="198" t="s">
        <v>85</v>
      </c>
      <c r="AY144" s="15" t="s">
        <v>166</v>
      </c>
      <c r="BE144" s="199">
        <f t="shared" si="4"/>
        <v>0</v>
      </c>
      <c r="BF144" s="199">
        <f t="shared" si="5"/>
        <v>0</v>
      </c>
      <c r="BG144" s="199">
        <f t="shared" si="6"/>
        <v>0</v>
      </c>
      <c r="BH144" s="199">
        <f t="shared" si="7"/>
        <v>0</v>
      </c>
      <c r="BI144" s="199">
        <f t="shared" si="8"/>
        <v>0</v>
      </c>
      <c r="BJ144" s="15" t="s">
        <v>83</v>
      </c>
      <c r="BK144" s="199">
        <f t="shared" si="9"/>
        <v>0</v>
      </c>
      <c r="BL144" s="15" t="s">
        <v>183</v>
      </c>
      <c r="BM144" s="198" t="s">
        <v>2760</v>
      </c>
    </row>
    <row r="145" spans="1:65" s="2" customFormat="1" ht="16.5" customHeight="1">
      <c r="A145" s="32"/>
      <c r="B145" s="33"/>
      <c r="C145" s="219" t="s">
        <v>7</v>
      </c>
      <c r="D145" s="219" t="s">
        <v>345</v>
      </c>
      <c r="E145" s="220" t="s">
        <v>2761</v>
      </c>
      <c r="F145" s="221" t="s">
        <v>2762</v>
      </c>
      <c r="G145" s="222" t="s">
        <v>382</v>
      </c>
      <c r="H145" s="223">
        <v>120</v>
      </c>
      <c r="I145" s="224"/>
      <c r="J145" s="225">
        <f t="shared" si="0"/>
        <v>0</v>
      </c>
      <c r="K145" s="221" t="s">
        <v>1</v>
      </c>
      <c r="L145" s="226"/>
      <c r="M145" s="227" t="s">
        <v>1</v>
      </c>
      <c r="N145" s="228" t="s">
        <v>41</v>
      </c>
      <c r="O145" s="69"/>
      <c r="P145" s="196">
        <f t="shared" si="1"/>
        <v>0</v>
      </c>
      <c r="Q145" s="196">
        <v>0</v>
      </c>
      <c r="R145" s="196">
        <f t="shared" si="2"/>
        <v>0</v>
      </c>
      <c r="S145" s="196">
        <v>0</v>
      </c>
      <c r="T145" s="19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98" t="s">
        <v>440</v>
      </c>
      <c r="AT145" s="198" t="s">
        <v>345</v>
      </c>
      <c r="AU145" s="198" t="s">
        <v>85</v>
      </c>
      <c r="AY145" s="15" t="s">
        <v>166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5" t="s">
        <v>83</v>
      </c>
      <c r="BK145" s="199">
        <f t="shared" si="9"/>
        <v>0</v>
      </c>
      <c r="BL145" s="15" t="s">
        <v>183</v>
      </c>
      <c r="BM145" s="198" t="s">
        <v>2763</v>
      </c>
    </row>
    <row r="146" spans="1:65" s="2" customFormat="1" ht="16.5" customHeight="1">
      <c r="A146" s="32"/>
      <c r="B146" s="33"/>
      <c r="C146" s="219" t="s">
        <v>379</v>
      </c>
      <c r="D146" s="219" t="s">
        <v>345</v>
      </c>
      <c r="E146" s="220" t="s">
        <v>2764</v>
      </c>
      <c r="F146" s="221" t="s">
        <v>2765</v>
      </c>
      <c r="G146" s="222" t="s">
        <v>382</v>
      </c>
      <c r="H146" s="223">
        <v>590</v>
      </c>
      <c r="I146" s="224"/>
      <c r="J146" s="225">
        <f t="shared" si="0"/>
        <v>0</v>
      </c>
      <c r="K146" s="221" t="s">
        <v>1</v>
      </c>
      <c r="L146" s="226"/>
      <c r="M146" s="227" t="s">
        <v>1</v>
      </c>
      <c r="N146" s="228" t="s">
        <v>41</v>
      </c>
      <c r="O146" s="69"/>
      <c r="P146" s="196">
        <f t="shared" si="1"/>
        <v>0</v>
      </c>
      <c r="Q146" s="196">
        <v>0</v>
      </c>
      <c r="R146" s="196">
        <f t="shared" si="2"/>
        <v>0</v>
      </c>
      <c r="S146" s="196">
        <v>0</v>
      </c>
      <c r="T146" s="19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98" t="s">
        <v>440</v>
      </c>
      <c r="AT146" s="198" t="s">
        <v>345</v>
      </c>
      <c r="AU146" s="198" t="s">
        <v>85</v>
      </c>
      <c r="AY146" s="15" t="s">
        <v>166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5" t="s">
        <v>83</v>
      </c>
      <c r="BK146" s="199">
        <f t="shared" si="9"/>
        <v>0</v>
      </c>
      <c r="BL146" s="15" t="s">
        <v>183</v>
      </c>
      <c r="BM146" s="198" t="s">
        <v>2766</v>
      </c>
    </row>
    <row r="147" spans="1:65" s="2" customFormat="1" ht="16.5" customHeight="1">
      <c r="A147" s="32"/>
      <c r="B147" s="33"/>
      <c r="C147" s="219" t="s">
        <v>388</v>
      </c>
      <c r="D147" s="219" t="s">
        <v>345</v>
      </c>
      <c r="E147" s="220" t="s">
        <v>2767</v>
      </c>
      <c r="F147" s="221" t="s">
        <v>2768</v>
      </c>
      <c r="G147" s="222" t="s">
        <v>382</v>
      </c>
      <c r="H147" s="223">
        <v>130</v>
      </c>
      <c r="I147" s="224"/>
      <c r="J147" s="225">
        <f t="shared" si="0"/>
        <v>0</v>
      </c>
      <c r="K147" s="221" t="s">
        <v>1</v>
      </c>
      <c r="L147" s="226"/>
      <c r="M147" s="227" t="s">
        <v>1</v>
      </c>
      <c r="N147" s="228" t="s">
        <v>41</v>
      </c>
      <c r="O147" s="69"/>
      <c r="P147" s="196">
        <f t="shared" si="1"/>
        <v>0</v>
      </c>
      <c r="Q147" s="196">
        <v>0</v>
      </c>
      <c r="R147" s="196">
        <f t="shared" si="2"/>
        <v>0</v>
      </c>
      <c r="S147" s="196">
        <v>0</v>
      </c>
      <c r="T147" s="197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98" t="s">
        <v>440</v>
      </c>
      <c r="AT147" s="198" t="s">
        <v>345</v>
      </c>
      <c r="AU147" s="198" t="s">
        <v>85</v>
      </c>
      <c r="AY147" s="15" t="s">
        <v>166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5" t="s">
        <v>83</v>
      </c>
      <c r="BK147" s="199">
        <f t="shared" si="9"/>
        <v>0</v>
      </c>
      <c r="BL147" s="15" t="s">
        <v>183</v>
      </c>
      <c r="BM147" s="198" t="s">
        <v>2769</v>
      </c>
    </row>
    <row r="148" spans="1:65" s="2" customFormat="1" ht="16.5" customHeight="1">
      <c r="A148" s="32"/>
      <c r="B148" s="33"/>
      <c r="C148" s="219" t="s">
        <v>393</v>
      </c>
      <c r="D148" s="219" t="s">
        <v>345</v>
      </c>
      <c r="E148" s="220" t="s">
        <v>2770</v>
      </c>
      <c r="F148" s="221" t="s">
        <v>2771</v>
      </c>
      <c r="G148" s="222" t="s">
        <v>382</v>
      </c>
      <c r="H148" s="223">
        <v>5</v>
      </c>
      <c r="I148" s="224"/>
      <c r="J148" s="225">
        <f t="shared" si="0"/>
        <v>0</v>
      </c>
      <c r="K148" s="221" t="s">
        <v>1</v>
      </c>
      <c r="L148" s="226"/>
      <c r="M148" s="227" t="s">
        <v>1</v>
      </c>
      <c r="N148" s="228" t="s">
        <v>41</v>
      </c>
      <c r="O148" s="69"/>
      <c r="P148" s="196">
        <f t="shared" si="1"/>
        <v>0</v>
      </c>
      <c r="Q148" s="196">
        <v>0</v>
      </c>
      <c r="R148" s="196">
        <f t="shared" si="2"/>
        <v>0</v>
      </c>
      <c r="S148" s="196">
        <v>0</v>
      </c>
      <c r="T148" s="197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8" t="s">
        <v>440</v>
      </c>
      <c r="AT148" s="198" t="s">
        <v>345</v>
      </c>
      <c r="AU148" s="198" t="s">
        <v>85</v>
      </c>
      <c r="AY148" s="15" t="s">
        <v>166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5" t="s">
        <v>83</v>
      </c>
      <c r="BK148" s="199">
        <f t="shared" si="9"/>
        <v>0</v>
      </c>
      <c r="BL148" s="15" t="s">
        <v>183</v>
      </c>
      <c r="BM148" s="198" t="s">
        <v>2772</v>
      </c>
    </row>
    <row r="149" spans="1:65" s="2" customFormat="1" ht="21.75" customHeight="1">
      <c r="A149" s="32"/>
      <c r="B149" s="33"/>
      <c r="C149" s="219" t="s">
        <v>398</v>
      </c>
      <c r="D149" s="219" t="s">
        <v>345</v>
      </c>
      <c r="E149" s="220" t="s">
        <v>2773</v>
      </c>
      <c r="F149" s="221" t="s">
        <v>2774</v>
      </c>
      <c r="G149" s="222" t="s">
        <v>382</v>
      </c>
      <c r="H149" s="223">
        <v>55</v>
      </c>
      <c r="I149" s="224"/>
      <c r="J149" s="225">
        <f t="shared" si="0"/>
        <v>0</v>
      </c>
      <c r="K149" s="221" t="s">
        <v>1</v>
      </c>
      <c r="L149" s="226"/>
      <c r="M149" s="227" t="s">
        <v>1</v>
      </c>
      <c r="N149" s="228" t="s">
        <v>41</v>
      </c>
      <c r="O149" s="69"/>
      <c r="P149" s="196">
        <f t="shared" si="1"/>
        <v>0</v>
      </c>
      <c r="Q149" s="196">
        <v>0</v>
      </c>
      <c r="R149" s="196">
        <f t="shared" si="2"/>
        <v>0</v>
      </c>
      <c r="S149" s="196">
        <v>0</v>
      </c>
      <c r="T149" s="197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98" t="s">
        <v>440</v>
      </c>
      <c r="AT149" s="198" t="s">
        <v>345</v>
      </c>
      <c r="AU149" s="198" t="s">
        <v>85</v>
      </c>
      <c r="AY149" s="15" t="s">
        <v>166</v>
      </c>
      <c r="BE149" s="199">
        <f t="shared" si="4"/>
        <v>0</v>
      </c>
      <c r="BF149" s="199">
        <f t="shared" si="5"/>
        <v>0</v>
      </c>
      <c r="BG149" s="199">
        <f t="shared" si="6"/>
        <v>0</v>
      </c>
      <c r="BH149" s="199">
        <f t="shared" si="7"/>
        <v>0</v>
      </c>
      <c r="BI149" s="199">
        <f t="shared" si="8"/>
        <v>0</v>
      </c>
      <c r="BJ149" s="15" t="s">
        <v>83</v>
      </c>
      <c r="BK149" s="199">
        <f t="shared" si="9"/>
        <v>0</v>
      </c>
      <c r="BL149" s="15" t="s">
        <v>183</v>
      </c>
      <c r="BM149" s="198" t="s">
        <v>2775</v>
      </c>
    </row>
    <row r="150" spans="1:65" s="2" customFormat="1" ht="24.2" customHeight="1">
      <c r="A150" s="32"/>
      <c r="B150" s="33"/>
      <c r="C150" s="219" t="s">
        <v>408</v>
      </c>
      <c r="D150" s="219" t="s">
        <v>345</v>
      </c>
      <c r="E150" s="220" t="s">
        <v>2776</v>
      </c>
      <c r="F150" s="221" t="s">
        <v>2777</v>
      </c>
      <c r="G150" s="222" t="s">
        <v>382</v>
      </c>
      <c r="H150" s="223">
        <v>65</v>
      </c>
      <c r="I150" s="224"/>
      <c r="J150" s="225">
        <f t="shared" si="0"/>
        <v>0</v>
      </c>
      <c r="K150" s="221" t="s">
        <v>1</v>
      </c>
      <c r="L150" s="226"/>
      <c r="M150" s="227" t="s">
        <v>1</v>
      </c>
      <c r="N150" s="228" t="s">
        <v>41</v>
      </c>
      <c r="O150" s="69"/>
      <c r="P150" s="196">
        <f t="shared" si="1"/>
        <v>0</v>
      </c>
      <c r="Q150" s="196">
        <v>0</v>
      </c>
      <c r="R150" s="196">
        <f t="shared" si="2"/>
        <v>0</v>
      </c>
      <c r="S150" s="196">
        <v>0</v>
      </c>
      <c r="T150" s="197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98" t="s">
        <v>440</v>
      </c>
      <c r="AT150" s="198" t="s">
        <v>345</v>
      </c>
      <c r="AU150" s="198" t="s">
        <v>85</v>
      </c>
      <c r="AY150" s="15" t="s">
        <v>166</v>
      </c>
      <c r="BE150" s="199">
        <f t="shared" si="4"/>
        <v>0</v>
      </c>
      <c r="BF150" s="199">
        <f t="shared" si="5"/>
        <v>0</v>
      </c>
      <c r="BG150" s="199">
        <f t="shared" si="6"/>
        <v>0</v>
      </c>
      <c r="BH150" s="199">
        <f t="shared" si="7"/>
        <v>0</v>
      </c>
      <c r="BI150" s="199">
        <f t="shared" si="8"/>
        <v>0</v>
      </c>
      <c r="BJ150" s="15" t="s">
        <v>83</v>
      </c>
      <c r="BK150" s="199">
        <f t="shared" si="9"/>
        <v>0</v>
      </c>
      <c r="BL150" s="15" t="s">
        <v>183</v>
      </c>
      <c r="BM150" s="198" t="s">
        <v>2778</v>
      </c>
    </row>
    <row r="151" spans="1:65" s="2" customFormat="1" ht="16.5" customHeight="1">
      <c r="A151" s="32"/>
      <c r="B151" s="33"/>
      <c r="C151" s="219" t="s">
        <v>414</v>
      </c>
      <c r="D151" s="219" t="s">
        <v>345</v>
      </c>
      <c r="E151" s="220" t="s">
        <v>2779</v>
      </c>
      <c r="F151" s="221" t="s">
        <v>2780</v>
      </c>
      <c r="G151" s="222" t="s">
        <v>2708</v>
      </c>
      <c r="H151" s="223">
        <v>31</v>
      </c>
      <c r="I151" s="224"/>
      <c r="J151" s="225">
        <f t="shared" si="0"/>
        <v>0</v>
      </c>
      <c r="K151" s="221" t="s">
        <v>1</v>
      </c>
      <c r="L151" s="226"/>
      <c r="M151" s="227" t="s">
        <v>1</v>
      </c>
      <c r="N151" s="228" t="s">
        <v>41</v>
      </c>
      <c r="O151" s="69"/>
      <c r="P151" s="196">
        <f t="shared" si="1"/>
        <v>0</v>
      </c>
      <c r="Q151" s="196">
        <v>0</v>
      </c>
      <c r="R151" s="196">
        <f t="shared" si="2"/>
        <v>0</v>
      </c>
      <c r="S151" s="196">
        <v>0</v>
      </c>
      <c r="T151" s="197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98" t="s">
        <v>440</v>
      </c>
      <c r="AT151" s="198" t="s">
        <v>345</v>
      </c>
      <c r="AU151" s="198" t="s">
        <v>85</v>
      </c>
      <c r="AY151" s="15" t="s">
        <v>166</v>
      </c>
      <c r="BE151" s="199">
        <f t="shared" si="4"/>
        <v>0</v>
      </c>
      <c r="BF151" s="199">
        <f t="shared" si="5"/>
        <v>0</v>
      </c>
      <c r="BG151" s="199">
        <f t="shared" si="6"/>
        <v>0</v>
      </c>
      <c r="BH151" s="199">
        <f t="shared" si="7"/>
        <v>0</v>
      </c>
      <c r="BI151" s="199">
        <f t="shared" si="8"/>
        <v>0</v>
      </c>
      <c r="BJ151" s="15" t="s">
        <v>83</v>
      </c>
      <c r="BK151" s="199">
        <f t="shared" si="9"/>
        <v>0</v>
      </c>
      <c r="BL151" s="15" t="s">
        <v>183</v>
      </c>
      <c r="BM151" s="198" t="s">
        <v>2781</v>
      </c>
    </row>
    <row r="152" spans="1:65" s="2" customFormat="1" ht="16.5" customHeight="1">
      <c r="A152" s="32"/>
      <c r="B152" s="33"/>
      <c r="C152" s="219" t="s">
        <v>420</v>
      </c>
      <c r="D152" s="219" t="s">
        <v>345</v>
      </c>
      <c r="E152" s="220" t="s">
        <v>2782</v>
      </c>
      <c r="F152" s="221" t="s">
        <v>2783</v>
      </c>
      <c r="G152" s="222" t="s">
        <v>2708</v>
      </c>
      <c r="H152" s="223">
        <v>23</v>
      </c>
      <c r="I152" s="224"/>
      <c r="J152" s="225">
        <f t="shared" si="0"/>
        <v>0</v>
      </c>
      <c r="K152" s="221" t="s">
        <v>1</v>
      </c>
      <c r="L152" s="226"/>
      <c r="M152" s="227" t="s">
        <v>1</v>
      </c>
      <c r="N152" s="228" t="s">
        <v>41</v>
      </c>
      <c r="O152" s="69"/>
      <c r="P152" s="196">
        <f t="shared" si="1"/>
        <v>0</v>
      </c>
      <c r="Q152" s="196">
        <v>0</v>
      </c>
      <c r="R152" s="196">
        <f t="shared" si="2"/>
        <v>0</v>
      </c>
      <c r="S152" s="196">
        <v>0</v>
      </c>
      <c r="T152" s="197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98" t="s">
        <v>440</v>
      </c>
      <c r="AT152" s="198" t="s">
        <v>345</v>
      </c>
      <c r="AU152" s="198" t="s">
        <v>85</v>
      </c>
      <c r="AY152" s="15" t="s">
        <v>166</v>
      </c>
      <c r="BE152" s="199">
        <f t="shared" si="4"/>
        <v>0</v>
      </c>
      <c r="BF152" s="199">
        <f t="shared" si="5"/>
        <v>0</v>
      </c>
      <c r="BG152" s="199">
        <f t="shared" si="6"/>
        <v>0</v>
      </c>
      <c r="BH152" s="199">
        <f t="shared" si="7"/>
        <v>0</v>
      </c>
      <c r="BI152" s="199">
        <f t="shared" si="8"/>
        <v>0</v>
      </c>
      <c r="BJ152" s="15" t="s">
        <v>83</v>
      </c>
      <c r="BK152" s="199">
        <f t="shared" si="9"/>
        <v>0</v>
      </c>
      <c r="BL152" s="15" t="s">
        <v>183</v>
      </c>
      <c r="BM152" s="198" t="s">
        <v>2784</v>
      </c>
    </row>
    <row r="153" spans="1:65" s="2" customFormat="1" ht="16.5" customHeight="1">
      <c r="A153" s="32"/>
      <c r="B153" s="33"/>
      <c r="C153" s="219" t="s">
        <v>424</v>
      </c>
      <c r="D153" s="219" t="s">
        <v>345</v>
      </c>
      <c r="E153" s="220" t="s">
        <v>2785</v>
      </c>
      <c r="F153" s="221" t="s">
        <v>2786</v>
      </c>
      <c r="G153" s="222" t="s">
        <v>2708</v>
      </c>
      <c r="H153" s="223">
        <v>21</v>
      </c>
      <c r="I153" s="224"/>
      <c r="J153" s="225">
        <f t="shared" si="0"/>
        <v>0</v>
      </c>
      <c r="K153" s="221" t="s">
        <v>1</v>
      </c>
      <c r="L153" s="226"/>
      <c r="M153" s="227" t="s">
        <v>1</v>
      </c>
      <c r="N153" s="228" t="s">
        <v>41</v>
      </c>
      <c r="O153" s="69"/>
      <c r="P153" s="196">
        <f t="shared" si="1"/>
        <v>0</v>
      </c>
      <c r="Q153" s="196">
        <v>0</v>
      </c>
      <c r="R153" s="196">
        <f t="shared" si="2"/>
        <v>0</v>
      </c>
      <c r="S153" s="196">
        <v>0</v>
      </c>
      <c r="T153" s="197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98" t="s">
        <v>440</v>
      </c>
      <c r="AT153" s="198" t="s">
        <v>345</v>
      </c>
      <c r="AU153" s="198" t="s">
        <v>85</v>
      </c>
      <c r="AY153" s="15" t="s">
        <v>166</v>
      </c>
      <c r="BE153" s="199">
        <f t="shared" si="4"/>
        <v>0</v>
      </c>
      <c r="BF153" s="199">
        <f t="shared" si="5"/>
        <v>0</v>
      </c>
      <c r="BG153" s="199">
        <f t="shared" si="6"/>
        <v>0</v>
      </c>
      <c r="BH153" s="199">
        <f t="shared" si="7"/>
        <v>0</v>
      </c>
      <c r="BI153" s="199">
        <f t="shared" si="8"/>
        <v>0</v>
      </c>
      <c r="BJ153" s="15" t="s">
        <v>83</v>
      </c>
      <c r="BK153" s="199">
        <f t="shared" si="9"/>
        <v>0</v>
      </c>
      <c r="BL153" s="15" t="s">
        <v>183</v>
      </c>
      <c r="BM153" s="198" t="s">
        <v>2787</v>
      </c>
    </row>
    <row r="154" spans="1:65" s="2" customFormat="1" ht="16.5" customHeight="1">
      <c r="A154" s="32"/>
      <c r="B154" s="33"/>
      <c r="C154" s="219" t="s">
        <v>430</v>
      </c>
      <c r="D154" s="219" t="s">
        <v>345</v>
      </c>
      <c r="E154" s="220" t="s">
        <v>2788</v>
      </c>
      <c r="F154" s="221" t="s">
        <v>2789</v>
      </c>
      <c r="G154" s="222" t="s">
        <v>2708</v>
      </c>
      <c r="H154" s="223">
        <v>1</v>
      </c>
      <c r="I154" s="224"/>
      <c r="J154" s="225">
        <f t="shared" si="0"/>
        <v>0</v>
      </c>
      <c r="K154" s="221" t="s">
        <v>1</v>
      </c>
      <c r="L154" s="226"/>
      <c r="M154" s="227" t="s">
        <v>1</v>
      </c>
      <c r="N154" s="228" t="s">
        <v>41</v>
      </c>
      <c r="O154" s="69"/>
      <c r="P154" s="196">
        <f t="shared" si="1"/>
        <v>0</v>
      </c>
      <c r="Q154" s="196">
        <v>0</v>
      </c>
      <c r="R154" s="196">
        <f t="shared" si="2"/>
        <v>0</v>
      </c>
      <c r="S154" s="196">
        <v>0</v>
      </c>
      <c r="T154" s="197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8" t="s">
        <v>440</v>
      </c>
      <c r="AT154" s="198" t="s">
        <v>345</v>
      </c>
      <c r="AU154" s="198" t="s">
        <v>85</v>
      </c>
      <c r="AY154" s="15" t="s">
        <v>166</v>
      </c>
      <c r="BE154" s="199">
        <f t="shared" si="4"/>
        <v>0</v>
      </c>
      <c r="BF154" s="199">
        <f t="shared" si="5"/>
        <v>0</v>
      </c>
      <c r="BG154" s="199">
        <f t="shared" si="6"/>
        <v>0</v>
      </c>
      <c r="BH154" s="199">
        <f t="shared" si="7"/>
        <v>0</v>
      </c>
      <c r="BI154" s="199">
        <f t="shared" si="8"/>
        <v>0</v>
      </c>
      <c r="BJ154" s="15" t="s">
        <v>83</v>
      </c>
      <c r="BK154" s="199">
        <f t="shared" si="9"/>
        <v>0</v>
      </c>
      <c r="BL154" s="15" t="s">
        <v>183</v>
      </c>
      <c r="BM154" s="198" t="s">
        <v>2790</v>
      </c>
    </row>
    <row r="155" spans="1:65" s="2" customFormat="1" ht="16.5" customHeight="1">
      <c r="A155" s="32"/>
      <c r="B155" s="33"/>
      <c r="C155" s="219" t="s">
        <v>434</v>
      </c>
      <c r="D155" s="219" t="s">
        <v>345</v>
      </c>
      <c r="E155" s="220" t="s">
        <v>2791</v>
      </c>
      <c r="F155" s="221" t="s">
        <v>2792</v>
      </c>
      <c r="G155" s="222" t="s">
        <v>2708</v>
      </c>
      <c r="H155" s="223">
        <v>1</v>
      </c>
      <c r="I155" s="224"/>
      <c r="J155" s="225">
        <f t="shared" si="0"/>
        <v>0</v>
      </c>
      <c r="K155" s="221" t="s">
        <v>1</v>
      </c>
      <c r="L155" s="226"/>
      <c r="M155" s="227" t="s">
        <v>1</v>
      </c>
      <c r="N155" s="228" t="s">
        <v>41</v>
      </c>
      <c r="O155" s="69"/>
      <c r="P155" s="196">
        <f t="shared" si="1"/>
        <v>0</v>
      </c>
      <c r="Q155" s="196">
        <v>0</v>
      </c>
      <c r="R155" s="196">
        <f t="shared" si="2"/>
        <v>0</v>
      </c>
      <c r="S155" s="196">
        <v>0</v>
      </c>
      <c r="T155" s="197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98" t="s">
        <v>440</v>
      </c>
      <c r="AT155" s="198" t="s">
        <v>345</v>
      </c>
      <c r="AU155" s="198" t="s">
        <v>85</v>
      </c>
      <c r="AY155" s="15" t="s">
        <v>166</v>
      </c>
      <c r="BE155" s="199">
        <f t="shared" si="4"/>
        <v>0</v>
      </c>
      <c r="BF155" s="199">
        <f t="shared" si="5"/>
        <v>0</v>
      </c>
      <c r="BG155" s="199">
        <f t="shared" si="6"/>
        <v>0</v>
      </c>
      <c r="BH155" s="199">
        <f t="shared" si="7"/>
        <v>0</v>
      </c>
      <c r="BI155" s="199">
        <f t="shared" si="8"/>
        <v>0</v>
      </c>
      <c r="BJ155" s="15" t="s">
        <v>83</v>
      </c>
      <c r="BK155" s="199">
        <f t="shared" si="9"/>
        <v>0</v>
      </c>
      <c r="BL155" s="15" t="s">
        <v>183</v>
      </c>
      <c r="BM155" s="198" t="s">
        <v>2793</v>
      </c>
    </row>
    <row r="156" spans="1:65" s="2" customFormat="1" ht="16.5" customHeight="1">
      <c r="A156" s="32"/>
      <c r="B156" s="33"/>
      <c r="C156" s="219" t="s">
        <v>440</v>
      </c>
      <c r="D156" s="219" t="s">
        <v>345</v>
      </c>
      <c r="E156" s="220" t="s">
        <v>2794</v>
      </c>
      <c r="F156" s="221" t="s">
        <v>2795</v>
      </c>
      <c r="G156" s="222" t="s">
        <v>2475</v>
      </c>
      <c r="H156" s="223">
        <v>1</v>
      </c>
      <c r="I156" s="224"/>
      <c r="J156" s="225">
        <f t="shared" si="0"/>
        <v>0</v>
      </c>
      <c r="K156" s="221" t="s">
        <v>1</v>
      </c>
      <c r="L156" s="226"/>
      <c r="M156" s="227" t="s">
        <v>1</v>
      </c>
      <c r="N156" s="228" t="s">
        <v>41</v>
      </c>
      <c r="O156" s="69"/>
      <c r="P156" s="196">
        <f t="shared" si="1"/>
        <v>0</v>
      </c>
      <c r="Q156" s="196">
        <v>0</v>
      </c>
      <c r="R156" s="196">
        <f t="shared" si="2"/>
        <v>0</v>
      </c>
      <c r="S156" s="196">
        <v>0</v>
      </c>
      <c r="T156" s="197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98" t="s">
        <v>440</v>
      </c>
      <c r="AT156" s="198" t="s">
        <v>345</v>
      </c>
      <c r="AU156" s="198" t="s">
        <v>85</v>
      </c>
      <c r="AY156" s="15" t="s">
        <v>166</v>
      </c>
      <c r="BE156" s="199">
        <f t="shared" si="4"/>
        <v>0</v>
      </c>
      <c r="BF156" s="199">
        <f t="shared" si="5"/>
        <v>0</v>
      </c>
      <c r="BG156" s="199">
        <f t="shared" si="6"/>
        <v>0</v>
      </c>
      <c r="BH156" s="199">
        <f t="shared" si="7"/>
        <v>0</v>
      </c>
      <c r="BI156" s="199">
        <f t="shared" si="8"/>
        <v>0</v>
      </c>
      <c r="BJ156" s="15" t="s">
        <v>83</v>
      </c>
      <c r="BK156" s="199">
        <f t="shared" si="9"/>
        <v>0</v>
      </c>
      <c r="BL156" s="15" t="s">
        <v>183</v>
      </c>
      <c r="BM156" s="198" t="s">
        <v>2796</v>
      </c>
    </row>
    <row r="157" spans="1:65" s="2" customFormat="1" ht="16.5" customHeight="1">
      <c r="A157" s="32"/>
      <c r="B157" s="33"/>
      <c r="C157" s="219" t="s">
        <v>444</v>
      </c>
      <c r="D157" s="219" t="s">
        <v>345</v>
      </c>
      <c r="E157" s="220" t="s">
        <v>2797</v>
      </c>
      <c r="F157" s="221" t="s">
        <v>2798</v>
      </c>
      <c r="G157" s="222" t="s">
        <v>2708</v>
      </c>
      <c r="H157" s="223">
        <v>1</v>
      </c>
      <c r="I157" s="224"/>
      <c r="J157" s="225">
        <f aca="true" t="shared" si="10" ref="J157:J188">ROUND(I157*H157,2)</f>
        <v>0</v>
      </c>
      <c r="K157" s="221" t="s">
        <v>1</v>
      </c>
      <c r="L157" s="226"/>
      <c r="M157" s="227" t="s">
        <v>1</v>
      </c>
      <c r="N157" s="228" t="s">
        <v>41</v>
      </c>
      <c r="O157" s="69"/>
      <c r="P157" s="196">
        <f aca="true" t="shared" si="11" ref="P157:P188">O157*H157</f>
        <v>0</v>
      </c>
      <c r="Q157" s="196">
        <v>0</v>
      </c>
      <c r="R157" s="196">
        <f aca="true" t="shared" si="12" ref="R157:R188">Q157*H157</f>
        <v>0</v>
      </c>
      <c r="S157" s="196">
        <v>0</v>
      </c>
      <c r="T157" s="197">
        <f aca="true" t="shared" si="13" ref="T157:T188"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98" t="s">
        <v>440</v>
      </c>
      <c r="AT157" s="198" t="s">
        <v>345</v>
      </c>
      <c r="AU157" s="198" t="s">
        <v>85</v>
      </c>
      <c r="AY157" s="15" t="s">
        <v>166</v>
      </c>
      <c r="BE157" s="199">
        <f aca="true" t="shared" si="14" ref="BE157:BE188">IF(N157="základní",J157,0)</f>
        <v>0</v>
      </c>
      <c r="BF157" s="199">
        <f aca="true" t="shared" si="15" ref="BF157:BF188">IF(N157="snížená",J157,0)</f>
        <v>0</v>
      </c>
      <c r="BG157" s="199">
        <f aca="true" t="shared" si="16" ref="BG157:BG188">IF(N157="zákl. přenesená",J157,0)</f>
        <v>0</v>
      </c>
      <c r="BH157" s="199">
        <f aca="true" t="shared" si="17" ref="BH157:BH188">IF(N157="sníž. přenesená",J157,0)</f>
        <v>0</v>
      </c>
      <c r="BI157" s="199">
        <f aca="true" t="shared" si="18" ref="BI157:BI188">IF(N157="nulová",J157,0)</f>
        <v>0</v>
      </c>
      <c r="BJ157" s="15" t="s">
        <v>83</v>
      </c>
      <c r="BK157" s="199">
        <f aca="true" t="shared" si="19" ref="BK157:BK188">ROUND(I157*H157,2)</f>
        <v>0</v>
      </c>
      <c r="BL157" s="15" t="s">
        <v>183</v>
      </c>
      <c r="BM157" s="198" t="s">
        <v>2799</v>
      </c>
    </row>
    <row r="158" spans="1:65" s="2" customFormat="1" ht="24.2" customHeight="1">
      <c r="A158" s="32"/>
      <c r="B158" s="33"/>
      <c r="C158" s="219" t="s">
        <v>449</v>
      </c>
      <c r="D158" s="219" t="s">
        <v>345</v>
      </c>
      <c r="E158" s="220" t="s">
        <v>2800</v>
      </c>
      <c r="F158" s="221" t="s">
        <v>2801</v>
      </c>
      <c r="G158" s="222" t="s">
        <v>2475</v>
      </c>
      <c r="H158" s="223">
        <v>25</v>
      </c>
      <c r="I158" s="224"/>
      <c r="J158" s="225">
        <f t="shared" si="10"/>
        <v>0</v>
      </c>
      <c r="K158" s="221" t="s">
        <v>1</v>
      </c>
      <c r="L158" s="226"/>
      <c r="M158" s="227" t="s">
        <v>1</v>
      </c>
      <c r="N158" s="228" t="s">
        <v>41</v>
      </c>
      <c r="O158" s="69"/>
      <c r="P158" s="196">
        <f t="shared" si="11"/>
        <v>0</v>
      </c>
      <c r="Q158" s="196">
        <v>0</v>
      </c>
      <c r="R158" s="196">
        <f t="shared" si="12"/>
        <v>0</v>
      </c>
      <c r="S158" s="196">
        <v>0</v>
      </c>
      <c r="T158" s="19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98" t="s">
        <v>440</v>
      </c>
      <c r="AT158" s="198" t="s">
        <v>345</v>
      </c>
      <c r="AU158" s="198" t="s">
        <v>85</v>
      </c>
      <c r="AY158" s="15" t="s">
        <v>166</v>
      </c>
      <c r="BE158" s="199">
        <f t="shared" si="14"/>
        <v>0</v>
      </c>
      <c r="BF158" s="199">
        <f t="shared" si="15"/>
        <v>0</v>
      </c>
      <c r="BG158" s="199">
        <f t="shared" si="16"/>
        <v>0</v>
      </c>
      <c r="BH158" s="199">
        <f t="shared" si="17"/>
        <v>0</v>
      </c>
      <c r="BI158" s="199">
        <f t="shared" si="18"/>
        <v>0</v>
      </c>
      <c r="BJ158" s="15" t="s">
        <v>83</v>
      </c>
      <c r="BK158" s="199">
        <f t="shared" si="19"/>
        <v>0</v>
      </c>
      <c r="BL158" s="15" t="s">
        <v>183</v>
      </c>
      <c r="BM158" s="198" t="s">
        <v>2802</v>
      </c>
    </row>
    <row r="159" spans="1:65" s="2" customFormat="1" ht="16.5" customHeight="1">
      <c r="A159" s="32"/>
      <c r="B159" s="33"/>
      <c r="C159" s="219" t="s">
        <v>453</v>
      </c>
      <c r="D159" s="219" t="s">
        <v>345</v>
      </c>
      <c r="E159" s="220" t="s">
        <v>2803</v>
      </c>
      <c r="F159" s="221" t="s">
        <v>2804</v>
      </c>
      <c r="G159" s="222" t="s">
        <v>2708</v>
      </c>
      <c r="H159" s="223">
        <v>1</v>
      </c>
      <c r="I159" s="224"/>
      <c r="J159" s="225">
        <f t="shared" si="10"/>
        <v>0</v>
      </c>
      <c r="K159" s="221" t="s">
        <v>1</v>
      </c>
      <c r="L159" s="226"/>
      <c r="M159" s="227" t="s">
        <v>1</v>
      </c>
      <c r="N159" s="228" t="s">
        <v>41</v>
      </c>
      <c r="O159" s="69"/>
      <c r="P159" s="196">
        <f t="shared" si="11"/>
        <v>0</v>
      </c>
      <c r="Q159" s="196">
        <v>0</v>
      </c>
      <c r="R159" s="196">
        <f t="shared" si="12"/>
        <v>0</v>
      </c>
      <c r="S159" s="196">
        <v>0</v>
      </c>
      <c r="T159" s="19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98" t="s">
        <v>440</v>
      </c>
      <c r="AT159" s="198" t="s">
        <v>345</v>
      </c>
      <c r="AU159" s="198" t="s">
        <v>85</v>
      </c>
      <c r="AY159" s="15" t="s">
        <v>166</v>
      </c>
      <c r="BE159" s="199">
        <f t="shared" si="14"/>
        <v>0</v>
      </c>
      <c r="BF159" s="199">
        <f t="shared" si="15"/>
        <v>0</v>
      </c>
      <c r="BG159" s="199">
        <f t="shared" si="16"/>
        <v>0</v>
      </c>
      <c r="BH159" s="199">
        <f t="shared" si="17"/>
        <v>0</v>
      </c>
      <c r="BI159" s="199">
        <f t="shared" si="18"/>
        <v>0</v>
      </c>
      <c r="BJ159" s="15" t="s">
        <v>83</v>
      </c>
      <c r="BK159" s="199">
        <f t="shared" si="19"/>
        <v>0</v>
      </c>
      <c r="BL159" s="15" t="s">
        <v>183</v>
      </c>
      <c r="BM159" s="198" t="s">
        <v>2805</v>
      </c>
    </row>
    <row r="160" spans="1:65" s="2" customFormat="1" ht="16.5" customHeight="1">
      <c r="A160" s="32"/>
      <c r="B160" s="33"/>
      <c r="C160" s="219" t="s">
        <v>459</v>
      </c>
      <c r="D160" s="219" t="s">
        <v>345</v>
      </c>
      <c r="E160" s="220" t="s">
        <v>2806</v>
      </c>
      <c r="F160" s="221" t="s">
        <v>2807</v>
      </c>
      <c r="G160" s="222" t="s">
        <v>2708</v>
      </c>
      <c r="H160" s="223">
        <v>1</v>
      </c>
      <c r="I160" s="224"/>
      <c r="J160" s="225">
        <f t="shared" si="10"/>
        <v>0</v>
      </c>
      <c r="K160" s="221" t="s">
        <v>1</v>
      </c>
      <c r="L160" s="226"/>
      <c r="M160" s="227" t="s">
        <v>1</v>
      </c>
      <c r="N160" s="228" t="s">
        <v>41</v>
      </c>
      <c r="O160" s="69"/>
      <c r="P160" s="196">
        <f t="shared" si="11"/>
        <v>0</v>
      </c>
      <c r="Q160" s="196">
        <v>0</v>
      </c>
      <c r="R160" s="196">
        <f t="shared" si="12"/>
        <v>0</v>
      </c>
      <c r="S160" s="196">
        <v>0</v>
      </c>
      <c r="T160" s="19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98" t="s">
        <v>440</v>
      </c>
      <c r="AT160" s="198" t="s">
        <v>345</v>
      </c>
      <c r="AU160" s="198" t="s">
        <v>85</v>
      </c>
      <c r="AY160" s="15" t="s">
        <v>166</v>
      </c>
      <c r="BE160" s="199">
        <f t="shared" si="14"/>
        <v>0</v>
      </c>
      <c r="BF160" s="199">
        <f t="shared" si="15"/>
        <v>0</v>
      </c>
      <c r="BG160" s="199">
        <f t="shared" si="16"/>
        <v>0</v>
      </c>
      <c r="BH160" s="199">
        <f t="shared" si="17"/>
        <v>0</v>
      </c>
      <c r="BI160" s="199">
        <f t="shared" si="18"/>
        <v>0</v>
      </c>
      <c r="BJ160" s="15" t="s">
        <v>83</v>
      </c>
      <c r="BK160" s="199">
        <f t="shared" si="19"/>
        <v>0</v>
      </c>
      <c r="BL160" s="15" t="s">
        <v>183</v>
      </c>
      <c r="BM160" s="198" t="s">
        <v>2808</v>
      </c>
    </row>
    <row r="161" spans="1:65" s="2" customFormat="1" ht="16.5" customHeight="1">
      <c r="A161" s="32"/>
      <c r="B161" s="33"/>
      <c r="C161" s="219" t="s">
        <v>472</v>
      </c>
      <c r="D161" s="219" t="s">
        <v>345</v>
      </c>
      <c r="E161" s="220" t="s">
        <v>2809</v>
      </c>
      <c r="F161" s="221" t="s">
        <v>2810</v>
      </c>
      <c r="G161" s="222" t="s">
        <v>2708</v>
      </c>
      <c r="H161" s="223">
        <v>5</v>
      </c>
      <c r="I161" s="224"/>
      <c r="J161" s="225">
        <f t="shared" si="10"/>
        <v>0</v>
      </c>
      <c r="K161" s="221" t="s">
        <v>1</v>
      </c>
      <c r="L161" s="226"/>
      <c r="M161" s="227" t="s">
        <v>1</v>
      </c>
      <c r="N161" s="228" t="s">
        <v>41</v>
      </c>
      <c r="O161" s="69"/>
      <c r="P161" s="196">
        <f t="shared" si="11"/>
        <v>0</v>
      </c>
      <c r="Q161" s="196">
        <v>0</v>
      </c>
      <c r="R161" s="196">
        <f t="shared" si="12"/>
        <v>0</v>
      </c>
      <c r="S161" s="196">
        <v>0</v>
      </c>
      <c r="T161" s="197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98" t="s">
        <v>440</v>
      </c>
      <c r="AT161" s="198" t="s">
        <v>345</v>
      </c>
      <c r="AU161" s="198" t="s">
        <v>85</v>
      </c>
      <c r="AY161" s="15" t="s">
        <v>166</v>
      </c>
      <c r="BE161" s="199">
        <f t="shared" si="14"/>
        <v>0</v>
      </c>
      <c r="BF161" s="199">
        <f t="shared" si="15"/>
        <v>0</v>
      </c>
      <c r="BG161" s="199">
        <f t="shared" si="16"/>
        <v>0</v>
      </c>
      <c r="BH161" s="199">
        <f t="shared" si="17"/>
        <v>0</v>
      </c>
      <c r="BI161" s="199">
        <f t="shared" si="18"/>
        <v>0</v>
      </c>
      <c r="BJ161" s="15" t="s">
        <v>83</v>
      </c>
      <c r="BK161" s="199">
        <f t="shared" si="19"/>
        <v>0</v>
      </c>
      <c r="BL161" s="15" t="s">
        <v>183</v>
      </c>
      <c r="BM161" s="198" t="s">
        <v>2811</v>
      </c>
    </row>
    <row r="162" spans="1:65" s="2" customFormat="1" ht="16.5" customHeight="1">
      <c r="A162" s="32"/>
      <c r="B162" s="33"/>
      <c r="C162" s="219" t="s">
        <v>484</v>
      </c>
      <c r="D162" s="219" t="s">
        <v>345</v>
      </c>
      <c r="E162" s="220" t="s">
        <v>2812</v>
      </c>
      <c r="F162" s="221" t="s">
        <v>2813</v>
      </c>
      <c r="G162" s="222" t="s">
        <v>2708</v>
      </c>
      <c r="H162" s="223">
        <v>72</v>
      </c>
      <c r="I162" s="224"/>
      <c r="J162" s="225">
        <f t="shared" si="10"/>
        <v>0</v>
      </c>
      <c r="K162" s="221" t="s">
        <v>1</v>
      </c>
      <c r="L162" s="226"/>
      <c r="M162" s="227" t="s">
        <v>1</v>
      </c>
      <c r="N162" s="228" t="s">
        <v>41</v>
      </c>
      <c r="O162" s="69"/>
      <c r="P162" s="196">
        <f t="shared" si="11"/>
        <v>0</v>
      </c>
      <c r="Q162" s="196">
        <v>0</v>
      </c>
      <c r="R162" s="196">
        <f t="shared" si="12"/>
        <v>0</v>
      </c>
      <c r="S162" s="196">
        <v>0</v>
      </c>
      <c r="T162" s="197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98" t="s">
        <v>440</v>
      </c>
      <c r="AT162" s="198" t="s">
        <v>345</v>
      </c>
      <c r="AU162" s="198" t="s">
        <v>85</v>
      </c>
      <c r="AY162" s="15" t="s">
        <v>166</v>
      </c>
      <c r="BE162" s="199">
        <f t="shared" si="14"/>
        <v>0</v>
      </c>
      <c r="BF162" s="199">
        <f t="shared" si="15"/>
        <v>0</v>
      </c>
      <c r="BG162" s="199">
        <f t="shared" si="16"/>
        <v>0</v>
      </c>
      <c r="BH162" s="199">
        <f t="shared" si="17"/>
        <v>0</v>
      </c>
      <c r="BI162" s="199">
        <f t="shared" si="18"/>
        <v>0</v>
      </c>
      <c r="BJ162" s="15" t="s">
        <v>83</v>
      </c>
      <c r="BK162" s="199">
        <f t="shared" si="19"/>
        <v>0</v>
      </c>
      <c r="BL162" s="15" t="s">
        <v>183</v>
      </c>
      <c r="BM162" s="198" t="s">
        <v>2814</v>
      </c>
    </row>
    <row r="163" spans="1:65" s="2" customFormat="1" ht="16.5" customHeight="1">
      <c r="A163" s="32"/>
      <c r="B163" s="33"/>
      <c r="C163" s="219" t="s">
        <v>489</v>
      </c>
      <c r="D163" s="219" t="s">
        <v>345</v>
      </c>
      <c r="E163" s="220" t="s">
        <v>2815</v>
      </c>
      <c r="F163" s="221" t="s">
        <v>2816</v>
      </c>
      <c r="G163" s="222" t="s">
        <v>2708</v>
      </c>
      <c r="H163" s="223">
        <v>81</v>
      </c>
      <c r="I163" s="224"/>
      <c r="J163" s="225">
        <f t="shared" si="10"/>
        <v>0</v>
      </c>
      <c r="K163" s="221" t="s">
        <v>1</v>
      </c>
      <c r="L163" s="226"/>
      <c r="M163" s="227" t="s">
        <v>1</v>
      </c>
      <c r="N163" s="228" t="s">
        <v>41</v>
      </c>
      <c r="O163" s="69"/>
      <c r="P163" s="196">
        <f t="shared" si="11"/>
        <v>0</v>
      </c>
      <c r="Q163" s="196">
        <v>0</v>
      </c>
      <c r="R163" s="196">
        <f t="shared" si="12"/>
        <v>0</v>
      </c>
      <c r="S163" s="196">
        <v>0</v>
      </c>
      <c r="T163" s="197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98" t="s">
        <v>440</v>
      </c>
      <c r="AT163" s="198" t="s">
        <v>345</v>
      </c>
      <c r="AU163" s="198" t="s">
        <v>85</v>
      </c>
      <c r="AY163" s="15" t="s">
        <v>166</v>
      </c>
      <c r="BE163" s="199">
        <f t="shared" si="14"/>
        <v>0</v>
      </c>
      <c r="BF163" s="199">
        <f t="shared" si="15"/>
        <v>0</v>
      </c>
      <c r="BG163" s="199">
        <f t="shared" si="16"/>
        <v>0</v>
      </c>
      <c r="BH163" s="199">
        <f t="shared" si="17"/>
        <v>0</v>
      </c>
      <c r="BI163" s="199">
        <f t="shared" si="18"/>
        <v>0</v>
      </c>
      <c r="BJ163" s="15" t="s">
        <v>83</v>
      </c>
      <c r="BK163" s="199">
        <f t="shared" si="19"/>
        <v>0</v>
      </c>
      <c r="BL163" s="15" t="s">
        <v>183</v>
      </c>
      <c r="BM163" s="198" t="s">
        <v>2817</v>
      </c>
    </row>
    <row r="164" spans="1:65" s="2" customFormat="1" ht="16.5" customHeight="1">
      <c r="A164" s="32"/>
      <c r="B164" s="33"/>
      <c r="C164" s="219" t="s">
        <v>495</v>
      </c>
      <c r="D164" s="219" t="s">
        <v>345</v>
      </c>
      <c r="E164" s="220" t="s">
        <v>2818</v>
      </c>
      <c r="F164" s="221" t="s">
        <v>2819</v>
      </c>
      <c r="G164" s="222" t="s">
        <v>2475</v>
      </c>
      <c r="H164" s="223">
        <v>4</v>
      </c>
      <c r="I164" s="224"/>
      <c r="J164" s="225">
        <f t="shared" si="10"/>
        <v>0</v>
      </c>
      <c r="K164" s="221" t="s">
        <v>1</v>
      </c>
      <c r="L164" s="226"/>
      <c r="M164" s="227" t="s">
        <v>1</v>
      </c>
      <c r="N164" s="228" t="s">
        <v>41</v>
      </c>
      <c r="O164" s="69"/>
      <c r="P164" s="196">
        <f t="shared" si="11"/>
        <v>0</v>
      </c>
      <c r="Q164" s="196">
        <v>0</v>
      </c>
      <c r="R164" s="196">
        <f t="shared" si="12"/>
        <v>0</v>
      </c>
      <c r="S164" s="196">
        <v>0</v>
      </c>
      <c r="T164" s="197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98" t="s">
        <v>440</v>
      </c>
      <c r="AT164" s="198" t="s">
        <v>345</v>
      </c>
      <c r="AU164" s="198" t="s">
        <v>85</v>
      </c>
      <c r="AY164" s="15" t="s">
        <v>166</v>
      </c>
      <c r="BE164" s="199">
        <f t="shared" si="14"/>
        <v>0</v>
      </c>
      <c r="BF164" s="199">
        <f t="shared" si="15"/>
        <v>0</v>
      </c>
      <c r="BG164" s="199">
        <f t="shared" si="16"/>
        <v>0</v>
      </c>
      <c r="BH164" s="199">
        <f t="shared" si="17"/>
        <v>0</v>
      </c>
      <c r="BI164" s="199">
        <f t="shared" si="18"/>
        <v>0</v>
      </c>
      <c r="BJ164" s="15" t="s">
        <v>83</v>
      </c>
      <c r="BK164" s="199">
        <f t="shared" si="19"/>
        <v>0</v>
      </c>
      <c r="BL164" s="15" t="s">
        <v>183</v>
      </c>
      <c r="BM164" s="198" t="s">
        <v>2820</v>
      </c>
    </row>
    <row r="165" spans="1:65" s="2" customFormat="1" ht="16.5" customHeight="1">
      <c r="A165" s="32"/>
      <c r="B165" s="33"/>
      <c r="C165" s="219" t="s">
        <v>500</v>
      </c>
      <c r="D165" s="219" t="s">
        <v>345</v>
      </c>
      <c r="E165" s="220" t="s">
        <v>2821</v>
      </c>
      <c r="F165" s="221" t="s">
        <v>2822</v>
      </c>
      <c r="G165" s="222" t="s">
        <v>2475</v>
      </c>
      <c r="H165" s="223">
        <v>13</v>
      </c>
      <c r="I165" s="224"/>
      <c r="J165" s="225">
        <f t="shared" si="10"/>
        <v>0</v>
      </c>
      <c r="K165" s="221" t="s">
        <v>1</v>
      </c>
      <c r="L165" s="226"/>
      <c r="M165" s="227" t="s">
        <v>1</v>
      </c>
      <c r="N165" s="228" t="s">
        <v>41</v>
      </c>
      <c r="O165" s="69"/>
      <c r="P165" s="196">
        <f t="shared" si="11"/>
        <v>0</v>
      </c>
      <c r="Q165" s="196">
        <v>0</v>
      </c>
      <c r="R165" s="196">
        <f t="shared" si="12"/>
        <v>0</v>
      </c>
      <c r="S165" s="196">
        <v>0</v>
      </c>
      <c r="T165" s="19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98" t="s">
        <v>440</v>
      </c>
      <c r="AT165" s="198" t="s">
        <v>345</v>
      </c>
      <c r="AU165" s="198" t="s">
        <v>85</v>
      </c>
      <c r="AY165" s="15" t="s">
        <v>166</v>
      </c>
      <c r="BE165" s="199">
        <f t="shared" si="14"/>
        <v>0</v>
      </c>
      <c r="BF165" s="199">
        <f t="shared" si="15"/>
        <v>0</v>
      </c>
      <c r="BG165" s="199">
        <f t="shared" si="16"/>
        <v>0</v>
      </c>
      <c r="BH165" s="199">
        <f t="shared" si="17"/>
        <v>0</v>
      </c>
      <c r="BI165" s="199">
        <f t="shared" si="18"/>
        <v>0</v>
      </c>
      <c r="BJ165" s="15" t="s">
        <v>83</v>
      </c>
      <c r="BK165" s="199">
        <f t="shared" si="19"/>
        <v>0</v>
      </c>
      <c r="BL165" s="15" t="s">
        <v>183</v>
      </c>
      <c r="BM165" s="198" t="s">
        <v>2823</v>
      </c>
    </row>
    <row r="166" spans="1:65" s="2" customFormat="1" ht="21.75" customHeight="1">
      <c r="A166" s="32"/>
      <c r="B166" s="33"/>
      <c r="C166" s="219" t="s">
        <v>505</v>
      </c>
      <c r="D166" s="219" t="s">
        <v>345</v>
      </c>
      <c r="E166" s="220" t="s">
        <v>2824</v>
      </c>
      <c r="F166" s="221" t="s">
        <v>2825</v>
      </c>
      <c r="G166" s="222" t="s">
        <v>2708</v>
      </c>
      <c r="H166" s="223">
        <v>12</v>
      </c>
      <c r="I166" s="224"/>
      <c r="J166" s="225">
        <f t="shared" si="10"/>
        <v>0</v>
      </c>
      <c r="K166" s="221" t="s">
        <v>1</v>
      </c>
      <c r="L166" s="226"/>
      <c r="M166" s="227" t="s">
        <v>1</v>
      </c>
      <c r="N166" s="228" t="s">
        <v>41</v>
      </c>
      <c r="O166" s="69"/>
      <c r="P166" s="196">
        <f t="shared" si="11"/>
        <v>0</v>
      </c>
      <c r="Q166" s="196">
        <v>0</v>
      </c>
      <c r="R166" s="196">
        <f t="shared" si="12"/>
        <v>0</v>
      </c>
      <c r="S166" s="196">
        <v>0</v>
      </c>
      <c r="T166" s="19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98" t="s">
        <v>440</v>
      </c>
      <c r="AT166" s="198" t="s">
        <v>345</v>
      </c>
      <c r="AU166" s="198" t="s">
        <v>85</v>
      </c>
      <c r="AY166" s="15" t="s">
        <v>166</v>
      </c>
      <c r="BE166" s="199">
        <f t="shared" si="14"/>
        <v>0</v>
      </c>
      <c r="BF166" s="199">
        <f t="shared" si="15"/>
        <v>0</v>
      </c>
      <c r="BG166" s="199">
        <f t="shared" si="16"/>
        <v>0</v>
      </c>
      <c r="BH166" s="199">
        <f t="shared" si="17"/>
        <v>0</v>
      </c>
      <c r="BI166" s="199">
        <f t="shared" si="18"/>
        <v>0</v>
      </c>
      <c r="BJ166" s="15" t="s">
        <v>83</v>
      </c>
      <c r="BK166" s="199">
        <f t="shared" si="19"/>
        <v>0</v>
      </c>
      <c r="BL166" s="15" t="s">
        <v>183</v>
      </c>
      <c r="BM166" s="198" t="s">
        <v>2826</v>
      </c>
    </row>
    <row r="167" spans="1:65" s="2" customFormat="1" ht="24.2" customHeight="1">
      <c r="A167" s="32"/>
      <c r="B167" s="33"/>
      <c r="C167" s="219" t="s">
        <v>510</v>
      </c>
      <c r="D167" s="219" t="s">
        <v>345</v>
      </c>
      <c r="E167" s="220" t="s">
        <v>2827</v>
      </c>
      <c r="F167" s="221" t="s">
        <v>2828</v>
      </c>
      <c r="G167" s="222" t="s">
        <v>2708</v>
      </c>
      <c r="H167" s="223">
        <v>2</v>
      </c>
      <c r="I167" s="224"/>
      <c r="J167" s="225">
        <f t="shared" si="10"/>
        <v>0</v>
      </c>
      <c r="K167" s="221" t="s">
        <v>1</v>
      </c>
      <c r="L167" s="226"/>
      <c r="M167" s="227" t="s">
        <v>1</v>
      </c>
      <c r="N167" s="228" t="s">
        <v>41</v>
      </c>
      <c r="O167" s="69"/>
      <c r="P167" s="196">
        <f t="shared" si="11"/>
        <v>0</v>
      </c>
      <c r="Q167" s="196">
        <v>0</v>
      </c>
      <c r="R167" s="196">
        <f t="shared" si="12"/>
        <v>0</v>
      </c>
      <c r="S167" s="196">
        <v>0</v>
      </c>
      <c r="T167" s="19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98" t="s">
        <v>440</v>
      </c>
      <c r="AT167" s="198" t="s">
        <v>345</v>
      </c>
      <c r="AU167" s="198" t="s">
        <v>85</v>
      </c>
      <c r="AY167" s="15" t="s">
        <v>166</v>
      </c>
      <c r="BE167" s="199">
        <f t="shared" si="14"/>
        <v>0</v>
      </c>
      <c r="BF167" s="199">
        <f t="shared" si="15"/>
        <v>0</v>
      </c>
      <c r="BG167" s="199">
        <f t="shared" si="16"/>
        <v>0</v>
      </c>
      <c r="BH167" s="199">
        <f t="shared" si="17"/>
        <v>0</v>
      </c>
      <c r="BI167" s="199">
        <f t="shared" si="18"/>
        <v>0</v>
      </c>
      <c r="BJ167" s="15" t="s">
        <v>83</v>
      </c>
      <c r="BK167" s="199">
        <f t="shared" si="19"/>
        <v>0</v>
      </c>
      <c r="BL167" s="15" t="s">
        <v>183</v>
      </c>
      <c r="BM167" s="198" t="s">
        <v>2829</v>
      </c>
    </row>
    <row r="168" spans="1:65" s="2" customFormat="1" ht="16.5" customHeight="1">
      <c r="A168" s="32"/>
      <c r="B168" s="33"/>
      <c r="C168" s="219" t="s">
        <v>514</v>
      </c>
      <c r="D168" s="219" t="s">
        <v>345</v>
      </c>
      <c r="E168" s="220" t="s">
        <v>2830</v>
      </c>
      <c r="F168" s="221" t="s">
        <v>2831</v>
      </c>
      <c r="G168" s="222" t="s">
        <v>2475</v>
      </c>
      <c r="H168" s="223">
        <v>18</v>
      </c>
      <c r="I168" s="224"/>
      <c r="J168" s="225">
        <f t="shared" si="10"/>
        <v>0</v>
      </c>
      <c r="K168" s="221" t="s">
        <v>1</v>
      </c>
      <c r="L168" s="226"/>
      <c r="M168" s="227" t="s">
        <v>1</v>
      </c>
      <c r="N168" s="228" t="s">
        <v>41</v>
      </c>
      <c r="O168" s="69"/>
      <c r="P168" s="196">
        <f t="shared" si="11"/>
        <v>0</v>
      </c>
      <c r="Q168" s="196">
        <v>0</v>
      </c>
      <c r="R168" s="196">
        <f t="shared" si="12"/>
        <v>0</v>
      </c>
      <c r="S168" s="196">
        <v>0</v>
      </c>
      <c r="T168" s="19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98" t="s">
        <v>440</v>
      </c>
      <c r="AT168" s="198" t="s">
        <v>345</v>
      </c>
      <c r="AU168" s="198" t="s">
        <v>85</v>
      </c>
      <c r="AY168" s="15" t="s">
        <v>166</v>
      </c>
      <c r="BE168" s="199">
        <f t="shared" si="14"/>
        <v>0</v>
      </c>
      <c r="BF168" s="199">
        <f t="shared" si="15"/>
        <v>0</v>
      </c>
      <c r="BG168" s="199">
        <f t="shared" si="16"/>
        <v>0</v>
      </c>
      <c r="BH168" s="199">
        <f t="shared" si="17"/>
        <v>0</v>
      </c>
      <c r="BI168" s="199">
        <f t="shared" si="18"/>
        <v>0</v>
      </c>
      <c r="BJ168" s="15" t="s">
        <v>83</v>
      </c>
      <c r="BK168" s="199">
        <f t="shared" si="19"/>
        <v>0</v>
      </c>
      <c r="BL168" s="15" t="s">
        <v>183</v>
      </c>
      <c r="BM168" s="198" t="s">
        <v>2832</v>
      </c>
    </row>
    <row r="169" spans="1:65" s="2" customFormat="1" ht="16.5" customHeight="1">
      <c r="A169" s="32"/>
      <c r="B169" s="33"/>
      <c r="C169" s="219" t="s">
        <v>518</v>
      </c>
      <c r="D169" s="219" t="s">
        <v>345</v>
      </c>
      <c r="E169" s="220" t="s">
        <v>2833</v>
      </c>
      <c r="F169" s="221" t="s">
        <v>2834</v>
      </c>
      <c r="G169" s="222" t="s">
        <v>2475</v>
      </c>
      <c r="H169" s="223">
        <v>1</v>
      </c>
      <c r="I169" s="224"/>
      <c r="J169" s="225">
        <f t="shared" si="10"/>
        <v>0</v>
      </c>
      <c r="K169" s="221" t="s">
        <v>1</v>
      </c>
      <c r="L169" s="226"/>
      <c r="M169" s="227" t="s">
        <v>1</v>
      </c>
      <c r="N169" s="228" t="s">
        <v>41</v>
      </c>
      <c r="O169" s="69"/>
      <c r="P169" s="196">
        <f t="shared" si="11"/>
        <v>0</v>
      </c>
      <c r="Q169" s="196">
        <v>0</v>
      </c>
      <c r="R169" s="196">
        <f t="shared" si="12"/>
        <v>0</v>
      </c>
      <c r="S169" s="196">
        <v>0</v>
      </c>
      <c r="T169" s="19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98" t="s">
        <v>440</v>
      </c>
      <c r="AT169" s="198" t="s">
        <v>345</v>
      </c>
      <c r="AU169" s="198" t="s">
        <v>85</v>
      </c>
      <c r="AY169" s="15" t="s">
        <v>166</v>
      </c>
      <c r="BE169" s="199">
        <f t="shared" si="14"/>
        <v>0</v>
      </c>
      <c r="BF169" s="199">
        <f t="shared" si="15"/>
        <v>0</v>
      </c>
      <c r="BG169" s="199">
        <f t="shared" si="16"/>
        <v>0</v>
      </c>
      <c r="BH169" s="199">
        <f t="shared" si="17"/>
        <v>0</v>
      </c>
      <c r="BI169" s="199">
        <f t="shared" si="18"/>
        <v>0</v>
      </c>
      <c r="BJ169" s="15" t="s">
        <v>83</v>
      </c>
      <c r="BK169" s="199">
        <f t="shared" si="19"/>
        <v>0</v>
      </c>
      <c r="BL169" s="15" t="s">
        <v>183</v>
      </c>
      <c r="BM169" s="198" t="s">
        <v>2835</v>
      </c>
    </row>
    <row r="170" spans="1:65" s="2" customFormat="1" ht="24.2" customHeight="1">
      <c r="A170" s="32"/>
      <c r="B170" s="33"/>
      <c r="C170" s="219" t="s">
        <v>522</v>
      </c>
      <c r="D170" s="219" t="s">
        <v>345</v>
      </c>
      <c r="E170" s="220" t="s">
        <v>2836</v>
      </c>
      <c r="F170" s="221" t="s">
        <v>2837</v>
      </c>
      <c r="G170" s="222" t="s">
        <v>2475</v>
      </c>
      <c r="H170" s="223">
        <v>15</v>
      </c>
      <c r="I170" s="224"/>
      <c r="J170" s="225">
        <f t="shared" si="10"/>
        <v>0</v>
      </c>
      <c r="K170" s="221" t="s">
        <v>1</v>
      </c>
      <c r="L170" s="226"/>
      <c r="M170" s="227" t="s">
        <v>1</v>
      </c>
      <c r="N170" s="228" t="s">
        <v>41</v>
      </c>
      <c r="O170" s="69"/>
      <c r="P170" s="196">
        <f t="shared" si="11"/>
        <v>0</v>
      </c>
      <c r="Q170" s="196">
        <v>0</v>
      </c>
      <c r="R170" s="196">
        <f t="shared" si="12"/>
        <v>0</v>
      </c>
      <c r="S170" s="196">
        <v>0</v>
      </c>
      <c r="T170" s="19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98" t="s">
        <v>440</v>
      </c>
      <c r="AT170" s="198" t="s">
        <v>345</v>
      </c>
      <c r="AU170" s="198" t="s">
        <v>85</v>
      </c>
      <c r="AY170" s="15" t="s">
        <v>166</v>
      </c>
      <c r="BE170" s="199">
        <f t="shared" si="14"/>
        <v>0</v>
      </c>
      <c r="BF170" s="199">
        <f t="shared" si="15"/>
        <v>0</v>
      </c>
      <c r="BG170" s="199">
        <f t="shared" si="16"/>
        <v>0</v>
      </c>
      <c r="BH170" s="199">
        <f t="shared" si="17"/>
        <v>0</v>
      </c>
      <c r="BI170" s="199">
        <f t="shared" si="18"/>
        <v>0</v>
      </c>
      <c r="BJ170" s="15" t="s">
        <v>83</v>
      </c>
      <c r="BK170" s="199">
        <f t="shared" si="19"/>
        <v>0</v>
      </c>
      <c r="BL170" s="15" t="s">
        <v>183</v>
      </c>
      <c r="BM170" s="198" t="s">
        <v>2838</v>
      </c>
    </row>
    <row r="171" spans="1:65" s="2" customFormat="1" ht="24.2" customHeight="1">
      <c r="A171" s="32"/>
      <c r="B171" s="33"/>
      <c r="C171" s="219" t="s">
        <v>527</v>
      </c>
      <c r="D171" s="219" t="s">
        <v>345</v>
      </c>
      <c r="E171" s="220" t="s">
        <v>2839</v>
      </c>
      <c r="F171" s="221" t="s">
        <v>2840</v>
      </c>
      <c r="G171" s="222" t="s">
        <v>2475</v>
      </c>
      <c r="H171" s="223">
        <v>36</v>
      </c>
      <c r="I171" s="224"/>
      <c r="J171" s="225">
        <f t="shared" si="10"/>
        <v>0</v>
      </c>
      <c r="K171" s="221" t="s">
        <v>1</v>
      </c>
      <c r="L171" s="226"/>
      <c r="M171" s="227" t="s">
        <v>1</v>
      </c>
      <c r="N171" s="228" t="s">
        <v>41</v>
      </c>
      <c r="O171" s="69"/>
      <c r="P171" s="196">
        <f t="shared" si="11"/>
        <v>0</v>
      </c>
      <c r="Q171" s="196">
        <v>0</v>
      </c>
      <c r="R171" s="196">
        <f t="shared" si="12"/>
        <v>0</v>
      </c>
      <c r="S171" s="196">
        <v>0</v>
      </c>
      <c r="T171" s="19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98" t="s">
        <v>440</v>
      </c>
      <c r="AT171" s="198" t="s">
        <v>345</v>
      </c>
      <c r="AU171" s="198" t="s">
        <v>85</v>
      </c>
      <c r="AY171" s="15" t="s">
        <v>166</v>
      </c>
      <c r="BE171" s="199">
        <f t="shared" si="14"/>
        <v>0</v>
      </c>
      <c r="BF171" s="199">
        <f t="shared" si="15"/>
        <v>0</v>
      </c>
      <c r="BG171" s="199">
        <f t="shared" si="16"/>
        <v>0</v>
      </c>
      <c r="BH171" s="199">
        <f t="shared" si="17"/>
        <v>0</v>
      </c>
      <c r="BI171" s="199">
        <f t="shared" si="18"/>
        <v>0</v>
      </c>
      <c r="BJ171" s="15" t="s">
        <v>83</v>
      </c>
      <c r="BK171" s="199">
        <f t="shared" si="19"/>
        <v>0</v>
      </c>
      <c r="BL171" s="15" t="s">
        <v>183</v>
      </c>
      <c r="BM171" s="198" t="s">
        <v>2841</v>
      </c>
    </row>
    <row r="172" spans="1:65" s="2" customFormat="1" ht="24.2" customHeight="1">
      <c r="A172" s="32"/>
      <c r="B172" s="33"/>
      <c r="C172" s="219" t="s">
        <v>532</v>
      </c>
      <c r="D172" s="219" t="s">
        <v>345</v>
      </c>
      <c r="E172" s="220" t="s">
        <v>2842</v>
      </c>
      <c r="F172" s="221" t="s">
        <v>2843</v>
      </c>
      <c r="G172" s="222" t="s">
        <v>2475</v>
      </c>
      <c r="H172" s="223">
        <v>12</v>
      </c>
      <c r="I172" s="224"/>
      <c r="J172" s="225">
        <f t="shared" si="10"/>
        <v>0</v>
      </c>
      <c r="K172" s="221" t="s">
        <v>1</v>
      </c>
      <c r="L172" s="226"/>
      <c r="M172" s="227" t="s">
        <v>1</v>
      </c>
      <c r="N172" s="228" t="s">
        <v>41</v>
      </c>
      <c r="O172" s="69"/>
      <c r="P172" s="196">
        <f t="shared" si="11"/>
        <v>0</v>
      </c>
      <c r="Q172" s="196">
        <v>0</v>
      </c>
      <c r="R172" s="196">
        <f t="shared" si="12"/>
        <v>0</v>
      </c>
      <c r="S172" s="196">
        <v>0</v>
      </c>
      <c r="T172" s="19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98" t="s">
        <v>440</v>
      </c>
      <c r="AT172" s="198" t="s">
        <v>345</v>
      </c>
      <c r="AU172" s="198" t="s">
        <v>85</v>
      </c>
      <c r="AY172" s="15" t="s">
        <v>166</v>
      </c>
      <c r="BE172" s="199">
        <f t="shared" si="14"/>
        <v>0</v>
      </c>
      <c r="BF172" s="199">
        <f t="shared" si="15"/>
        <v>0</v>
      </c>
      <c r="BG172" s="199">
        <f t="shared" si="16"/>
        <v>0</v>
      </c>
      <c r="BH172" s="199">
        <f t="shared" si="17"/>
        <v>0</v>
      </c>
      <c r="BI172" s="199">
        <f t="shared" si="18"/>
        <v>0</v>
      </c>
      <c r="BJ172" s="15" t="s">
        <v>83</v>
      </c>
      <c r="BK172" s="199">
        <f t="shared" si="19"/>
        <v>0</v>
      </c>
      <c r="BL172" s="15" t="s">
        <v>183</v>
      </c>
      <c r="BM172" s="198" t="s">
        <v>2844</v>
      </c>
    </row>
    <row r="173" spans="1:65" s="2" customFormat="1" ht="16.5" customHeight="1">
      <c r="A173" s="32"/>
      <c r="B173" s="33"/>
      <c r="C173" s="219" t="s">
        <v>538</v>
      </c>
      <c r="D173" s="219" t="s">
        <v>345</v>
      </c>
      <c r="E173" s="220" t="s">
        <v>2845</v>
      </c>
      <c r="F173" s="221" t="s">
        <v>2846</v>
      </c>
      <c r="G173" s="222" t="s">
        <v>2475</v>
      </c>
      <c r="H173" s="223">
        <v>8</v>
      </c>
      <c r="I173" s="224"/>
      <c r="J173" s="225">
        <f t="shared" si="10"/>
        <v>0</v>
      </c>
      <c r="K173" s="221" t="s">
        <v>1</v>
      </c>
      <c r="L173" s="226"/>
      <c r="M173" s="227" t="s">
        <v>1</v>
      </c>
      <c r="N173" s="228" t="s">
        <v>41</v>
      </c>
      <c r="O173" s="69"/>
      <c r="P173" s="196">
        <f t="shared" si="11"/>
        <v>0</v>
      </c>
      <c r="Q173" s="196">
        <v>0</v>
      </c>
      <c r="R173" s="196">
        <f t="shared" si="12"/>
        <v>0</v>
      </c>
      <c r="S173" s="196">
        <v>0</v>
      </c>
      <c r="T173" s="197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98" t="s">
        <v>440</v>
      </c>
      <c r="AT173" s="198" t="s">
        <v>345</v>
      </c>
      <c r="AU173" s="198" t="s">
        <v>85</v>
      </c>
      <c r="AY173" s="15" t="s">
        <v>166</v>
      </c>
      <c r="BE173" s="199">
        <f t="shared" si="14"/>
        <v>0</v>
      </c>
      <c r="BF173" s="199">
        <f t="shared" si="15"/>
        <v>0</v>
      </c>
      <c r="BG173" s="199">
        <f t="shared" si="16"/>
        <v>0</v>
      </c>
      <c r="BH173" s="199">
        <f t="shared" si="17"/>
        <v>0</v>
      </c>
      <c r="BI173" s="199">
        <f t="shared" si="18"/>
        <v>0</v>
      </c>
      <c r="BJ173" s="15" t="s">
        <v>83</v>
      </c>
      <c r="BK173" s="199">
        <f t="shared" si="19"/>
        <v>0</v>
      </c>
      <c r="BL173" s="15" t="s">
        <v>183</v>
      </c>
      <c r="BM173" s="198" t="s">
        <v>2847</v>
      </c>
    </row>
    <row r="174" spans="1:65" s="2" customFormat="1" ht="16.5" customHeight="1">
      <c r="A174" s="32"/>
      <c r="B174" s="33"/>
      <c r="C174" s="219" t="s">
        <v>543</v>
      </c>
      <c r="D174" s="219" t="s">
        <v>345</v>
      </c>
      <c r="E174" s="220" t="s">
        <v>2848</v>
      </c>
      <c r="F174" s="221" t="s">
        <v>2849</v>
      </c>
      <c r="G174" s="222" t="s">
        <v>2708</v>
      </c>
      <c r="H174" s="223">
        <v>2</v>
      </c>
      <c r="I174" s="224"/>
      <c r="J174" s="225">
        <f t="shared" si="10"/>
        <v>0</v>
      </c>
      <c r="K174" s="221" t="s">
        <v>1</v>
      </c>
      <c r="L174" s="226"/>
      <c r="M174" s="227" t="s">
        <v>1</v>
      </c>
      <c r="N174" s="228" t="s">
        <v>41</v>
      </c>
      <c r="O174" s="69"/>
      <c r="P174" s="196">
        <f t="shared" si="11"/>
        <v>0</v>
      </c>
      <c r="Q174" s="196">
        <v>0</v>
      </c>
      <c r="R174" s="196">
        <f t="shared" si="12"/>
        <v>0</v>
      </c>
      <c r="S174" s="196">
        <v>0</v>
      </c>
      <c r="T174" s="197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98" t="s">
        <v>440</v>
      </c>
      <c r="AT174" s="198" t="s">
        <v>345</v>
      </c>
      <c r="AU174" s="198" t="s">
        <v>85</v>
      </c>
      <c r="AY174" s="15" t="s">
        <v>166</v>
      </c>
      <c r="BE174" s="199">
        <f t="shared" si="14"/>
        <v>0</v>
      </c>
      <c r="BF174" s="199">
        <f t="shared" si="15"/>
        <v>0</v>
      </c>
      <c r="BG174" s="199">
        <f t="shared" si="16"/>
        <v>0</v>
      </c>
      <c r="BH174" s="199">
        <f t="shared" si="17"/>
        <v>0</v>
      </c>
      <c r="BI174" s="199">
        <f t="shared" si="18"/>
        <v>0</v>
      </c>
      <c r="BJ174" s="15" t="s">
        <v>83</v>
      </c>
      <c r="BK174" s="199">
        <f t="shared" si="19"/>
        <v>0</v>
      </c>
      <c r="BL174" s="15" t="s">
        <v>183</v>
      </c>
      <c r="BM174" s="198" t="s">
        <v>2850</v>
      </c>
    </row>
    <row r="175" spans="1:65" s="2" customFormat="1" ht="16.5" customHeight="1">
      <c r="A175" s="32"/>
      <c r="B175" s="33"/>
      <c r="C175" s="219" t="s">
        <v>548</v>
      </c>
      <c r="D175" s="219" t="s">
        <v>345</v>
      </c>
      <c r="E175" s="220" t="s">
        <v>2851</v>
      </c>
      <c r="F175" s="221" t="s">
        <v>2852</v>
      </c>
      <c r="G175" s="222" t="s">
        <v>2708</v>
      </c>
      <c r="H175" s="223">
        <v>4</v>
      </c>
      <c r="I175" s="224"/>
      <c r="J175" s="225">
        <f t="shared" si="10"/>
        <v>0</v>
      </c>
      <c r="K175" s="221" t="s">
        <v>1</v>
      </c>
      <c r="L175" s="226"/>
      <c r="M175" s="227" t="s">
        <v>1</v>
      </c>
      <c r="N175" s="228" t="s">
        <v>41</v>
      </c>
      <c r="O175" s="69"/>
      <c r="P175" s="196">
        <f t="shared" si="11"/>
        <v>0</v>
      </c>
      <c r="Q175" s="196">
        <v>0</v>
      </c>
      <c r="R175" s="196">
        <f t="shared" si="12"/>
        <v>0</v>
      </c>
      <c r="S175" s="196">
        <v>0</v>
      </c>
      <c r="T175" s="197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98" t="s">
        <v>440</v>
      </c>
      <c r="AT175" s="198" t="s">
        <v>345</v>
      </c>
      <c r="AU175" s="198" t="s">
        <v>85</v>
      </c>
      <c r="AY175" s="15" t="s">
        <v>166</v>
      </c>
      <c r="BE175" s="199">
        <f t="shared" si="14"/>
        <v>0</v>
      </c>
      <c r="BF175" s="199">
        <f t="shared" si="15"/>
        <v>0</v>
      </c>
      <c r="BG175" s="199">
        <f t="shared" si="16"/>
        <v>0</v>
      </c>
      <c r="BH175" s="199">
        <f t="shared" si="17"/>
        <v>0</v>
      </c>
      <c r="BI175" s="199">
        <f t="shared" si="18"/>
        <v>0</v>
      </c>
      <c r="BJ175" s="15" t="s">
        <v>83</v>
      </c>
      <c r="BK175" s="199">
        <f t="shared" si="19"/>
        <v>0</v>
      </c>
      <c r="BL175" s="15" t="s">
        <v>183</v>
      </c>
      <c r="BM175" s="198" t="s">
        <v>2853</v>
      </c>
    </row>
    <row r="176" spans="1:65" s="2" customFormat="1" ht="16.5" customHeight="1">
      <c r="A176" s="32"/>
      <c r="B176" s="33"/>
      <c r="C176" s="219" t="s">
        <v>553</v>
      </c>
      <c r="D176" s="219" t="s">
        <v>345</v>
      </c>
      <c r="E176" s="220" t="s">
        <v>2854</v>
      </c>
      <c r="F176" s="221" t="s">
        <v>2855</v>
      </c>
      <c r="G176" s="222" t="s">
        <v>2708</v>
      </c>
      <c r="H176" s="223">
        <v>2</v>
      </c>
      <c r="I176" s="224"/>
      <c r="J176" s="225">
        <f t="shared" si="10"/>
        <v>0</v>
      </c>
      <c r="K176" s="221" t="s">
        <v>1</v>
      </c>
      <c r="L176" s="226"/>
      <c r="M176" s="227" t="s">
        <v>1</v>
      </c>
      <c r="N176" s="228" t="s">
        <v>41</v>
      </c>
      <c r="O176" s="69"/>
      <c r="P176" s="196">
        <f t="shared" si="11"/>
        <v>0</v>
      </c>
      <c r="Q176" s="196">
        <v>0</v>
      </c>
      <c r="R176" s="196">
        <f t="shared" si="12"/>
        <v>0</v>
      </c>
      <c r="S176" s="196">
        <v>0</v>
      </c>
      <c r="T176" s="197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98" t="s">
        <v>440</v>
      </c>
      <c r="AT176" s="198" t="s">
        <v>345</v>
      </c>
      <c r="AU176" s="198" t="s">
        <v>85</v>
      </c>
      <c r="AY176" s="15" t="s">
        <v>166</v>
      </c>
      <c r="BE176" s="199">
        <f t="shared" si="14"/>
        <v>0</v>
      </c>
      <c r="BF176" s="199">
        <f t="shared" si="15"/>
        <v>0</v>
      </c>
      <c r="BG176" s="199">
        <f t="shared" si="16"/>
        <v>0</v>
      </c>
      <c r="BH176" s="199">
        <f t="shared" si="17"/>
        <v>0</v>
      </c>
      <c r="BI176" s="199">
        <f t="shared" si="18"/>
        <v>0</v>
      </c>
      <c r="BJ176" s="15" t="s">
        <v>83</v>
      </c>
      <c r="BK176" s="199">
        <f t="shared" si="19"/>
        <v>0</v>
      </c>
      <c r="BL176" s="15" t="s">
        <v>183</v>
      </c>
      <c r="BM176" s="198" t="s">
        <v>2856</v>
      </c>
    </row>
    <row r="177" spans="1:65" s="2" customFormat="1" ht="16.5" customHeight="1">
      <c r="A177" s="32"/>
      <c r="B177" s="33"/>
      <c r="C177" s="219" t="s">
        <v>559</v>
      </c>
      <c r="D177" s="219" t="s">
        <v>345</v>
      </c>
      <c r="E177" s="220" t="s">
        <v>2857</v>
      </c>
      <c r="F177" s="221" t="s">
        <v>2858</v>
      </c>
      <c r="G177" s="222" t="s">
        <v>2475</v>
      </c>
      <c r="H177" s="223">
        <v>11</v>
      </c>
      <c r="I177" s="224"/>
      <c r="J177" s="225">
        <f t="shared" si="10"/>
        <v>0</v>
      </c>
      <c r="K177" s="221" t="s">
        <v>1</v>
      </c>
      <c r="L177" s="226"/>
      <c r="M177" s="227" t="s">
        <v>1</v>
      </c>
      <c r="N177" s="228" t="s">
        <v>41</v>
      </c>
      <c r="O177" s="69"/>
      <c r="P177" s="196">
        <f t="shared" si="11"/>
        <v>0</v>
      </c>
      <c r="Q177" s="196">
        <v>0</v>
      </c>
      <c r="R177" s="196">
        <f t="shared" si="12"/>
        <v>0</v>
      </c>
      <c r="S177" s="196">
        <v>0</v>
      </c>
      <c r="T177" s="197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98" t="s">
        <v>440</v>
      </c>
      <c r="AT177" s="198" t="s">
        <v>345</v>
      </c>
      <c r="AU177" s="198" t="s">
        <v>85</v>
      </c>
      <c r="AY177" s="15" t="s">
        <v>166</v>
      </c>
      <c r="BE177" s="199">
        <f t="shared" si="14"/>
        <v>0</v>
      </c>
      <c r="BF177" s="199">
        <f t="shared" si="15"/>
        <v>0</v>
      </c>
      <c r="BG177" s="199">
        <f t="shared" si="16"/>
        <v>0</v>
      </c>
      <c r="BH177" s="199">
        <f t="shared" si="17"/>
        <v>0</v>
      </c>
      <c r="BI177" s="199">
        <f t="shared" si="18"/>
        <v>0</v>
      </c>
      <c r="BJ177" s="15" t="s">
        <v>83</v>
      </c>
      <c r="BK177" s="199">
        <f t="shared" si="19"/>
        <v>0</v>
      </c>
      <c r="BL177" s="15" t="s">
        <v>183</v>
      </c>
      <c r="BM177" s="198" t="s">
        <v>2859</v>
      </c>
    </row>
    <row r="178" spans="1:65" s="2" customFormat="1" ht="16.5" customHeight="1">
      <c r="A178" s="32"/>
      <c r="B178" s="33"/>
      <c r="C178" s="219" t="s">
        <v>568</v>
      </c>
      <c r="D178" s="219" t="s">
        <v>345</v>
      </c>
      <c r="E178" s="220" t="s">
        <v>2860</v>
      </c>
      <c r="F178" s="221" t="s">
        <v>2861</v>
      </c>
      <c r="G178" s="222" t="s">
        <v>2708</v>
      </c>
      <c r="H178" s="223">
        <v>41</v>
      </c>
      <c r="I178" s="224"/>
      <c r="J178" s="225">
        <f t="shared" si="10"/>
        <v>0</v>
      </c>
      <c r="K178" s="221" t="s">
        <v>1</v>
      </c>
      <c r="L178" s="226"/>
      <c r="M178" s="227" t="s">
        <v>1</v>
      </c>
      <c r="N178" s="228" t="s">
        <v>41</v>
      </c>
      <c r="O178" s="69"/>
      <c r="P178" s="196">
        <f t="shared" si="11"/>
        <v>0</v>
      </c>
      <c r="Q178" s="196">
        <v>0</v>
      </c>
      <c r="R178" s="196">
        <f t="shared" si="12"/>
        <v>0</v>
      </c>
      <c r="S178" s="196">
        <v>0</v>
      </c>
      <c r="T178" s="197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98" t="s">
        <v>440</v>
      </c>
      <c r="AT178" s="198" t="s">
        <v>345</v>
      </c>
      <c r="AU178" s="198" t="s">
        <v>85</v>
      </c>
      <c r="AY178" s="15" t="s">
        <v>166</v>
      </c>
      <c r="BE178" s="199">
        <f t="shared" si="14"/>
        <v>0</v>
      </c>
      <c r="BF178" s="199">
        <f t="shared" si="15"/>
        <v>0</v>
      </c>
      <c r="BG178" s="199">
        <f t="shared" si="16"/>
        <v>0</v>
      </c>
      <c r="BH178" s="199">
        <f t="shared" si="17"/>
        <v>0</v>
      </c>
      <c r="BI178" s="199">
        <f t="shared" si="18"/>
        <v>0</v>
      </c>
      <c r="BJ178" s="15" t="s">
        <v>83</v>
      </c>
      <c r="BK178" s="199">
        <f t="shared" si="19"/>
        <v>0</v>
      </c>
      <c r="BL178" s="15" t="s">
        <v>183</v>
      </c>
      <c r="BM178" s="198" t="s">
        <v>2862</v>
      </c>
    </row>
    <row r="179" spans="1:65" s="2" customFormat="1" ht="24.2" customHeight="1">
      <c r="A179" s="32"/>
      <c r="B179" s="33"/>
      <c r="C179" s="219" t="s">
        <v>578</v>
      </c>
      <c r="D179" s="219" t="s">
        <v>345</v>
      </c>
      <c r="E179" s="220" t="s">
        <v>2863</v>
      </c>
      <c r="F179" s="221" t="s">
        <v>2864</v>
      </c>
      <c r="G179" s="222" t="s">
        <v>2708</v>
      </c>
      <c r="H179" s="223">
        <v>6</v>
      </c>
      <c r="I179" s="224"/>
      <c r="J179" s="225">
        <f t="shared" si="10"/>
        <v>0</v>
      </c>
      <c r="K179" s="221" t="s">
        <v>1</v>
      </c>
      <c r="L179" s="226"/>
      <c r="M179" s="227" t="s">
        <v>1</v>
      </c>
      <c r="N179" s="228" t="s">
        <v>41</v>
      </c>
      <c r="O179" s="69"/>
      <c r="P179" s="196">
        <f t="shared" si="11"/>
        <v>0</v>
      </c>
      <c r="Q179" s="196">
        <v>0</v>
      </c>
      <c r="R179" s="196">
        <f t="shared" si="12"/>
        <v>0</v>
      </c>
      <c r="S179" s="196">
        <v>0</v>
      </c>
      <c r="T179" s="197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98" t="s">
        <v>440</v>
      </c>
      <c r="AT179" s="198" t="s">
        <v>345</v>
      </c>
      <c r="AU179" s="198" t="s">
        <v>85</v>
      </c>
      <c r="AY179" s="15" t="s">
        <v>166</v>
      </c>
      <c r="BE179" s="199">
        <f t="shared" si="14"/>
        <v>0</v>
      </c>
      <c r="BF179" s="199">
        <f t="shared" si="15"/>
        <v>0</v>
      </c>
      <c r="BG179" s="199">
        <f t="shared" si="16"/>
        <v>0</v>
      </c>
      <c r="BH179" s="199">
        <f t="shared" si="17"/>
        <v>0</v>
      </c>
      <c r="BI179" s="199">
        <f t="shared" si="18"/>
        <v>0</v>
      </c>
      <c r="BJ179" s="15" t="s">
        <v>83</v>
      </c>
      <c r="BK179" s="199">
        <f t="shared" si="19"/>
        <v>0</v>
      </c>
      <c r="BL179" s="15" t="s">
        <v>183</v>
      </c>
      <c r="BM179" s="198" t="s">
        <v>2865</v>
      </c>
    </row>
    <row r="180" spans="1:65" s="2" customFormat="1" ht="16.5" customHeight="1">
      <c r="A180" s="32"/>
      <c r="B180" s="33"/>
      <c r="C180" s="219" t="s">
        <v>583</v>
      </c>
      <c r="D180" s="219" t="s">
        <v>345</v>
      </c>
      <c r="E180" s="220" t="s">
        <v>2866</v>
      </c>
      <c r="F180" s="221" t="s">
        <v>2867</v>
      </c>
      <c r="G180" s="222" t="s">
        <v>2708</v>
      </c>
      <c r="H180" s="223">
        <v>2</v>
      </c>
      <c r="I180" s="224"/>
      <c r="J180" s="225">
        <f t="shared" si="10"/>
        <v>0</v>
      </c>
      <c r="K180" s="221" t="s">
        <v>1</v>
      </c>
      <c r="L180" s="226"/>
      <c r="M180" s="227" t="s">
        <v>1</v>
      </c>
      <c r="N180" s="228" t="s">
        <v>41</v>
      </c>
      <c r="O180" s="69"/>
      <c r="P180" s="196">
        <f t="shared" si="11"/>
        <v>0</v>
      </c>
      <c r="Q180" s="196">
        <v>0</v>
      </c>
      <c r="R180" s="196">
        <f t="shared" si="12"/>
        <v>0</v>
      </c>
      <c r="S180" s="196">
        <v>0</v>
      </c>
      <c r="T180" s="197">
        <f t="shared" si="1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98" t="s">
        <v>440</v>
      </c>
      <c r="AT180" s="198" t="s">
        <v>345</v>
      </c>
      <c r="AU180" s="198" t="s">
        <v>85</v>
      </c>
      <c r="AY180" s="15" t="s">
        <v>166</v>
      </c>
      <c r="BE180" s="199">
        <f t="shared" si="14"/>
        <v>0</v>
      </c>
      <c r="BF180" s="199">
        <f t="shared" si="15"/>
        <v>0</v>
      </c>
      <c r="BG180" s="199">
        <f t="shared" si="16"/>
        <v>0</v>
      </c>
      <c r="BH180" s="199">
        <f t="shared" si="17"/>
        <v>0</v>
      </c>
      <c r="BI180" s="199">
        <f t="shared" si="18"/>
        <v>0</v>
      </c>
      <c r="BJ180" s="15" t="s">
        <v>83</v>
      </c>
      <c r="BK180" s="199">
        <f t="shared" si="19"/>
        <v>0</v>
      </c>
      <c r="BL180" s="15" t="s">
        <v>183</v>
      </c>
      <c r="BM180" s="198" t="s">
        <v>2868</v>
      </c>
    </row>
    <row r="181" spans="1:65" s="2" customFormat="1" ht="16.5" customHeight="1">
      <c r="A181" s="32"/>
      <c r="B181" s="33"/>
      <c r="C181" s="219" t="s">
        <v>596</v>
      </c>
      <c r="D181" s="219" t="s">
        <v>345</v>
      </c>
      <c r="E181" s="220" t="s">
        <v>2869</v>
      </c>
      <c r="F181" s="221" t="s">
        <v>2870</v>
      </c>
      <c r="G181" s="222" t="s">
        <v>2475</v>
      </c>
      <c r="H181" s="223">
        <v>4</v>
      </c>
      <c r="I181" s="224"/>
      <c r="J181" s="225">
        <f t="shared" si="10"/>
        <v>0</v>
      </c>
      <c r="K181" s="221" t="s">
        <v>1</v>
      </c>
      <c r="L181" s="226"/>
      <c r="M181" s="227" t="s">
        <v>1</v>
      </c>
      <c r="N181" s="228" t="s">
        <v>41</v>
      </c>
      <c r="O181" s="69"/>
      <c r="P181" s="196">
        <f t="shared" si="11"/>
        <v>0</v>
      </c>
      <c r="Q181" s="196">
        <v>0</v>
      </c>
      <c r="R181" s="196">
        <f t="shared" si="12"/>
        <v>0</v>
      </c>
      <c r="S181" s="196">
        <v>0</v>
      </c>
      <c r="T181" s="197">
        <f t="shared" si="1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98" t="s">
        <v>440</v>
      </c>
      <c r="AT181" s="198" t="s">
        <v>345</v>
      </c>
      <c r="AU181" s="198" t="s">
        <v>85</v>
      </c>
      <c r="AY181" s="15" t="s">
        <v>166</v>
      </c>
      <c r="BE181" s="199">
        <f t="shared" si="14"/>
        <v>0</v>
      </c>
      <c r="BF181" s="199">
        <f t="shared" si="15"/>
        <v>0</v>
      </c>
      <c r="BG181" s="199">
        <f t="shared" si="16"/>
        <v>0</v>
      </c>
      <c r="BH181" s="199">
        <f t="shared" si="17"/>
        <v>0</v>
      </c>
      <c r="BI181" s="199">
        <f t="shared" si="18"/>
        <v>0</v>
      </c>
      <c r="BJ181" s="15" t="s">
        <v>83</v>
      </c>
      <c r="BK181" s="199">
        <f t="shared" si="19"/>
        <v>0</v>
      </c>
      <c r="BL181" s="15" t="s">
        <v>183</v>
      </c>
      <c r="BM181" s="198" t="s">
        <v>2871</v>
      </c>
    </row>
    <row r="182" spans="1:65" s="2" customFormat="1" ht="16.5" customHeight="1">
      <c r="A182" s="32"/>
      <c r="B182" s="33"/>
      <c r="C182" s="219" t="s">
        <v>600</v>
      </c>
      <c r="D182" s="219" t="s">
        <v>345</v>
      </c>
      <c r="E182" s="220" t="s">
        <v>2872</v>
      </c>
      <c r="F182" s="221" t="s">
        <v>2873</v>
      </c>
      <c r="G182" s="222" t="s">
        <v>2708</v>
      </c>
      <c r="H182" s="223">
        <v>15</v>
      </c>
      <c r="I182" s="224"/>
      <c r="J182" s="225">
        <f t="shared" si="10"/>
        <v>0</v>
      </c>
      <c r="K182" s="221" t="s">
        <v>1</v>
      </c>
      <c r="L182" s="226"/>
      <c r="M182" s="227" t="s">
        <v>1</v>
      </c>
      <c r="N182" s="228" t="s">
        <v>41</v>
      </c>
      <c r="O182" s="69"/>
      <c r="P182" s="196">
        <f t="shared" si="11"/>
        <v>0</v>
      </c>
      <c r="Q182" s="196">
        <v>0</v>
      </c>
      <c r="R182" s="196">
        <f t="shared" si="12"/>
        <v>0</v>
      </c>
      <c r="S182" s="196">
        <v>0</v>
      </c>
      <c r="T182" s="197">
        <f t="shared" si="1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98" t="s">
        <v>440</v>
      </c>
      <c r="AT182" s="198" t="s">
        <v>345</v>
      </c>
      <c r="AU182" s="198" t="s">
        <v>85</v>
      </c>
      <c r="AY182" s="15" t="s">
        <v>166</v>
      </c>
      <c r="BE182" s="199">
        <f t="shared" si="14"/>
        <v>0</v>
      </c>
      <c r="BF182" s="199">
        <f t="shared" si="15"/>
        <v>0</v>
      </c>
      <c r="BG182" s="199">
        <f t="shared" si="16"/>
        <v>0</v>
      </c>
      <c r="BH182" s="199">
        <f t="shared" si="17"/>
        <v>0</v>
      </c>
      <c r="BI182" s="199">
        <f t="shared" si="18"/>
        <v>0</v>
      </c>
      <c r="BJ182" s="15" t="s">
        <v>83</v>
      </c>
      <c r="BK182" s="199">
        <f t="shared" si="19"/>
        <v>0</v>
      </c>
      <c r="BL182" s="15" t="s">
        <v>183</v>
      </c>
      <c r="BM182" s="198" t="s">
        <v>2874</v>
      </c>
    </row>
    <row r="183" spans="1:65" s="2" customFormat="1" ht="16.5" customHeight="1">
      <c r="A183" s="32"/>
      <c r="B183" s="33"/>
      <c r="C183" s="219" t="s">
        <v>604</v>
      </c>
      <c r="D183" s="219" t="s">
        <v>345</v>
      </c>
      <c r="E183" s="220" t="s">
        <v>2875</v>
      </c>
      <c r="F183" s="221" t="s">
        <v>2876</v>
      </c>
      <c r="G183" s="222" t="s">
        <v>2708</v>
      </c>
      <c r="H183" s="223">
        <v>11</v>
      </c>
      <c r="I183" s="224"/>
      <c r="J183" s="225">
        <f t="shared" si="10"/>
        <v>0</v>
      </c>
      <c r="K183" s="221" t="s">
        <v>1</v>
      </c>
      <c r="L183" s="226"/>
      <c r="M183" s="227" t="s">
        <v>1</v>
      </c>
      <c r="N183" s="228" t="s">
        <v>41</v>
      </c>
      <c r="O183" s="69"/>
      <c r="P183" s="196">
        <f t="shared" si="11"/>
        <v>0</v>
      </c>
      <c r="Q183" s="196">
        <v>0</v>
      </c>
      <c r="R183" s="196">
        <f t="shared" si="12"/>
        <v>0</v>
      </c>
      <c r="S183" s="196">
        <v>0</v>
      </c>
      <c r="T183" s="197">
        <f t="shared" si="1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98" t="s">
        <v>440</v>
      </c>
      <c r="AT183" s="198" t="s">
        <v>345</v>
      </c>
      <c r="AU183" s="198" t="s">
        <v>85</v>
      </c>
      <c r="AY183" s="15" t="s">
        <v>166</v>
      </c>
      <c r="BE183" s="199">
        <f t="shared" si="14"/>
        <v>0</v>
      </c>
      <c r="BF183" s="199">
        <f t="shared" si="15"/>
        <v>0</v>
      </c>
      <c r="BG183" s="199">
        <f t="shared" si="16"/>
        <v>0</v>
      </c>
      <c r="BH183" s="199">
        <f t="shared" si="17"/>
        <v>0</v>
      </c>
      <c r="BI183" s="199">
        <f t="shared" si="18"/>
        <v>0</v>
      </c>
      <c r="BJ183" s="15" t="s">
        <v>83</v>
      </c>
      <c r="BK183" s="199">
        <f t="shared" si="19"/>
        <v>0</v>
      </c>
      <c r="BL183" s="15" t="s">
        <v>183</v>
      </c>
      <c r="BM183" s="198" t="s">
        <v>2877</v>
      </c>
    </row>
    <row r="184" spans="1:65" s="2" customFormat="1" ht="16.5" customHeight="1">
      <c r="A184" s="32"/>
      <c r="B184" s="33"/>
      <c r="C184" s="219" t="s">
        <v>609</v>
      </c>
      <c r="D184" s="219" t="s">
        <v>345</v>
      </c>
      <c r="E184" s="220" t="s">
        <v>2878</v>
      </c>
      <c r="F184" s="221" t="s">
        <v>2879</v>
      </c>
      <c r="G184" s="222" t="s">
        <v>2880</v>
      </c>
      <c r="H184" s="223">
        <v>5</v>
      </c>
      <c r="I184" s="224"/>
      <c r="J184" s="225">
        <f t="shared" si="10"/>
        <v>0</v>
      </c>
      <c r="K184" s="221" t="s">
        <v>1</v>
      </c>
      <c r="L184" s="226"/>
      <c r="M184" s="227" t="s">
        <v>1</v>
      </c>
      <c r="N184" s="228" t="s">
        <v>41</v>
      </c>
      <c r="O184" s="69"/>
      <c r="P184" s="196">
        <f t="shared" si="11"/>
        <v>0</v>
      </c>
      <c r="Q184" s="196">
        <v>0</v>
      </c>
      <c r="R184" s="196">
        <f t="shared" si="12"/>
        <v>0</v>
      </c>
      <c r="S184" s="196">
        <v>0</v>
      </c>
      <c r="T184" s="197">
        <f t="shared" si="1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98" t="s">
        <v>440</v>
      </c>
      <c r="AT184" s="198" t="s">
        <v>345</v>
      </c>
      <c r="AU184" s="198" t="s">
        <v>85</v>
      </c>
      <c r="AY184" s="15" t="s">
        <v>166</v>
      </c>
      <c r="BE184" s="199">
        <f t="shared" si="14"/>
        <v>0</v>
      </c>
      <c r="BF184" s="199">
        <f t="shared" si="15"/>
        <v>0</v>
      </c>
      <c r="BG184" s="199">
        <f t="shared" si="16"/>
        <v>0</v>
      </c>
      <c r="BH184" s="199">
        <f t="shared" si="17"/>
        <v>0</v>
      </c>
      <c r="BI184" s="199">
        <f t="shared" si="18"/>
        <v>0</v>
      </c>
      <c r="BJ184" s="15" t="s">
        <v>83</v>
      </c>
      <c r="BK184" s="199">
        <f t="shared" si="19"/>
        <v>0</v>
      </c>
      <c r="BL184" s="15" t="s">
        <v>183</v>
      </c>
      <c r="BM184" s="198" t="s">
        <v>2881</v>
      </c>
    </row>
    <row r="185" spans="1:65" s="2" customFormat="1" ht="16.5" customHeight="1">
      <c r="A185" s="32"/>
      <c r="B185" s="33"/>
      <c r="C185" s="219" t="s">
        <v>615</v>
      </c>
      <c r="D185" s="219" t="s">
        <v>345</v>
      </c>
      <c r="E185" s="220" t="s">
        <v>2882</v>
      </c>
      <c r="F185" s="221" t="s">
        <v>2879</v>
      </c>
      <c r="G185" s="222" t="s">
        <v>2880</v>
      </c>
      <c r="H185" s="223">
        <v>4</v>
      </c>
      <c r="I185" s="224"/>
      <c r="J185" s="225">
        <f t="shared" si="10"/>
        <v>0</v>
      </c>
      <c r="K185" s="221" t="s">
        <v>1</v>
      </c>
      <c r="L185" s="226"/>
      <c r="M185" s="227" t="s">
        <v>1</v>
      </c>
      <c r="N185" s="228" t="s">
        <v>41</v>
      </c>
      <c r="O185" s="69"/>
      <c r="P185" s="196">
        <f t="shared" si="11"/>
        <v>0</v>
      </c>
      <c r="Q185" s="196">
        <v>0</v>
      </c>
      <c r="R185" s="196">
        <f t="shared" si="12"/>
        <v>0</v>
      </c>
      <c r="S185" s="196">
        <v>0</v>
      </c>
      <c r="T185" s="197">
        <f t="shared" si="1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98" t="s">
        <v>440</v>
      </c>
      <c r="AT185" s="198" t="s">
        <v>345</v>
      </c>
      <c r="AU185" s="198" t="s">
        <v>85</v>
      </c>
      <c r="AY185" s="15" t="s">
        <v>166</v>
      </c>
      <c r="BE185" s="199">
        <f t="shared" si="14"/>
        <v>0</v>
      </c>
      <c r="BF185" s="199">
        <f t="shared" si="15"/>
        <v>0</v>
      </c>
      <c r="BG185" s="199">
        <f t="shared" si="16"/>
        <v>0</v>
      </c>
      <c r="BH185" s="199">
        <f t="shared" si="17"/>
        <v>0</v>
      </c>
      <c r="BI185" s="199">
        <f t="shared" si="18"/>
        <v>0</v>
      </c>
      <c r="BJ185" s="15" t="s">
        <v>83</v>
      </c>
      <c r="BK185" s="199">
        <f t="shared" si="19"/>
        <v>0</v>
      </c>
      <c r="BL185" s="15" t="s">
        <v>183</v>
      </c>
      <c r="BM185" s="198" t="s">
        <v>2883</v>
      </c>
    </row>
    <row r="186" spans="1:65" s="2" customFormat="1" ht="16.5" customHeight="1">
      <c r="A186" s="32"/>
      <c r="B186" s="33"/>
      <c r="C186" s="219" t="s">
        <v>623</v>
      </c>
      <c r="D186" s="219" t="s">
        <v>345</v>
      </c>
      <c r="E186" s="220" t="s">
        <v>2884</v>
      </c>
      <c r="F186" s="221" t="s">
        <v>2885</v>
      </c>
      <c r="G186" s="222" t="s">
        <v>2708</v>
      </c>
      <c r="H186" s="223">
        <v>1</v>
      </c>
      <c r="I186" s="224"/>
      <c r="J186" s="225">
        <f t="shared" si="10"/>
        <v>0</v>
      </c>
      <c r="K186" s="221" t="s">
        <v>1</v>
      </c>
      <c r="L186" s="226"/>
      <c r="M186" s="227" t="s">
        <v>1</v>
      </c>
      <c r="N186" s="228" t="s">
        <v>41</v>
      </c>
      <c r="O186" s="69"/>
      <c r="P186" s="196">
        <f t="shared" si="11"/>
        <v>0</v>
      </c>
      <c r="Q186" s="196">
        <v>0</v>
      </c>
      <c r="R186" s="196">
        <f t="shared" si="12"/>
        <v>0</v>
      </c>
      <c r="S186" s="196">
        <v>0</v>
      </c>
      <c r="T186" s="197">
        <f t="shared" si="1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98" t="s">
        <v>440</v>
      </c>
      <c r="AT186" s="198" t="s">
        <v>345</v>
      </c>
      <c r="AU186" s="198" t="s">
        <v>85</v>
      </c>
      <c r="AY186" s="15" t="s">
        <v>166</v>
      </c>
      <c r="BE186" s="199">
        <f t="shared" si="14"/>
        <v>0</v>
      </c>
      <c r="BF186" s="199">
        <f t="shared" si="15"/>
        <v>0</v>
      </c>
      <c r="BG186" s="199">
        <f t="shared" si="16"/>
        <v>0</v>
      </c>
      <c r="BH186" s="199">
        <f t="shared" si="17"/>
        <v>0</v>
      </c>
      <c r="BI186" s="199">
        <f t="shared" si="18"/>
        <v>0</v>
      </c>
      <c r="BJ186" s="15" t="s">
        <v>83</v>
      </c>
      <c r="BK186" s="199">
        <f t="shared" si="19"/>
        <v>0</v>
      </c>
      <c r="BL186" s="15" t="s">
        <v>183</v>
      </c>
      <c r="BM186" s="198" t="s">
        <v>2886</v>
      </c>
    </row>
    <row r="187" spans="1:65" s="2" customFormat="1" ht="16.5" customHeight="1">
      <c r="A187" s="32"/>
      <c r="B187" s="33"/>
      <c r="C187" s="219" t="s">
        <v>628</v>
      </c>
      <c r="D187" s="219" t="s">
        <v>345</v>
      </c>
      <c r="E187" s="220" t="s">
        <v>2887</v>
      </c>
      <c r="F187" s="221" t="s">
        <v>2888</v>
      </c>
      <c r="G187" s="222" t="s">
        <v>382</v>
      </c>
      <c r="H187" s="223">
        <v>168</v>
      </c>
      <c r="I187" s="224"/>
      <c r="J187" s="225">
        <f t="shared" si="10"/>
        <v>0</v>
      </c>
      <c r="K187" s="221" t="s">
        <v>1</v>
      </c>
      <c r="L187" s="226"/>
      <c r="M187" s="227" t="s">
        <v>1</v>
      </c>
      <c r="N187" s="228" t="s">
        <v>41</v>
      </c>
      <c r="O187" s="69"/>
      <c r="P187" s="196">
        <f t="shared" si="11"/>
        <v>0</v>
      </c>
      <c r="Q187" s="196">
        <v>0</v>
      </c>
      <c r="R187" s="196">
        <f t="shared" si="12"/>
        <v>0</v>
      </c>
      <c r="S187" s="196">
        <v>0</v>
      </c>
      <c r="T187" s="197">
        <f t="shared" si="1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98" t="s">
        <v>440</v>
      </c>
      <c r="AT187" s="198" t="s">
        <v>345</v>
      </c>
      <c r="AU187" s="198" t="s">
        <v>85</v>
      </c>
      <c r="AY187" s="15" t="s">
        <v>166</v>
      </c>
      <c r="BE187" s="199">
        <f t="shared" si="14"/>
        <v>0</v>
      </c>
      <c r="BF187" s="199">
        <f t="shared" si="15"/>
        <v>0</v>
      </c>
      <c r="BG187" s="199">
        <f t="shared" si="16"/>
        <v>0</v>
      </c>
      <c r="BH187" s="199">
        <f t="shared" si="17"/>
        <v>0</v>
      </c>
      <c r="BI187" s="199">
        <f t="shared" si="18"/>
        <v>0</v>
      </c>
      <c r="BJ187" s="15" t="s">
        <v>83</v>
      </c>
      <c r="BK187" s="199">
        <f t="shared" si="19"/>
        <v>0</v>
      </c>
      <c r="BL187" s="15" t="s">
        <v>183</v>
      </c>
      <c r="BM187" s="198" t="s">
        <v>2889</v>
      </c>
    </row>
    <row r="188" spans="1:65" s="2" customFormat="1" ht="16.5" customHeight="1">
      <c r="A188" s="32"/>
      <c r="B188" s="33"/>
      <c r="C188" s="219" t="s">
        <v>633</v>
      </c>
      <c r="D188" s="219" t="s">
        <v>345</v>
      </c>
      <c r="E188" s="220" t="s">
        <v>2890</v>
      </c>
      <c r="F188" s="221" t="s">
        <v>2891</v>
      </c>
      <c r="G188" s="222" t="s">
        <v>382</v>
      </c>
      <c r="H188" s="223">
        <v>22</v>
      </c>
      <c r="I188" s="224"/>
      <c r="J188" s="225">
        <f t="shared" si="10"/>
        <v>0</v>
      </c>
      <c r="K188" s="221" t="s">
        <v>1</v>
      </c>
      <c r="L188" s="226"/>
      <c r="M188" s="227" t="s">
        <v>1</v>
      </c>
      <c r="N188" s="228" t="s">
        <v>41</v>
      </c>
      <c r="O188" s="69"/>
      <c r="P188" s="196">
        <f t="shared" si="11"/>
        <v>0</v>
      </c>
      <c r="Q188" s="196">
        <v>0</v>
      </c>
      <c r="R188" s="196">
        <f t="shared" si="12"/>
        <v>0</v>
      </c>
      <c r="S188" s="196">
        <v>0</v>
      </c>
      <c r="T188" s="197">
        <f t="shared" si="1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98" t="s">
        <v>440</v>
      </c>
      <c r="AT188" s="198" t="s">
        <v>345</v>
      </c>
      <c r="AU188" s="198" t="s">
        <v>85</v>
      </c>
      <c r="AY188" s="15" t="s">
        <v>166</v>
      </c>
      <c r="BE188" s="199">
        <f t="shared" si="14"/>
        <v>0</v>
      </c>
      <c r="BF188" s="199">
        <f t="shared" si="15"/>
        <v>0</v>
      </c>
      <c r="BG188" s="199">
        <f t="shared" si="16"/>
        <v>0</v>
      </c>
      <c r="BH188" s="199">
        <f t="shared" si="17"/>
        <v>0</v>
      </c>
      <c r="BI188" s="199">
        <f t="shared" si="18"/>
        <v>0</v>
      </c>
      <c r="BJ188" s="15" t="s">
        <v>83</v>
      </c>
      <c r="BK188" s="199">
        <f t="shared" si="19"/>
        <v>0</v>
      </c>
      <c r="BL188" s="15" t="s">
        <v>183</v>
      </c>
      <c r="BM188" s="198" t="s">
        <v>2892</v>
      </c>
    </row>
    <row r="189" spans="1:65" s="2" customFormat="1" ht="16.5" customHeight="1">
      <c r="A189" s="32"/>
      <c r="B189" s="33"/>
      <c r="C189" s="219" t="s">
        <v>638</v>
      </c>
      <c r="D189" s="219" t="s">
        <v>345</v>
      </c>
      <c r="E189" s="220" t="s">
        <v>2893</v>
      </c>
      <c r="F189" s="221" t="s">
        <v>2894</v>
      </c>
      <c r="G189" s="222" t="s">
        <v>2475</v>
      </c>
      <c r="H189" s="223">
        <v>4</v>
      </c>
      <c r="I189" s="224"/>
      <c r="J189" s="225">
        <f aca="true" t="shared" si="20" ref="J189:J220">ROUND(I189*H189,2)</f>
        <v>0</v>
      </c>
      <c r="K189" s="221" t="s">
        <v>1</v>
      </c>
      <c r="L189" s="226"/>
      <c r="M189" s="227" t="s">
        <v>1</v>
      </c>
      <c r="N189" s="228" t="s">
        <v>41</v>
      </c>
      <c r="O189" s="69"/>
      <c r="P189" s="196">
        <f aca="true" t="shared" si="21" ref="P189:P220">O189*H189</f>
        <v>0</v>
      </c>
      <c r="Q189" s="196">
        <v>0</v>
      </c>
      <c r="R189" s="196">
        <f aca="true" t="shared" si="22" ref="R189:R220">Q189*H189</f>
        <v>0</v>
      </c>
      <c r="S189" s="196">
        <v>0</v>
      </c>
      <c r="T189" s="197">
        <f aca="true" t="shared" si="23" ref="T189:T220"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98" t="s">
        <v>440</v>
      </c>
      <c r="AT189" s="198" t="s">
        <v>345</v>
      </c>
      <c r="AU189" s="198" t="s">
        <v>85</v>
      </c>
      <c r="AY189" s="15" t="s">
        <v>166</v>
      </c>
      <c r="BE189" s="199">
        <f aca="true" t="shared" si="24" ref="BE189:BE201">IF(N189="základní",J189,0)</f>
        <v>0</v>
      </c>
      <c r="BF189" s="199">
        <f aca="true" t="shared" si="25" ref="BF189:BF201">IF(N189="snížená",J189,0)</f>
        <v>0</v>
      </c>
      <c r="BG189" s="199">
        <f aca="true" t="shared" si="26" ref="BG189:BG201">IF(N189="zákl. přenesená",J189,0)</f>
        <v>0</v>
      </c>
      <c r="BH189" s="199">
        <f aca="true" t="shared" si="27" ref="BH189:BH201">IF(N189="sníž. přenesená",J189,0)</f>
        <v>0</v>
      </c>
      <c r="BI189" s="199">
        <f aca="true" t="shared" si="28" ref="BI189:BI201">IF(N189="nulová",J189,0)</f>
        <v>0</v>
      </c>
      <c r="BJ189" s="15" t="s">
        <v>83</v>
      </c>
      <c r="BK189" s="199">
        <f aca="true" t="shared" si="29" ref="BK189:BK201">ROUND(I189*H189,2)</f>
        <v>0</v>
      </c>
      <c r="BL189" s="15" t="s">
        <v>183</v>
      </c>
      <c r="BM189" s="198" t="s">
        <v>2895</v>
      </c>
    </row>
    <row r="190" spans="1:65" s="2" customFormat="1" ht="16.5" customHeight="1">
      <c r="A190" s="32"/>
      <c r="B190" s="33"/>
      <c r="C190" s="219" t="s">
        <v>641</v>
      </c>
      <c r="D190" s="219" t="s">
        <v>345</v>
      </c>
      <c r="E190" s="220" t="s">
        <v>2896</v>
      </c>
      <c r="F190" s="221" t="s">
        <v>2897</v>
      </c>
      <c r="G190" s="222" t="s">
        <v>382</v>
      </c>
      <c r="H190" s="223">
        <v>30</v>
      </c>
      <c r="I190" s="224"/>
      <c r="J190" s="225">
        <f t="shared" si="20"/>
        <v>0</v>
      </c>
      <c r="K190" s="221" t="s">
        <v>1</v>
      </c>
      <c r="L190" s="226"/>
      <c r="M190" s="227" t="s">
        <v>1</v>
      </c>
      <c r="N190" s="228" t="s">
        <v>41</v>
      </c>
      <c r="O190" s="69"/>
      <c r="P190" s="196">
        <f t="shared" si="21"/>
        <v>0</v>
      </c>
      <c r="Q190" s="196">
        <v>0</v>
      </c>
      <c r="R190" s="196">
        <f t="shared" si="22"/>
        <v>0</v>
      </c>
      <c r="S190" s="196">
        <v>0</v>
      </c>
      <c r="T190" s="197">
        <f t="shared" si="2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98" t="s">
        <v>440</v>
      </c>
      <c r="AT190" s="198" t="s">
        <v>345</v>
      </c>
      <c r="AU190" s="198" t="s">
        <v>85</v>
      </c>
      <c r="AY190" s="15" t="s">
        <v>166</v>
      </c>
      <c r="BE190" s="199">
        <f t="shared" si="24"/>
        <v>0</v>
      </c>
      <c r="BF190" s="199">
        <f t="shared" si="25"/>
        <v>0</v>
      </c>
      <c r="BG190" s="199">
        <f t="shared" si="26"/>
        <v>0</v>
      </c>
      <c r="BH190" s="199">
        <f t="shared" si="27"/>
        <v>0</v>
      </c>
      <c r="BI190" s="199">
        <f t="shared" si="28"/>
        <v>0</v>
      </c>
      <c r="BJ190" s="15" t="s">
        <v>83</v>
      </c>
      <c r="BK190" s="199">
        <f t="shared" si="29"/>
        <v>0</v>
      </c>
      <c r="BL190" s="15" t="s">
        <v>183</v>
      </c>
      <c r="BM190" s="198" t="s">
        <v>2898</v>
      </c>
    </row>
    <row r="191" spans="1:65" s="2" customFormat="1" ht="16.5" customHeight="1">
      <c r="A191" s="32"/>
      <c r="B191" s="33"/>
      <c r="C191" s="219" t="s">
        <v>646</v>
      </c>
      <c r="D191" s="219" t="s">
        <v>345</v>
      </c>
      <c r="E191" s="220" t="s">
        <v>2899</v>
      </c>
      <c r="F191" s="221" t="s">
        <v>2900</v>
      </c>
      <c r="G191" s="222" t="s">
        <v>382</v>
      </c>
      <c r="H191" s="223">
        <v>12</v>
      </c>
      <c r="I191" s="224"/>
      <c r="J191" s="225">
        <f t="shared" si="20"/>
        <v>0</v>
      </c>
      <c r="K191" s="221" t="s">
        <v>1</v>
      </c>
      <c r="L191" s="226"/>
      <c r="M191" s="227" t="s">
        <v>1</v>
      </c>
      <c r="N191" s="228" t="s">
        <v>41</v>
      </c>
      <c r="O191" s="69"/>
      <c r="P191" s="196">
        <f t="shared" si="21"/>
        <v>0</v>
      </c>
      <c r="Q191" s="196">
        <v>0</v>
      </c>
      <c r="R191" s="196">
        <f t="shared" si="22"/>
        <v>0</v>
      </c>
      <c r="S191" s="196">
        <v>0</v>
      </c>
      <c r="T191" s="197">
        <f t="shared" si="2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98" t="s">
        <v>440</v>
      </c>
      <c r="AT191" s="198" t="s">
        <v>345</v>
      </c>
      <c r="AU191" s="198" t="s">
        <v>85</v>
      </c>
      <c r="AY191" s="15" t="s">
        <v>166</v>
      </c>
      <c r="BE191" s="199">
        <f t="shared" si="24"/>
        <v>0</v>
      </c>
      <c r="BF191" s="199">
        <f t="shared" si="25"/>
        <v>0</v>
      </c>
      <c r="BG191" s="199">
        <f t="shared" si="26"/>
        <v>0</v>
      </c>
      <c r="BH191" s="199">
        <f t="shared" si="27"/>
        <v>0</v>
      </c>
      <c r="BI191" s="199">
        <f t="shared" si="28"/>
        <v>0</v>
      </c>
      <c r="BJ191" s="15" t="s">
        <v>83</v>
      </c>
      <c r="BK191" s="199">
        <f t="shared" si="29"/>
        <v>0</v>
      </c>
      <c r="BL191" s="15" t="s">
        <v>183</v>
      </c>
      <c r="BM191" s="198" t="s">
        <v>2901</v>
      </c>
    </row>
    <row r="192" spans="1:65" s="2" customFormat="1" ht="16.5" customHeight="1">
      <c r="A192" s="32"/>
      <c r="B192" s="33"/>
      <c r="C192" s="219" t="s">
        <v>661</v>
      </c>
      <c r="D192" s="219" t="s">
        <v>345</v>
      </c>
      <c r="E192" s="220" t="s">
        <v>2902</v>
      </c>
      <c r="F192" s="221" t="s">
        <v>2903</v>
      </c>
      <c r="G192" s="222" t="s">
        <v>2475</v>
      </c>
      <c r="H192" s="223">
        <v>4</v>
      </c>
      <c r="I192" s="224"/>
      <c r="J192" s="225">
        <f t="shared" si="20"/>
        <v>0</v>
      </c>
      <c r="K192" s="221" t="s">
        <v>1</v>
      </c>
      <c r="L192" s="226"/>
      <c r="M192" s="227" t="s">
        <v>1</v>
      </c>
      <c r="N192" s="228" t="s">
        <v>41</v>
      </c>
      <c r="O192" s="69"/>
      <c r="P192" s="196">
        <f t="shared" si="21"/>
        <v>0</v>
      </c>
      <c r="Q192" s="196">
        <v>0</v>
      </c>
      <c r="R192" s="196">
        <f t="shared" si="22"/>
        <v>0</v>
      </c>
      <c r="S192" s="196">
        <v>0</v>
      </c>
      <c r="T192" s="197">
        <f t="shared" si="2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98" t="s">
        <v>440</v>
      </c>
      <c r="AT192" s="198" t="s">
        <v>345</v>
      </c>
      <c r="AU192" s="198" t="s">
        <v>85</v>
      </c>
      <c r="AY192" s="15" t="s">
        <v>166</v>
      </c>
      <c r="BE192" s="199">
        <f t="shared" si="24"/>
        <v>0</v>
      </c>
      <c r="BF192" s="199">
        <f t="shared" si="25"/>
        <v>0</v>
      </c>
      <c r="BG192" s="199">
        <f t="shared" si="26"/>
        <v>0</v>
      </c>
      <c r="BH192" s="199">
        <f t="shared" si="27"/>
        <v>0</v>
      </c>
      <c r="BI192" s="199">
        <f t="shared" si="28"/>
        <v>0</v>
      </c>
      <c r="BJ192" s="15" t="s">
        <v>83</v>
      </c>
      <c r="BK192" s="199">
        <f t="shared" si="29"/>
        <v>0</v>
      </c>
      <c r="BL192" s="15" t="s">
        <v>183</v>
      </c>
      <c r="BM192" s="198" t="s">
        <v>2904</v>
      </c>
    </row>
    <row r="193" spans="1:65" s="2" customFormat="1" ht="16.5" customHeight="1">
      <c r="A193" s="32"/>
      <c r="B193" s="33"/>
      <c r="C193" s="219" t="s">
        <v>665</v>
      </c>
      <c r="D193" s="219" t="s">
        <v>345</v>
      </c>
      <c r="E193" s="220" t="s">
        <v>2905</v>
      </c>
      <c r="F193" s="221" t="s">
        <v>2906</v>
      </c>
      <c r="G193" s="222" t="s">
        <v>2475</v>
      </c>
      <c r="H193" s="223">
        <v>3</v>
      </c>
      <c r="I193" s="224"/>
      <c r="J193" s="225">
        <f t="shared" si="20"/>
        <v>0</v>
      </c>
      <c r="K193" s="221" t="s">
        <v>1</v>
      </c>
      <c r="L193" s="226"/>
      <c r="M193" s="227" t="s">
        <v>1</v>
      </c>
      <c r="N193" s="228" t="s">
        <v>41</v>
      </c>
      <c r="O193" s="69"/>
      <c r="P193" s="196">
        <f t="shared" si="21"/>
        <v>0</v>
      </c>
      <c r="Q193" s="196">
        <v>0</v>
      </c>
      <c r="R193" s="196">
        <f t="shared" si="22"/>
        <v>0</v>
      </c>
      <c r="S193" s="196">
        <v>0</v>
      </c>
      <c r="T193" s="197">
        <f t="shared" si="2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98" t="s">
        <v>440</v>
      </c>
      <c r="AT193" s="198" t="s">
        <v>345</v>
      </c>
      <c r="AU193" s="198" t="s">
        <v>85</v>
      </c>
      <c r="AY193" s="15" t="s">
        <v>166</v>
      </c>
      <c r="BE193" s="199">
        <f t="shared" si="24"/>
        <v>0</v>
      </c>
      <c r="BF193" s="199">
        <f t="shared" si="25"/>
        <v>0</v>
      </c>
      <c r="BG193" s="199">
        <f t="shared" si="26"/>
        <v>0</v>
      </c>
      <c r="BH193" s="199">
        <f t="shared" si="27"/>
        <v>0</v>
      </c>
      <c r="BI193" s="199">
        <f t="shared" si="28"/>
        <v>0</v>
      </c>
      <c r="BJ193" s="15" t="s">
        <v>83</v>
      </c>
      <c r="BK193" s="199">
        <f t="shared" si="29"/>
        <v>0</v>
      </c>
      <c r="BL193" s="15" t="s">
        <v>183</v>
      </c>
      <c r="BM193" s="198" t="s">
        <v>2907</v>
      </c>
    </row>
    <row r="194" spans="1:65" s="2" customFormat="1" ht="16.5" customHeight="1">
      <c r="A194" s="32"/>
      <c r="B194" s="33"/>
      <c r="C194" s="219" t="s">
        <v>670</v>
      </c>
      <c r="D194" s="219" t="s">
        <v>345</v>
      </c>
      <c r="E194" s="220" t="s">
        <v>2908</v>
      </c>
      <c r="F194" s="221" t="s">
        <v>2909</v>
      </c>
      <c r="G194" s="222" t="s">
        <v>2475</v>
      </c>
      <c r="H194" s="223">
        <v>4</v>
      </c>
      <c r="I194" s="224"/>
      <c r="J194" s="225">
        <f t="shared" si="20"/>
        <v>0</v>
      </c>
      <c r="K194" s="221" t="s">
        <v>1</v>
      </c>
      <c r="L194" s="226"/>
      <c r="M194" s="227" t="s">
        <v>1</v>
      </c>
      <c r="N194" s="228" t="s">
        <v>41</v>
      </c>
      <c r="O194" s="69"/>
      <c r="P194" s="196">
        <f t="shared" si="21"/>
        <v>0</v>
      </c>
      <c r="Q194" s="196">
        <v>0</v>
      </c>
      <c r="R194" s="196">
        <f t="shared" si="22"/>
        <v>0</v>
      </c>
      <c r="S194" s="196">
        <v>0</v>
      </c>
      <c r="T194" s="197">
        <f t="shared" si="2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98" t="s">
        <v>440</v>
      </c>
      <c r="AT194" s="198" t="s">
        <v>345</v>
      </c>
      <c r="AU194" s="198" t="s">
        <v>85</v>
      </c>
      <c r="AY194" s="15" t="s">
        <v>166</v>
      </c>
      <c r="BE194" s="199">
        <f t="shared" si="24"/>
        <v>0</v>
      </c>
      <c r="BF194" s="199">
        <f t="shared" si="25"/>
        <v>0</v>
      </c>
      <c r="BG194" s="199">
        <f t="shared" si="26"/>
        <v>0</v>
      </c>
      <c r="BH194" s="199">
        <f t="shared" si="27"/>
        <v>0</v>
      </c>
      <c r="BI194" s="199">
        <f t="shared" si="28"/>
        <v>0</v>
      </c>
      <c r="BJ194" s="15" t="s">
        <v>83</v>
      </c>
      <c r="BK194" s="199">
        <f t="shared" si="29"/>
        <v>0</v>
      </c>
      <c r="BL194" s="15" t="s">
        <v>183</v>
      </c>
      <c r="BM194" s="198" t="s">
        <v>2910</v>
      </c>
    </row>
    <row r="195" spans="1:65" s="2" customFormat="1" ht="16.5" customHeight="1">
      <c r="A195" s="32"/>
      <c r="B195" s="33"/>
      <c r="C195" s="219" t="s">
        <v>675</v>
      </c>
      <c r="D195" s="219" t="s">
        <v>345</v>
      </c>
      <c r="E195" s="220" t="s">
        <v>2911</v>
      </c>
      <c r="F195" s="221" t="s">
        <v>2912</v>
      </c>
      <c r="G195" s="222" t="s">
        <v>2475</v>
      </c>
      <c r="H195" s="223">
        <v>5</v>
      </c>
      <c r="I195" s="224"/>
      <c r="J195" s="225">
        <f t="shared" si="20"/>
        <v>0</v>
      </c>
      <c r="K195" s="221" t="s">
        <v>1</v>
      </c>
      <c r="L195" s="226"/>
      <c r="M195" s="227" t="s">
        <v>1</v>
      </c>
      <c r="N195" s="228" t="s">
        <v>41</v>
      </c>
      <c r="O195" s="69"/>
      <c r="P195" s="196">
        <f t="shared" si="21"/>
        <v>0</v>
      </c>
      <c r="Q195" s="196">
        <v>0</v>
      </c>
      <c r="R195" s="196">
        <f t="shared" si="22"/>
        <v>0</v>
      </c>
      <c r="S195" s="196">
        <v>0</v>
      </c>
      <c r="T195" s="197">
        <f t="shared" si="2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98" t="s">
        <v>440</v>
      </c>
      <c r="AT195" s="198" t="s">
        <v>345</v>
      </c>
      <c r="AU195" s="198" t="s">
        <v>85</v>
      </c>
      <c r="AY195" s="15" t="s">
        <v>166</v>
      </c>
      <c r="BE195" s="199">
        <f t="shared" si="24"/>
        <v>0</v>
      </c>
      <c r="BF195" s="199">
        <f t="shared" si="25"/>
        <v>0</v>
      </c>
      <c r="BG195" s="199">
        <f t="shared" si="26"/>
        <v>0</v>
      </c>
      <c r="BH195" s="199">
        <f t="shared" si="27"/>
        <v>0</v>
      </c>
      <c r="BI195" s="199">
        <f t="shared" si="28"/>
        <v>0</v>
      </c>
      <c r="BJ195" s="15" t="s">
        <v>83</v>
      </c>
      <c r="BK195" s="199">
        <f t="shared" si="29"/>
        <v>0</v>
      </c>
      <c r="BL195" s="15" t="s">
        <v>183</v>
      </c>
      <c r="BM195" s="198" t="s">
        <v>2913</v>
      </c>
    </row>
    <row r="196" spans="1:65" s="2" customFormat="1" ht="16.5" customHeight="1">
      <c r="A196" s="32"/>
      <c r="B196" s="33"/>
      <c r="C196" s="219" t="s">
        <v>680</v>
      </c>
      <c r="D196" s="219" t="s">
        <v>345</v>
      </c>
      <c r="E196" s="220" t="s">
        <v>2914</v>
      </c>
      <c r="F196" s="221" t="s">
        <v>2915</v>
      </c>
      <c r="G196" s="222" t="s">
        <v>382</v>
      </c>
      <c r="H196" s="223">
        <v>102</v>
      </c>
      <c r="I196" s="224"/>
      <c r="J196" s="225">
        <f t="shared" si="20"/>
        <v>0</v>
      </c>
      <c r="K196" s="221" t="s">
        <v>1</v>
      </c>
      <c r="L196" s="226"/>
      <c r="M196" s="227" t="s">
        <v>1</v>
      </c>
      <c r="N196" s="228" t="s">
        <v>41</v>
      </c>
      <c r="O196" s="69"/>
      <c r="P196" s="196">
        <f t="shared" si="21"/>
        <v>0</v>
      </c>
      <c r="Q196" s="196">
        <v>0</v>
      </c>
      <c r="R196" s="196">
        <f t="shared" si="22"/>
        <v>0</v>
      </c>
      <c r="S196" s="196">
        <v>0</v>
      </c>
      <c r="T196" s="197">
        <f t="shared" si="2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98" t="s">
        <v>440</v>
      </c>
      <c r="AT196" s="198" t="s">
        <v>345</v>
      </c>
      <c r="AU196" s="198" t="s">
        <v>85</v>
      </c>
      <c r="AY196" s="15" t="s">
        <v>166</v>
      </c>
      <c r="BE196" s="199">
        <f t="shared" si="24"/>
        <v>0</v>
      </c>
      <c r="BF196" s="199">
        <f t="shared" si="25"/>
        <v>0</v>
      </c>
      <c r="BG196" s="199">
        <f t="shared" si="26"/>
        <v>0</v>
      </c>
      <c r="BH196" s="199">
        <f t="shared" si="27"/>
        <v>0</v>
      </c>
      <c r="BI196" s="199">
        <f t="shared" si="28"/>
        <v>0</v>
      </c>
      <c r="BJ196" s="15" t="s">
        <v>83</v>
      </c>
      <c r="BK196" s="199">
        <f t="shared" si="29"/>
        <v>0</v>
      </c>
      <c r="BL196" s="15" t="s">
        <v>183</v>
      </c>
      <c r="BM196" s="198" t="s">
        <v>2916</v>
      </c>
    </row>
    <row r="197" spans="1:65" s="2" customFormat="1" ht="16.5" customHeight="1">
      <c r="A197" s="32"/>
      <c r="B197" s="33"/>
      <c r="C197" s="187" t="s">
        <v>682</v>
      </c>
      <c r="D197" s="187" t="s">
        <v>167</v>
      </c>
      <c r="E197" s="188" t="s">
        <v>2917</v>
      </c>
      <c r="F197" s="189" t="s">
        <v>2918</v>
      </c>
      <c r="G197" s="190" t="s">
        <v>170</v>
      </c>
      <c r="H197" s="191">
        <v>1</v>
      </c>
      <c r="I197" s="192"/>
      <c r="J197" s="193">
        <f t="shared" si="20"/>
        <v>0</v>
      </c>
      <c r="K197" s="189" t="s">
        <v>1</v>
      </c>
      <c r="L197" s="37"/>
      <c r="M197" s="194" t="s">
        <v>1</v>
      </c>
      <c r="N197" s="195" t="s">
        <v>41</v>
      </c>
      <c r="O197" s="69"/>
      <c r="P197" s="196">
        <f t="shared" si="21"/>
        <v>0</v>
      </c>
      <c r="Q197" s="196">
        <v>0</v>
      </c>
      <c r="R197" s="196">
        <f t="shared" si="22"/>
        <v>0</v>
      </c>
      <c r="S197" s="196">
        <v>0</v>
      </c>
      <c r="T197" s="197">
        <f t="shared" si="2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98" t="s">
        <v>183</v>
      </c>
      <c r="AT197" s="198" t="s">
        <v>167</v>
      </c>
      <c r="AU197" s="198" t="s">
        <v>85</v>
      </c>
      <c r="AY197" s="15" t="s">
        <v>166</v>
      </c>
      <c r="BE197" s="199">
        <f t="shared" si="24"/>
        <v>0</v>
      </c>
      <c r="BF197" s="199">
        <f t="shared" si="25"/>
        <v>0</v>
      </c>
      <c r="BG197" s="199">
        <f t="shared" si="26"/>
        <v>0</v>
      </c>
      <c r="BH197" s="199">
        <f t="shared" si="27"/>
        <v>0</v>
      </c>
      <c r="BI197" s="199">
        <f t="shared" si="28"/>
        <v>0</v>
      </c>
      <c r="BJ197" s="15" t="s">
        <v>83</v>
      </c>
      <c r="BK197" s="199">
        <f t="shared" si="29"/>
        <v>0</v>
      </c>
      <c r="BL197" s="15" t="s">
        <v>183</v>
      </c>
      <c r="BM197" s="198" t="s">
        <v>2919</v>
      </c>
    </row>
    <row r="198" spans="1:65" s="2" customFormat="1" ht="16.5" customHeight="1">
      <c r="A198" s="32"/>
      <c r="B198" s="33"/>
      <c r="C198" s="187" t="s">
        <v>687</v>
      </c>
      <c r="D198" s="187" t="s">
        <v>167</v>
      </c>
      <c r="E198" s="188" t="s">
        <v>2920</v>
      </c>
      <c r="F198" s="189" t="s">
        <v>2921</v>
      </c>
      <c r="G198" s="190" t="s">
        <v>170</v>
      </c>
      <c r="H198" s="191">
        <v>1</v>
      </c>
      <c r="I198" s="192"/>
      <c r="J198" s="193">
        <f t="shared" si="20"/>
        <v>0</v>
      </c>
      <c r="K198" s="189" t="s">
        <v>1</v>
      </c>
      <c r="L198" s="37"/>
      <c r="M198" s="194" t="s">
        <v>1</v>
      </c>
      <c r="N198" s="195" t="s">
        <v>41</v>
      </c>
      <c r="O198" s="69"/>
      <c r="P198" s="196">
        <f t="shared" si="21"/>
        <v>0</v>
      </c>
      <c r="Q198" s="196">
        <v>0</v>
      </c>
      <c r="R198" s="196">
        <f t="shared" si="22"/>
        <v>0</v>
      </c>
      <c r="S198" s="196">
        <v>0</v>
      </c>
      <c r="T198" s="197">
        <f t="shared" si="2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98" t="s">
        <v>183</v>
      </c>
      <c r="AT198" s="198" t="s">
        <v>167</v>
      </c>
      <c r="AU198" s="198" t="s">
        <v>85</v>
      </c>
      <c r="AY198" s="15" t="s">
        <v>166</v>
      </c>
      <c r="BE198" s="199">
        <f t="shared" si="24"/>
        <v>0</v>
      </c>
      <c r="BF198" s="199">
        <f t="shared" si="25"/>
        <v>0</v>
      </c>
      <c r="BG198" s="199">
        <f t="shared" si="26"/>
        <v>0</v>
      </c>
      <c r="BH198" s="199">
        <f t="shared" si="27"/>
        <v>0</v>
      </c>
      <c r="BI198" s="199">
        <f t="shared" si="28"/>
        <v>0</v>
      </c>
      <c r="BJ198" s="15" t="s">
        <v>83</v>
      </c>
      <c r="BK198" s="199">
        <f t="shared" si="29"/>
        <v>0</v>
      </c>
      <c r="BL198" s="15" t="s">
        <v>183</v>
      </c>
      <c r="BM198" s="198" t="s">
        <v>2922</v>
      </c>
    </row>
    <row r="199" spans="1:65" s="2" customFormat="1" ht="16.5" customHeight="1">
      <c r="A199" s="32"/>
      <c r="B199" s="33"/>
      <c r="C199" s="187" t="s">
        <v>691</v>
      </c>
      <c r="D199" s="187" t="s">
        <v>167</v>
      </c>
      <c r="E199" s="188" t="s">
        <v>2923</v>
      </c>
      <c r="F199" s="189" t="s">
        <v>2924</v>
      </c>
      <c r="G199" s="190" t="s">
        <v>170</v>
      </c>
      <c r="H199" s="191">
        <v>1</v>
      </c>
      <c r="I199" s="192"/>
      <c r="J199" s="193">
        <f t="shared" si="20"/>
        <v>0</v>
      </c>
      <c r="K199" s="189" t="s">
        <v>1</v>
      </c>
      <c r="L199" s="37"/>
      <c r="M199" s="194" t="s">
        <v>1</v>
      </c>
      <c r="N199" s="195" t="s">
        <v>41</v>
      </c>
      <c r="O199" s="69"/>
      <c r="P199" s="196">
        <f t="shared" si="21"/>
        <v>0</v>
      </c>
      <c r="Q199" s="196">
        <v>0</v>
      </c>
      <c r="R199" s="196">
        <f t="shared" si="22"/>
        <v>0</v>
      </c>
      <c r="S199" s="196">
        <v>0</v>
      </c>
      <c r="T199" s="197">
        <f t="shared" si="2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98" t="s">
        <v>183</v>
      </c>
      <c r="AT199" s="198" t="s">
        <v>167</v>
      </c>
      <c r="AU199" s="198" t="s">
        <v>85</v>
      </c>
      <c r="AY199" s="15" t="s">
        <v>166</v>
      </c>
      <c r="BE199" s="199">
        <f t="shared" si="24"/>
        <v>0</v>
      </c>
      <c r="BF199" s="199">
        <f t="shared" si="25"/>
        <v>0</v>
      </c>
      <c r="BG199" s="199">
        <f t="shared" si="26"/>
        <v>0</v>
      </c>
      <c r="BH199" s="199">
        <f t="shared" si="27"/>
        <v>0</v>
      </c>
      <c r="BI199" s="199">
        <f t="shared" si="28"/>
        <v>0</v>
      </c>
      <c r="BJ199" s="15" t="s">
        <v>83</v>
      </c>
      <c r="BK199" s="199">
        <f t="shared" si="29"/>
        <v>0</v>
      </c>
      <c r="BL199" s="15" t="s">
        <v>183</v>
      </c>
      <c r="BM199" s="198" t="s">
        <v>2925</v>
      </c>
    </row>
    <row r="200" spans="1:65" s="2" customFormat="1" ht="16.5" customHeight="1">
      <c r="A200" s="32"/>
      <c r="B200" s="33"/>
      <c r="C200" s="187" t="s">
        <v>694</v>
      </c>
      <c r="D200" s="187" t="s">
        <v>167</v>
      </c>
      <c r="E200" s="188" t="s">
        <v>2926</v>
      </c>
      <c r="F200" s="189" t="s">
        <v>2927</v>
      </c>
      <c r="G200" s="190" t="s">
        <v>176</v>
      </c>
      <c r="H200" s="191">
        <v>1</v>
      </c>
      <c r="I200" s="192"/>
      <c r="J200" s="193">
        <f t="shared" si="20"/>
        <v>0</v>
      </c>
      <c r="K200" s="189" t="s">
        <v>1</v>
      </c>
      <c r="L200" s="37"/>
      <c r="M200" s="194" t="s">
        <v>1</v>
      </c>
      <c r="N200" s="195" t="s">
        <v>41</v>
      </c>
      <c r="O200" s="69"/>
      <c r="P200" s="196">
        <f t="shared" si="21"/>
        <v>0</v>
      </c>
      <c r="Q200" s="196">
        <v>0</v>
      </c>
      <c r="R200" s="196">
        <f t="shared" si="22"/>
        <v>0</v>
      </c>
      <c r="S200" s="196">
        <v>0</v>
      </c>
      <c r="T200" s="197">
        <f t="shared" si="2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98" t="s">
        <v>183</v>
      </c>
      <c r="AT200" s="198" t="s">
        <v>167</v>
      </c>
      <c r="AU200" s="198" t="s">
        <v>85</v>
      </c>
      <c r="AY200" s="15" t="s">
        <v>166</v>
      </c>
      <c r="BE200" s="199">
        <f t="shared" si="24"/>
        <v>0</v>
      </c>
      <c r="BF200" s="199">
        <f t="shared" si="25"/>
        <v>0</v>
      </c>
      <c r="BG200" s="199">
        <f t="shared" si="26"/>
        <v>0</v>
      </c>
      <c r="BH200" s="199">
        <f t="shared" si="27"/>
        <v>0</v>
      </c>
      <c r="BI200" s="199">
        <f t="shared" si="28"/>
        <v>0</v>
      </c>
      <c r="BJ200" s="15" t="s">
        <v>83</v>
      </c>
      <c r="BK200" s="199">
        <f t="shared" si="29"/>
        <v>0</v>
      </c>
      <c r="BL200" s="15" t="s">
        <v>183</v>
      </c>
      <c r="BM200" s="198" t="s">
        <v>2928</v>
      </c>
    </row>
    <row r="201" spans="1:65" s="2" customFormat="1" ht="16.5" customHeight="1">
      <c r="A201" s="32"/>
      <c r="B201" s="33"/>
      <c r="C201" s="187" t="s">
        <v>701</v>
      </c>
      <c r="D201" s="187" t="s">
        <v>167</v>
      </c>
      <c r="E201" s="188" t="s">
        <v>2929</v>
      </c>
      <c r="F201" s="189" t="s">
        <v>2930</v>
      </c>
      <c r="G201" s="190" t="s">
        <v>176</v>
      </c>
      <c r="H201" s="191">
        <v>1</v>
      </c>
      <c r="I201" s="192"/>
      <c r="J201" s="193">
        <f t="shared" si="20"/>
        <v>0</v>
      </c>
      <c r="K201" s="189" t="s">
        <v>1</v>
      </c>
      <c r="L201" s="37"/>
      <c r="M201" s="214" t="s">
        <v>1</v>
      </c>
      <c r="N201" s="215" t="s">
        <v>41</v>
      </c>
      <c r="O201" s="216"/>
      <c r="P201" s="217">
        <f t="shared" si="21"/>
        <v>0</v>
      </c>
      <c r="Q201" s="217">
        <v>0</v>
      </c>
      <c r="R201" s="217">
        <f t="shared" si="22"/>
        <v>0</v>
      </c>
      <c r="S201" s="217">
        <v>0</v>
      </c>
      <c r="T201" s="218">
        <f t="shared" si="2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98" t="s">
        <v>183</v>
      </c>
      <c r="AT201" s="198" t="s">
        <v>167</v>
      </c>
      <c r="AU201" s="198" t="s">
        <v>85</v>
      </c>
      <c r="AY201" s="15" t="s">
        <v>166</v>
      </c>
      <c r="BE201" s="199">
        <f t="shared" si="24"/>
        <v>0</v>
      </c>
      <c r="BF201" s="199">
        <f t="shared" si="25"/>
        <v>0</v>
      </c>
      <c r="BG201" s="199">
        <f t="shared" si="26"/>
        <v>0</v>
      </c>
      <c r="BH201" s="199">
        <f t="shared" si="27"/>
        <v>0</v>
      </c>
      <c r="BI201" s="199">
        <f t="shared" si="28"/>
        <v>0</v>
      </c>
      <c r="BJ201" s="15" t="s">
        <v>83</v>
      </c>
      <c r="BK201" s="199">
        <f t="shared" si="29"/>
        <v>0</v>
      </c>
      <c r="BL201" s="15" t="s">
        <v>183</v>
      </c>
      <c r="BM201" s="198" t="s">
        <v>2931</v>
      </c>
    </row>
    <row r="202" spans="1:31" s="2" customFormat="1" ht="6.95" customHeight="1">
      <c r="A202" s="32"/>
      <c r="B202" s="52"/>
      <c r="C202" s="53"/>
      <c r="D202" s="53"/>
      <c r="E202" s="53"/>
      <c r="F202" s="53"/>
      <c r="G202" s="53"/>
      <c r="H202" s="53"/>
      <c r="I202" s="53"/>
      <c r="J202" s="53"/>
      <c r="K202" s="53"/>
      <c r="L202" s="37"/>
      <c r="M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</row>
  </sheetData>
  <sheetProtection algorithmName="SHA-512" hashValue="LFZIYG/1MpPqN8TL09WfP1h21K2kynjNZ4p0KvqQ1RPMXjbcAGS1bWEFWX2s+JGtMmLAB8paVWRD41nNtBDDCg==" saltValue="ka0yPTbvF1T+vHHcAn5ehp5q/8j+Zy+mgKV2uWE/Cs5kH/loC71Ofy97lhm3ptBSGh1eNgfJF5/XlepFWGvcSw==" spinCount="100000" sheet="1" objects="1" scenarios="1" formatColumns="0" formatRows="0" autoFilter="0"/>
  <autoFilter ref="C121:K201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5" t="s">
        <v>118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85</v>
      </c>
    </row>
    <row r="4" spans="2:46" s="1" customFormat="1" ht="24.95" customHeight="1">
      <c r="B4" s="18"/>
      <c r="D4" s="115" t="s">
        <v>137</v>
      </c>
      <c r="L4" s="18"/>
      <c r="M4" s="116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17" t="s">
        <v>16</v>
      </c>
      <c r="L6" s="18"/>
    </row>
    <row r="7" spans="2:12" s="1" customFormat="1" ht="16.5" customHeight="1">
      <c r="B7" s="18"/>
      <c r="E7" s="277" t="str">
        <f>'Rekapitulace stavby'!K6</f>
        <v>Dům s pečovatelskou službou Hranice</v>
      </c>
      <c r="F7" s="278"/>
      <c r="G7" s="278"/>
      <c r="H7" s="278"/>
      <c r="L7" s="18"/>
    </row>
    <row r="8" spans="2:12" s="1" customFormat="1" ht="12" customHeight="1">
      <c r="B8" s="18"/>
      <c r="D8" s="117" t="s">
        <v>138</v>
      </c>
      <c r="L8" s="18"/>
    </row>
    <row r="9" spans="1:31" s="2" customFormat="1" ht="16.5" customHeight="1">
      <c r="A9" s="32"/>
      <c r="B9" s="37"/>
      <c r="C9" s="32"/>
      <c r="D9" s="32"/>
      <c r="E9" s="277" t="s">
        <v>244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117" t="s">
        <v>245</v>
      </c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7"/>
      <c r="C11" s="32"/>
      <c r="D11" s="32"/>
      <c r="E11" s="279" t="s">
        <v>2932</v>
      </c>
      <c r="F11" s="280"/>
      <c r="G11" s="280"/>
      <c r="H11" s="280"/>
      <c r="I11" s="32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7"/>
      <c r="C12" s="32"/>
      <c r="D12" s="32"/>
      <c r="E12" s="32"/>
      <c r="F12" s="32"/>
      <c r="G12" s="32"/>
      <c r="H12" s="32"/>
      <c r="I12" s="32"/>
      <c r="J12" s="32"/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7"/>
      <c r="C13" s="32"/>
      <c r="D13" s="117" t="s">
        <v>18</v>
      </c>
      <c r="E13" s="32"/>
      <c r="F13" s="108" t="s">
        <v>1</v>
      </c>
      <c r="G13" s="32"/>
      <c r="H13" s="32"/>
      <c r="I13" s="117" t="s">
        <v>19</v>
      </c>
      <c r="J13" s="108" t="s">
        <v>1</v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7" t="s">
        <v>20</v>
      </c>
      <c r="E14" s="32"/>
      <c r="F14" s="108" t="s">
        <v>21</v>
      </c>
      <c r="G14" s="32"/>
      <c r="H14" s="32"/>
      <c r="I14" s="117" t="s">
        <v>22</v>
      </c>
      <c r="J14" s="118" t="str">
        <f>'Rekapitulace stavby'!AN8</f>
        <v>12. 3. 2021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7"/>
      <c r="C15" s="32"/>
      <c r="D15" s="32"/>
      <c r="E15" s="32"/>
      <c r="F15" s="32"/>
      <c r="G15" s="32"/>
      <c r="H15" s="32"/>
      <c r="I15" s="32"/>
      <c r="J15" s="32"/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7"/>
      <c r="C16" s="32"/>
      <c r="D16" s="117" t="s">
        <v>24</v>
      </c>
      <c r="E16" s="32"/>
      <c r="F16" s="32"/>
      <c r="G16" s="32"/>
      <c r="H16" s="32"/>
      <c r="I16" s="117" t="s">
        <v>25</v>
      </c>
      <c r="J16" s="108" t="s">
        <v>1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7"/>
      <c r="C17" s="32"/>
      <c r="D17" s="32"/>
      <c r="E17" s="108" t="s">
        <v>26</v>
      </c>
      <c r="F17" s="32"/>
      <c r="G17" s="32"/>
      <c r="H17" s="32"/>
      <c r="I17" s="117" t="s">
        <v>27</v>
      </c>
      <c r="J17" s="108" t="s">
        <v>1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7"/>
      <c r="C19" s="32"/>
      <c r="D19" s="117" t="s">
        <v>28</v>
      </c>
      <c r="E19" s="32"/>
      <c r="F19" s="32"/>
      <c r="G19" s="32"/>
      <c r="H19" s="32"/>
      <c r="I19" s="117" t="s">
        <v>25</v>
      </c>
      <c r="J19" s="28" t="str">
        <f>'Rekapitulace stavby'!AN13</f>
        <v>Vyplň údaj</v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7"/>
      <c r="C20" s="32"/>
      <c r="D20" s="32"/>
      <c r="E20" s="281" t="str">
        <f>'Rekapitulace stavby'!E14</f>
        <v>Vyplň údaj</v>
      </c>
      <c r="F20" s="282"/>
      <c r="G20" s="282"/>
      <c r="H20" s="282"/>
      <c r="I20" s="117" t="s">
        <v>27</v>
      </c>
      <c r="J20" s="28" t="str">
        <f>'Rekapitulace stavby'!AN14</f>
        <v>Vyplň údaj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7"/>
      <c r="C22" s="32"/>
      <c r="D22" s="117" t="s">
        <v>30</v>
      </c>
      <c r="E22" s="32"/>
      <c r="F22" s="32"/>
      <c r="G22" s="32"/>
      <c r="H22" s="32"/>
      <c r="I22" s="117" t="s">
        <v>25</v>
      </c>
      <c r="J22" s="108" t="s">
        <v>1</v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7"/>
      <c r="C23" s="32"/>
      <c r="D23" s="32"/>
      <c r="E23" s="108" t="s">
        <v>31</v>
      </c>
      <c r="F23" s="32"/>
      <c r="G23" s="32"/>
      <c r="H23" s="32"/>
      <c r="I23" s="117" t="s">
        <v>27</v>
      </c>
      <c r="J23" s="108" t="s">
        <v>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7"/>
      <c r="C25" s="32"/>
      <c r="D25" s="117" t="s">
        <v>33</v>
      </c>
      <c r="E25" s="32"/>
      <c r="F25" s="32"/>
      <c r="G25" s="32"/>
      <c r="H25" s="32"/>
      <c r="I25" s="117" t="s">
        <v>25</v>
      </c>
      <c r="J25" s="108" t="s">
        <v>1</v>
      </c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7"/>
      <c r="C26" s="32"/>
      <c r="D26" s="32"/>
      <c r="E26" s="108" t="s">
        <v>34</v>
      </c>
      <c r="F26" s="32"/>
      <c r="G26" s="32"/>
      <c r="H26" s="32"/>
      <c r="I26" s="117" t="s">
        <v>27</v>
      </c>
      <c r="J26" s="108" t="s">
        <v>1</v>
      </c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7"/>
      <c r="C28" s="32"/>
      <c r="D28" s="117" t="s">
        <v>35</v>
      </c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19"/>
      <c r="B29" s="120"/>
      <c r="C29" s="119"/>
      <c r="D29" s="119"/>
      <c r="E29" s="283" t="s">
        <v>1</v>
      </c>
      <c r="F29" s="283"/>
      <c r="G29" s="283"/>
      <c r="H29" s="283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2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3" t="s">
        <v>36</v>
      </c>
      <c r="E32" s="32"/>
      <c r="F32" s="32"/>
      <c r="G32" s="32"/>
      <c r="H32" s="32"/>
      <c r="I32" s="32"/>
      <c r="J32" s="124">
        <f>ROUND(J125,2)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2"/>
      <c r="J33" s="122"/>
      <c r="K33" s="12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5" t="s">
        <v>38</v>
      </c>
      <c r="G34" s="32"/>
      <c r="H34" s="32"/>
      <c r="I34" s="125" t="s">
        <v>37</v>
      </c>
      <c r="J34" s="125" t="s">
        <v>39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6" t="s">
        <v>40</v>
      </c>
      <c r="E35" s="117" t="s">
        <v>41</v>
      </c>
      <c r="F35" s="127">
        <f>ROUND((SUM(BE125:BE144)),2)</f>
        <v>0</v>
      </c>
      <c r="G35" s="32"/>
      <c r="H35" s="32"/>
      <c r="I35" s="128">
        <v>0.21</v>
      </c>
      <c r="J35" s="127">
        <f>ROUND(((SUM(BE125:BE144))*I35),2)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7" t="s">
        <v>42</v>
      </c>
      <c r="F36" s="127">
        <f>ROUND((SUM(BF125:BF144)),2)</f>
        <v>0</v>
      </c>
      <c r="G36" s="32"/>
      <c r="H36" s="32"/>
      <c r="I36" s="128">
        <v>0.15</v>
      </c>
      <c r="J36" s="127">
        <f>ROUND(((SUM(BF125:BF144))*I36),2)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7" t="s">
        <v>43</v>
      </c>
      <c r="F37" s="127">
        <f>ROUND((SUM(BG125:BG144)),2)</f>
        <v>0</v>
      </c>
      <c r="G37" s="32"/>
      <c r="H37" s="32"/>
      <c r="I37" s="128">
        <v>0.21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7" t="s">
        <v>44</v>
      </c>
      <c r="F38" s="127">
        <f>ROUND((SUM(BH125:BH144)),2)</f>
        <v>0</v>
      </c>
      <c r="G38" s="32"/>
      <c r="H38" s="32"/>
      <c r="I38" s="128">
        <v>0.15</v>
      </c>
      <c r="J38" s="127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7" t="s">
        <v>45</v>
      </c>
      <c r="F39" s="127">
        <f>ROUND((SUM(BI125:BI144)),2)</f>
        <v>0</v>
      </c>
      <c r="G39" s="32"/>
      <c r="H39" s="32"/>
      <c r="I39" s="128">
        <v>0</v>
      </c>
      <c r="J39" s="127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9"/>
      <c r="D41" s="130" t="s">
        <v>46</v>
      </c>
      <c r="E41" s="131"/>
      <c r="F41" s="131"/>
      <c r="G41" s="132" t="s">
        <v>47</v>
      </c>
      <c r="H41" s="133" t="s">
        <v>48</v>
      </c>
      <c r="I41" s="131"/>
      <c r="J41" s="134">
        <f>SUM(J32:J39)</f>
        <v>0</v>
      </c>
      <c r="K41" s="135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36" t="s">
        <v>49</v>
      </c>
      <c r="E50" s="137"/>
      <c r="F50" s="137"/>
      <c r="G50" s="136" t="s">
        <v>50</v>
      </c>
      <c r="H50" s="137"/>
      <c r="I50" s="137"/>
      <c r="J50" s="137"/>
      <c r="K50" s="137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38" t="s">
        <v>51</v>
      </c>
      <c r="E61" s="139"/>
      <c r="F61" s="140" t="s">
        <v>52</v>
      </c>
      <c r="G61" s="138" t="s">
        <v>51</v>
      </c>
      <c r="H61" s="139"/>
      <c r="I61" s="139"/>
      <c r="J61" s="141" t="s">
        <v>52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6" t="s">
        <v>53</v>
      </c>
      <c r="E65" s="142"/>
      <c r="F65" s="142"/>
      <c r="G65" s="136" t="s">
        <v>54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38" t="s">
        <v>51</v>
      </c>
      <c r="E76" s="139"/>
      <c r="F76" s="140" t="s">
        <v>52</v>
      </c>
      <c r="G76" s="138" t="s">
        <v>51</v>
      </c>
      <c r="H76" s="139"/>
      <c r="I76" s="139"/>
      <c r="J76" s="141" t="s">
        <v>52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4" t="str">
        <f>E7</f>
        <v>Dům s pečovatelskou službou Hranice</v>
      </c>
      <c r="F85" s="285"/>
      <c r="G85" s="285"/>
      <c r="H85" s="285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19"/>
      <c r="C86" s="27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2"/>
      <c r="B87" s="33"/>
      <c r="C87" s="34"/>
      <c r="D87" s="34"/>
      <c r="E87" s="284" t="s">
        <v>244</v>
      </c>
      <c r="F87" s="286"/>
      <c r="G87" s="286"/>
      <c r="H87" s="286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245</v>
      </c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237" t="str">
        <f>E11</f>
        <v>185 - SO 01 - Elektropřípojka</v>
      </c>
      <c r="F89" s="286"/>
      <c r="G89" s="286"/>
      <c r="H89" s="286"/>
      <c r="I89" s="34"/>
      <c r="J89" s="34"/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4"/>
      <c r="E91" s="34"/>
      <c r="F91" s="25" t="str">
        <f>F14</f>
        <v>Hranice u Aše</v>
      </c>
      <c r="G91" s="34"/>
      <c r="H91" s="34"/>
      <c r="I91" s="27" t="s">
        <v>22</v>
      </c>
      <c r="J91" s="64" t="str">
        <f>IF(J14="","",J14)</f>
        <v>12. 3. 2021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4"/>
      <c r="E93" s="34"/>
      <c r="F93" s="25" t="str">
        <f>E17</f>
        <v>Město Hranice</v>
      </c>
      <c r="G93" s="34"/>
      <c r="H93" s="34"/>
      <c r="I93" s="27" t="s">
        <v>30</v>
      </c>
      <c r="J93" s="30" t="str">
        <f>E23</f>
        <v>ing.Kostner Petr</v>
      </c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4"/>
      <c r="E94" s="34"/>
      <c r="F94" s="25" t="str">
        <f>IF(E20="","",E20)</f>
        <v>Vyplň údaj</v>
      </c>
      <c r="G94" s="34"/>
      <c r="H94" s="34"/>
      <c r="I94" s="27" t="s">
        <v>33</v>
      </c>
      <c r="J94" s="30" t="str">
        <f>E26</f>
        <v>Milan Hájek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47" t="s">
        <v>141</v>
      </c>
      <c r="D96" s="148"/>
      <c r="E96" s="148"/>
      <c r="F96" s="148"/>
      <c r="G96" s="148"/>
      <c r="H96" s="148"/>
      <c r="I96" s="148"/>
      <c r="J96" s="149" t="s">
        <v>142</v>
      </c>
      <c r="K96" s="148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49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50" t="s">
        <v>143</v>
      </c>
      <c r="D98" s="34"/>
      <c r="E98" s="34"/>
      <c r="F98" s="34"/>
      <c r="G98" s="34"/>
      <c r="H98" s="34"/>
      <c r="I98" s="34"/>
      <c r="J98" s="82">
        <f>J125</f>
        <v>0</v>
      </c>
      <c r="K98" s="34"/>
      <c r="L98" s="49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5" t="s">
        <v>144</v>
      </c>
    </row>
    <row r="99" spans="2:12" s="9" customFormat="1" ht="24.95" customHeight="1">
      <c r="B99" s="151"/>
      <c r="C99" s="152"/>
      <c r="D99" s="153" t="s">
        <v>256</v>
      </c>
      <c r="E99" s="154"/>
      <c r="F99" s="154"/>
      <c r="G99" s="154"/>
      <c r="H99" s="154"/>
      <c r="I99" s="154"/>
      <c r="J99" s="155">
        <f>J126</f>
        <v>0</v>
      </c>
      <c r="K99" s="152"/>
      <c r="L99" s="156"/>
    </row>
    <row r="100" spans="2:12" s="10" customFormat="1" ht="19.9" customHeight="1">
      <c r="B100" s="157"/>
      <c r="C100" s="102"/>
      <c r="D100" s="158" t="s">
        <v>2697</v>
      </c>
      <c r="E100" s="159"/>
      <c r="F100" s="159"/>
      <c r="G100" s="159"/>
      <c r="H100" s="159"/>
      <c r="I100" s="159"/>
      <c r="J100" s="160">
        <f>J127</f>
        <v>0</v>
      </c>
      <c r="K100" s="102"/>
      <c r="L100" s="161"/>
    </row>
    <row r="101" spans="2:12" s="10" customFormat="1" ht="14.85" customHeight="1">
      <c r="B101" s="157"/>
      <c r="C101" s="102"/>
      <c r="D101" s="158" t="s">
        <v>2933</v>
      </c>
      <c r="E101" s="159"/>
      <c r="F101" s="159"/>
      <c r="G101" s="159"/>
      <c r="H101" s="159"/>
      <c r="I101" s="159"/>
      <c r="J101" s="160">
        <f>J128</f>
        <v>0</v>
      </c>
      <c r="K101" s="102"/>
      <c r="L101" s="161"/>
    </row>
    <row r="102" spans="2:12" s="10" customFormat="1" ht="14.85" customHeight="1">
      <c r="B102" s="157"/>
      <c r="C102" s="102"/>
      <c r="D102" s="158" t="s">
        <v>2934</v>
      </c>
      <c r="E102" s="159"/>
      <c r="F102" s="159"/>
      <c r="G102" s="159"/>
      <c r="H102" s="159"/>
      <c r="I102" s="159"/>
      <c r="J102" s="160">
        <f>J137</f>
        <v>0</v>
      </c>
      <c r="K102" s="102"/>
      <c r="L102" s="161"/>
    </row>
    <row r="103" spans="2:12" s="10" customFormat="1" ht="14.85" customHeight="1">
      <c r="B103" s="157"/>
      <c r="C103" s="102"/>
      <c r="D103" s="158" t="s">
        <v>2935</v>
      </c>
      <c r="E103" s="159"/>
      <c r="F103" s="159"/>
      <c r="G103" s="159"/>
      <c r="H103" s="159"/>
      <c r="I103" s="159"/>
      <c r="J103" s="160">
        <f>J143</f>
        <v>0</v>
      </c>
      <c r="K103" s="102"/>
      <c r="L103" s="161"/>
    </row>
    <row r="104" spans="1:31" s="2" customFormat="1" ht="21.75" customHeight="1">
      <c r="A104" s="32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52"/>
      <c r="C105" s="53"/>
      <c r="D105" s="53"/>
      <c r="E105" s="53"/>
      <c r="F105" s="53"/>
      <c r="G105" s="53"/>
      <c r="H105" s="53"/>
      <c r="I105" s="53"/>
      <c r="J105" s="53"/>
      <c r="K105" s="53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150</v>
      </c>
      <c r="D110" s="34"/>
      <c r="E110" s="34"/>
      <c r="F110" s="34"/>
      <c r="G110" s="34"/>
      <c r="H110" s="34"/>
      <c r="I110" s="34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4"/>
      <c r="E112" s="34"/>
      <c r="F112" s="34"/>
      <c r="G112" s="34"/>
      <c r="H112" s="34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4"/>
      <c r="D113" s="34"/>
      <c r="E113" s="284" t="str">
        <f>E7</f>
        <v>Dům s pečovatelskou službou Hranice</v>
      </c>
      <c r="F113" s="285"/>
      <c r="G113" s="285"/>
      <c r="H113" s="285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2:12" s="1" customFormat="1" ht="12" customHeight="1">
      <c r="B114" s="19"/>
      <c r="C114" s="27" t="s">
        <v>138</v>
      </c>
      <c r="D114" s="20"/>
      <c r="E114" s="20"/>
      <c r="F114" s="20"/>
      <c r="G114" s="20"/>
      <c r="H114" s="20"/>
      <c r="I114" s="20"/>
      <c r="J114" s="20"/>
      <c r="K114" s="20"/>
      <c r="L114" s="18"/>
    </row>
    <row r="115" spans="1:31" s="2" customFormat="1" ht="16.5" customHeight="1">
      <c r="A115" s="32"/>
      <c r="B115" s="33"/>
      <c r="C115" s="34"/>
      <c r="D115" s="34"/>
      <c r="E115" s="284" t="s">
        <v>244</v>
      </c>
      <c r="F115" s="286"/>
      <c r="G115" s="286"/>
      <c r="H115" s="286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245</v>
      </c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4"/>
      <c r="D117" s="34"/>
      <c r="E117" s="237" t="str">
        <f>E11</f>
        <v>185 - SO 01 - Elektropřípojka</v>
      </c>
      <c r="F117" s="286"/>
      <c r="G117" s="286"/>
      <c r="H117" s="286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20</v>
      </c>
      <c r="D119" s="34"/>
      <c r="E119" s="34"/>
      <c r="F119" s="25" t="str">
        <f>F14</f>
        <v>Hranice u Aše</v>
      </c>
      <c r="G119" s="34"/>
      <c r="H119" s="34"/>
      <c r="I119" s="27" t="s">
        <v>22</v>
      </c>
      <c r="J119" s="64" t="str">
        <f>IF(J14="","",J14)</f>
        <v>12. 3. 2021</v>
      </c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2" customHeight="1">
      <c r="A121" s="32"/>
      <c r="B121" s="33"/>
      <c r="C121" s="27" t="s">
        <v>24</v>
      </c>
      <c r="D121" s="34"/>
      <c r="E121" s="34"/>
      <c r="F121" s="25" t="str">
        <f>E17</f>
        <v>Město Hranice</v>
      </c>
      <c r="G121" s="34"/>
      <c r="H121" s="34"/>
      <c r="I121" s="27" t="s">
        <v>30</v>
      </c>
      <c r="J121" s="30" t="str">
        <f>E23</f>
        <v>ing.Kostner Petr</v>
      </c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28</v>
      </c>
      <c r="D122" s="34"/>
      <c r="E122" s="34"/>
      <c r="F122" s="25" t="str">
        <f>IF(E20="","",E20)</f>
        <v>Vyplň údaj</v>
      </c>
      <c r="G122" s="34"/>
      <c r="H122" s="34"/>
      <c r="I122" s="27" t="s">
        <v>33</v>
      </c>
      <c r="J122" s="30" t="str">
        <f>E26</f>
        <v>Milan Hájek</v>
      </c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5" customHeight="1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62"/>
      <c r="B124" s="163"/>
      <c r="C124" s="164" t="s">
        <v>151</v>
      </c>
      <c r="D124" s="165" t="s">
        <v>61</v>
      </c>
      <c r="E124" s="165" t="s">
        <v>57</v>
      </c>
      <c r="F124" s="165" t="s">
        <v>58</v>
      </c>
      <c r="G124" s="165" t="s">
        <v>152</v>
      </c>
      <c r="H124" s="165" t="s">
        <v>153</v>
      </c>
      <c r="I124" s="165" t="s">
        <v>154</v>
      </c>
      <c r="J124" s="165" t="s">
        <v>142</v>
      </c>
      <c r="K124" s="166" t="s">
        <v>155</v>
      </c>
      <c r="L124" s="167"/>
      <c r="M124" s="73" t="s">
        <v>1</v>
      </c>
      <c r="N124" s="74" t="s">
        <v>40</v>
      </c>
      <c r="O124" s="74" t="s">
        <v>156</v>
      </c>
      <c r="P124" s="74" t="s">
        <v>157</v>
      </c>
      <c r="Q124" s="74" t="s">
        <v>158</v>
      </c>
      <c r="R124" s="74" t="s">
        <v>159</v>
      </c>
      <c r="S124" s="74" t="s">
        <v>160</v>
      </c>
      <c r="T124" s="75" t="s">
        <v>161</v>
      </c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</row>
    <row r="125" spans="1:63" s="2" customFormat="1" ht="22.9" customHeight="1">
      <c r="A125" s="32"/>
      <c r="B125" s="33"/>
      <c r="C125" s="80" t="s">
        <v>162</v>
      </c>
      <c r="D125" s="34"/>
      <c r="E125" s="34"/>
      <c r="F125" s="34"/>
      <c r="G125" s="34"/>
      <c r="H125" s="34"/>
      <c r="I125" s="34"/>
      <c r="J125" s="168">
        <f>BK125</f>
        <v>0</v>
      </c>
      <c r="K125" s="34"/>
      <c r="L125" s="37"/>
      <c r="M125" s="76"/>
      <c r="N125" s="169"/>
      <c r="O125" s="77"/>
      <c r="P125" s="170">
        <f>P126</f>
        <v>0</v>
      </c>
      <c r="Q125" s="77"/>
      <c r="R125" s="170">
        <f>R126</f>
        <v>0</v>
      </c>
      <c r="S125" s="77"/>
      <c r="T125" s="171">
        <f>T126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5" t="s">
        <v>75</v>
      </c>
      <c r="AU125" s="15" t="s">
        <v>144</v>
      </c>
      <c r="BK125" s="172">
        <f>BK126</f>
        <v>0</v>
      </c>
    </row>
    <row r="126" spans="2:63" s="12" customFormat="1" ht="25.9" customHeight="1">
      <c r="B126" s="173"/>
      <c r="C126" s="174"/>
      <c r="D126" s="175" t="s">
        <v>75</v>
      </c>
      <c r="E126" s="176" t="s">
        <v>619</v>
      </c>
      <c r="F126" s="176" t="s">
        <v>620</v>
      </c>
      <c r="G126" s="174"/>
      <c r="H126" s="174"/>
      <c r="I126" s="177"/>
      <c r="J126" s="178">
        <f>BK126</f>
        <v>0</v>
      </c>
      <c r="K126" s="174"/>
      <c r="L126" s="179"/>
      <c r="M126" s="180"/>
      <c r="N126" s="181"/>
      <c r="O126" s="181"/>
      <c r="P126" s="182">
        <f>P127</f>
        <v>0</v>
      </c>
      <c r="Q126" s="181"/>
      <c r="R126" s="182">
        <f>R127</f>
        <v>0</v>
      </c>
      <c r="S126" s="181"/>
      <c r="T126" s="183">
        <f>T127</f>
        <v>0</v>
      </c>
      <c r="AR126" s="184" t="s">
        <v>85</v>
      </c>
      <c r="AT126" s="185" t="s">
        <v>75</v>
      </c>
      <c r="AU126" s="185" t="s">
        <v>76</v>
      </c>
      <c r="AY126" s="184" t="s">
        <v>166</v>
      </c>
      <c r="BK126" s="186">
        <f>BK127</f>
        <v>0</v>
      </c>
    </row>
    <row r="127" spans="2:63" s="12" customFormat="1" ht="22.9" customHeight="1">
      <c r="B127" s="173"/>
      <c r="C127" s="174"/>
      <c r="D127" s="175" t="s">
        <v>75</v>
      </c>
      <c r="E127" s="212" t="s">
        <v>2698</v>
      </c>
      <c r="F127" s="212" t="s">
        <v>2699</v>
      </c>
      <c r="G127" s="174"/>
      <c r="H127" s="174"/>
      <c r="I127" s="177"/>
      <c r="J127" s="213">
        <f>BK127</f>
        <v>0</v>
      </c>
      <c r="K127" s="174"/>
      <c r="L127" s="179"/>
      <c r="M127" s="180"/>
      <c r="N127" s="181"/>
      <c r="O127" s="181"/>
      <c r="P127" s="182">
        <f>P128+P137+P143</f>
        <v>0</v>
      </c>
      <c r="Q127" s="181"/>
      <c r="R127" s="182">
        <f>R128+R137+R143</f>
        <v>0</v>
      </c>
      <c r="S127" s="181"/>
      <c r="T127" s="183">
        <f>T128+T137+T143</f>
        <v>0</v>
      </c>
      <c r="AR127" s="184" t="s">
        <v>85</v>
      </c>
      <c r="AT127" s="185" t="s">
        <v>75</v>
      </c>
      <c r="AU127" s="185" t="s">
        <v>83</v>
      </c>
      <c r="AY127" s="184" t="s">
        <v>166</v>
      </c>
      <c r="BK127" s="186">
        <f>BK128+BK137+BK143</f>
        <v>0</v>
      </c>
    </row>
    <row r="128" spans="2:63" s="12" customFormat="1" ht="20.85" customHeight="1">
      <c r="B128" s="173"/>
      <c r="C128" s="174"/>
      <c r="D128" s="175" t="s">
        <v>75</v>
      </c>
      <c r="E128" s="212" t="s">
        <v>2650</v>
      </c>
      <c r="F128" s="212" t="s">
        <v>2936</v>
      </c>
      <c r="G128" s="174"/>
      <c r="H128" s="174"/>
      <c r="I128" s="177"/>
      <c r="J128" s="213">
        <f>BK128</f>
        <v>0</v>
      </c>
      <c r="K128" s="174"/>
      <c r="L128" s="179"/>
      <c r="M128" s="180"/>
      <c r="N128" s="181"/>
      <c r="O128" s="181"/>
      <c r="P128" s="182">
        <f>SUM(P129:P136)</f>
        <v>0</v>
      </c>
      <c r="Q128" s="181"/>
      <c r="R128" s="182">
        <f>SUM(R129:R136)</f>
        <v>0</v>
      </c>
      <c r="S128" s="181"/>
      <c r="T128" s="183">
        <f>SUM(T129:T136)</f>
        <v>0</v>
      </c>
      <c r="AR128" s="184" t="s">
        <v>85</v>
      </c>
      <c r="AT128" s="185" t="s">
        <v>75</v>
      </c>
      <c r="AU128" s="185" t="s">
        <v>85</v>
      </c>
      <c r="AY128" s="184" t="s">
        <v>166</v>
      </c>
      <c r="BK128" s="186">
        <f>SUM(BK129:BK136)</f>
        <v>0</v>
      </c>
    </row>
    <row r="129" spans="1:65" s="2" customFormat="1" ht="16.5" customHeight="1">
      <c r="A129" s="32"/>
      <c r="B129" s="33"/>
      <c r="C129" s="219" t="s">
        <v>83</v>
      </c>
      <c r="D129" s="219" t="s">
        <v>345</v>
      </c>
      <c r="E129" s="220" t="s">
        <v>2937</v>
      </c>
      <c r="F129" s="221" t="s">
        <v>2938</v>
      </c>
      <c r="G129" s="222" t="s">
        <v>2475</v>
      </c>
      <c r="H129" s="223">
        <v>1</v>
      </c>
      <c r="I129" s="224"/>
      <c r="J129" s="225">
        <f aca="true" t="shared" si="0" ref="J129:J136">ROUND(I129*H129,2)</f>
        <v>0</v>
      </c>
      <c r="K129" s="221" t="s">
        <v>1</v>
      </c>
      <c r="L129" s="226"/>
      <c r="M129" s="227" t="s">
        <v>1</v>
      </c>
      <c r="N129" s="228" t="s">
        <v>41</v>
      </c>
      <c r="O129" s="69"/>
      <c r="P129" s="196">
        <f aca="true" t="shared" si="1" ref="P129:P136">O129*H129</f>
        <v>0</v>
      </c>
      <c r="Q129" s="196">
        <v>0</v>
      </c>
      <c r="R129" s="196">
        <f aca="true" t="shared" si="2" ref="R129:R136">Q129*H129</f>
        <v>0</v>
      </c>
      <c r="S129" s="196">
        <v>0</v>
      </c>
      <c r="T129" s="197">
        <f aca="true" t="shared" si="3" ref="T129:T136"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98" t="s">
        <v>440</v>
      </c>
      <c r="AT129" s="198" t="s">
        <v>345</v>
      </c>
      <c r="AU129" s="198" t="s">
        <v>125</v>
      </c>
      <c r="AY129" s="15" t="s">
        <v>166</v>
      </c>
      <c r="BE129" s="199">
        <f aca="true" t="shared" si="4" ref="BE129:BE136">IF(N129="základní",J129,0)</f>
        <v>0</v>
      </c>
      <c r="BF129" s="199">
        <f aca="true" t="shared" si="5" ref="BF129:BF136">IF(N129="snížená",J129,0)</f>
        <v>0</v>
      </c>
      <c r="BG129" s="199">
        <f aca="true" t="shared" si="6" ref="BG129:BG136">IF(N129="zákl. přenesená",J129,0)</f>
        <v>0</v>
      </c>
      <c r="BH129" s="199">
        <f aca="true" t="shared" si="7" ref="BH129:BH136">IF(N129="sníž. přenesená",J129,0)</f>
        <v>0</v>
      </c>
      <c r="BI129" s="199">
        <f aca="true" t="shared" si="8" ref="BI129:BI136">IF(N129="nulová",J129,0)</f>
        <v>0</v>
      </c>
      <c r="BJ129" s="15" t="s">
        <v>83</v>
      </c>
      <c r="BK129" s="199">
        <f aca="true" t="shared" si="9" ref="BK129:BK136">ROUND(I129*H129,2)</f>
        <v>0</v>
      </c>
      <c r="BL129" s="15" t="s">
        <v>183</v>
      </c>
      <c r="BM129" s="198" t="s">
        <v>2939</v>
      </c>
    </row>
    <row r="130" spans="1:65" s="2" customFormat="1" ht="16.5" customHeight="1">
      <c r="A130" s="32"/>
      <c r="B130" s="33"/>
      <c r="C130" s="219" t="s">
        <v>85</v>
      </c>
      <c r="D130" s="219" t="s">
        <v>345</v>
      </c>
      <c r="E130" s="220" t="s">
        <v>2940</v>
      </c>
      <c r="F130" s="221" t="s">
        <v>2941</v>
      </c>
      <c r="G130" s="222" t="s">
        <v>2475</v>
      </c>
      <c r="H130" s="223">
        <v>1</v>
      </c>
      <c r="I130" s="224"/>
      <c r="J130" s="225">
        <f t="shared" si="0"/>
        <v>0</v>
      </c>
      <c r="K130" s="221" t="s">
        <v>1</v>
      </c>
      <c r="L130" s="226"/>
      <c r="M130" s="227" t="s">
        <v>1</v>
      </c>
      <c r="N130" s="228" t="s">
        <v>41</v>
      </c>
      <c r="O130" s="69"/>
      <c r="P130" s="196">
        <f t="shared" si="1"/>
        <v>0</v>
      </c>
      <c r="Q130" s="196">
        <v>0</v>
      </c>
      <c r="R130" s="196">
        <f t="shared" si="2"/>
        <v>0</v>
      </c>
      <c r="S130" s="196">
        <v>0</v>
      </c>
      <c r="T130" s="19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98" t="s">
        <v>440</v>
      </c>
      <c r="AT130" s="198" t="s">
        <v>345</v>
      </c>
      <c r="AU130" s="198" t="s">
        <v>125</v>
      </c>
      <c r="AY130" s="15" t="s">
        <v>166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5" t="s">
        <v>83</v>
      </c>
      <c r="BK130" s="199">
        <f t="shared" si="9"/>
        <v>0</v>
      </c>
      <c r="BL130" s="15" t="s">
        <v>183</v>
      </c>
      <c r="BM130" s="198" t="s">
        <v>2942</v>
      </c>
    </row>
    <row r="131" spans="1:65" s="2" customFormat="1" ht="16.5" customHeight="1">
      <c r="A131" s="32"/>
      <c r="B131" s="33"/>
      <c r="C131" s="219" t="s">
        <v>125</v>
      </c>
      <c r="D131" s="219" t="s">
        <v>345</v>
      </c>
      <c r="E131" s="220" t="s">
        <v>2943</v>
      </c>
      <c r="F131" s="221" t="s">
        <v>2944</v>
      </c>
      <c r="G131" s="222" t="s">
        <v>345</v>
      </c>
      <c r="H131" s="223">
        <v>80</v>
      </c>
      <c r="I131" s="224"/>
      <c r="J131" s="225">
        <f t="shared" si="0"/>
        <v>0</v>
      </c>
      <c r="K131" s="221" t="s">
        <v>1</v>
      </c>
      <c r="L131" s="226"/>
      <c r="M131" s="227" t="s">
        <v>1</v>
      </c>
      <c r="N131" s="228" t="s">
        <v>41</v>
      </c>
      <c r="O131" s="69"/>
      <c r="P131" s="196">
        <f t="shared" si="1"/>
        <v>0</v>
      </c>
      <c r="Q131" s="196">
        <v>0</v>
      </c>
      <c r="R131" s="196">
        <f t="shared" si="2"/>
        <v>0</v>
      </c>
      <c r="S131" s="196">
        <v>0</v>
      </c>
      <c r="T131" s="19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98" t="s">
        <v>440</v>
      </c>
      <c r="AT131" s="198" t="s">
        <v>345</v>
      </c>
      <c r="AU131" s="198" t="s">
        <v>125</v>
      </c>
      <c r="AY131" s="15" t="s">
        <v>166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5" t="s">
        <v>83</v>
      </c>
      <c r="BK131" s="199">
        <f t="shared" si="9"/>
        <v>0</v>
      </c>
      <c r="BL131" s="15" t="s">
        <v>183</v>
      </c>
      <c r="BM131" s="198" t="s">
        <v>2945</v>
      </c>
    </row>
    <row r="132" spans="1:65" s="2" customFormat="1" ht="16.5" customHeight="1">
      <c r="A132" s="32"/>
      <c r="B132" s="33"/>
      <c r="C132" s="219" t="s">
        <v>165</v>
      </c>
      <c r="D132" s="219" t="s">
        <v>345</v>
      </c>
      <c r="E132" s="220" t="s">
        <v>2946</v>
      </c>
      <c r="F132" s="221" t="s">
        <v>2947</v>
      </c>
      <c r="G132" s="222" t="s">
        <v>345</v>
      </c>
      <c r="H132" s="223">
        <v>80</v>
      </c>
      <c r="I132" s="224"/>
      <c r="J132" s="225">
        <f t="shared" si="0"/>
        <v>0</v>
      </c>
      <c r="K132" s="221" t="s">
        <v>1</v>
      </c>
      <c r="L132" s="226"/>
      <c r="M132" s="227" t="s">
        <v>1</v>
      </c>
      <c r="N132" s="228" t="s">
        <v>41</v>
      </c>
      <c r="O132" s="69"/>
      <c r="P132" s="196">
        <f t="shared" si="1"/>
        <v>0</v>
      </c>
      <c r="Q132" s="196">
        <v>0</v>
      </c>
      <c r="R132" s="196">
        <f t="shared" si="2"/>
        <v>0</v>
      </c>
      <c r="S132" s="196">
        <v>0</v>
      </c>
      <c r="T132" s="19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98" t="s">
        <v>440</v>
      </c>
      <c r="AT132" s="198" t="s">
        <v>345</v>
      </c>
      <c r="AU132" s="198" t="s">
        <v>125</v>
      </c>
      <c r="AY132" s="15" t="s">
        <v>166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5" t="s">
        <v>83</v>
      </c>
      <c r="BK132" s="199">
        <f t="shared" si="9"/>
        <v>0</v>
      </c>
      <c r="BL132" s="15" t="s">
        <v>183</v>
      </c>
      <c r="BM132" s="198" t="s">
        <v>2948</v>
      </c>
    </row>
    <row r="133" spans="1:65" s="2" customFormat="1" ht="16.5" customHeight="1">
      <c r="A133" s="32"/>
      <c r="B133" s="33"/>
      <c r="C133" s="219" t="s">
        <v>192</v>
      </c>
      <c r="D133" s="219" t="s">
        <v>345</v>
      </c>
      <c r="E133" s="220" t="s">
        <v>2949</v>
      </c>
      <c r="F133" s="221" t="s">
        <v>2950</v>
      </c>
      <c r="G133" s="222" t="s">
        <v>2951</v>
      </c>
      <c r="H133" s="223">
        <v>5</v>
      </c>
      <c r="I133" s="224"/>
      <c r="J133" s="225">
        <f t="shared" si="0"/>
        <v>0</v>
      </c>
      <c r="K133" s="221" t="s">
        <v>1</v>
      </c>
      <c r="L133" s="226"/>
      <c r="M133" s="227" t="s">
        <v>1</v>
      </c>
      <c r="N133" s="228" t="s">
        <v>41</v>
      </c>
      <c r="O133" s="69"/>
      <c r="P133" s="196">
        <f t="shared" si="1"/>
        <v>0</v>
      </c>
      <c r="Q133" s="196">
        <v>0</v>
      </c>
      <c r="R133" s="196">
        <f t="shared" si="2"/>
        <v>0</v>
      </c>
      <c r="S133" s="196">
        <v>0</v>
      </c>
      <c r="T133" s="19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98" t="s">
        <v>440</v>
      </c>
      <c r="AT133" s="198" t="s">
        <v>345</v>
      </c>
      <c r="AU133" s="198" t="s">
        <v>125</v>
      </c>
      <c r="AY133" s="15" t="s">
        <v>166</v>
      </c>
      <c r="BE133" s="199">
        <f t="shared" si="4"/>
        <v>0</v>
      </c>
      <c r="BF133" s="199">
        <f t="shared" si="5"/>
        <v>0</v>
      </c>
      <c r="BG133" s="199">
        <f t="shared" si="6"/>
        <v>0</v>
      </c>
      <c r="BH133" s="199">
        <f t="shared" si="7"/>
        <v>0</v>
      </c>
      <c r="BI133" s="199">
        <f t="shared" si="8"/>
        <v>0</v>
      </c>
      <c r="BJ133" s="15" t="s">
        <v>83</v>
      </c>
      <c r="BK133" s="199">
        <f t="shared" si="9"/>
        <v>0</v>
      </c>
      <c r="BL133" s="15" t="s">
        <v>183</v>
      </c>
      <c r="BM133" s="198" t="s">
        <v>2952</v>
      </c>
    </row>
    <row r="134" spans="1:65" s="2" customFormat="1" ht="16.5" customHeight="1">
      <c r="A134" s="32"/>
      <c r="B134" s="33"/>
      <c r="C134" s="219" t="s">
        <v>210</v>
      </c>
      <c r="D134" s="219" t="s">
        <v>345</v>
      </c>
      <c r="E134" s="220" t="s">
        <v>2953</v>
      </c>
      <c r="F134" s="221" t="s">
        <v>2954</v>
      </c>
      <c r="G134" s="222" t="s">
        <v>2951</v>
      </c>
      <c r="H134" s="223">
        <v>3</v>
      </c>
      <c r="I134" s="224"/>
      <c r="J134" s="225">
        <f t="shared" si="0"/>
        <v>0</v>
      </c>
      <c r="K134" s="221" t="s">
        <v>1</v>
      </c>
      <c r="L134" s="226"/>
      <c r="M134" s="227" t="s">
        <v>1</v>
      </c>
      <c r="N134" s="228" t="s">
        <v>41</v>
      </c>
      <c r="O134" s="69"/>
      <c r="P134" s="196">
        <f t="shared" si="1"/>
        <v>0</v>
      </c>
      <c r="Q134" s="196">
        <v>0</v>
      </c>
      <c r="R134" s="196">
        <f t="shared" si="2"/>
        <v>0</v>
      </c>
      <c r="S134" s="196">
        <v>0</v>
      </c>
      <c r="T134" s="19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98" t="s">
        <v>440</v>
      </c>
      <c r="AT134" s="198" t="s">
        <v>345</v>
      </c>
      <c r="AU134" s="198" t="s">
        <v>125</v>
      </c>
      <c r="AY134" s="15" t="s">
        <v>166</v>
      </c>
      <c r="BE134" s="199">
        <f t="shared" si="4"/>
        <v>0</v>
      </c>
      <c r="BF134" s="199">
        <f t="shared" si="5"/>
        <v>0</v>
      </c>
      <c r="BG134" s="199">
        <f t="shared" si="6"/>
        <v>0</v>
      </c>
      <c r="BH134" s="199">
        <f t="shared" si="7"/>
        <v>0</v>
      </c>
      <c r="BI134" s="199">
        <f t="shared" si="8"/>
        <v>0</v>
      </c>
      <c r="BJ134" s="15" t="s">
        <v>83</v>
      </c>
      <c r="BK134" s="199">
        <f t="shared" si="9"/>
        <v>0</v>
      </c>
      <c r="BL134" s="15" t="s">
        <v>183</v>
      </c>
      <c r="BM134" s="198" t="s">
        <v>2955</v>
      </c>
    </row>
    <row r="135" spans="1:65" s="2" customFormat="1" ht="16.5" customHeight="1">
      <c r="A135" s="32"/>
      <c r="B135" s="33"/>
      <c r="C135" s="219" t="s">
        <v>214</v>
      </c>
      <c r="D135" s="219" t="s">
        <v>345</v>
      </c>
      <c r="E135" s="220" t="s">
        <v>2956</v>
      </c>
      <c r="F135" s="221" t="s">
        <v>2957</v>
      </c>
      <c r="G135" s="222" t="s">
        <v>2951</v>
      </c>
      <c r="H135" s="223">
        <v>3</v>
      </c>
      <c r="I135" s="224"/>
      <c r="J135" s="225">
        <f t="shared" si="0"/>
        <v>0</v>
      </c>
      <c r="K135" s="221" t="s">
        <v>1</v>
      </c>
      <c r="L135" s="226"/>
      <c r="M135" s="227" t="s">
        <v>1</v>
      </c>
      <c r="N135" s="228" t="s">
        <v>41</v>
      </c>
      <c r="O135" s="69"/>
      <c r="P135" s="196">
        <f t="shared" si="1"/>
        <v>0</v>
      </c>
      <c r="Q135" s="196">
        <v>0</v>
      </c>
      <c r="R135" s="196">
        <f t="shared" si="2"/>
        <v>0</v>
      </c>
      <c r="S135" s="196">
        <v>0</v>
      </c>
      <c r="T135" s="19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98" t="s">
        <v>440</v>
      </c>
      <c r="AT135" s="198" t="s">
        <v>345</v>
      </c>
      <c r="AU135" s="198" t="s">
        <v>125</v>
      </c>
      <c r="AY135" s="15" t="s">
        <v>166</v>
      </c>
      <c r="BE135" s="199">
        <f t="shared" si="4"/>
        <v>0</v>
      </c>
      <c r="BF135" s="199">
        <f t="shared" si="5"/>
        <v>0</v>
      </c>
      <c r="BG135" s="199">
        <f t="shared" si="6"/>
        <v>0</v>
      </c>
      <c r="BH135" s="199">
        <f t="shared" si="7"/>
        <v>0</v>
      </c>
      <c r="BI135" s="199">
        <f t="shared" si="8"/>
        <v>0</v>
      </c>
      <c r="BJ135" s="15" t="s">
        <v>83</v>
      </c>
      <c r="BK135" s="199">
        <f t="shared" si="9"/>
        <v>0</v>
      </c>
      <c r="BL135" s="15" t="s">
        <v>183</v>
      </c>
      <c r="BM135" s="198" t="s">
        <v>2958</v>
      </c>
    </row>
    <row r="136" spans="1:65" s="2" customFormat="1" ht="16.5" customHeight="1">
      <c r="A136" s="32"/>
      <c r="B136" s="33"/>
      <c r="C136" s="219" t="s">
        <v>218</v>
      </c>
      <c r="D136" s="219" t="s">
        <v>345</v>
      </c>
      <c r="E136" s="220" t="s">
        <v>2959</v>
      </c>
      <c r="F136" s="221" t="s">
        <v>2960</v>
      </c>
      <c r="G136" s="222" t="s">
        <v>382</v>
      </c>
      <c r="H136" s="223">
        <v>20</v>
      </c>
      <c r="I136" s="224"/>
      <c r="J136" s="225">
        <f t="shared" si="0"/>
        <v>0</v>
      </c>
      <c r="K136" s="221" t="s">
        <v>1</v>
      </c>
      <c r="L136" s="226"/>
      <c r="M136" s="227" t="s">
        <v>1</v>
      </c>
      <c r="N136" s="228" t="s">
        <v>41</v>
      </c>
      <c r="O136" s="69"/>
      <c r="P136" s="196">
        <f t="shared" si="1"/>
        <v>0</v>
      </c>
      <c r="Q136" s="196">
        <v>0</v>
      </c>
      <c r="R136" s="196">
        <f t="shared" si="2"/>
        <v>0</v>
      </c>
      <c r="S136" s="196">
        <v>0</v>
      </c>
      <c r="T136" s="19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8" t="s">
        <v>440</v>
      </c>
      <c r="AT136" s="198" t="s">
        <v>345</v>
      </c>
      <c r="AU136" s="198" t="s">
        <v>125</v>
      </c>
      <c r="AY136" s="15" t="s">
        <v>166</v>
      </c>
      <c r="BE136" s="199">
        <f t="shared" si="4"/>
        <v>0</v>
      </c>
      <c r="BF136" s="199">
        <f t="shared" si="5"/>
        <v>0</v>
      </c>
      <c r="BG136" s="199">
        <f t="shared" si="6"/>
        <v>0</v>
      </c>
      <c r="BH136" s="199">
        <f t="shared" si="7"/>
        <v>0</v>
      </c>
      <c r="BI136" s="199">
        <f t="shared" si="8"/>
        <v>0</v>
      </c>
      <c r="BJ136" s="15" t="s">
        <v>83</v>
      </c>
      <c r="BK136" s="199">
        <f t="shared" si="9"/>
        <v>0</v>
      </c>
      <c r="BL136" s="15" t="s">
        <v>183</v>
      </c>
      <c r="BM136" s="198" t="s">
        <v>2961</v>
      </c>
    </row>
    <row r="137" spans="2:63" s="12" customFormat="1" ht="20.85" customHeight="1">
      <c r="B137" s="173"/>
      <c r="C137" s="174"/>
      <c r="D137" s="175" t="s">
        <v>75</v>
      </c>
      <c r="E137" s="212" t="s">
        <v>2962</v>
      </c>
      <c r="F137" s="212" t="s">
        <v>270</v>
      </c>
      <c r="G137" s="174"/>
      <c r="H137" s="174"/>
      <c r="I137" s="177"/>
      <c r="J137" s="213">
        <f>BK137</f>
        <v>0</v>
      </c>
      <c r="K137" s="174"/>
      <c r="L137" s="179"/>
      <c r="M137" s="180"/>
      <c r="N137" s="181"/>
      <c r="O137" s="181"/>
      <c r="P137" s="182">
        <f>SUM(P138:P142)</f>
        <v>0</v>
      </c>
      <c r="Q137" s="181"/>
      <c r="R137" s="182">
        <f>SUM(R138:R142)</f>
        <v>0</v>
      </c>
      <c r="S137" s="181"/>
      <c r="T137" s="183">
        <f>SUM(T138:T142)</f>
        <v>0</v>
      </c>
      <c r="AR137" s="184" t="s">
        <v>85</v>
      </c>
      <c r="AT137" s="185" t="s">
        <v>75</v>
      </c>
      <c r="AU137" s="185" t="s">
        <v>85</v>
      </c>
      <c r="AY137" s="184" t="s">
        <v>166</v>
      </c>
      <c r="BK137" s="186">
        <f>SUM(BK138:BK142)</f>
        <v>0</v>
      </c>
    </row>
    <row r="138" spans="1:65" s="2" customFormat="1" ht="16.5" customHeight="1">
      <c r="A138" s="32"/>
      <c r="B138" s="33"/>
      <c r="C138" s="187" t="s">
        <v>222</v>
      </c>
      <c r="D138" s="187" t="s">
        <v>167</v>
      </c>
      <c r="E138" s="188" t="s">
        <v>2963</v>
      </c>
      <c r="F138" s="189" t="s">
        <v>2964</v>
      </c>
      <c r="G138" s="190" t="s">
        <v>382</v>
      </c>
      <c r="H138" s="191">
        <v>20</v>
      </c>
      <c r="I138" s="192"/>
      <c r="J138" s="193">
        <f>ROUND(I138*H138,2)</f>
        <v>0</v>
      </c>
      <c r="K138" s="189" t="s">
        <v>1</v>
      </c>
      <c r="L138" s="37"/>
      <c r="M138" s="194" t="s">
        <v>1</v>
      </c>
      <c r="N138" s="195" t="s">
        <v>41</v>
      </c>
      <c r="O138" s="69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98" t="s">
        <v>183</v>
      </c>
      <c r="AT138" s="198" t="s">
        <v>167</v>
      </c>
      <c r="AU138" s="198" t="s">
        <v>125</v>
      </c>
      <c r="AY138" s="15" t="s">
        <v>166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5" t="s">
        <v>83</v>
      </c>
      <c r="BK138" s="199">
        <f>ROUND(I138*H138,2)</f>
        <v>0</v>
      </c>
      <c r="BL138" s="15" t="s">
        <v>183</v>
      </c>
      <c r="BM138" s="198" t="s">
        <v>2965</v>
      </c>
    </row>
    <row r="139" spans="1:65" s="2" customFormat="1" ht="16.5" customHeight="1">
      <c r="A139" s="32"/>
      <c r="B139" s="33"/>
      <c r="C139" s="187" t="s">
        <v>228</v>
      </c>
      <c r="D139" s="187" t="s">
        <v>167</v>
      </c>
      <c r="E139" s="188" t="s">
        <v>2966</v>
      </c>
      <c r="F139" s="189" t="s">
        <v>2967</v>
      </c>
      <c r="G139" s="190" t="s">
        <v>382</v>
      </c>
      <c r="H139" s="191">
        <v>20</v>
      </c>
      <c r="I139" s="192"/>
      <c r="J139" s="193">
        <f>ROUND(I139*H139,2)</f>
        <v>0</v>
      </c>
      <c r="K139" s="189" t="s">
        <v>1</v>
      </c>
      <c r="L139" s="37"/>
      <c r="M139" s="194" t="s">
        <v>1</v>
      </c>
      <c r="N139" s="195" t="s">
        <v>41</v>
      </c>
      <c r="O139" s="69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98" t="s">
        <v>183</v>
      </c>
      <c r="AT139" s="198" t="s">
        <v>167</v>
      </c>
      <c r="AU139" s="198" t="s">
        <v>125</v>
      </c>
      <c r="AY139" s="15" t="s">
        <v>166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5" t="s">
        <v>83</v>
      </c>
      <c r="BK139" s="199">
        <f>ROUND(I139*H139,2)</f>
        <v>0</v>
      </c>
      <c r="BL139" s="15" t="s">
        <v>183</v>
      </c>
      <c r="BM139" s="198" t="s">
        <v>2968</v>
      </c>
    </row>
    <row r="140" spans="1:65" s="2" customFormat="1" ht="16.5" customHeight="1">
      <c r="A140" s="32"/>
      <c r="B140" s="33"/>
      <c r="C140" s="219" t="s">
        <v>232</v>
      </c>
      <c r="D140" s="219" t="s">
        <v>345</v>
      </c>
      <c r="E140" s="220" t="s">
        <v>2969</v>
      </c>
      <c r="F140" s="221" t="s">
        <v>2970</v>
      </c>
      <c r="G140" s="222" t="s">
        <v>273</v>
      </c>
      <c r="H140" s="223">
        <v>1.371</v>
      </c>
      <c r="I140" s="224"/>
      <c r="J140" s="225">
        <f>ROUND(I140*H140,2)</f>
        <v>0</v>
      </c>
      <c r="K140" s="221" t="s">
        <v>1</v>
      </c>
      <c r="L140" s="226"/>
      <c r="M140" s="227" t="s">
        <v>1</v>
      </c>
      <c r="N140" s="228" t="s">
        <v>41</v>
      </c>
      <c r="O140" s="69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98" t="s">
        <v>440</v>
      </c>
      <c r="AT140" s="198" t="s">
        <v>345</v>
      </c>
      <c r="AU140" s="198" t="s">
        <v>125</v>
      </c>
      <c r="AY140" s="15" t="s">
        <v>166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5" t="s">
        <v>83</v>
      </c>
      <c r="BK140" s="199">
        <f>ROUND(I140*H140,2)</f>
        <v>0</v>
      </c>
      <c r="BL140" s="15" t="s">
        <v>183</v>
      </c>
      <c r="BM140" s="198" t="s">
        <v>2971</v>
      </c>
    </row>
    <row r="141" spans="1:65" s="2" customFormat="1" ht="16.5" customHeight="1">
      <c r="A141" s="32"/>
      <c r="B141" s="33"/>
      <c r="C141" s="187" t="s">
        <v>236</v>
      </c>
      <c r="D141" s="187" t="s">
        <v>167</v>
      </c>
      <c r="E141" s="188" t="s">
        <v>2972</v>
      </c>
      <c r="F141" s="189" t="s">
        <v>2973</v>
      </c>
      <c r="G141" s="190" t="s">
        <v>382</v>
      </c>
      <c r="H141" s="191">
        <v>20</v>
      </c>
      <c r="I141" s="192"/>
      <c r="J141" s="193">
        <f>ROUND(I141*H141,2)</f>
        <v>0</v>
      </c>
      <c r="K141" s="189" t="s">
        <v>1</v>
      </c>
      <c r="L141" s="37"/>
      <c r="M141" s="194" t="s">
        <v>1</v>
      </c>
      <c r="N141" s="195" t="s">
        <v>41</v>
      </c>
      <c r="O141" s="69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98" t="s">
        <v>183</v>
      </c>
      <c r="AT141" s="198" t="s">
        <v>167</v>
      </c>
      <c r="AU141" s="198" t="s">
        <v>125</v>
      </c>
      <c r="AY141" s="15" t="s">
        <v>166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5" t="s">
        <v>83</v>
      </c>
      <c r="BK141" s="199">
        <f>ROUND(I141*H141,2)</f>
        <v>0</v>
      </c>
      <c r="BL141" s="15" t="s">
        <v>183</v>
      </c>
      <c r="BM141" s="198" t="s">
        <v>2974</v>
      </c>
    </row>
    <row r="142" spans="1:65" s="2" customFormat="1" ht="16.5" customHeight="1">
      <c r="A142" s="32"/>
      <c r="B142" s="33"/>
      <c r="C142" s="187" t="s">
        <v>240</v>
      </c>
      <c r="D142" s="187" t="s">
        <v>167</v>
      </c>
      <c r="E142" s="188" t="s">
        <v>2975</v>
      </c>
      <c r="F142" s="189" t="s">
        <v>2976</v>
      </c>
      <c r="G142" s="190" t="s">
        <v>382</v>
      </c>
      <c r="H142" s="191">
        <v>20</v>
      </c>
      <c r="I142" s="192"/>
      <c r="J142" s="193">
        <f>ROUND(I142*H142,2)</f>
        <v>0</v>
      </c>
      <c r="K142" s="189" t="s">
        <v>1</v>
      </c>
      <c r="L142" s="37"/>
      <c r="M142" s="194" t="s">
        <v>1</v>
      </c>
      <c r="N142" s="195" t="s">
        <v>41</v>
      </c>
      <c r="O142" s="69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98" t="s">
        <v>183</v>
      </c>
      <c r="AT142" s="198" t="s">
        <v>167</v>
      </c>
      <c r="AU142" s="198" t="s">
        <v>125</v>
      </c>
      <c r="AY142" s="15" t="s">
        <v>166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5" t="s">
        <v>83</v>
      </c>
      <c r="BK142" s="199">
        <f>ROUND(I142*H142,2)</f>
        <v>0</v>
      </c>
      <c r="BL142" s="15" t="s">
        <v>183</v>
      </c>
      <c r="BM142" s="198" t="s">
        <v>2977</v>
      </c>
    </row>
    <row r="143" spans="2:63" s="12" customFormat="1" ht="20.85" customHeight="1">
      <c r="B143" s="173"/>
      <c r="C143" s="174"/>
      <c r="D143" s="175" t="s">
        <v>75</v>
      </c>
      <c r="E143" s="212" t="s">
        <v>2433</v>
      </c>
      <c r="F143" s="212" t="s">
        <v>2978</v>
      </c>
      <c r="G143" s="174"/>
      <c r="H143" s="174"/>
      <c r="I143" s="177"/>
      <c r="J143" s="213">
        <f>BK143</f>
        <v>0</v>
      </c>
      <c r="K143" s="174"/>
      <c r="L143" s="179"/>
      <c r="M143" s="180"/>
      <c r="N143" s="181"/>
      <c r="O143" s="181"/>
      <c r="P143" s="182">
        <f>P144</f>
        <v>0</v>
      </c>
      <c r="Q143" s="181"/>
      <c r="R143" s="182">
        <f>R144</f>
        <v>0</v>
      </c>
      <c r="S143" s="181"/>
      <c r="T143" s="183">
        <f>T144</f>
        <v>0</v>
      </c>
      <c r="AR143" s="184" t="s">
        <v>85</v>
      </c>
      <c r="AT143" s="185" t="s">
        <v>75</v>
      </c>
      <c r="AU143" s="185" t="s">
        <v>85</v>
      </c>
      <c r="AY143" s="184" t="s">
        <v>166</v>
      </c>
      <c r="BK143" s="186">
        <f>BK144</f>
        <v>0</v>
      </c>
    </row>
    <row r="144" spans="1:65" s="2" customFormat="1" ht="16.5" customHeight="1">
      <c r="A144" s="32"/>
      <c r="B144" s="33"/>
      <c r="C144" s="187" t="s">
        <v>173</v>
      </c>
      <c r="D144" s="187" t="s">
        <v>167</v>
      </c>
      <c r="E144" s="188" t="s">
        <v>2979</v>
      </c>
      <c r="F144" s="189" t="s">
        <v>2980</v>
      </c>
      <c r="G144" s="190" t="s">
        <v>176</v>
      </c>
      <c r="H144" s="191">
        <v>1</v>
      </c>
      <c r="I144" s="192"/>
      <c r="J144" s="193">
        <f>ROUND(I144*H144,2)</f>
        <v>0</v>
      </c>
      <c r="K144" s="189" t="s">
        <v>1</v>
      </c>
      <c r="L144" s="37"/>
      <c r="M144" s="214" t="s">
        <v>1</v>
      </c>
      <c r="N144" s="215" t="s">
        <v>41</v>
      </c>
      <c r="O144" s="216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98" t="s">
        <v>183</v>
      </c>
      <c r="AT144" s="198" t="s">
        <v>167</v>
      </c>
      <c r="AU144" s="198" t="s">
        <v>125</v>
      </c>
      <c r="AY144" s="15" t="s">
        <v>166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5" t="s">
        <v>83</v>
      </c>
      <c r="BK144" s="199">
        <f>ROUND(I144*H144,2)</f>
        <v>0</v>
      </c>
      <c r="BL144" s="15" t="s">
        <v>183</v>
      </c>
      <c r="BM144" s="198" t="s">
        <v>2981</v>
      </c>
    </row>
    <row r="145" spans="1:31" s="2" customFormat="1" ht="6.95" customHeight="1">
      <c r="A145" s="32"/>
      <c r="B145" s="52"/>
      <c r="C145" s="53"/>
      <c r="D145" s="53"/>
      <c r="E145" s="53"/>
      <c r="F145" s="53"/>
      <c r="G145" s="53"/>
      <c r="H145" s="53"/>
      <c r="I145" s="53"/>
      <c r="J145" s="53"/>
      <c r="K145" s="53"/>
      <c r="L145" s="37"/>
      <c r="M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</sheetData>
  <sheetProtection algorithmName="SHA-512" hashValue="FGwaXzNgE7s9+lvZjsx7CQNcCAM4XlYze7pSJJOVOTClWSVVDOHtPVYMv7LVo1MENH+Jlo8m3QeA0LPSvPpmKg==" saltValue="wScTA8axQ/g/IMmkFXHV9fpJAQvgdE2/cruPaLRs9bv+VDRKhwOC2cgu1JsnihMbobXUt62vsiwT8OAoGTUrGw==" spinCount="100000" sheet="1" objects="1" scenarios="1" formatColumns="0" formatRows="0" autoFilter="0"/>
  <autoFilter ref="C124:K144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5" t="s">
        <v>121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85</v>
      </c>
    </row>
    <row r="4" spans="2:46" s="1" customFormat="1" ht="24.95" customHeight="1">
      <c r="B4" s="18"/>
      <c r="D4" s="115" t="s">
        <v>137</v>
      </c>
      <c r="L4" s="18"/>
      <c r="M4" s="116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17" t="s">
        <v>16</v>
      </c>
      <c r="L6" s="18"/>
    </row>
    <row r="7" spans="2:12" s="1" customFormat="1" ht="16.5" customHeight="1">
      <c r="B7" s="18"/>
      <c r="E7" s="277" t="str">
        <f>'Rekapitulace stavby'!K6</f>
        <v>Dům s pečovatelskou službou Hranice</v>
      </c>
      <c r="F7" s="278"/>
      <c r="G7" s="278"/>
      <c r="H7" s="278"/>
      <c r="L7" s="18"/>
    </row>
    <row r="8" spans="2:12" s="1" customFormat="1" ht="12" customHeight="1">
      <c r="B8" s="18"/>
      <c r="D8" s="117" t="s">
        <v>138</v>
      </c>
      <c r="L8" s="18"/>
    </row>
    <row r="9" spans="1:31" s="2" customFormat="1" ht="16.5" customHeight="1">
      <c r="A9" s="32"/>
      <c r="B9" s="37"/>
      <c r="C9" s="32"/>
      <c r="D9" s="32"/>
      <c r="E9" s="277" t="s">
        <v>244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117" t="s">
        <v>245</v>
      </c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7"/>
      <c r="C11" s="32"/>
      <c r="D11" s="32"/>
      <c r="E11" s="279" t="s">
        <v>2982</v>
      </c>
      <c r="F11" s="280"/>
      <c r="G11" s="280"/>
      <c r="H11" s="280"/>
      <c r="I11" s="32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7"/>
      <c r="C12" s="32"/>
      <c r="D12" s="32"/>
      <c r="E12" s="32"/>
      <c r="F12" s="32"/>
      <c r="G12" s="32"/>
      <c r="H12" s="32"/>
      <c r="I12" s="32"/>
      <c r="J12" s="32"/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7"/>
      <c r="C13" s="32"/>
      <c r="D13" s="117" t="s">
        <v>18</v>
      </c>
      <c r="E13" s="32"/>
      <c r="F13" s="108" t="s">
        <v>1</v>
      </c>
      <c r="G13" s="32"/>
      <c r="H13" s="32"/>
      <c r="I13" s="117" t="s">
        <v>19</v>
      </c>
      <c r="J13" s="108" t="s">
        <v>1</v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7" t="s">
        <v>20</v>
      </c>
      <c r="E14" s="32"/>
      <c r="F14" s="108" t="s">
        <v>21</v>
      </c>
      <c r="G14" s="32"/>
      <c r="H14" s="32"/>
      <c r="I14" s="117" t="s">
        <v>22</v>
      </c>
      <c r="J14" s="118" t="str">
        <f>'Rekapitulace stavby'!AN8</f>
        <v>12. 3. 2021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7"/>
      <c r="C15" s="32"/>
      <c r="D15" s="32"/>
      <c r="E15" s="32"/>
      <c r="F15" s="32"/>
      <c r="G15" s="32"/>
      <c r="H15" s="32"/>
      <c r="I15" s="32"/>
      <c r="J15" s="32"/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7"/>
      <c r="C16" s="32"/>
      <c r="D16" s="117" t="s">
        <v>24</v>
      </c>
      <c r="E16" s="32"/>
      <c r="F16" s="32"/>
      <c r="G16" s="32"/>
      <c r="H16" s="32"/>
      <c r="I16" s="117" t="s">
        <v>25</v>
      </c>
      <c r="J16" s="108" t="s">
        <v>1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7"/>
      <c r="C17" s="32"/>
      <c r="D17" s="32"/>
      <c r="E17" s="108" t="s">
        <v>26</v>
      </c>
      <c r="F17" s="32"/>
      <c r="G17" s="32"/>
      <c r="H17" s="32"/>
      <c r="I17" s="117" t="s">
        <v>27</v>
      </c>
      <c r="J17" s="108" t="s">
        <v>1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7"/>
      <c r="C19" s="32"/>
      <c r="D19" s="117" t="s">
        <v>28</v>
      </c>
      <c r="E19" s="32"/>
      <c r="F19" s="32"/>
      <c r="G19" s="32"/>
      <c r="H19" s="32"/>
      <c r="I19" s="117" t="s">
        <v>25</v>
      </c>
      <c r="J19" s="28" t="str">
        <f>'Rekapitulace stavby'!AN13</f>
        <v>Vyplň údaj</v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7"/>
      <c r="C20" s="32"/>
      <c r="D20" s="32"/>
      <c r="E20" s="281" t="str">
        <f>'Rekapitulace stavby'!E14</f>
        <v>Vyplň údaj</v>
      </c>
      <c r="F20" s="282"/>
      <c r="G20" s="282"/>
      <c r="H20" s="282"/>
      <c r="I20" s="117" t="s">
        <v>27</v>
      </c>
      <c r="J20" s="28" t="str">
        <f>'Rekapitulace stavby'!AN14</f>
        <v>Vyplň údaj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7"/>
      <c r="C22" s="32"/>
      <c r="D22" s="117" t="s">
        <v>30</v>
      </c>
      <c r="E22" s="32"/>
      <c r="F22" s="32"/>
      <c r="G22" s="32"/>
      <c r="H22" s="32"/>
      <c r="I22" s="117" t="s">
        <v>25</v>
      </c>
      <c r="J22" s="108" t="s">
        <v>1</v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7"/>
      <c r="C23" s="32"/>
      <c r="D23" s="32"/>
      <c r="E23" s="108" t="s">
        <v>31</v>
      </c>
      <c r="F23" s="32"/>
      <c r="G23" s="32"/>
      <c r="H23" s="32"/>
      <c r="I23" s="117" t="s">
        <v>27</v>
      </c>
      <c r="J23" s="108" t="s">
        <v>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7"/>
      <c r="C25" s="32"/>
      <c r="D25" s="117" t="s">
        <v>33</v>
      </c>
      <c r="E25" s="32"/>
      <c r="F25" s="32"/>
      <c r="G25" s="32"/>
      <c r="H25" s="32"/>
      <c r="I25" s="117" t="s">
        <v>25</v>
      </c>
      <c r="J25" s="108" t="s">
        <v>1</v>
      </c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7"/>
      <c r="C26" s="32"/>
      <c r="D26" s="32"/>
      <c r="E26" s="108" t="s">
        <v>34</v>
      </c>
      <c r="F26" s="32"/>
      <c r="G26" s="32"/>
      <c r="H26" s="32"/>
      <c r="I26" s="117" t="s">
        <v>27</v>
      </c>
      <c r="J26" s="108" t="s">
        <v>1</v>
      </c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7"/>
      <c r="C28" s="32"/>
      <c r="D28" s="117" t="s">
        <v>35</v>
      </c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19"/>
      <c r="B29" s="120"/>
      <c r="C29" s="119"/>
      <c r="D29" s="119"/>
      <c r="E29" s="283" t="s">
        <v>1</v>
      </c>
      <c r="F29" s="283"/>
      <c r="G29" s="283"/>
      <c r="H29" s="283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2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3" t="s">
        <v>36</v>
      </c>
      <c r="E32" s="32"/>
      <c r="F32" s="32"/>
      <c r="G32" s="32"/>
      <c r="H32" s="32"/>
      <c r="I32" s="32"/>
      <c r="J32" s="124">
        <f>ROUND(J132,2)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2"/>
      <c r="J33" s="122"/>
      <c r="K33" s="12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5" t="s">
        <v>38</v>
      </c>
      <c r="G34" s="32"/>
      <c r="H34" s="32"/>
      <c r="I34" s="125" t="s">
        <v>37</v>
      </c>
      <c r="J34" s="125" t="s">
        <v>39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6" t="s">
        <v>40</v>
      </c>
      <c r="E35" s="117" t="s">
        <v>41</v>
      </c>
      <c r="F35" s="127">
        <f>ROUND((SUM(BE132:BE252)),2)</f>
        <v>0</v>
      </c>
      <c r="G35" s="32"/>
      <c r="H35" s="32"/>
      <c r="I35" s="128">
        <v>0.21</v>
      </c>
      <c r="J35" s="127">
        <f>ROUND(((SUM(BE132:BE252))*I35),2)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7" t="s">
        <v>42</v>
      </c>
      <c r="F36" s="127">
        <f>ROUND((SUM(BF132:BF252)),2)</f>
        <v>0</v>
      </c>
      <c r="G36" s="32"/>
      <c r="H36" s="32"/>
      <c r="I36" s="128">
        <v>0.15</v>
      </c>
      <c r="J36" s="127">
        <f>ROUND(((SUM(BF132:BF252))*I36),2)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7" t="s">
        <v>43</v>
      </c>
      <c r="F37" s="127">
        <f>ROUND((SUM(BG132:BG252)),2)</f>
        <v>0</v>
      </c>
      <c r="G37" s="32"/>
      <c r="H37" s="32"/>
      <c r="I37" s="128">
        <v>0.21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7" t="s">
        <v>44</v>
      </c>
      <c r="F38" s="127">
        <f>ROUND((SUM(BH132:BH252)),2)</f>
        <v>0</v>
      </c>
      <c r="G38" s="32"/>
      <c r="H38" s="32"/>
      <c r="I38" s="128">
        <v>0.15</v>
      </c>
      <c r="J38" s="127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7" t="s">
        <v>45</v>
      </c>
      <c r="F39" s="127">
        <f>ROUND((SUM(BI132:BI252)),2)</f>
        <v>0</v>
      </c>
      <c r="G39" s="32"/>
      <c r="H39" s="32"/>
      <c r="I39" s="128">
        <v>0</v>
      </c>
      <c r="J39" s="127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9"/>
      <c r="D41" s="130" t="s">
        <v>46</v>
      </c>
      <c r="E41" s="131"/>
      <c r="F41" s="131"/>
      <c r="G41" s="132" t="s">
        <v>47</v>
      </c>
      <c r="H41" s="133" t="s">
        <v>48</v>
      </c>
      <c r="I41" s="131"/>
      <c r="J41" s="134">
        <f>SUM(J32:J39)</f>
        <v>0</v>
      </c>
      <c r="K41" s="135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36" t="s">
        <v>49</v>
      </c>
      <c r="E50" s="137"/>
      <c r="F50" s="137"/>
      <c r="G50" s="136" t="s">
        <v>50</v>
      </c>
      <c r="H50" s="137"/>
      <c r="I50" s="137"/>
      <c r="J50" s="137"/>
      <c r="K50" s="137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38" t="s">
        <v>51</v>
      </c>
      <c r="E61" s="139"/>
      <c r="F61" s="140" t="s">
        <v>52</v>
      </c>
      <c r="G61" s="138" t="s">
        <v>51</v>
      </c>
      <c r="H61" s="139"/>
      <c r="I61" s="139"/>
      <c r="J61" s="141" t="s">
        <v>52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6" t="s">
        <v>53</v>
      </c>
      <c r="E65" s="142"/>
      <c r="F65" s="142"/>
      <c r="G65" s="136" t="s">
        <v>54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38" t="s">
        <v>51</v>
      </c>
      <c r="E76" s="139"/>
      <c r="F76" s="140" t="s">
        <v>52</v>
      </c>
      <c r="G76" s="138" t="s">
        <v>51</v>
      </c>
      <c r="H76" s="139"/>
      <c r="I76" s="139"/>
      <c r="J76" s="141" t="s">
        <v>52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4" t="str">
        <f>E7</f>
        <v>Dům s pečovatelskou službou Hranice</v>
      </c>
      <c r="F85" s="285"/>
      <c r="G85" s="285"/>
      <c r="H85" s="285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19"/>
      <c r="C86" s="27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2"/>
      <c r="B87" s="33"/>
      <c r="C87" s="34"/>
      <c r="D87" s="34"/>
      <c r="E87" s="284" t="s">
        <v>244</v>
      </c>
      <c r="F87" s="286"/>
      <c r="G87" s="286"/>
      <c r="H87" s="286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245</v>
      </c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237" t="str">
        <f>E11</f>
        <v>190 - SO 01 - VZT</v>
      </c>
      <c r="F89" s="286"/>
      <c r="G89" s="286"/>
      <c r="H89" s="286"/>
      <c r="I89" s="34"/>
      <c r="J89" s="34"/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4"/>
      <c r="E91" s="34"/>
      <c r="F91" s="25" t="str">
        <f>F14</f>
        <v>Hranice u Aše</v>
      </c>
      <c r="G91" s="34"/>
      <c r="H91" s="34"/>
      <c r="I91" s="27" t="s">
        <v>22</v>
      </c>
      <c r="J91" s="64" t="str">
        <f>IF(J14="","",J14)</f>
        <v>12. 3. 2021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4"/>
      <c r="E93" s="34"/>
      <c r="F93" s="25" t="str">
        <f>E17</f>
        <v>Město Hranice</v>
      </c>
      <c r="G93" s="34"/>
      <c r="H93" s="34"/>
      <c r="I93" s="27" t="s">
        <v>30</v>
      </c>
      <c r="J93" s="30" t="str">
        <f>E23</f>
        <v>ing.Kostner Petr</v>
      </c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4"/>
      <c r="E94" s="34"/>
      <c r="F94" s="25" t="str">
        <f>IF(E20="","",E20)</f>
        <v>Vyplň údaj</v>
      </c>
      <c r="G94" s="34"/>
      <c r="H94" s="34"/>
      <c r="I94" s="27" t="s">
        <v>33</v>
      </c>
      <c r="J94" s="30" t="str">
        <f>E26</f>
        <v>Milan Hájek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47" t="s">
        <v>141</v>
      </c>
      <c r="D96" s="148"/>
      <c r="E96" s="148"/>
      <c r="F96" s="148"/>
      <c r="G96" s="148"/>
      <c r="H96" s="148"/>
      <c r="I96" s="148"/>
      <c r="J96" s="149" t="s">
        <v>142</v>
      </c>
      <c r="K96" s="148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49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50" t="s">
        <v>143</v>
      </c>
      <c r="D98" s="34"/>
      <c r="E98" s="34"/>
      <c r="F98" s="34"/>
      <c r="G98" s="34"/>
      <c r="H98" s="34"/>
      <c r="I98" s="34"/>
      <c r="J98" s="82">
        <f>J132</f>
        <v>0</v>
      </c>
      <c r="K98" s="34"/>
      <c r="L98" s="49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5" t="s">
        <v>144</v>
      </c>
    </row>
    <row r="99" spans="2:12" s="9" customFormat="1" ht="24.95" customHeight="1">
      <c r="B99" s="151"/>
      <c r="C99" s="152"/>
      <c r="D99" s="153" t="s">
        <v>2983</v>
      </c>
      <c r="E99" s="154"/>
      <c r="F99" s="154"/>
      <c r="G99" s="154"/>
      <c r="H99" s="154"/>
      <c r="I99" s="154"/>
      <c r="J99" s="155">
        <f>J133</f>
        <v>0</v>
      </c>
      <c r="K99" s="152"/>
      <c r="L99" s="156"/>
    </row>
    <row r="100" spans="2:12" s="9" customFormat="1" ht="24.95" customHeight="1">
      <c r="B100" s="151"/>
      <c r="C100" s="152"/>
      <c r="D100" s="153" t="s">
        <v>2984</v>
      </c>
      <c r="E100" s="154"/>
      <c r="F100" s="154"/>
      <c r="G100" s="154"/>
      <c r="H100" s="154"/>
      <c r="I100" s="154"/>
      <c r="J100" s="155">
        <f>J142</f>
        <v>0</v>
      </c>
      <c r="K100" s="152"/>
      <c r="L100" s="156"/>
    </row>
    <row r="101" spans="2:12" s="9" customFormat="1" ht="24.95" customHeight="1">
      <c r="B101" s="151"/>
      <c r="C101" s="152"/>
      <c r="D101" s="153" t="s">
        <v>2985</v>
      </c>
      <c r="E101" s="154"/>
      <c r="F101" s="154"/>
      <c r="G101" s="154"/>
      <c r="H101" s="154"/>
      <c r="I101" s="154"/>
      <c r="J101" s="155">
        <f>J157</f>
        <v>0</v>
      </c>
      <c r="K101" s="152"/>
      <c r="L101" s="156"/>
    </row>
    <row r="102" spans="2:12" s="9" customFormat="1" ht="24.95" customHeight="1">
      <c r="B102" s="151"/>
      <c r="C102" s="152"/>
      <c r="D102" s="153" t="s">
        <v>2986</v>
      </c>
      <c r="E102" s="154"/>
      <c r="F102" s="154"/>
      <c r="G102" s="154"/>
      <c r="H102" s="154"/>
      <c r="I102" s="154"/>
      <c r="J102" s="155">
        <f>J166</f>
        <v>0</v>
      </c>
      <c r="K102" s="152"/>
      <c r="L102" s="156"/>
    </row>
    <row r="103" spans="2:12" s="9" customFormat="1" ht="24.95" customHeight="1">
      <c r="B103" s="151"/>
      <c r="C103" s="152"/>
      <c r="D103" s="153" t="s">
        <v>2987</v>
      </c>
      <c r="E103" s="154"/>
      <c r="F103" s="154"/>
      <c r="G103" s="154"/>
      <c r="H103" s="154"/>
      <c r="I103" s="154"/>
      <c r="J103" s="155">
        <f>J179</f>
        <v>0</v>
      </c>
      <c r="K103" s="152"/>
      <c r="L103" s="156"/>
    </row>
    <row r="104" spans="2:12" s="9" customFormat="1" ht="24.95" customHeight="1">
      <c r="B104" s="151"/>
      <c r="C104" s="152"/>
      <c r="D104" s="153" t="s">
        <v>2988</v>
      </c>
      <c r="E104" s="154"/>
      <c r="F104" s="154"/>
      <c r="G104" s="154"/>
      <c r="H104" s="154"/>
      <c r="I104" s="154"/>
      <c r="J104" s="155">
        <f>J191</f>
        <v>0</v>
      </c>
      <c r="K104" s="152"/>
      <c r="L104" s="156"/>
    </row>
    <row r="105" spans="2:12" s="9" customFormat="1" ht="24.95" customHeight="1">
      <c r="B105" s="151"/>
      <c r="C105" s="152"/>
      <c r="D105" s="153" t="s">
        <v>2989</v>
      </c>
      <c r="E105" s="154"/>
      <c r="F105" s="154"/>
      <c r="G105" s="154"/>
      <c r="H105" s="154"/>
      <c r="I105" s="154"/>
      <c r="J105" s="155">
        <f>J202</f>
        <v>0</v>
      </c>
      <c r="K105" s="152"/>
      <c r="L105" s="156"/>
    </row>
    <row r="106" spans="2:12" s="9" customFormat="1" ht="24.95" customHeight="1">
      <c r="B106" s="151"/>
      <c r="C106" s="152"/>
      <c r="D106" s="153" t="s">
        <v>2990</v>
      </c>
      <c r="E106" s="154"/>
      <c r="F106" s="154"/>
      <c r="G106" s="154"/>
      <c r="H106" s="154"/>
      <c r="I106" s="154"/>
      <c r="J106" s="155">
        <f>J212</f>
        <v>0</v>
      </c>
      <c r="K106" s="152"/>
      <c r="L106" s="156"/>
    </row>
    <row r="107" spans="2:12" s="9" customFormat="1" ht="24.95" customHeight="1">
      <c r="B107" s="151"/>
      <c r="C107" s="152"/>
      <c r="D107" s="153" t="s">
        <v>2991</v>
      </c>
      <c r="E107" s="154"/>
      <c r="F107" s="154"/>
      <c r="G107" s="154"/>
      <c r="H107" s="154"/>
      <c r="I107" s="154"/>
      <c r="J107" s="155">
        <f>J223</f>
        <v>0</v>
      </c>
      <c r="K107" s="152"/>
      <c r="L107" s="156"/>
    </row>
    <row r="108" spans="2:12" s="9" customFormat="1" ht="24.95" customHeight="1">
      <c r="B108" s="151"/>
      <c r="C108" s="152"/>
      <c r="D108" s="153" t="s">
        <v>2992</v>
      </c>
      <c r="E108" s="154"/>
      <c r="F108" s="154"/>
      <c r="G108" s="154"/>
      <c r="H108" s="154"/>
      <c r="I108" s="154"/>
      <c r="J108" s="155">
        <f>J228</f>
        <v>0</v>
      </c>
      <c r="K108" s="152"/>
      <c r="L108" s="156"/>
    </row>
    <row r="109" spans="2:12" s="9" customFormat="1" ht="24.95" customHeight="1">
      <c r="B109" s="151"/>
      <c r="C109" s="152"/>
      <c r="D109" s="153" t="s">
        <v>2993</v>
      </c>
      <c r="E109" s="154"/>
      <c r="F109" s="154"/>
      <c r="G109" s="154"/>
      <c r="H109" s="154"/>
      <c r="I109" s="154"/>
      <c r="J109" s="155">
        <f>J236</f>
        <v>0</v>
      </c>
      <c r="K109" s="152"/>
      <c r="L109" s="156"/>
    </row>
    <row r="110" spans="2:12" s="9" customFormat="1" ht="24.95" customHeight="1">
      <c r="B110" s="151"/>
      <c r="C110" s="152"/>
      <c r="D110" s="153" t="s">
        <v>2994</v>
      </c>
      <c r="E110" s="154"/>
      <c r="F110" s="154"/>
      <c r="G110" s="154"/>
      <c r="H110" s="154"/>
      <c r="I110" s="154"/>
      <c r="J110" s="155">
        <f>J238</f>
        <v>0</v>
      </c>
      <c r="K110" s="152"/>
      <c r="L110" s="156"/>
    </row>
    <row r="111" spans="1:31" s="2" customFormat="1" ht="21.75" customHeight="1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52"/>
      <c r="C112" s="53"/>
      <c r="D112" s="53"/>
      <c r="E112" s="53"/>
      <c r="F112" s="53"/>
      <c r="G112" s="53"/>
      <c r="H112" s="53"/>
      <c r="I112" s="53"/>
      <c r="J112" s="53"/>
      <c r="K112" s="53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6" spans="1:31" s="2" customFormat="1" ht="6.95" customHeight="1">
      <c r="A116" s="32"/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4.95" customHeight="1">
      <c r="A117" s="32"/>
      <c r="B117" s="33"/>
      <c r="C117" s="21" t="s">
        <v>150</v>
      </c>
      <c r="D117" s="34"/>
      <c r="E117" s="34"/>
      <c r="F117" s="34"/>
      <c r="G117" s="34"/>
      <c r="H117" s="34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16</v>
      </c>
      <c r="D119" s="34"/>
      <c r="E119" s="34"/>
      <c r="F119" s="34"/>
      <c r="G119" s="34"/>
      <c r="H119" s="34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4"/>
      <c r="D120" s="34"/>
      <c r="E120" s="284" t="str">
        <f>E7</f>
        <v>Dům s pečovatelskou službou Hranice</v>
      </c>
      <c r="F120" s="285"/>
      <c r="G120" s="285"/>
      <c r="H120" s="285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2:12" s="1" customFormat="1" ht="12" customHeight="1">
      <c r="B121" s="19"/>
      <c r="C121" s="27" t="s">
        <v>138</v>
      </c>
      <c r="D121" s="20"/>
      <c r="E121" s="20"/>
      <c r="F121" s="20"/>
      <c r="G121" s="20"/>
      <c r="H121" s="20"/>
      <c r="I121" s="20"/>
      <c r="J121" s="20"/>
      <c r="K121" s="20"/>
      <c r="L121" s="18"/>
    </row>
    <row r="122" spans="1:31" s="2" customFormat="1" ht="16.5" customHeight="1">
      <c r="A122" s="32"/>
      <c r="B122" s="33"/>
      <c r="C122" s="34"/>
      <c r="D122" s="34"/>
      <c r="E122" s="284" t="s">
        <v>244</v>
      </c>
      <c r="F122" s="286"/>
      <c r="G122" s="286"/>
      <c r="H122" s="286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245</v>
      </c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4"/>
      <c r="D124" s="34"/>
      <c r="E124" s="237" t="str">
        <f>E11</f>
        <v>190 - SO 01 - VZT</v>
      </c>
      <c r="F124" s="286"/>
      <c r="G124" s="286"/>
      <c r="H124" s="286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20</v>
      </c>
      <c r="D126" s="34"/>
      <c r="E126" s="34"/>
      <c r="F126" s="25" t="str">
        <f>F14</f>
        <v>Hranice u Aše</v>
      </c>
      <c r="G126" s="34"/>
      <c r="H126" s="34"/>
      <c r="I126" s="27" t="s">
        <v>22</v>
      </c>
      <c r="J126" s="64" t="str">
        <f>IF(J14="","",J14)</f>
        <v>12. 3. 2021</v>
      </c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24</v>
      </c>
      <c r="D128" s="34"/>
      <c r="E128" s="34"/>
      <c r="F128" s="25" t="str">
        <f>E17</f>
        <v>Město Hranice</v>
      </c>
      <c r="G128" s="34"/>
      <c r="H128" s="34"/>
      <c r="I128" s="27" t="s">
        <v>30</v>
      </c>
      <c r="J128" s="30" t="str">
        <f>E23</f>
        <v>ing.Kostner Petr</v>
      </c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5.2" customHeight="1">
      <c r="A129" s="32"/>
      <c r="B129" s="33"/>
      <c r="C129" s="27" t="s">
        <v>28</v>
      </c>
      <c r="D129" s="34"/>
      <c r="E129" s="34"/>
      <c r="F129" s="25" t="str">
        <f>IF(E20="","",E20)</f>
        <v>Vyplň údaj</v>
      </c>
      <c r="G129" s="34"/>
      <c r="H129" s="34"/>
      <c r="I129" s="27" t="s">
        <v>33</v>
      </c>
      <c r="J129" s="30" t="str">
        <f>E26</f>
        <v>Milan Hájek</v>
      </c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0.35" customHeight="1">
      <c r="A130" s="32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11" customFormat="1" ht="29.25" customHeight="1">
      <c r="A131" s="162"/>
      <c r="B131" s="163"/>
      <c r="C131" s="164" t="s">
        <v>151</v>
      </c>
      <c r="D131" s="165" t="s">
        <v>61</v>
      </c>
      <c r="E131" s="165" t="s">
        <v>57</v>
      </c>
      <c r="F131" s="165" t="s">
        <v>58</v>
      </c>
      <c r="G131" s="165" t="s">
        <v>152</v>
      </c>
      <c r="H131" s="165" t="s">
        <v>153</v>
      </c>
      <c r="I131" s="165" t="s">
        <v>154</v>
      </c>
      <c r="J131" s="165" t="s">
        <v>142</v>
      </c>
      <c r="K131" s="166" t="s">
        <v>155</v>
      </c>
      <c r="L131" s="167"/>
      <c r="M131" s="73" t="s">
        <v>1</v>
      </c>
      <c r="N131" s="74" t="s">
        <v>40</v>
      </c>
      <c r="O131" s="74" t="s">
        <v>156</v>
      </c>
      <c r="P131" s="74" t="s">
        <v>157</v>
      </c>
      <c r="Q131" s="74" t="s">
        <v>158</v>
      </c>
      <c r="R131" s="74" t="s">
        <v>159</v>
      </c>
      <c r="S131" s="74" t="s">
        <v>160</v>
      </c>
      <c r="T131" s="75" t="s">
        <v>161</v>
      </c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</row>
    <row r="132" spans="1:63" s="2" customFormat="1" ht="22.9" customHeight="1">
      <c r="A132" s="32"/>
      <c r="B132" s="33"/>
      <c r="C132" s="80" t="s">
        <v>162</v>
      </c>
      <c r="D132" s="34"/>
      <c r="E132" s="34"/>
      <c r="F132" s="34"/>
      <c r="G132" s="34"/>
      <c r="H132" s="34"/>
      <c r="I132" s="34"/>
      <c r="J132" s="168">
        <f>BK132</f>
        <v>0</v>
      </c>
      <c r="K132" s="34"/>
      <c r="L132" s="37"/>
      <c r="M132" s="76"/>
      <c r="N132" s="169"/>
      <c r="O132" s="77"/>
      <c r="P132" s="170">
        <f>P133+P142+P157+P166+P179+P191+P202+P212+P223+P228+P236+P238</f>
        <v>0</v>
      </c>
      <c r="Q132" s="77"/>
      <c r="R132" s="170">
        <f>R133+R142+R157+R166+R179+R191+R202+R212+R223+R228+R236+R238</f>
        <v>0</v>
      </c>
      <c r="S132" s="77"/>
      <c r="T132" s="171">
        <f>T133+T142+T157+T166+T179+T191+T202+T212+T223+T228+T236+T238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5" t="s">
        <v>75</v>
      </c>
      <c r="AU132" s="15" t="s">
        <v>144</v>
      </c>
      <c r="BK132" s="172">
        <f>BK133+BK142+BK157+BK166+BK179+BK191+BK202+BK212+BK223+BK228+BK236+BK238</f>
        <v>0</v>
      </c>
    </row>
    <row r="133" spans="2:63" s="12" customFormat="1" ht="25.9" customHeight="1">
      <c r="B133" s="173"/>
      <c r="C133" s="174"/>
      <c r="D133" s="175" t="s">
        <v>75</v>
      </c>
      <c r="E133" s="176" t="s">
        <v>2431</v>
      </c>
      <c r="F133" s="176" t="s">
        <v>2995</v>
      </c>
      <c r="G133" s="174"/>
      <c r="H133" s="174"/>
      <c r="I133" s="177"/>
      <c r="J133" s="178">
        <f>BK133</f>
        <v>0</v>
      </c>
      <c r="K133" s="174"/>
      <c r="L133" s="179"/>
      <c r="M133" s="180"/>
      <c r="N133" s="181"/>
      <c r="O133" s="181"/>
      <c r="P133" s="182">
        <f>SUM(P134:P141)</f>
        <v>0</v>
      </c>
      <c r="Q133" s="181"/>
      <c r="R133" s="182">
        <f>SUM(R134:R141)</f>
        <v>0</v>
      </c>
      <c r="S133" s="181"/>
      <c r="T133" s="183">
        <f>SUM(T134:T141)</f>
        <v>0</v>
      </c>
      <c r="AR133" s="184" t="s">
        <v>83</v>
      </c>
      <c r="AT133" s="185" t="s">
        <v>75</v>
      </c>
      <c r="AU133" s="185" t="s">
        <v>76</v>
      </c>
      <c r="AY133" s="184" t="s">
        <v>166</v>
      </c>
      <c r="BK133" s="186">
        <f>SUM(BK134:BK141)</f>
        <v>0</v>
      </c>
    </row>
    <row r="134" spans="1:65" s="2" customFormat="1" ht="49.15" customHeight="1">
      <c r="A134" s="32"/>
      <c r="B134" s="33"/>
      <c r="C134" s="187" t="s">
        <v>76</v>
      </c>
      <c r="D134" s="187" t="s">
        <v>167</v>
      </c>
      <c r="E134" s="188" t="s">
        <v>2996</v>
      </c>
      <c r="F134" s="189" t="s">
        <v>2997</v>
      </c>
      <c r="G134" s="190" t="s">
        <v>2475</v>
      </c>
      <c r="H134" s="191">
        <v>1</v>
      </c>
      <c r="I134" s="192"/>
      <c r="J134" s="193">
        <f aca="true" t="shared" si="0" ref="J134:J141">ROUND(I134*H134,2)</f>
        <v>0</v>
      </c>
      <c r="K134" s="189" t="s">
        <v>1</v>
      </c>
      <c r="L134" s="37"/>
      <c r="M134" s="194" t="s">
        <v>1</v>
      </c>
      <c r="N134" s="195" t="s">
        <v>41</v>
      </c>
      <c r="O134" s="69"/>
      <c r="P134" s="196">
        <f aca="true" t="shared" si="1" ref="P134:P141">O134*H134</f>
        <v>0</v>
      </c>
      <c r="Q134" s="196">
        <v>0</v>
      </c>
      <c r="R134" s="196">
        <f aca="true" t="shared" si="2" ref="R134:R141">Q134*H134</f>
        <v>0</v>
      </c>
      <c r="S134" s="196">
        <v>0</v>
      </c>
      <c r="T134" s="197">
        <f aca="true" t="shared" si="3" ref="T134:T141"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98" t="s">
        <v>165</v>
      </c>
      <c r="AT134" s="198" t="s">
        <v>167</v>
      </c>
      <c r="AU134" s="198" t="s">
        <v>83</v>
      </c>
      <c r="AY134" s="15" t="s">
        <v>166</v>
      </c>
      <c r="BE134" s="199">
        <f aca="true" t="shared" si="4" ref="BE134:BE141">IF(N134="základní",J134,0)</f>
        <v>0</v>
      </c>
      <c r="BF134" s="199">
        <f aca="true" t="shared" si="5" ref="BF134:BF141">IF(N134="snížená",J134,0)</f>
        <v>0</v>
      </c>
      <c r="BG134" s="199">
        <f aca="true" t="shared" si="6" ref="BG134:BG141">IF(N134="zákl. přenesená",J134,0)</f>
        <v>0</v>
      </c>
      <c r="BH134" s="199">
        <f aca="true" t="shared" si="7" ref="BH134:BH141">IF(N134="sníž. přenesená",J134,0)</f>
        <v>0</v>
      </c>
      <c r="BI134" s="199">
        <f aca="true" t="shared" si="8" ref="BI134:BI141">IF(N134="nulová",J134,0)</f>
        <v>0</v>
      </c>
      <c r="BJ134" s="15" t="s">
        <v>83</v>
      </c>
      <c r="BK134" s="199">
        <f aca="true" t="shared" si="9" ref="BK134:BK141">ROUND(I134*H134,2)</f>
        <v>0</v>
      </c>
      <c r="BL134" s="15" t="s">
        <v>165</v>
      </c>
      <c r="BM134" s="198" t="s">
        <v>85</v>
      </c>
    </row>
    <row r="135" spans="1:65" s="2" customFormat="1" ht="21.75" customHeight="1">
      <c r="A135" s="32"/>
      <c r="B135" s="33"/>
      <c r="C135" s="187" t="s">
        <v>76</v>
      </c>
      <c r="D135" s="187" t="s">
        <v>167</v>
      </c>
      <c r="E135" s="188" t="s">
        <v>2998</v>
      </c>
      <c r="F135" s="189" t="s">
        <v>2999</v>
      </c>
      <c r="G135" s="190" t="s">
        <v>2475</v>
      </c>
      <c r="H135" s="191">
        <v>2</v>
      </c>
      <c r="I135" s="192"/>
      <c r="J135" s="193">
        <f t="shared" si="0"/>
        <v>0</v>
      </c>
      <c r="K135" s="189" t="s">
        <v>1</v>
      </c>
      <c r="L135" s="37"/>
      <c r="M135" s="194" t="s">
        <v>1</v>
      </c>
      <c r="N135" s="195" t="s">
        <v>41</v>
      </c>
      <c r="O135" s="69"/>
      <c r="P135" s="196">
        <f t="shared" si="1"/>
        <v>0</v>
      </c>
      <c r="Q135" s="196">
        <v>0</v>
      </c>
      <c r="R135" s="196">
        <f t="shared" si="2"/>
        <v>0</v>
      </c>
      <c r="S135" s="196">
        <v>0</v>
      </c>
      <c r="T135" s="19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98" t="s">
        <v>165</v>
      </c>
      <c r="AT135" s="198" t="s">
        <v>167</v>
      </c>
      <c r="AU135" s="198" t="s">
        <v>83</v>
      </c>
      <c r="AY135" s="15" t="s">
        <v>166</v>
      </c>
      <c r="BE135" s="199">
        <f t="shared" si="4"/>
        <v>0</v>
      </c>
      <c r="BF135" s="199">
        <f t="shared" si="5"/>
        <v>0</v>
      </c>
      <c r="BG135" s="199">
        <f t="shared" si="6"/>
        <v>0</v>
      </c>
      <c r="BH135" s="199">
        <f t="shared" si="7"/>
        <v>0</v>
      </c>
      <c r="BI135" s="199">
        <f t="shared" si="8"/>
        <v>0</v>
      </c>
      <c r="BJ135" s="15" t="s">
        <v>83</v>
      </c>
      <c r="BK135" s="199">
        <f t="shared" si="9"/>
        <v>0</v>
      </c>
      <c r="BL135" s="15" t="s">
        <v>165</v>
      </c>
      <c r="BM135" s="198" t="s">
        <v>165</v>
      </c>
    </row>
    <row r="136" spans="1:65" s="2" customFormat="1" ht="24.2" customHeight="1">
      <c r="A136" s="32"/>
      <c r="B136" s="33"/>
      <c r="C136" s="187" t="s">
        <v>76</v>
      </c>
      <c r="D136" s="187" t="s">
        <v>167</v>
      </c>
      <c r="E136" s="188" t="s">
        <v>3000</v>
      </c>
      <c r="F136" s="189" t="s">
        <v>3001</v>
      </c>
      <c r="G136" s="190" t="s">
        <v>2475</v>
      </c>
      <c r="H136" s="191">
        <v>1</v>
      </c>
      <c r="I136" s="192"/>
      <c r="J136" s="193">
        <f t="shared" si="0"/>
        <v>0</v>
      </c>
      <c r="K136" s="189" t="s">
        <v>1</v>
      </c>
      <c r="L136" s="37"/>
      <c r="M136" s="194" t="s">
        <v>1</v>
      </c>
      <c r="N136" s="195" t="s">
        <v>41</v>
      </c>
      <c r="O136" s="69"/>
      <c r="P136" s="196">
        <f t="shared" si="1"/>
        <v>0</v>
      </c>
      <c r="Q136" s="196">
        <v>0</v>
      </c>
      <c r="R136" s="196">
        <f t="shared" si="2"/>
        <v>0</v>
      </c>
      <c r="S136" s="196">
        <v>0</v>
      </c>
      <c r="T136" s="19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8" t="s">
        <v>165</v>
      </c>
      <c r="AT136" s="198" t="s">
        <v>167</v>
      </c>
      <c r="AU136" s="198" t="s">
        <v>83</v>
      </c>
      <c r="AY136" s="15" t="s">
        <v>166</v>
      </c>
      <c r="BE136" s="199">
        <f t="shared" si="4"/>
        <v>0</v>
      </c>
      <c r="BF136" s="199">
        <f t="shared" si="5"/>
        <v>0</v>
      </c>
      <c r="BG136" s="199">
        <f t="shared" si="6"/>
        <v>0</v>
      </c>
      <c r="BH136" s="199">
        <f t="shared" si="7"/>
        <v>0</v>
      </c>
      <c r="BI136" s="199">
        <f t="shared" si="8"/>
        <v>0</v>
      </c>
      <c r="BJ136" s="15" t="s">
        <v>83</v>
      </c>
      <c r="BK136" s="199">
        <f t="shared" si="9"/>
        <v>0</v>
      </c>
      <c r="BL136" s="15" t="s">
        <v>165</v>
      </c>
      <c r="BM136" s="198" t="s">
        <v>210</v>
      </c>
    </row>
    <row r="137" spans="1:65" s="2" customFormat="1" ht="24.2" customHeight="1">
      <c r="A137" s="32"/>
      <c r="B137" s="33"/>
      <c r="C137" s="187" t="s">
        <v>76</v>
      </c>
      <c r="D137" s="187" t="s">
        <v>167</v>
      </c>
      <c r="E137" s="188" t="s">
        <v>3002</v>
      </c>
      <c r="F137" s="189" t="s">
        <v>3003</v>
      </c>
      <c r="G137" s="190" t="s">
        <v>2475</v>
      </c>
      <c r="H137" s="191">
        <v>6</v>
      </c>
      <c r="I137" s="192"/>
      <c r="J137" s="193">
        <f t="shared" si="0"/>
        <v>0</v>
      </c>
      <c r="K137" s="189" t="s">
        <v>1</v>
      </c>
      <c r="L137" s="37"/>
      <c r="M137" s="194" t="s">
        <v>1</v>
      </c>
      <c r="N137" s="195" t="s">
        <v>41</v>
      </c>
      <c r="O137" s="69"/>
      <c r="P137" s="196">
        <f t="shared" si="1"/>
        <v>0</v>
      </c>
      <c r="Q137" s="196">
        <v>0</v>
      </c>
      <c r="R137" s="196">
        <f t="shared" si="2"/>
        <v>0</v>
      </c>
      <c r="S137" s="196">
        <v>0</v>
      </c>
      <c r="T137" s="19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98" t="s">
        <v>165</v>
      </c>
      <c r="AT137" s="198" t="s">
        <v>167</v>
      </c>
      <c r="AU137" s="198" t="s">
        <v>83</v>
      </c>
      <c r="AY137" s="15" t="s">
        <v>166</v>
      </c>
      <c r="BE137" s="199">
        <f t="shared" si="4"/>
        <v>0</v>
      </c>
      <c r="BF137" s="199">
        <f t="shared" si="5"/>
        <v>0</v>
      </c>
      <c r="BG137" s="199">
        <f t="shared" si="6"/>
        <v>0</v>
      </c>
      <c r="BH137" s="199">
        <f t="shared" si="7"/>
        <v>0</v>
      </c>
      <c r="BI137" s="199">
        <f t="shared" si="8"/>
        <v>0</v>
      </c>
      <c r="BJ137" s="15" t="s">
        <v>83</v>
      </c>
      <c r="BK137" s="199">
        <f t="shared" si="9"/>
        <v>0</v>
      </c>
      <c r="BL137" s="15" t="s">
        <v>165</v>
      </c>
      <c r="BM137" s="198" t="s">
        <v>218</v>
      </c>
    </row>
    <row r="138" spans="1:65" s="2" customFormat="1" ht="24.2" customHeight="1">
      <c r="A138" s="32"/>
      <c r="B138" s="33"/>
      <c r="C138" s="187" t="s">
        <v>76</v>
      </c>
      <c r="D138" s="187" t="s">
        <v>167</v>
      </c>
      <c r="E138" s="188" t="s">
        <v>3004</v>
      </c>
      <c r="F138" s="189" t="s">
        <v>3005</v>
      </c>
      <c r="G138" s="190" t="s">
        <v>2475</v>
      </c>
      <c r="H138" s="191">
        <v>1</v>
      </c>
      <c r="I138" s="192"/>
      <c r="J138" s="193">
        <f t="shared" si="0"/>
        <v>0</v>
      </c>
      <c r="K138" s="189" t="s">
        <v>1</v>
      </c>
      <c r="L138" s="37"/>
      <c r="M138" s="194" t="s">
        <v>1</v>
      </c>
      <c r="N138" s="195" t="s">
        <v>41</v>
      </c>
      <c r="O138" s="69"/>
      <c r="P138" s="196">
        <f t="shared" si="1"/>
        <v>0</v>
      </c>
      <c r="Q138" s="196">
        <v>0</v>
      </c>
      <c r="R138" s="196">
        <f t="shared" si="2"/>
        <v>0</v>
      </c>
      <c r="S138" s="196">
        <v>0</v>
      </c>
      <c r="T138" s="19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98" t="s">
        <v>165</v>
      </c>
      <c r="AT138" s="198" t="s">
        <v>167</v>
      </c>
      <c r="AU138" s="198" t="s">
        <v>83</v>
      </c>
      <c r="AY138" s="15" t="s">
        <v>166</v>
      </c>
      <c r="BE138" s="199">
        <f t="shared" si="4"/>
        <v>0</v>
      </c>
      <c r="BF138" s="199">
        <f t="shared" si="5"/>
        <v>0</v>
      </c>
      <c r="BG138" s="199">
        <f t="shared" si="6"/>
        <v>0</v>
      </c>
      <c r="BH138" s="199">
        <f t="shared" si="7"/>
        <v>0</v>
      </c>
      <c r="BI138" s="199">
        <f t="shared" si="8"/>
        <v>0</v>
      </c>
      <c r="BJ138" s="15" t="s">
        <v>83</v>
      </c>
      <c r="BK138" s="199">
        <f t="shared" si="9"/>
        <v>0</v>
      </c>
      <c r="BL138" s="15" t="s">
        <v>165</v>
      </c>
      <c r="BM138" s="198" t="s">
        <v>228</v>
      </c>
    </row>
    <row r="139" spans="1:65" s="2" customFormat="1" ht="24.2" customHeight="1">
      <c r="A139" s="32"/>
      <c r="B139" s="33"/>
      <c r="C139" s="187" t="s">
        <v>76</v>
      </c>
      <c r="D139" s="187" t="s">
        <v>167</v>
      </c>
      <c r="E139" s="188" t="s">
        <v>3006</v>
      </c>
      <c r="F139" s="189" t="s">
        <v>3007</v>
      </c>
      <c r="G139" s="190" t="s">
        <v>2475</v>
      </c>
      <c r="H139" s="191">
        <v>1</v>
      </c>
      <c r="I139" s="192"/>
      <c r="J139" s="193">
        <f t="shared" si="0"/>
        <v>0</v>
      </c>
      <c r="K139" s="189" t="s">
        <v>1</v>
      </c>
      <c r="L139" s="37"/>
      <c r="M139" s="194" t="s">
        <v>1</v>
      </c>
      <c r="N139" s="195" t="s">
        <v>41</v>
      </c>
      <c r="O139" s="69"/>
      <c r="P139" s="196">
        <f t="shared" si="1"/>
        <v>0</v>
      </c>
      <c r="Q139" s="196">
        <v>0</v>
      </c>
      <c r="R139" s="196">
        <f t="shared" si="2"/>
        <v>0</v>
      </c>
      <c r="S139" s="196">
        <v>0</v>
      </c>
      <c r="T139" s="19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98" t="s">
        <v>165</v>
      </c>
      <c r="AT139" s="198" t="s">
        <v>167</v>
      </c>
      <c r="AU139" s="198" t="s">
        <v>83</v>
      </c>
      <c r="AY139" s="15" t="s">
        <v>166</v>
      </c>
      <c r="BE139" s="199">
        <f t="shared" si="4"/>
        <v>0</v>
      </c>
      <c r="BF139" s="199">
        <f t="shared" si="5"/>
        <v>0</v>
      </c>
      <c r="BG139" s="199">
        <f t="shared" si="6"/>
        <v>0</v>
      </c>
      <c r="BH139" s="199">
        <f t="shared" si="7"/>
        <v>0</v>
      </c>
      <c r="BI139" s="199">
        <f t="shared" si="8"/>
        <v>0</v>
      </c>
      <c r="BJ139" s="15" t="s">
        <v>83</v>
      </c>
      <c r="BK139" s="199">
        <f t="shared" si="9"/>
        <v>0</v>
      </c>
      <c r="BL139" s="15" t="s">
        <v>165</v>
      </c>
      <c r="BM139" s="198" t="s">
        <v>236</v>
      </c>
    </row>
    <row r="140" spans="1:65" s="2" customFormat="1" ht="33" customHeight="1">
      <c r="A140" s="32"/>
      <c r="B140" s="33"/>
      <c r="C140" s="187" t="s">
        <v>76</v>
      </c>
      <c r="D140" s="187" t="s">
        <v>167</v>
      </c>
      <c r="E140" s="188" t="s">
        <v>3008</v>
      </c>
      <c r="F140" s="189" t="s">
        <v>3009</v>
      </c>
      <c r="G140" s="190" t="s">
        <v>3010</v>
      </c>
      <c r="H140" s="191">
        <v>12</v>
      </c>
      <c r="I140" s="192"/>
      <c r="J140" s="193">
        <f t="shared" si="0"/>
        <v>0</v>
      </c>
      <c r="K140" s="189" t="s">
        <v>1</v>
      </c>
      <c r="L140" s="37"/>
      <c r="M140" s="194" t="s">
        <v>1</v>
      </c>
      <c r="N140" s="195" t="s">
        <v>41</v>
      </c>
      <c r="O140" s="69"/>
      <c r="P140" s="196">
        <f t="shared" si="1"/>
        <v>0</v>
      </c>
      <c r="Q140" s="196">
        <v>0</v>
      </c>
      <c r="R140" s="196">
        <f t="shared" si="2"/>
        <v>0</v>
      </c>
      <c r="S140" s="196">
        <v>0</v>
      </c>
      <c r="T140" s="19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98" t="s">
        <v>165</v>
      </c>
      <c r="AT140" s="198" t="s">
        <v>167</v>
      </c>
      <c r="AU140" s="198" t="s">
        <v>83</v>
      </c>
      <c r="AY140" s="15" t="s">
        <v>166</v>
      </c>
      <c r="BE140" s="199">
        <f t="shared" si="4"/>
        <v>0</v>
      </c>
      <c r="BF140" s="199">
        <f t="shared" si="5"/>
        <v>0</v>
      </c>
      <c r="BG140" s="199">
        <f t="shared" si="6"/>
        <v>0</v>
      </c>
      <c r="BH140" s="199">
        <f t="shared" si="7"/>
        <v>0</v>
      </c>
      <c r="BI140" s="199">
        <f t="shared" si="8"/>
        <v>0</v>
      </c>
      <c r="BJ140" s="15" t="s">
        <v>83</v>
      </c>
      <c r="BK140" s="199">
        <f t="shared" si="9"/>
        <v>0</v>
      </c>
      <c r="BL140" s="15" t="s">
        <v>165</v>
      </c>
      <c r="BM140" s="198" t="s">
        <v>173</v>
      </c>
    </row>
    <row r="141" spans="1:65" s="2" customFormat="1" ht="37.9" customHeight="1">
      <c r="A141" s="32"/>
      <c r="B141" s="33"/>
      <c r="C141" s="187" t="s">
        <v>76</v>
      </c>
      <c r="D141" s="187" t="s">
        <v>167</v>
      </c>
      <c r="E141" s="188" t="s">
        <v>3011</v>
      </c>
      <c r="F141" s="189" t="s">
        <v>3012</v>
      </c>
      <c r="G141" s="190" t="s">
        <v>697</v>
      </c>
      <c r="H141" s="229"/>
      <c r="I141" s="192"/>
      <c r="J141" s="193">
        <f t="shared" si="0"/>
        <v>0</v>
      </c>
      <c r="K141" s="189" t="s">
        <v>1</v>
      </c>
      <c r="L141" s="37"/>
      <c r="M141" s="194" t="s">
        <v>1</v>
      </c>
      <c r="N141" s="195" t="s">
        <v>41</v>
      </c>
      <c r="O141" s="69"/>
      <c r="P141" s="196">
        <f t="shared" si="1"/>
        <v>0</v>
      </c>
      <c r="Q141" s="196">
        <v>0</v>
      </c>
      <c r="R141" s="196">
        <f t="shared" si="2"/>
        <v>0</v>
      </c>
      <c r="S141" s="196">
        <v>0</v>
      </c>
      <c r="T141" s="19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98" t="s">
        <v>165</v>
      </c>
      <c r="AT141" s="198" t="s">
        <v>167</v>
      </c>
      <c r="AU141" s="198" t="s">
        <v>83</v>
      </c>
      <c r="AY141" s="15" t="s">
        <v>166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5" t="s">
        <v>83</v>
      </c>
      <c r="BK141" s="199">
        <f t="shared" si="9"/>
        <v>0</v>
      </c>
      <c r="BL141" s="15" t="s">
        <v>165</v>
      </c>
      <c r="BM141" s="198" t="s">
        <v>183</v>
      </c>
    </row>
    <row r="142" spans="2:63" s="12" customFormat="1" ht="25.9" customHeight="1">
      <c r="B142" s="173"/>
      <c r="C142" s="174"/>
      <c r="D142" s="175" t="s">
        <v>75</v>
      </c>
      <c r="E142" s="176" t="s">
        <v>2433</v>
      </c>
      <c r="F142" s="176" t="s">
        <v>3013</v>
      </c>
      <c r="G142" s="174"/>
      <c r="H142" s="174"/>
      <c r="I142" s="177"/>
      <c r="J142" s="178">
        <f>BK142</f>
        <v>0</v>
      </c>
      <c r="K142" s="174"/>
      <c r="L142" s="179"/>
      <c r="M142" s="180"/>
      <c r="N142" s="181"/>
      <c r="O142" s="181"/>
      <c r="P142" s="182">
        <f>SUM(P143:P156)</f>
        <v>0</v>
      </c>
      <c r="Q142" s="181"/>
      <c r="R142" s="182">
        <f>SUM(R143:R156)</f>
        <v>0</v>
      </c>
      <c r="S142" s="181"/>
      <c r="T142" s="183">
        <f>SUM(T143:T156)</f>
        <v>0</v>
      </c>
      <c r="AR142" s="184" t="s">
        <v>83</v>
      </c>
      <c r="AT142" s="185" t="s">
        <v>75</v>
      </c>
      <c r="AU142" s="185" t="s">
        <v>76</v>
      </c>
      <c r="AY142" s="184" t="s">
        <v>166</v>
      </c>
      <c r="BK142" s="186">
        <f>SUM(BK143:BK156)</f>
        <v>0</v>
      </c>
    </row>
    <row r="143" spans="1:65" s="2" customFormat="1" ht="37.9" customHeight="1">
      <c r="A143" s="32"/>
      <c r="B143" s="33"/>
      <c r="C143" s="187" t="s">
        <v>76</v>
      </c>
      <c r="D143" s="187" t="s">
        <v>167</v>
      </c>
      <c r="E143" s="188" t="s">
        <v>3014</v>
      </c>
      <c r="F143" s="189" t="s">
        <v>3015</v>
      </c>
      <c r="G143" s="190" t="s">
        <v>2475</v>
      </c>
      <c r="H143" s="191">
        <v>1</v>
      </c>
      <c r="I143" s="192"/>
      <c r="J143" s="193">
        <f aca="true" t="shared" si="10" ref="J143:J156">ROUND(I143*H143,2)</f>
        <v>0</v>
      </c>
      <c r="K143" s="189" t="s">
        <v>1</v>
      </c>
      <c r="L143" s="37"/>
      <c r="M143" s="194" t="s">
        <v>1</v>
      </c>
      <c r="N143" s="195" t="s">
        <v>41</v>
      </c>
      <c r="O143" s="69"/>
      <c r="P143" s="196">
        <f aca="true" t="shared" si="11" ref="P143:P156">O143*H143</f>
        <v>0</v>
      </c>
      <c r="Q143" s="196">
        <v>0</v>
      </c>
      <c r="R143" s="196">
        <f aca="true" t="shared" si="12" ref="R143:R156">Q143*H143</f>
        <v>0</v>
      </c>
      <c r="S143" s="196">
        <v>0</v>
      </c>
      <c r="T143" s="197">
        <f aca="true" t="shared" si="13" ref="T143:T156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98" t="s">
        <v>165</v>
      </c>
      <c r="AT143" s="198" t="s">
        <v>167</v>
      </c>
      <c r="AU143" s="198" t="s">
        <v>83</v>
      </c>
      <c r="AY143" s="15" t="s">
        <v>166</v>
      </c>
      <c r="BE143" s="199">
        <f aca="true" t="shared" si="14" ref="BE143:BE156">IF(N143="základní",J143,0)</f>
        <v>0</v>
      </c>
      <c r="BF143" s="199">
        <f aca="true" t="shared" si="15" ref="BF143:BF156">IF(N143="snížená",J143,0)</f>
        <v>0</v>
      </c>
      <c r="BG143" s="199">
        <f aca="true" t="shared" si="16" ref="BG143:BG156">IF(N143="zákl. přenesená",J143,0)</f>
        <v>0</v>
      </c>
      <c r="BH143" s="199">
        <f aca="true" t="shared" si="17" ref="BH143:BH156">IF(N143="sníž. přenesená",J143,0)</f>
        <v>0</v>
      </c>
      <c r="BI143" s="199">
        <f aca="true" t="shared" si="18" ref="BI143:BI156">IF(N143="nulová",J143,0)</f>
        <v>0</v>
      </c>
      <c r="BJ143" s="15" t="s">
        <v>83</v>
      </c>
      <c r="BK143" s="199">
        <f aca="true" t="shared" si="19" ref="BK143:BK156">ROUND(I143*H143,2)</f>
        <v>0</v>
      </c>
      <c r="BL143" s="15" t="s">
        <v>165</v>
      </c>
      <c r="BM143" s="198" t="s">
        <v>350</v>
      </c>
    </row>
    <row r="144" spans="1:65" s="2" customFormat="1" ht="49.15" customHeight="1">
      <c r="A144" s="32"/>
      <c r="B144" s="33"/>
      <c r="C144" s="187" t="s">
        <v>76</v>
      </c>
      <c r="D144" s="187" t="s">
        <v>167</v>
      </c>
      <c r="E144" s="188" t="s">
        <v>3016</v>
      </c>
      <c r="F144" s="189" t="s">
        <v>3017</v>
      </c>
      <c r="G144" s="190" t="s">
        <v>2475</v>
      </c>
      <c r="H144" s="191">
        <v>3</v>
      </c>
      <c r="I144" s="192"/>
      <c r="J144" s="193">
        <f t="shared" si="10"/>
        <v>0</v>
      </c>
      <c r="K144" s="189" t="s">
        <v>1</v>
      </c>
      <c r="L144" s="37"/>
      <c r="M144" s="194" t="s">
        <v>1</v>
      </c>
      <c r="N144" s="195" t="s">
        <v>41</v>
      </c>
      <c r="O144" s="69"/>
      <c r="P144" s="196">
        <f t="shared" si="11"/>
        <v>0</v>
      </c>
      <c r="Q144" s="196">
        <v>0</v>
      </c>
      <c r="R144" s="196">
        <f t="shared" si="12"/>
        <v>0</v>
      </c>
      <c r="S144" s="196">
        <v>0</v>
      </c>
      <c r="T144" s="197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98" t="s">
        <v>165</v>
      </c>
      <c r="AT144" s="198" t="s">
        <v>167</v>
      </c>
      <c r="AU144" s="198" t="s">
        <v>83</v>
      </c>
      <c r="AY144" s="15" t="s">
        <v>166</v>
      </c>
      <c r="BE144" s="199">
        <f t="shared" si="14"/>
        <v>0</v>
      </c>
      <c r="BF144" s="199">
        <f t="shared" si="15"/>
        <v>0</v>
      </c>
      <c r="BG144" s="199">
        <f t="shared" si="16"/>
        <v>0</v>
      </c>
      <c r="BH144" s="199">
        <f t="shared" si="17"/>
        <v>0</v>
      </c>
      <c r="BI144" s="199">
        <f t="shared" si="18"/>
        <v>0</v>
      </c>
      <c r="BJ144" s="15" t="s">
        <v>83</v>
      </c>
      <c r="BK144" s="199">
        <f t="shared" si="19"/>
        <v>0</v>
      </c>
      <c r="BL144" s="15" t="s">
        <v>165</v>
      </c>
      <c r="BM144" s="198" t="s">
        <v>364</v>
      </c>
    </row>
    <row r="145" spans="1:65" s="2" customFormat="1" ht="21.75" customHeight="1">
      <c r="A145" s="32"/>
      <c r="B145" s="33"/>
      <c r="C145" s="187" t="s">
        <v>76</v>
      </c>
      <c r="D145" s="187" t="s">
        <v>167</v>
      </c>
      <c r="E145" s="188" t="s">
        <v>3018</v>
      </c>
      <c r="F145" s="189" t="s">
        <v>3019</v>
      </c>
      <c r="G145" s="190" t="s">
        <v>2475</v>
      </c>
      <c r="H145" s="191">
        <v>3</v>
      </c>
      <c r="I145" s="192"/>
      <c r="J145" s="193">
        <f t="shared" si="10"/>
        <v>0</v>
      </c>
      <c r="K145" s="189" t="s">
        <v>1</v>
      </c>
      <c r="L145" s="37"/>
      <c r="M145" s="194" t="s">
        <v>1</v>
      </c>
      <c r="N145" s="195" t="s">
        <v>41</v>
      </c>
      <c r="O145" s="69"/>
      <c r="P145" s="196">
        <f t="shared" si="11"/>
        <v>0</v>
      </c>
      <c r="Q145" s="196">
        <v>0</v>
      </c>
      <c r="R145" s="196">
        <f t="shared" si="12"/>
        <v>0</v>
      </c>
      <c r="S145" s="196">
        <v>0</v>
      </c>
      <c r="T145" s="197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98" t="s">
        <v>165</v>
      </c>
      <c r="AT145" s="198" t="s">
        <v>167</v>
      </c>
      <c r="AU145" s="198" t="s">
        <v>83</v>
      </c>
      <c r="AY145" s="15" t="s">
        <v>166</v>
      </c>
      <c r="BE145" s="199">
        <f t="shared" si="14"/>
        <v>0</v>
      </c>
      <c r="BF145" s="199">
        <f t="shared" si="15"/>
        <v>0</v>
      </c>
      <c r="BG145" s="199">
        <f t="shared" si="16"/>
        <v>0</v>
      </c>
      <c r="BH145" s="199">
        <f t="shared" si="17"/>
        <v>0</v>
      </c>
      <c r="BI145" s="199">
        <f t="shared" si="18"/>
        <v>0</v>
      </c>
      <c r="BJ145" s="15" t="s">
        <v>83</v>
      </c>
      <c r="BK145" s="199">
        <f t="shared" si="19"/>
        <v>0</v>
      </c>
      <c r="BL145" s="15" t="s">
        <v>165</v>
      </c>
      <c r="BM145" s="198" t="s">
        <v>379</v>
      </c>
    </row>
    <row r="146" spans="1:65" s="2" customFormat="1" ht="21.75" customHeight="1">
      <c r="A146" s="32"/>
      <c r="B146" s="33"/>
      <c r="C146" s="187" t="s">
        <v>76</v>
      </c>
      <c r="D146" s="187" t="s">
        <v>167</v>
      </c>
      <c r="E146" s="188" t="s">
        <v>3020</v>
      </c>
      <c r="F146" s="189" t="s">
        <v>3019</v>
      </c>
      <c r="G146" s="190" t="s">
        <v>2475</v>
      </c>
      <c r="H146" s="191">
        <v>3</v>
      </c>
      <c r="I146" s="192"/>
      <c r="J146" s="193">
        <f t="shared" si="10"/>
        <v>0</v>
      </c>
      <c r="K146" s="189" t="s">
        <v>1</v>
      </c>
      <c r="L146" s="37"/>
      <c r="M146" s="194" t="s">
        <v>1</v>
      </c>
      <c r="N146" s="195" t="s">
        <v>41</v>
      </c>
      <c r="O146" s="69"/>
      <c r="P146" s="196">
        <f t="shared" si="11"/>
        <v>0</v>
      </c>
      <c r="Q146" s="196">
        <v>0</v>
      </c>
      <c r="R146" s="196">
        <f t="shared" si="12"/>
        <v>0</v>
      </c>
      <c r="S146" s="196">
        <v>0</v>
      </c>
      <c r="T146" s="197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98" t="s">
        <v>165</v>
      </c>
      <c r="AT146" s="198" t="s">
        <v>167</v>
      </c>
      <c r="AU146" s="198" t="s">
        <v>83</v>
      </c>
      <c r="AY146" s="15" t="s">
        <v>166</v>
      </c>
      <c r="BE146" s="199">
        <f t="shared" si="14"/>
        <v>0</v>
      </c>
      <c r="BF146" s="199">
        <f t="shared" si="15"/>
        <v>0</v>
      </c>
      <c r="BG146" s="199">
        <f t="shared" si="16"/>
        <v>0</v>
      </c>
      <c r="BH146" s="199">
        <f t="shared" si="17"/>
        <v>0</v>
      </c>
      <c r="BI146" s="199">
        <f t="shared" si="18"/>
        <v>0</v>
      </c>
      <c r="BJ146" s="15" t="s">
        <v>83</v>
      </c>
      <c r="BK146" s="199">
        <f t="shared" si="19"/>
        <v>0</v>
      </c>
      <c r="BL146" s="15" t="s">
        <v>165</v>
      </c>
      <c r="BM146" s="198" t="s">
        <v>393</v>
      </c>
    </row>
    <row r="147" spans="1:65" s="2" customFormat="1" ht="16.5" customHeight="1">
      <c r="A147" s="32"/>
      <c r="B147" s="33"/>
      <c r="C147" s="187" t="s">
        <v>76</v>
      </c>
      <c r="D147" s="187" t="s">
        <v>167</v>
      </c>
      <c r="E147" s="188" t="s">
        <v>3021</v>
      </c>
      <c r="F147" s="189" t="s">
        <v>3022</v>
      </c>
      <c r="G147" s="190" t="s">
        <v>2475</v>
      </c>
      <c r="H147" s="191">
        <v>3</v>
      </c>
      <c r="I147" s="192"/>
      <c r="J147" s="193">
        <f t="shared" si="10"/>
        <v>0</v>
      </c>
      <c r="K147" s="189" t="s">
        <v>1</v>
      </c>
      <c r="L147" s="37"/>
      <c r="M147" s="194" t="s">
        <v>1</v>
      </c>
      <c r="N147" s="195" t="s">
        <v>41</v>
      </c>
      <c r="O147" s="69"/>
      <c r="P147" s="196">
        <f t="shared" si="11"/>
        <v>0</v>
      </c>
      <c r="Q147" s="196">
        <v>0</v>
      </c>
      <c r="R147" s="196">
        <f t="shared" si="12"/>
        <v>0</v>
      </c>
      <c r="S147" s="196">
        <v>0</v>
      </c>
      <c r="T147" s="197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98" t="s">
        <v>165</v>
      </c>
      <c r="AT147" s="198" t="s">
        <v>167</v>
      </c>
      <c r="AU147" s="198" t="s">
        <v>83</v>
      </c>
      <c r="AY147" s="15" t="s">
        <v>166</v>
      </c>
      <c r="BE147" s="199">
        <f t="shared" si="14"/>
        <v>0</v>
      </c>
      <c r="BF147" s="199">
        <f t="shared" si="15"/>
        <v>0</v>
      </c>
      <c r="BG147" s="199">
        <f t="shared" si="16"/>
        <v>0</v>
      </c>
      <c r="BH147" s="199">
        <f t="shared" si="17"/>
        <v>0</v>
      </c>
      <c r="BI147" s="199">
        <f t="shared" si="18"/>
        <v>0</v>
      </c>
      <c r="BJ147" s="15" t="s">
        <v>83</v>
      </c>
      <c r="BK147" s="199">
        <f t="shared" si="19"/>
        <v>0</v>
      </c>
      <c r="BL147" s="15" t="s">
        <v>165</v>
      </c>
      <c r="BM147" s="198" t="s">
        <v>408</v>
      </c>
    </row>
    <row r="148" spans="1:65" s="2" customFormat="1" ht="24.2" customHeight="1">
      <c r="A148" s="32"/>
      <c r="B148" s="33"/>
      <c r="C148" s="187" t="s">
        <v>76</v>
      </c>
      <c r="D148" s="187" t="s">
        <v>167</v>
      </c>
      <c r="E148" s="188" t="s">
        <v>3023</v>
      </c>
      <c r="F148" s="189" t="s">
        <v>3024</v>
      </c>
      <c r="G148" s="190" t="s">
        <v>3010</v>
      </c>
      <c r="H148" s="191">
        <v>6</v>
      </c>
      <c r="I148" s="192"/>
      <c r="J148" s="193">
        <f t="shared" si="10"/>
        <v>0</v>
      </c>
      <c r="K148" s="189" t="s">
        <v>1</v>
      </c>
      <c r="L148" s="37"/>
      <c r="M148" s="194" t="s">
        <v>1</v>
      </c>
      <c r="N148" s="195" t="s">
        <v>41</v>
      </c>
      <c r="O148" s="69"/>
      <c r="P148" s="196">
        <f t="shared" si="11"/>
        <v>0</v>
      </c>
      <c r="Q148" s="196">
        <v>0</v>
      </c>
      <c r="R148" s="196">
        <f t="shared" si="12"/>
        <v>0</v>
      </c>
      <c r="S148" s="196">
        <v>0</v>
      </c>
      <c r="T148" s="197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8" t="s">
        <v>165</v>
      </c>
      <c r="AT148" s="198" t="s">
        <v>167</v>
      </c>
      <c r="AU148" s="198" t="s">
        <v>83</v>
      </c>
      <c r="AY148" s="15" t="s">
        <v>166</v>
      </c>
      <c r="BE148" s="199">
        <f t="shared" si="14"/>
        <v>0</v>
      </c>
      <c r="BF148" s="199">
        <f t="shared" si="15"/>
        <v>0</v>
      </c>
      <c r="BG148" s="199">
        <f t="shared" si="16"/>
        <v>0</v>
      </c>
      <c r="BH148" s="199">
        <f t="shared" si="17"/>
        <v>0</v>
      </c>
      <c r="BI148" s="199">
        <f t="shared" si="18"/>
        <v>0</v>
      </c>
      <c r="BJ148" s="15" t="s">
        <v>83</v>
      </c>
      <c r="BK148" s="199">
        <f t="shared" si="19"/>
        <v>0</v>
      </c>
      <c r="BL148" s="15" t="s">
        <v>165</v>
      </c>
      <c r="BM148" s="198" t="s">
        <v>420</v>
      </c>
    </row>
    <row r="149" spans="1:65" s="2" customFormat="1" ht="24.2" customHeight="1">
      <c r="A149" s="32"/>
      <c r="B149" s="33"/>
      <c r="C149" s="187" t="s">
        <v>76</v>
      </c>
      <c r="D149" s="187" t="s">
        <v>167</v>
      </c>
      <c r="E149" s="188" t="s">
        <v>3025</v>
      </c>
      <c r="F149" s="189" t="s">
        <v>3026</v>
      </c>
      <c r="G149" s="190" t="s">
        <v>2475</v>
      </c>
      <c r="H149" s="191">
        <v>3</v>
      </c>
      <c r="I149" s="192"/>
      <c r="J149" s="193">
        <f t="shared" si="10"/>
        <v>0</v>
      </c>
      <c r="K149" s="189" t="s">
        <v>1</v>
      </c>
      <c r="L149" s="37"/>
      <c r="M149" s="194" t="s">
        <v>1</v>
      </c>
      <c r="N149" s="195" t="s">
        <v>41</v>
      </c>
      <c r="O149" s="69"/>
      <c r="P149" s="196">
        <f t="shared" si="11"/>
        <v>0</v>
      </c>
      <c r="Q149" s="196">
        <v>0</v>
      </c>
      <c r="R149" s="196">
        <f t="shared" si="12"/>
        <v>0</v>
      </c>
      <c r="S149" s="196">
        <v>0</v>
      </c>
      <c r="T149" s="197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98" t="s">
        <v>165</v>
      </c>
      <c r="AT149" s="198" t="s">
        <v>167</v>
      </c>
      <c r="AU149" s="198" t="s">
        <v>83</v>
      </c>
      <c r="AY149" s="15" t="s">
        <v>166</v>
      </c>
      <c r="BE149" s="199">
        <f t="shared" si="14"/>
        <v>0</v>
      </c>
      <c r="BF149" s="199">
        <f t="shared" si="15"/>
        <v>0</v>
      </c>
      <c r="BG149" s="199">
        <f t="shared" si="16"/>
        <v>0</v>
      </c>
      <c r="BH149" s="199">
        <f t="shared" si="17"/>
        <v>0</v>
      </c>
      <c r="BI149" s="199">
        <f t="shared" si="18"/>
        <v>0</v>
      </c>
      <c r="BJ149" s="15" t="s">
        <v>83</v>
      </c>
      <c r="BK149" s="199">
        <f t="shared" si="19"/>
        <v>0</v>
      </c>
      <c r="BL149" s="15" t="s">
        <v>165</v>
      </c>
      <c r="BM149" s="198" t="s">
        <v>430</v>
      </c>
    </row>
    <row r="150" spans="1:65" s="2" customFormat="1" ht="24.2" customHeight="1">
      <c r="A150" s="32"/>
      <c r="B150" s="33"/>
      <c r="C150" s="187" t="s">
        <v>76</v>
      </c>
      <c r="D150" s="187" t="s">
        <v>167</v>
      </c>
      <c r="E150" s="188" t="s">
        <v>3027</v>
      </c>
      <c r="F150" s="189" t="s">
        <v>3028</v>
      </c>
      <c r="G150" s="190" t="s">
        <v>3010</v>
      </c>
      <c r="H150" s="191">
        <v>1</v>
      </c>
      <c r="I150" s="192"/>
      <c r="J150" s="193">
        <f t="shared" si="10"/>
        <v>0</v>
      </c>
      <c r="K150" s="189" t="s">
        <v>1</v>
      </c>
      <c r="L150" s="37"/>
      <c r="M150" s="194" t="s">
        <v>1</v>
      </c>
      <c r="N150" s="195" t="s">
        <v>41</v>
      </c>
      <c r="O150" s="69"/>
      <c r="P150" s="196">
        <f t="shared" si="11"/>
        <v>0</v>
      </c>
      <c r="Q150" s="196">
        <v>0</v>
      </c>
      <c r="R150" s="196">
        <f t="shared" si="12"/>
        <v>0</v>
      </c>
      <c r="S150" s="196">
        <v>0</v>
      </c>
      <c r="T150" s="197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98" t="s">
        <v>165</v>
      </c>
      <c r="AT150" s="198" t="s">
        <v>167</v>
      </c>
      <c r="AU150" s="198" t="s">
        <v>83</v>
      </c>
      <c r="AY150" s="15" t="s">
        <v>166</v>
      </c>
      <c r="BE150" s="199">
        <f t="shared" si="14"/>
        <v>0</v>
      </c>
      <c r="BF150" s="199">
        <f t="shared" si="15"/>
        <v>0</v>
      </c>
      <c r="BG150" s="199">
        <f t="shared" si="16"/>
        <v>0</v>
      </c>
      <c r="BH150" s="199">
        <f t="shared" si="17"/>
        <v>0</v>
      </c>
      <c r="BI150" s="199">
        <f t="shared" si="18"/>
        <v>0</v>
      </c>
      <c r="BJ150" s="15" t="s">
        <v>83</v>
      </c>
      <c r="BK150" s="199">
        <f t="shared" si="19"/>
        <v>0</v>
      </c>
      <c r="BL150" s="15" t="s">
        <v>165</v>
      </c>
      <c r="BM150" s="198" t="s">
        <v>440</v>
      </c>
    </row>
    <row r="151" spans="1:65" s="2" customFormat="1" ht="33" customHeight="1">
      <c r="A151" s="32"/>
      <c r="B151" s="33"/>
      <c r="C151" s="187" t="s">
        <v>76</v>
      </c>
      <c r="D151" s="187" t="s">
        <v>167</v>
      </c>
      <c r="E151" s="188" t="s">
        <v>3029</v>
      </c>
      <c r="F151" s="189" t="s">
        <v>3030</v>
      </c>
      <c r="G151" s="190" t="s">
        <v>3010</v>
      </c>
      <c r="H151" s="191">
        <v>20</v>
      </c>
      <c r="I151" s="192"/>
      <c r="J151" s="193">
        <f t="shared" si="10"/>
        <v>0</v>
      </c>
      <c r="K151" s="189" t="s">
        <v>1</v>
      </c>
      <c r="L151" s="37"/>
      <c r="M151" s="194" t="s">
        <v>1</v>
      </c>
      <c r="N151" s="195" t="s">
        <v>41</v>
      </c>
      <c r="O151" s="69"/>
      <c r="P151" s="196">
        <f t="shared" si="11"/>
        <v>0</v>
      </c>
      <c r="Q151" s="196">
        <v>0</v>
      </c>
      <c r="R151" s="196">
        <f t="shared" si="12"/>
        <v>0</v>
      </c>
      <c r="S151" s="196">
        <v>0</v>
      </c>
      <c r="T151" s="197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98" t="s">
        <v>165</v>
      </c>
      <c r="AT151" s="198" t="s">
        <v>167</v>
      </c>
      <c r="AU151" s="198" t="s">
        <v>83</v>
      </c>
      <c r="AY151" s="15" t="s">
        <v>166</v>
      </c>
      <c r="BE151" s="199">
        <f t="shared" si="14"/>
        <v>0</v>
      </c>
      <c r="BF151" s="199">
        <f t="shared" si="15"/>
        <v>0</v>
      </c>
      <c r="BG151" s="199">
        <f t="shared" si="16"/>
        <v>0</v>
      </c>
      <c r="BH151" s="199">
        <f t="shared" si="17"/>
        <v>0</v>
      </c>
      <c r="BI151" s="199">
        <f t="shared" si="18"/>
        <v>0</v>
      </c>
      <c r="BJ151" s="15" t="s">
        <v>83</v>
      </c>
      <c r="BK151" s="199">
        <f t="shared" si="19"/>
        <v>0</v>
      </c>
      <c r="BL151" s="15" t="s">
        <v>165</v>
      </c>
      <c r="BM151" s="198" t="s">
        <v>449</v>
      </c>
    </row>
    <row r="152" spans="1:65" s="2" customFormat="1" ht="16.5" customHeight="1">
      <c r="A152" s="32"/>
      <c r="B152" s="33"/>
      <c r="C152" s="187" t="s">
        <v>76</v>
      </c>
      <c r="D152" s="187" t="s">
        <v>167</v>
      </c>
      <c r="E152" s="188" t="s">
        <v>3031</v>
      </c>
      <c r="F152" s="189" t="s">
        <v>3032</v>
      </c>
      <c r="G152" s="190" t="s">
        <v>2475</v>
      </c>
      <c r="H152" s="191">
        <v>2</v>
      </c>
      <c r="I152" s="192"/>
      <c r="J152" s="193">
        <f t="shared" si="10"/>
        <v>0</v>
      </c>
      <c r="K152" s="189" t="s">
        <v>1</v>
      </c>
      <c r="L152" s="37"/>
      <c r="M152" s="194" t="s">
        <v>1</v>
      </c>
      <c r="N152" s="195" t="s">
        <v>41</v>
      </c>
      <c r="O152" s="69"/>
      <c r="P152" s="196">
        <f t="shared" si="11"/>
        <v>0</v>
      </c>
      <c r="Q152" s="196">
        <v>0</v>
      </c>
      <c r="R152" s="196">
        <f t="shared" si="12"/>
        <v>0</v>
      </c>
      <c r="S152" s="196">
        <v>0</v>
      </c>
      <c r="T152" s="197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98" t="s">
        <v>165</v>
      </c>
      <c r="AT152" s="198" t="s">
        <v>167</v>
      </c>
      <c r="AU152" s="198" t="s">
        <v>83</v>
      </c>
      <c r="AY152" s="15" t="s">
        <v>166</v>
      </c>
      <c r="BE152" s="199">
        <f t="shared" si="14"/>
        <v>0</v>
      </c>
      <c r="BF152" s="199">
        <f t="shared" si="15"/>
        <v>0</v>
      </c>
      <c r="BG152" s="199">
        <f t="shared" si="16"/>
        <v>0</v>
      </c>
      <c r="BH152" s="199">
        <f t="shared" si="17"/>
        <v>0</v>
      </c>
      <c r="BI152" s="199">
        <f t="shared" si="18"/>
        <v>0</v>
      </c>
      <c r="BJ152" s="15" t="s">
        <v>83</v>
      </c>
      <c r="BK152" s="199">
        <f t="shared" si="19"/>
        <v>0</v>
      </c>
      <c r="BL152" s="15" t="s">
        <v>165</v>
      </c>
      <c r="BM152" s="198" t="s">
        <v>459</v>
      </c>
    </row>
    <row r="153" spans="1:65" s="2" customFormat="1" ht="24.2" customHeight="1">
      <c r="A153" s="32"/>
      <c r="B153" s="33"/>
      <c r="C153" s="187" t="s">
        <v>76</v>
      </c>
      <c r="D153" s="187" t="s">
        <v>167</v>
      </c>
      <c r="E153" s="188" t="s">
        <v>3033</v>
      </c>
      <c r="F153" s="189" t="s">
        <v>3034</v>
      </c>
      <c r="G153" s="190" t="s">
        <v>2475</v>
      </c>
      <c r="H153" s="191">
        <v>2</v>
      </c>
      <c r="I153" s="192"/>
      <c r="J153" s="193">
        <f t="shared" si="10"/>
        <v>0</v>
      </c>
      <c r="K153" s="189" t="s">
        <v>1</v>
      </c>
      <c r="L153" s="37"/>
      <c r="M153" s="194" t="s">
        <v>1</v>
      </c>
      <c r="N153" s="195" t="s">
        <v>41</v>
      </c>
      <c r="O153" s="69"/>
      <c r="P153" s="196">
        <f t="shared" si="11"/>
        <v>0</v>
      </c>
      <c r="Q153" s="196">
        <v>0</v>
      </c>
      <c r="R153" s="196">
        <f t="shared" si="12"/>
        <v>0</v>
      </c>
      <c r="S153" s="196">
        <v>0</v>
      </c>
      <c r="T153" s="197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98" t="s">
        <v>165</v>
      </c>
      <c r="AT153" s="198" t="s">
        <v>167</v>
      </c>
      <c r="AU153" s="198" t="s">
        <v>83</v>
      </c>
      <c r="AY153" s="15" t="s">
        <v>166</v>
      </c>
      <c r="BE153" s="199">
        <f t="shared" si="14"/>
        <v>0</v>
      </c>
      <c r="BF153" s="199">
        <f t="shared" si="15"/>
        <v>0</v>
      </c>
      <c r="BG153" s="199">
        <f t="shared" si="16"/>
        <v>0</v>
      </c>
      <c r="BH153" s="199">
        <f t="shared" si="17"/>
        <v>0</v>
      </c>
      <c r="BI153" s="199">
        <f t="shared" si="18"/>
        <v>0</v>
      </c>
      <c r="BJ153" s="15" t="s">
        <v>83</v>
      </c>
      <c r="BK153" s="199">
        <f t="shared" si="19"/>
        <v>0</v>
      </c>
      <c r="BL153" s="15" t="s">
        <v>165</v>
      </c>
      <c r="BM153" s="198" t="s">
        <v>484</v>
      </c>
    </row>
    <row r="154" spans="1:65" s="2" customFormat="1" ht="24.2" customHeight="1">
      <c r="A154" s="32"/>
      <c r="B154" s="33"/>
      <c r="C154" s="187" t="s">
        <v>76</v>
      </c>
      <c r="D154" s="187" t="s">
        <v>167</v>
      </c>
      <c r="E154" s="188" t="s">
        <v>3035</v>
      </c>
      <c r="F154" s="189" t="s">
        <v>3036</v>
      </c>
      <c r="G154" s="190" t="s">
        <v>2475</v>
      </c>
      <c r="H154" s="191">
        <v>1</v>
      </c>
      <c r="I154" s="192"/>
      <c r="J154" s="193">
        <f t="shared" si="10"/>
        <v>0</v>
      </c>
      <c r="K154" s="189" t="s">
        <v>1</v>
      </c>
      <c r="L154" s="37"/>
      <c r="M154" s="194" t="s">
        <v>1</v>
      </c>
      <c r="N154" s="195" t="s">
        <v>41</v>
      </c>
      <c r="O154" s="69"/>
      <c r="P154" s="196">
        <f t="shared" si="11"/>
        <v>0</v>
      </c>
      <c r="Q154" s="196">
        <v>0</v>
      </c>
      <c r="R154" s="196">
        <f t="shared" si="12"/>
        <v>0</v>
      </c>
      <c r="S154" s="196">
        <v>0</v>
      </c>
      <c r="T154" s="19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8" t="s">
        <v>165</v>
      </c>
      <c r="AT154" s="198" t="s">
        <v>167</v>
      </c>
      <c r="AU154" s="198" t="s">
        <v>83</v>
      </c>
      <c r="AY154" s="15" t="s">
        <v>166</v>
      </c>
      <c r="BE154" s="199">
        <f t="shared" si="14"/>
        <v>0</v>
      </c>
      <c r="BF154" s="199">
        <f t="shared" si="15"/>
        <v>0</v>
      </c>
      <c r="BG154" s="199">
        <f t="shared" si="16"/>
        <v>0</v>
      </c>
      <c r="BH154" s="199">
        <f t="shared" si="17"/>
        <v>0</v>
      </c>
      <c r="BI154" s="199">
        <f t="shared" si="18"/>
        <v>0</v>
      </c>
      <c r="BJ154" s="15" t="s">
        <v>83</v>
      </c>
      <c r="BK154" s="199">
        <f t="shared" si="19"/>
        <v>0</v>
      </c>
      <c r="BL154" s="15" t="s">
        <v>165</v>
      </c>
      <c r="BM154" s="198" t="s">
        <v>495</v>
      </c>
    </row>
    <row r="155" spans="1:65" s="2" customFormat="1" ht="24.2" customHeight="1">
      <c r="A155" s="32"/>
      <c r="B155" s="33"/>
      <c r="C155" s="187" t="s">
        <v>76</v>
      </c>
      <c r="D155" s="187" t="s">
        <v>167</v>
      </c>
      <c r="E155" s="188" t="s">
        <v>3037</v>
      </c>
      <c r="F155" s="189" t="s">
        <v>3038</v>
      </c>
      <c r="G155" s="190" t="s">
        <v>2475</v>
      </c>
      <c r="H155" s="191">
        <v>4</v>
      </c>
      <c r="I155" s="192"/>
      <c r="J155" s="193">
        <f t="shared" si="10"/>
        <v>0</v>
      </c>
      <c r="K155" s="189" t="s">
        <v>1</v>
      </c>
      <c r="L155" s="37"/>
      <c r="M155" s="194" t="s">
        <v>1</v>
      </c>
      <c r="N155" s="195" t="s">
        <v>41</v>
      </c>
      <c r="O155" s="69"/>
      <c r="P155" s="196">
        <f t="shared" si="11"/>
        <v>0</v>
      </c>
      <c r="Q155" s="196">
        <v>0</v>
      </c>
      <c r="R155" s="196">
        <f t="shared" si="12"/>
        <v>0</v>
      </c>
      <c r="S155" s="196">
        <v>0</v>
      </c>
      <c r="T155" s="19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98" t="s">
        <v>165</v>
      </c>
      <c r="AT155" s="198" t="s">
        <v>167</v>
      </c>
      <c r="AU155" s="198" t="s">
        <v>83</v>
      </c>
      <c r="AY155" s="15" t="s">
        <v>166</v>
      </c>
      <c r="BE155" s="199">
        <f t="shared" si="14"/>
        <v>0</v>
      </c>
      <c r="BF155" s="199">
        <f t="shared" si="15"/>
        <v>0</v>
      </c>
      <c r="BG155" s="199">
        <f t="shared" si="16"/>
        <v>0</v>
      </c>
      <c r="BH155" s="199">
        <f t="shared" si="17"/>
        <v>0</v>
      </c>
      <c r="BI155" s="199">
        <f t="shared" si="18"/>
        <v>0</v>
      </c>
      <c r="BJ155" s="15" t="s">
        <v>83</v>
      </c>
      <c r="BK155" s="199">
        <f t="shared" si="19"/>
        <v>0</v>
      </c>
      <c r="BL155" s="15" t="s">
        <v>165</v>
      </c>
      <c r="BM155" s="198" t="s">
        <v>505</v>
      </c>
    </row>
    <row r="156" spans="1:65" s="2" customFormat="1" ht="37.9" customHeight="1">
      <c r="A156" s="32"/>
      <c r="B156" s="33"/>
      <c r="C156" s="187" t="s">
        <v>76</v>
      </c>
      <c r="D156" s="187" t="s">
        <v>167</v>
      </c>
      <c r="E156" s="188" t="s">
        <v>3039</v>
      </c>
      <c r="F156" s="189" t="s">
        <v>3012</v>
      </c>
      <c r="G156" s="190" t="s">
        <v>697</v>
      </c>
      <c r="H156" s="229"/>
      <c r="I156" s="192"/>
      <c r="J156" s="193">
        <f t="shared" si="10"/>
        <v>0</v>
      </c>
      <c r="K156" s="189" t="s">
        <v>1</v>
      </c>
      <c r="L156" s="37"/>
      <c r="M156" s="194" t="s">
        <v>1</v>
      </c>
      <c r="N156" s="195" t="s">
        <v>41</v>
      </c>
      <c r="O156" s="69"/>
      <c r="P156" s="196">
        <f t="shared" si="11"/>
        <v>0</v>
      </c>
      <c r="Q156" s="196">
        <v>0</v>
      </c>
      <c r="R156" s="196">
        <f t="shared" si="12"/>
        <v>0</v>
      </c>
      <c r="S156" s="196">
        <v>0</v>
      </c>
      <c r="T156" s="19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98" t="s">
        <v>165</v>
      </c>
      <c r="AT156" s="198" t="s">
        <v>167</v>
      </c>
      <c r="AU156" s="198" t="s">
        <v>83</v>
      </c>
      <c r="AY156" s="15" t="s">
        <v>166</v>
      </c>
      <c r="BE156" s="199">
        <f t="shared" si="14"/>
        <v>0</v>
      </c>
      <c r="BF156" s="199">
        <f t="shared" si="15"/>
        <v>0</v>
      </c>
      <c r="BG156" s="199">
        <f t="shared" si="16"/>
        <v>0</v>
      </c>
      <c r="BH156" s="199">
        <f t="shared" si="17"/>
        <v>0</v>
      </c>
      <c r="BI156" s="199">
        <f t="shared" si="18"/>
        <v>0</v>
      </c>
      <c r="BJ156" s="15" t="s">
        <v>83</v>
      </c>
      <c r="BK156" s="199">
        <f t="shared" si="19"/>
        <v>0</v>
      </c>
      <c r="BL156" s="15" t="s">
        <v>165</v>
      </c>
      <c r="BM156" s="198" t="s">
        <v>514</v>
      </c>
    </row>
    <row r="157" spans="2:63" s="12" customFormat="1" ht="25.9" customHeight="1">
      <c r="B157" s="173"/>
      <c r="C157" s="174"/>
      <c r="D157" s="175" t="s">
        <v>75</v>
      </c>
      <c r="E157" s="176" t="s">
        <v>2453</v>
      </c>
      <c r="F157" s="176" t="s">
        <v>3040</v>
      </c>
      <c r="G157" s="174"/>
      <c r="H157" s="174"/>
      <c r="I157" s="177"/>
      <c r="J157" s="178">
        <f>BK157</f>
        <v>0</v>
      </c>
      <c r="K157" s="174"/>
      <c r="L157" s="179"/>
      <c r="M157" s="180"/>
      <c r="N157" s="181"/>
      <c r="O157" s="181"/>
      <c r="P157" s="182">
        <f>SUM(P158:P165)</f>
        <v>0</v>
      </c>
      <c r="Q157" s="181"/>
      <c r="R157" s="182">
        <f>SUM(R158:R165)</f>
        <v>0</v>
      </c>
      <c r="S157" s="181"/>
      <c r="T157" s="183">
        <f>SUM(T158:T165)</f>
        <v>0</v>
      </c>
      <c r="AR157" s="184" t="s">
        <v>83</v>
      </c>
      <c r="AT157" s="185" t="s">
        <v>75</v>
      </c>
      <c r="AU157" s="185" t="s">
        <v>76</v>
      </c>
      <c r="AY157" s="184" t="s">
        <v>166</v>
      </c>
      <c r="BK157" s="186">
        <f>SUM(BK158:BK165)</f>
        <v>0</v>
      </c>
    </row>
    <row r="158" spans="1:65" s="2" customFormat="1" ht="49.15" customHeight="1">
      <c r="A158" s="32"/>
      <c r="B158" s="33"/>
      <c r="C158" s="187" t="s">
        <v>76</v>
      </c>
      <c r="D158" s="187" t="s">
        <v>167</v>
      </c>
      <c r="E158" s="188" t="s">
        <v>3041</v>
      </c>
      <c r="F158" s="189" t="s">
        <v>3042</v>
      </c>
      <c r="G158" s="190" t="s">
        <v>2475</v>
      </c>
      <c r="H158" s="191">
        <v>1</v>
      </c>
      <c r="I158" s="192"/>
      <c r="J158" s="193">
        <f aca="true" t="shared" si="20" ref="J158:J165">ROUND(I158*H158,2)</f>
        <v>0</v>
      </c>
      <c r="K158" s="189" t="s">
        <v>1</v>
      </c>
      <c r="L158" s="37"/>
      <c r="M158" s="194" t="s">
        <v>1</v>
      </c>
      <c r="N158" s="195" t="s">
        <v>41</v>
      </c>
      <c r="O158" s="69"/>
      <c r="P158" s="196">
        <f aca="true" t="shared" si="21" ref="P158:P165">O158*H158</f>
        <v>0</v>
      </c>
      <c r="Q158" s="196">
        <v>0</v>
      </c>
      <c r="R158" s="196">
        <f aca="true" t="shared" si="22" ref="R158:R165">Q158*H158</f>
        <v>0</v>
      </c>
      <c r="S158" s="196">
        <v>0</v>
      </c>
      <c r="T158" s="197">
        <f aca="true" t="shared" si="23" ref="T158:T165"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98" t="s">
        <v>165</v>
      </c>
      <c r="AT158" s="198" t="s">
        <v>167</v>
      </c>
      <c r="AU158" s="198" t="s">
        <v>83</v>
      </c>
      <c r="AY158" s="15" t="s">
        <v>166</v>
      </c>
      <c r="BE158" s="199">
        <f aca="true" t="shared" si="24" ref="BE158:BE165">IF(N158="základní",J158,0)</f>
        <v>0</v>
      </c>
      <c r="BF158" s="199">
        <f aca="true" t="shared" si="25" ref="BF158:BF165">IF(N158="snížená",J158,0)</f>
        <v>0</v>
      </c>
      <c r="BG158" s="199">
        <f aca="true" t="shared" si="26" ref="BG158:BG165">IF(N158="zákl. přenesená",J158,0)</f>
        <v>0</v>
      </c>
      <c r="BH158" s="199">
        <f aca="true" t="shared" si="27" ref="BH158:BH165">IF(N158="sníž. přenesená",J158,0)</f>
        <v>0</v>
      </c>
      <c r="BI158" s="199">
        <f aca="true" t="shared" si="28" ref="BI158:BI165">IF(N158="nulová",J158,0)</f>
        <v>0</v>
      </c>
      <c r="BJ158" s="15" t="s">
        <v>83</v>
      </c>
      <c r="BK158" s="199">
        <f aca="true" t="shared" si="29" ref="BK158:BK165">ROUND(I158*H158,2)</f>
        <v>0</v>
      </c>
      <c r="BL158" s="15" t="s">
        <v>165</v>
      </c>
      <c r="BM158" s="198" t="s">
        <v>522</v>
      </c>
    </row>
    <row r="159" spans="1:65" s="2" customFormat="1" ht="21.75" customHeight="1">
      <c r="A159" s="32"/>
      <c r="B159" s="33"/>
      <c r="C159" s="187" t="s">
        <v>76</v>
      </c>
      <c r="D159" s="187" t="s">
        <v>167</v>
      </c>
      <c r="E159" s="188" t="s">
        <v>3043</v>
      </c>
      <c r="F159" s="189" t="s">
        <v>3044</v>
      </c>
      <c r="G159" s="190" t="s">
        <v>2475</v>
      </c>
      <c r="H159" s="191">
        <v>2</v>
      </c>
      <c r="I159" s="192"/>
      <c r="J159" s="193">
        <f t="shared" si="20"/>
        <v>0</v>
      </c>
      <c r="K159" s="189" t="s">
        <v>1</v>
      </c>
      <c r="L159" s="37"/>
      <c r="M159" s="194" t="s">
        <v>1</v>
      </c>
      <c r="N159" s="195" t="s">
        <v>41</v>
      </c>
      <c r="O159" s="69"/>
      <c r="P159" s="196">
        <f t="shared" si="21"/>
        <v>0</v>
      </c>
      <c r="Q159" s="196">
        <v>0</v>
      </c>
      <c r="R159" s="196">
        <f t="shared" si="22"/>
        <v>0</v>
      </c>
      <c r="S159" s="196">
        <v>0</v>
      </c>
      <c r="T159" s="197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98" t="s">
        <v>165</v>
      </c>
      <c r="AT159" s="198" t="s">
        <v>167</v>
      </c>
      <c r="AU159" s="198" t="s">
        <v>83</v>
      </c>
      <c r="AY159" s="15" t="s">
        <v>166</v>
      </c>
      <c r="BE159" s="199">
        <f t="shared" si="24"/>
        <v>0</v>
      </c>
      <c r="BF159" s="199">
        <f t="shared" si="25"/>
        <v>0</v>
      </c>
      <c r="BG159" s="199">
        <f t="shared" si="26"/>
        <v>0</v>
      </c>
      <c r="BH159" s="199">
        <f t="shared" si="27"/>
        <v>0</v>
      </c>
      <c r="BI159" s="199">
        <f t="shared" si="28"/>
        <v>0</v>
      </c>
      <c r="BJ159" s="15" t="s">
        <v>83</v>
      </c>
      <c r="BK159" s="199">
        <f t="shared" si="29"/>
        <v>0</v>
      </c>
      <c r="BL159" s="15" t="s">
        <v>165</v>
      </c>
      <c r="BM159" s="198" t="s">
        <v>532</v>
      </c>
    </row>
    <row r="160" spans="1:65" s="2" customFormat="1" ht="24.2" customHeight="1">
      <c r="A160" s="32"/>
      <c r="B160" s="33"/>
      <c r="C160" s="187" t="s">
        <v>76</v>
      </c>
      <c r="D160" s="187" t="s">
        <v>167</v>
      </c>
      <c r="E160" s="188" t="s">
        <v>3045</v>
      </c>
      <c r="F160" s="189" t="s">
        <v>3046</v>
      </c>
      <c r="G160" s="190" t="s">
        <v>2475</v>
      </c>
      <c r="H160" s="191">
        <v>1</v>
      </c>
      <c r="I160" s="192"/>
      <c r="J160" s="193">
        <f t="shared" si="20"/>
        <v>0</v>
      </c>
      <c r="K160" s="189" t="s">
        <v>1</v>
      </c>
      <c r="L160" s="37"/>
      <c r="M160" s="194" t="s">
        <v>1</v>
      </c>
      <c r="N160" s="195" t="s">
        <v>41</v>
      </c>
      <c r="O160" s="69"/>
      <c r="P160" s="196">
        <f t="shared" si="21"/>
        <v>0</v>
      </c>
      <c r="Q160" s="196">
        <v>0</v>
      </c>
      <c r="R160" s="196">
        <f t="shared" si="22"/>
        <v>0</v>
      </c>
      <c r="S160" s="196">
        <v>0</v>
      </c>
      <c r="T160" s="197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98" t="s">
        <v>165</v>
      </c>
      <c r="AT160" s="198" t="s">
        <v>167</v>
      </c>
      <c r="AU160" s="198" t="s">
        <v>83</v>
      </c>
      <c r="AY160" s="15" t="s">
        <v>166</v>
      </c>
      <c r="BE160" s="199">
        <f t="shared" si="24"/>
        <v>0</v>
      </c>
      <c r="BF160" s="199">
        <f t="shared" si="25"/>
        <v>0</v>
      </c>
      <c r="BG160" s="199">
        <f t="shared" si="26"/>
        <v>0</v>
      </c>
      <c r="BH160" s="199">
        <f t="shared" si="27"/>
        <v>0</v>
      </c>
      <c r="BI160" s="199">
        <f t="shared" si="28"/>
        <v>0</v>
      </c>
      <c r="BJ160" s="15" t="s">
        <v>83</v>
      </c>
      <c r="BK160" s="199">
        <f t="shared" si="29"/>
        <v>0</v>
      </c>
      <c r="BL160" s="15" t="s">
        <v>165</v>
      </c>
      <c r="BM160" s="198" t="s">
        <v>543</v>
      </c>
    </row>
    <row r="161" spans="1:65" s="2" customFormat="1" ht="16.5" customHeight="1">
      <c r="A161" s="32"/>
      <c r="B161" s="33"/>
      <c r="C161" s="187" t="s">
        <v>76</v>
      </c>
      <c r="D161" s="187" t="s">
        <v>167</v>
      </c>
      <c r="E161" s="188" t="s">
        <v>3047</v>
      </c>
      <c r="F161" s="189" t="s">
        <v>3048</v>
      </c>
      <c r="G161" s="190" t="s">
        <v>2475</v>
      </c>
      <c r="H161" s="191">
        <v>1</v>
      </c>
      <c r="I161" s="192"/>
      <c r="J161" s="193">
        <f t="shared" si="20"/>
        <v>0</v>
      </c>
      <c r="K161" s="189" t="s">
        <v>1</v>
      </c>
      <c r="L161" s="37"/>
      <c r="M161" s="194" t="s">
        <v>1</v>
      </c>
      <c r="N161" s="195" t="s">
        <v>41</v>
      </c>
      <c r="O161" s="69"/>
      <c r="P161" s="196">
        <f t="shared" si="21"/>
        <v>0</v>
      </c>
      <c r="Q161" s="196">
        <v>0</v>
      </c>
      <c r="R161" s="196">
        <f t="shared" si="22"/>
        <v>0</v>
      </c>
      <c r="S161" s="196">
        <v>0</v>
      </c>
      <c r="T161" s="197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98" t="s">
        <v>165</v>
      </c>
      <c r="AT161" s="198" t="s">
        <v>167</v>
      </c>
      <c r="AU161" s="198" t="s">
        <v>83</v>
      </c>
      <c r="AY161" s="15" t="s">
        <v>166</v>
      </c>
      <c r="BE161" s="199">
        <f t="shared" si="24"/>
        <v>0</v>
      </c>
      <c r="BF161" s="199">
        <f t="shared" si="25"/>
        <v>0</v>
      </c>
      <c r="BG161" s="199">
        <f t="shared" si="26"/>
        <v>0</v>
      </c>
      <c r="BH161" s="199">
        <f t="shared" si="27"/>
        <v>0</v>
      </c>
      <c r="BI161" s="199">
        <f t="shared" si="28"/>
        <v>0</v>
      </c>
      <c r="BJ161" s="15" t="s">
        <v>83</v>
      </c>
      <c r="BK161" s="199">
        <f t="shared" si="29"/>
        <v>0</v>
      </c>
      <c r="BL161" s="15" t="s">
        <v>165</v>
      </c>
      <c r="BM161" s="198" t="s">
        <v>553</v>
      </c>
    </row>
    <row r="162" spans="1:65" s="2" customFormat="1" ht="24.2" customHeight="1">
      <c r="A162" s="32"/>
      <c r="B162" s="33"/>
      <c r="C162" s="187" t="s">
        <v>76</v>
      </c>
      <c r="D162" s="187" t="s">
        <v>167</v>
      </c>
      <c r="E162" s="188" t="s">
        <v>3049</v>
      </c>
      <c r="F162" s="189" t="s">
        <v>3050</v>
      </c>
      <c r="G162" s="190" t="s">
        <v>2475</v>
      </c>
      <c r="H162" s="191">
        <v>3</v>
      </c>
      <c r="I162" s="192"/>
      <c r="J162" s="193">
        <f t="shared" si="20"/>
        <v>0</v>
      </c>
      <c r="K162" s="189" t="s">
        <v>1</v>
      </c>
      <c r="L162" s="37"/>
      <c r="M162" s="194" t="s">
        <v>1</v>
      </c>
      <c r="N162" s="195" t="s">
        <v>41</v>
      </c>
      <c r="O162" s="69"/>
      <c r="P162" s="196">
        <f t="shared" si="21"/>
        <v>0</v>
      </c>
      <c r="Q162" s="196">
        <v>0</v>
      </c>
      <c r="R162" s="196">
        <f t="shared" si="22"/>
        <v>0</v>
      </c>
      <c r="S162" s="196">
        <v>0</v>
      </c>
      <c r="T162" s="197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98" t="s">
        <v>165</v>
      </c>
      <c r="AT162" s="198" t="s">
        <v>167</v>
      </c>
      <c r="AU162" s="198" t="s">
        <v>83</v>
      </c>
      <c r="AY162" s="15" t="s">
        <v>166</v>
      </c>
      <c r="BE162" s="199">
        <f t="shared" si="24"/>
        <v>0</v>
      </c>
      <c r="BF162" s="199">
        <f t="shared" si="25"/>
        <v>0</v>
      </c>
      <c r="BG162" s="199">
        <f t="shared" si="26"/>
        <v>0</v>
      </c>
      <c r="BH162" s="199">
        <f t="shared" si="27"/>
        <v>0</v>
      </c>
      <c r="BI162" s="199">
        <f t="shared" si="28"/>
        <v>0</v>
      </c>
      <c r="BJ162" s="15" t="s">
        <v>83</v>
      </c>
      <c r="BK162" s="199">
        <f t="shared" si="29"/>
        <v>0</v>
      </c>
      <c r="BL162" s="15" t="s">
        <v>165</v>
      </c>
      <c r="BM162" s="198" t="s">
        <v>568</v>
      </c>
    </row>
    <row r="163" spans="1:65" s="2" customFormat="1" ht="33" customHeight="1">
      <c r="A163" s="32"/>
      <c r="B163" s="33"/>
      <c r="C163" s="187" t="s">
        <v>76</v>
      </c>
      <c r="D163" s="187" t="s">
        <v>167</v>
      </c>
      <c r="E163" s="188" t="s">
        <v>3051</v>
      </c>
      <c r="F163" s="189" t="s">
        <v>3052</v>
      </c>
      <c r="G163" s="190" t="s">
        <v>2475</v>
      </c>
      <c r="H163" s="191">
        <v>2</v>
      </c>
      <c r="I163" s="192"/>
      <c r="J163" s="193">
        <f t="shared" si="20"/>
        <v>0</v>
      </c>
      <c r="K163" s="189" t="s">
        <v>1</v>
      </c>
      <c r="L163" s="37"/>
      <c r="M163" s="194" t="s">
        <v>1</v>
      </c>
      <c r="N163" s="195" t="s">
        <v>41</v>
      </c>
      <c r="O163" s="69"/>
      <c r="P163" s="196">
        <f t="shared" si="21"/>
        <v>0</v>
      </c>
      <c r="Q163" s="196">
        <v>0</v>
      </c>
      <c r="R163" s="196">
        <f t="shared" si="22"/>
        <v>0</v>
      </c>
      <c r="S163" s="196">
        <v>0</v>
      </c>
      <c r="T163" s="197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98" t="s">
        <v>165</v>
      </c>
      <c r="AT163" s="198" t="s">
        <v>167</v>
      </c>
      <c r="AU163" s="198" t="s">
        <v>83</v>
      </c>
      <c r="AY163" s="15" t="s">
        <v>166</v>
      </c>
      <c r="BE163" s="199">
        <f t="shared" si="24"/>
        <v>0</v>
      </c>
      <c r="BF163" s="199">
        <f t="shared" si="25"/>
        <v>0</v>
      </c>
      <c r="BG163" s="199">
        <f t="shared" si="26"/>
        <v>0</v>
      </c>
      <c r="BH163" s="199">
        <f t="shared" si="27"/>
        <v>0</v>
      </c>
      <c r="BI163" s="199">
        <f t="shared" si="28"/>
        <v>0</v>
      </c>
      <c r="BJ163" s="15" t="s">
        <v>83</v>
      </c>
      <c r="BK163" s="199">
        <f t="shared" si="29"/>
        <v>0</v>
      </c>
      <c r="BL163" s="15" t="s">
        <v>165</v>
      </c>
      <c r="BM163" s="198" t="s">
        <v>583</v>
      </c>
    </row>
    <row r="164" spans="1:65" s="2" customFormat="1" ht="33" customHeight="1">
      <c r="A164" s="32"/>
      <c r="B164" s="33"/>
      <c r="C164" s="187" t="s">
        <v>76</v>
      </c>
      <c r="D164" s="187" t="s">
        <v>167</v>
      </c>
      <c r="E164" s="188" t="s">
        <v>3053</v>
      </c>
      <c r="F164" s="189" t="s">
        <v>3054</v>
      </c>
      <c r="G164" s="190" t="s">
        <v>3010</v>
      </c>
      <c r="H164" s="191">
        <v>8.5</v>
      </c>
      <c r="I164" s="192"/>
      <c r="J164" s="193">
        <f t="shared" si="20"/>
        <v>0</v>
      </c>
      <c r="K164" s="189" t="s">
        <v>1</v>
      </c>
      <c r="L164" s="37"/>
      <c r="M164" s="194" t="s">
        <v>1</v>
      </c>
      <c r="N164" s="195" t="s">
        <v>41</v>
      </c>
      <c r="O164" s="69"/>
      <c r="P164" s="196">
        <f t="shared" si="21"/>
        <v>0</v>
      </c>
      <c r="Q164" s="196">
        <v>0</v>
      </c>
      <c r="R164" s="196">
        <f t="shared" si="22"/>
        <v>0</v>
      </c>
      <c r="S164" s="196">
        <v>0</v>
      </c>
      <c r="T164" s="197">
        <f t="shared" si="2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98" t="s">
        <v>165</v>
      </c>
      <c r="AT164" s="198" t="s">
        <v>167</v>
      </c>
      <c r="AU164" s="198" t="s">
        <v>83</v>
      </c>
      <c r="AY164" s="15" t="s">
        <v>166</v>
      </c>
      <c r="BE164" s="199">
        <f t="shared" si="24"/>
        <v>0</v>
      </c>
      <c r="BF164" s="199">
        <f t="shared" si="25"/>
        <v>0</v>
      </c>
      <c r="BG164" s="199">
        <f t="shared" si="26"/>
        <v>0</v>
      </c>
      <c r="BH164" s="199">
        <f t="shared" si="27"/>
        <v>0</v>
      </c>
      <c r="BI164" s="199">
        <f t="shared" si="28"/>
        <v>0</v>
      </c>
      <c r="BJ164" s="15" t="s">
        <v>83</v>
      </c>
      <c r="BK164" s="199">
        <f t="shared" si="29"/>
        <v>0</v>
      </c>
      <c r="BL164" s="15" t="s">
        <v>165</v>
      </c>
      <c r="BM164" s="198" t="s">
        <v>600</v>
      </c>
    </row>
    <row r="165" spans="1:65" s="2" customFormat="1" ht="37.9" customHeight="1">
      <c r="A165" s="32"/>
      <c r="B165" s="33"/>
      <c r="C165" s="187" t="s">
        <v>76</v>
      </c>
      <c r="D165" s="187" t="s">
        <v>167</v>
      </c>
      <c r="E165" s="188" t="s">
        <v>3055</v>
      </c>
      <c r="F165" s="189" t="s">
        <v>3012</v>
      </c>
      <c r="G165" s="190" t="s">
        <v>697</v>
      </c>
      <c r="H165" s="229"/>
      <c r="I165" s="192"/>
      <c r="J165" s="193">
        <f t="shared" si="20"/>
        <v>0</v>
      </c>
      <c r="K165" s="189" t="s">
        <v>1</v>
      </c>
      <c r="L165" s="37"/>
      <c r="M165" s="194" t="s">
        <v>1</v>
      </c>
      <c r="N165" s="195" t="s">
        <v>41</v>
      </c>
      <c r="O165" s="69"/>
      <c r="P165" s="196">
        <f t="shared" si="21"/>
        <v>0</v>
      </c>
      <c r="Q165" s="196">
        <v>0</v>
      </c>
      <c r="R165" s="196">
        <f t="shared" si="22"/>
        <v>0</v>
      </c>
      <c r="S165" s="196">
        <v>0</v>
      </c>
      <c r="T165" s="197">
        <f t="shared" si="2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98" t="s">
        <v>165</v>
      </c>
      <c r="AT165" s="198" t="s">
        <v>167</v>
      </c>
      <c r="AU165" s="198" t="s">
        <v>83</v>
      </c>
      <c r="AY165" s="15" t="s">
        <v>166</v>
      </c>
      <c r="BE165" s="199">
        <f t="shared" si="24"/>
        <v>0</v>
      </c>
      <c r="BF165" s="199">
        <f t="shared" si="25"/>
        <v>0</v>
      </c>
      <c r="BG165" s="199">
        <f t="shared" si="26"/>
        <v>0</v>
      </c>
      <c r="BH165" s="199">
        <f t="shared" si="27"/>
        <v>0</v>
      </c>
      <c r="BI165" s="199">
        <f t="shared" si="28"/>
        <v>0</v>
      </c>
      <c r="BJ165" s="15" t="s">
        <v>83</v>
      </c>
      <c r="BK165" s="199">
        <f t="shared" si="29"/>
        <v>0</v>
      </c>
      <c r="BL165" s="15" t="s">
        <v>165</v>
      </c>
      <c r="BM165" s="198" t="s">
        <v>609</v>
      </c>
    </row>
    <row r="166" spans="2:63" s="12" customFormat="1" ht="25.9" customHeight="1">
      <c r="B166" s="173"/>
      <c r="C166" s="174"/>
      <c r="D166" s="175" t="s">
        <v>75</v>
      </c>
      <c r="E166" s="176" t="s">
        <v>2488</v>
      </c>
      <c r="F166" s="176" t="s">
        <v>3056</v>
      </c>
      <c r="G166" s="174"/>
      <c r="H166" s="174"/>
      <c r="I166" s="177"/>
      <c r="J166" s="178">
        <f>BK166</f>
        <v>0</v>
      </c>
      <c r="K166" s="174"/>
      <c r="L166" s="179"/>
      <c r="M166" s="180"/>
      <c r="N166" s="181"/>
      <c r="O166" s="181"/>
      <c r="P166" s="182">
        <f>SUM(P167:P178)</f>
        <v>0</v>
      </c>
      <c r="Q166" s="181"/>
      <c r="R166" s="182">
        <f>SUM(R167:R178)</f>
        <v>0</v>
      </c>
      <c r="S166" s="181"/>
      <c r="T166" s="183">
        <f>SUM(T167:T178)</f>
        <v>0</v>
      </c>
      <c r="AR166" s="184" t="s">
        <v>83</v>
      </c>
      <c r="AT166" s="185" t="s">
        <v>75</v>
      </c>
      <c r="AU166" s="185" t="s">
        <v>76</v>
      </c>
      <c r="AY166" s="184" t="s">
        <v>166</v>
      </c>
      <c r="BK166" s="186">
        <f>SUM(BK167:BK178)</f>
        <v>0</v>
      </c>
    </row>
    <row r="167" spans="1:65" s="2" customFormat="1" ht="49.15" customHeight="1">
      <c r="A167" s="32"/>
      <c r="B167" s="33"/>
      <c r="C167" s="187" t="s">
        <v>76</v>
      </c>
      <c r="D167" s="187" t="s">
        <v>167</v>
      </c>
      <c r="E167" s="188" t="s">
        <v>3057</v>
      </c>
      <c r="F167" s="189" t="s">
        <v>3058</v>
      </c>
      <c r="G167" s="190" t="s">
        <v>2475</v>
      </c>
      <c r="H167" s="191">
        <v>3</v>
      </c>
      <c r="I167" s="192"/>
      <c r="J167" s="193">
        <f aca="true" t="shared" si="30" ref="J167:J178">ROUND(I167*H167,2)</f>
        <v>0</v>
      </c>
      <c r="K167" s="189" t="s">
        <v>1</v>
      </c>
      <c r="L167" s="37"/>
      <c r="M167" s="194" t="s">
        <v>1</v>
      </c>
      <c r="N167" s="195" t="s">
        <v>41</v>
      </c>
      <c r="O167" s="69"/>
      <c r="P167" s="196">
        <f aca="true" t="shared" si="31" ref="P167:P178">O167*H167</f>
        <v>0</v>
      </c>
      <c r="Q167" s="196">
        <v>0</v>
      </c>
      <c r="R167" s="196">
        <f aca="true" t="shared" si="32" ref="R167:R178">Q167*H167</f>
        <v>0</v>
      </c>
      <c r="S167" s="196">
        <v>0</v>
      </c>
      <c r="T167" s="197">
        <f aca="true" t="shared" si="33" ref="T167:T178"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98" t="s">
        <v>165</v>
      </c>
      <c r="AT167" s="198" t="s">
        <v>167</v>
      </c>
      <c r="AU167" s="198" t="s">
        <v>83</v>
      </c>
      <c r="AY167" s="15" t="s">
        <v>166</v>
      </c>
      <c r="BE167" s="199">
        <f aca="true" t="shared" si="34" ref="BE167:BE178">IF(N167="základní",J167,0)</f>
        <v>0</v>
      </c>
      <c r="BF167" s="199">
        <f aca="true" t="shared" si="35" ref="BF167:BF178">IF(N167="snížená",J167,0)</f>
        <v>0</v>
      </c>
      <c r="BG167" s="199">
        <f aca="true" t="shared" si="36" ref="BG167:BG178">IF(N167="zákl. přenesená",J167,0)</f>
        <v>0</v>
      </c>
      <c r="BH167" s="199">
        <f aca="true" t="shared" si="37" ref="BH167:BH178">IF(N167="sníž. přenesená",J167,0)</f>
        <v>0</v>
      </c>
      <c r="BI167" s="199">
        <f aca="true" t="shared" si="38" ref="BI167:BI178">IF(N167="nulová",J167,0)</f>
        <v>0</v>
      </c>
      <c r="BJ167" s="15" t="s">
        <v>83</v>
      </c>
      <c r="BK167" s="199">
        <f aca="true" t="shared" si="39" ref="BK167:BK178">ROUND(I167*H167,2)</f>
        <v>0</v>
      </c>
      <c r="BL167" s="15" t="s">
        <v>165</v>
      </c>
      <c r="BM167" s="198" t="s">
        <v>623</v>
      </c>
    </row>
    <row r="168" spans="1:65" s="2" customFormat="1" ht="21.75" customHeight="1">
      <c r="A168" s="32"/>
      <c r="B168" s="33"/>
      <c r="C168" s="187" t="s">
        <v>76</v>
      </c>
      <c r="D168" s="187" t="s">
        <v>167</v>
      </c>
      <c r="E168" s="188" t="s">
        <v>3059</v>
      </c>
      <c r="F168" s="189" t="s">
        <v>3044</v>
      </c>
      <c r="G168" s="190" t="s">
        <v>2475</v>
      </c>
      <c r="H168" s="191">
        <v>6</v>
      </c>
      <c r="I168" s="192"/>
      <c r="J168" s="193">
        <f t="shared" si="30"/>
        <v>0</v>
      </c>
      <c r="K168" s="189" t="s">
        <v>1</v>
      </c>
      <c r="L168" s="37"/>
      <c r="M168" s="194" t="s">
        <v>1</v>
      </c>
      <c r="N168" s="195" t="s">
        <v>41</v>
      </c>
      <c r="O168" s="69"/>
      <c r="P168" s="196">
        <f t="shared" si="31"/>
        <v>0</v>
      </c>
      <c r="Q168" s="196">
        <v>0</v>
      </c>
      <c r="R168" s="196">
        <f t="shared" si="32"/>
        <v>0</v>
      </c>
      <c r="S168" s="196">
        <v>0</v>
      </c>
      <c r="T168" s="197">
        <f t="shared" si="3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98" t="s">
        <v>165</v>
      </c>
      <c r="AT168" s="198" t="s">
        <v>167</v>
      </c>
      <c r="AU168" s="198" t="s">
        <v>83</v>
      </c>
      <c r="AY168" s="15" t="s">
        <v>166</v>
      </c>
      <c r="BE168" s="199">
        <f t="shared" si="34"/>
        <v>0</v>
      </c>
      <c r="BF168" s="199">
        <f t="shared" si="35"/>
        <v>0</v>
      </c>
      <c r="BG168" s="199">
        <f t="shared" si="36"/>
        <v>0</v>
      </c>
      <c r="BH168" s="199">
        <f t="shared" si="37"/>
        <v>0</v>
      </c>
      <c r="BI168" s="199">
        <f t="shared" si="38"/>
        <v>0</v>
      </c>
      <c r="BJ168" s="15" t="s">
        <v>83</v>
      </c>
      <c r="BK168" s="199">
        <f t="shared" si="39"/>
        <v>0</v>
      </c>
      <c r="BL168" s="15" t="s">
        <v>165</v>
      </c>
      <c r="BM168" s="198" t="s">
        <v>633</v>
      </c>
    </row>
    <row r="169" spans="1:65" s="2" customFormat="1" ht="16.5" customHeight="1">
      <c r="A169" s="32"/>
      <c r="B169" s="33"/>
      <c r="C169" s="187" t="s">
        <v>76</v>
      </c>
      <c r="D169" s="187" t="s">
        <v>167</v>
      </c>
      <c r="E169" s="188" t="s">
        <v>3060</v>
      </c>
      <c r="F169" s="189" t="s">
        <v>3061</v>
      </c>
      <c r="G169" s="190" t="s">
        <v>2475</v>
      </c>
      <c r="H169" s="191">
        <v>3</v>
      </c>
      <c r="I169" s="192"/>
      <c r="J169" s="193">
        <f t="shared" si="30"/>
        <v>0</v>
      </c>
      <c r="K169" s="189" t="s">
        <v>1</v>
      </c>
      <c r="L169" s="37"/>
      <c r="M169" s="194" t="s">
        <v>1</v>
      </c>
      <c r="N169" s="195" t="s">
        <v>41</v>
      </c>
      <c r="O169" s="69"/>
      <c r="P169" s="196">
        <f t="shared" si="31"/>
        <v>0</v>
      </c>
      <c r="Q169" s="196">
        <v>0</v>
      </c>
      <c r="R169" s="196">
        <f t="shared" si="32"/>
        <v>0</v>
      </c>
      <c r="S169" s="196">
        <v>0</v>
      </c>
      <c r="T169" s="197">
        <f t="shared" si="3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98" t="s">
        <v>165</v>
      </c>
      <c r="AT169" s="198" t="s">
        <v>167</v>
      </c>
      <c r="AU169" s="198" t="s">
        <v>83</v>
      </c>
      <c r="AY169" s="15" t="s">
        <v>166</v>
      </c>
      <c r="BE169" s="199">
        <f t="shared" si="34"/>
        <v>0</v>
      </c>
      <c r="BF169" s="199">
        <f t="shared" si="35"/>
        <v>0</v>
      </c>
      <c r="BG169" s="199">
        <f t="shared" si="36"/>
        <v>0</v>
      </c>
      <c r="BH169" s="199">
        <f t="shared" si="37"/>
        <v>0</v>
      </c>
      <c r="BI169" s="199">
        <f t="shared" si="38"/>
        <v>0</v>
      </c>
      <c r="BJ169" s="15" t="s">
        <v>83</v>
      </c>
      <c r="BK169" s="199">
        <f t="shared" si="39"/>
        <v>0</v>
      </c>
      <c r="BL169" s="15" t="s">
        <v>165</v>
      </c>
      <c r="BM169" s="198" t="s">
        <v>641</v>
      </c>
    </row>
    <row r="170" spans="1:65" s="2" customFormat="1" ht="24.2" customHeight="1">
      <c r="A170" s="32"/>
      <c r="B170" s="33"/>
      <c r="C170" s="187" t="s">
        <v>76</v>
      </c>
      <c r="D170" s="187" t="s">
        <v>167</v>
      </c>
      <c r="E170" s="188" t="s">
        <v>3062</v>
      </c>
      <c r="F170" s="189" t="s">
        <v>3063</v>
      </c>
      <c r="G170" s="190" t="s">
        <v>2475</v>
      </c>
      <c r="H170" s="191">
        <v>6</v>
      </c>
      <c r="I170" s="192"/>
      <c r="J170" s="193">
        <f t="shared" si="30"/>
        <v>0</v>
      </c>
      <c r="K170" s="189" t="s">
        <v>1</v>
      </c>
      <c r="L170" s="37"/>
      <c r="M170" s="194" t="s">
        <v>1</v>
      </c>
      <c r="N170" s="195" t="s">
        <v>41</v>
      </c>
      <c r="O170" s="69"/>
      <c r="P170" s="196">
        <f t="shared" si="31"/>
        <v>0</v>
      </c>
      <c r="Q170" s="196">
        <v>0</v>
      </c>
      <c r="R170" s="196">
        <f t="shared" si="32"/>
        <v>0</v>
      </c>
      <c r="S170" s="196">
        <v>0</v>
      </c>
      <c r="T170" s="197">
        <f t="shared" si="3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98" t="s">
        <v>165</v>
      </c>
      <c r="AT170" s="198" t="s">
        <v>167</v>
      </c>
      <c r="AU170" s="198" t="s">
        <v>83</v>
      </c>
      <c r="AY170" s="15" t="s">
        <v>166</v>
      </c>
      <c r="BE170" s="199">
        <f t="shared" si="34"/>
        <v>0</v>
      </c>
      <c r="BF170" s="199">
        <f t="shared" si="35"/>
        <v>0</v>
      </c>
      <c r="BG170" s="199">
        <f t="shared" si="36"/>
        <v>0</v>
      </c>
      <c r="BH170" s="199">
        <f t="shared" si="37"/>
        <v>0</v>
      </c>
      <c r="BI170" s="199">
        <f t="shared" si="38"/>
        <v>0</v>
      </c>
      <c r="BJ170" s="15" t="s">
        <v>83</v>
      </c>
      <c r="BK170" s="199">
        <f t="shared" si="39"/>
        <v>0</v>
      </c>
      <c r="BL170" s="15" t="s">
        <v>165</v>
      </c>
      <c r="BM170" s="198" t="s">
        <v>661</v>
      </c>
    </row>
    <row r="171" spans="1:65" s="2" customFormat="1" ht="24.2" customHeight="1">
      <c r="A171" s="32"/>
      <c r="B171" s="33"/>
      <c r="C171" s="187" t="s">
        <v>76</v>
      </c>
      <c r="D171" s="187" t="s">
        <v>167</v>
      </c>
      <c r="E171" s="188" t="s">
        <v>3064</v>
      </c>
      <c r="F171" s="189" t="s">
        <v>3024</v>
      </c>
      <c r="G171" s="190" t="s">
        <v>3010</v>
      </c>
      <c r="H171" s="191">
        <v>6</v>
      </c>
      <c r="I171" s="192"/>
      <c r="J171" s="193">
        <f t="shared" si="30"/>
        <v>0</v>
      </c>
      <c r="K171" s="189" t="s">
        <v>1</v>
      </c>
      <c r="L171" s="37"/>
      <c r="M171" s="194" t="s">
        <v>1</v>
      </c>
      <c r="N171" s="195" t="s">
        <v>41</v>
      </c>
      <c r="O171" s="69"/>
      <c r="P171" s="196">
        <f t="shared" si="31"/>
        <v>0</v>
      </c>
      <c r="Q171" s="196">
        <v>0</v>
      </c>
      <c r="R171" s="196">
        <f t="shared" si="32"/>
        <v>0</v>
      </c>
      <c r="S171" s="196">
        <v>0</v>
      </c>
      <c r="T171" s="197">
        <f t="shared" si="3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98" t="s">
        <v>165</v>
      </c>
      <c r="AT171" s="198" t="s">
        <v>167</v>
      </c>
      <c r="AU171" s="198" t="s">
        <v>83</v>
      </c>
      <c r="AY171" s="15" t="s">
        <v>166</v>
      </c>
      <c r="BE171" s="199">
        <f t="shared" si="34"/>
        <v>0</v>
      </c>
      <c r="BF171" s="199">
        <f t="shared" si="35"/>
        <v>0</v>
      </c>
      <c r="BG171" s="199">
        <f t="shared" si="36"/>
        <v>0</v>
      </c>
      <c r="BH171" s="199">
        <f t="shared" si="37"/>
        <v>0</v>
      </c>
      <c r="BI171" s="199">
        <f t="shared" si="38"/>
        <v>0</v>
      </c>
      <c r="BJ171" s="15" t="s">
        <v>83</v>
      </c>
      <c r="BK171" s="199">
        <f t="shared" si="39"/>
        <v>0</v>
      </c>
      <c r="BL171" s="15" t="s">
        <v>165</v>
      </c>
      <c r="BM171" s="198" t="s">
        <v>670</v>
      </c>
    </row>
    <row r="172" spans="1:65" s="2" customFormat="1" ht="24.2" customHeight="1">
      <c r="A172" s="32"/>
      <c r="B172" s="33"/>
      <c r="C172" s="187" t="s">
        <v>76</v>
      </c>
      <c r="D172" s="187" t="s">
        <v>167</v>
      </c>
      <c r="E172" s="188" t="s">
        <v>3065</v>
      </c>
      <c r="F172" s="189" t="s">
        <v>3066</v>
      </c>
      <c r="G172" s="190" t="s">
        <v>2475</v>
      </c>
      <c r="H172" s="191">
        <v>1</v>
      </c>
      <c r="I172" s="192"/>
      <c r="J172" s="193">
        <f t="shared" si="30"/>
        <v>0</v>
      </c>
      <c r="K172" s="189" t="s">
        <v>1</v>
      </c>
      <c r="L172" s="37"/>
      <c r="M172" s="194" t="s">
        <v>1</v>
      </c>
      <c r="N172" s="195" t="s">
        <v>41</v>
      </c>
      <c r="O172" s="69"/>
      <c r="P172" s="196">
        <f t="shared" si="31"/>
        <v>0</v>
      </c>
      <c r="Q172" s="196">
        <v>0</v>
      </c>
      <c r="R172" s="196">
        <f t="shared" si="32"/>
        <v>0</v>
      </c>
      <c r="S172" s="196">
        <v>0</v>
      </c>
      <c r="T172" s="197">
        <f t="shared" si="3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98" t="s">
        <v>165</v>
      </c>
      <c r="AT172" s="198" t="s">
        <v>167</v>
      </c>
      <c r="AU172" s="198" t="s">
        <v>83</v>
      </c>
      <c r="AY172" s="15" t="s">
        <v>166</v>
      </c>
      <c r="BE172" s="199">
        <f t="shared" si="34"/>
        <v>0</v>
      </c>
      <c r="BF172" s="199">
        <f t="shared" si="35"/>
        <v>0</v>
      </c>
      <c r="BG172" s="199">
        <f t="shared" si="36"/>
        <v>0</v>
      </c>
      <c r="BH172" s="199">
        <f t="shared" si="37"/>
        <v>0</v>
      </c>
      <c r="BI172" s="199">
        <f t="shared" si="38"/>
        <v>0</v>
      </c>
      <c r="BJ172" s="15" t="s">
        <v>83</v>
      </c>
      <c r="BK172" s="199">
        <f t="shared" si="39"/>
        <v>0</v>
      </c>
      <c r="BL172" s="15" t="s">
        <v>165</v>
      </c>
      <c r="BM172" s="198" t="s">
        <v>680</v>
      </c>
    </row>
    <row r="173" spans="1:65" s="2" customFormat="1" ht="33" customHeight="1">
      <c r="A173" s="32"/>
      <c r="B173" s="33"/>
      <c r="C173" s="187" t="s">
        <v>76</v>
      </c>
      <c r="D173" s="187" t="s">
        <v>167</v>
      </c>
      <c r="E173" s="188" t="s">
        <v>3053</v>
      </c>
      <c r="F173" s="189" t="s">
        <v>3054</v>
      </c>
      <c r="G173" s="190" t="s">
        <v>3010</v>
      </c>
      <c r="H173" s="191">
        <v>5.8</v>
      </c>
      <c r="I173" s="192"/>
      <c r="J173" s="193">
        <f t="shared" si="30"/>
        <v>0</v>
      </c>
      <c r="K173" s="189" t="s">
        <v>1</v>
      </c>
      <c r="L173" s="37"/>
      <c r="M173" s="194" t="s">
        <v>1</v>
      </c>
      <c r="N173" s="195" t="s">
        <v>41</v>
      </c>
      <c r="O173" s="69"/>
      <c r="P173" s="196">
        <f t="shared" si="31"/>
        <v>0</v>
      </c>
      <c r="Q173" s="196">
        <v>0</v>
      </c>
      <c r="R173" s="196">
        <f t="shared" si="32"/>
        <v>0</v>
      </c>
      <c r="S173" s="196">
        <v>0</v>
      </c>
      <c r="T173" s="197">
        <f t="shared" si="3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98" t="s">
        <v>165</v>
      </c>
      <c r="AT173" s="198" t="s">
        <v>167</v>
      </c>
      <c r="AU173" s="198" t="s">
        <v>83</v>
      </c>
      <c r="AY173" s="15" t="s">
        <v>166</v>
      </c>
      <c r="BE173" s="199">
        <f t="shared" si="34"/>
        <v>0</v>
      </c>
      <c r="BF173" s="199">
        <f t="shared" si="35"/>
        <v>0</v>
      </c>
      <c r="BG173" s="199">
        <f t="shared" si="36"/>
        <v>0</v>
      </c>
      <c r="BH173" s="199">
        <f t="shared" si="37"/>
        <v>0</v>
      </c>
      <c r="BI173" s="199">
        <f t="shared" si="38"/>
        <v>0</v>
      </c>
      <c r="BJ173" s="15" t="s">
        <v>83</v>
      </c>
      <c r="BK173" s="199">
        <f t="shared" si="39"/>
        <v>0</v>
      </c>
      <c r="BL173" s="15" t="s">
        <v>165</v>
      </c>
      <c r="BM173" s="198" t="s">
        <v>687</v>
      </c>
    </row>
    <row r="174" spans="1:65" s="2" customFormat="1" ht="33" customHeight="1">
      <c r="A174" s="32"/>
      <c r="B174" s="33"/>
      <c r="C174" s="187" t="s">
        <v>76</v>
      </c>
      <c r="D174" s="187" t="s">
        <v>167</v>
      </c>
      <c r="E174" s="188" t="s">
        <v>3029</v>
      </c>
      <c r="F174" s="189" t="s">
        <v>3030</v>
      </c>
      <c r="G174" s="190" t="s">
        <v>3010</v>
      </c>
      <c r="H174" s="191">
        <v>15.2</v>
      </c>
      <c r="I174" s="192"/>
      <c r="J174" s="193">
        <f t="shared" si="30"/>
        <v>0</v>
      </c>
      <c r="K174" s="189" t="s">
        <v>1</v>
      </c>
      <c r="L174" s="37"/>
      <c r="M174" s="194" t="s">
        <v>1</v>
      </c>
      <c r="N174" s="195" t="s">
        <v>41</v>
      </c>
      <c r="O174" s="69"/>
      <c r="P174" s="196">
        <f t="shared" si="31"/>
        <v>0</v>
      </c>
      <c r="Q174" s="196">
        <v>0</v>
      </c>
      <c r="R174" s="196">
        <f t="shared" si="32"/>
        <v>0</v>
      </c>
      <c r="S174" s="196">
        <v>0</v>
      </c>
      <c r="T174" s="197">
        <f t="shared" si="3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98" t="s">
        <v>165</v>
      </c>
      <c r="AT174" s="198" t="s">
        <v>167</v>
      </c>
      <c r="AU174" s="198" t="s">
        <v>83</v>
      </c>
      <c r="AY174" s="15" t="s">
        <v>166</v>
      </c>
      <c r="BE174" s="199">
        <f t="shared" si="34"/>
        <v>0</v>
      </c>
      <c r="BF174" s="199">
        <f t="shared" si="35"/>
        <v>0</v>
      </c>
      <c r="BG174" s="199">
        <f t="shared" si="36"/>
        <v>0</v>
      </c>
      <c r="BH174" s="199">
        <f t="shared" si="37"/>
        <v>0</v>
      </c>
      <c r="BI174" s="199">
        <f t="shared" si="38"/>
        <v>0</v>
      </c>
      <c r="BJ174" s="15" t="s">
        <v>83</v>
      </c>
      <c r="BK174" s="199">
        <f t="shared" si="39"/>
        <v>0</v>
      </c>
      <c r="BL174" s="15" t="s">
        <v>165</v>
      </c>
      <c r="BM174" s="198" t="s">
        <v>694</v>
      </c>
    </row>
    <row r="175" spans="1:65" s="2" customFormat="1" ht="16.5" customHeight="1">
      <c r="A175" s="32"/>
      <c r="B175" s="33"/>
      <c r="C175" s="187" t="s">
        <v>76</v>
      </c>
      <c r="D175" s="187" t="s">
        <v>167</v>
      </c>
      <c r="E175" s="188" t="s">
        <v>3031</v>
      </c>
      <c r="F175" s="189" t="s">
        <v>3032</v>
      </c>
      <c r="G175" s="190" t="s">
        <v>2475</v>
      </c>
      <c r="H175" s="191">
        <v>1</v>
      </c>
      <c r="I175" s="192"/>
      <c r="J175" s="193">
        <f t="shared" si="30"/>
        <v>0</v>
      </c>
      <c r="K175" s="189" t="s">
        <v>1</v>
      </c>
      <c r="L175" s="37"/>
      <c r="M175" s="194" t="s">
        <v>1</v>
      </c>
      <c r="N175" s="195" t="s">
        <v>41</v>
      </c>
      <c r="O175" s="69"/>
      <c r="P175" s="196">
        <f t="shared" si="31"/>
        <v>0</v>
      </c>
      <c r="Q175" s="196">
        <v>0</v>
      </c>
      <c r="R175" s="196">
        <f t="shared" si="32"/>
        <v>0</v>
      </c>
      <c r="S175" s="196">
        <v>0</v>
      </c>
      <c r="T175" s="197">
        <f t="shared" si="3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98" t="s">
        <v>165</v>
      </c>
      <c r="AT175" s="198" t="s">
        <v>167</v>
      </c>
      <c r="AU175" s="198" t="s">
        <v>83</v>
      </c>
      <c r="AY175" s="15" t="s">
        <v>166</v>
      </c>
      <c r="BE175" s="199">
        <f t="shared" si="34"/>
        <v>0</v>
      </c>
      <c r="BF175" s="199">
        <f t="shared" si="35"/>
        <v>0</v>
      </c>
      <c r="BG175" s="199">
        <f t="shared" si="36"/>
        <v>0</v>
      </c>
      <c r="BH175" s="199">
        <f t="shared" si="37"/>
        <v>0</v>
      </c>
      <c r="BI175" s="199">
        <f t="shared" si="38"/>
        <v>0</v>
      </c>
      <c r="BJ175" s="15" t="s">
        <v>83</v>
      </c>
      <c r="BK175" s="199">
        <f t="shared" si="39"/>
        <v>0</v>
      </c>
      <c r="BL175" s="15" t="s">
        <v>165</v>
      </c>
      <c r="BM175" s="198" t="s">
        <v>705</v>
      </c>
    </row>
    <row r="176" spans="1:65" s="2" customFormat="1" ht="24.2" customHeight="1">
      <c r="A176" s="32"/>
      <c r="B176" s="33"/>
      <c r="C176" s="187" t="s">
        <v>76</v>
      </c>
      <c r="D176" s="187" t="s">
        <v>167</v>
      </c>
      <c r="E176" s="188" t="s">
        <v>3067</v>
      </c>
      <c r="F176" s="189" t="s">
        <v>3068</v>
      </c>
      <c r="G176" s="190" t="s">
        <v>2475</v>
      </c>
      <c r="H176" s="191">
        <v>2</v>
      </c>
      <c r="I176" s="192"/>
      <c r="J176" s="193">
        <f t="shared" si="30"/>
        <v>0</v>
      </c>
      <c r="K176" s="189" t="s">
        <v>1</v>
      </c>
      <c r="L176" s="37"/>
      <c r="M176" s="194" t="s">
        <v>1</v>
      </c>
      <c r="N176" s="195" t="s">
        <v>41</v>
      </c>
      <c r="O176" s="69"/>
      <c r="P176" s="196">
        <f t="shared" si="31"/>
        <v>0</v>
      </c>
      <c r="Q176" s="196">
        <v>0</v>
      </c>
      <c r="R176" s="196">
        <f t="shared" si="32"/>
        <v>0</v>
      </c>
      <c r="S176" s="196">
        <v>0</v>
      </c>
      <c r="T176" s="197">
        <f t="shared" si="3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98" t="s">
        <v>165</v>
      </c>
      <c r="AT176" s="198" t="s">
        <v>167</v>
      </c>
      <c r="AU176" s="198" t="s">
        <v>83</v>
      </c>
      <c r="AY176" s="15" t="s">
        <v>166</v>
      </c>
      <c r="BE176" s="199">
        <f t="shared" si="34"/>
        <v>0</v>
      </c>
      <c r="BF176" s="199">
        <f t="shared" si="35"/>
        <v>0</v>
      </c>
      <c r="BG176" s="199">
        <f t="shared" si="36"/>
        <v>0</v>
      </c>
      <c r="BH176" s="199">
        <f t="shared" si="37"/>
        <v>0</v>
      </c>
      <c r="BI176" s="199">
        <f t="shared" si="38"/>
        <v>0</v>
      </c>
      <c r="BJ176" s="15" t="s">
        <v>83</v>
      </c>
      <c r="BK176" s="199">
        <f t="shared" si="39"/>
        <v>0</v>
      </c>
      <c r="BL176" s="15" t="s">
        <v>165</v>
      </c>
      <c r="BM176" s="198" t="s">
        <v>714</v>
      </c>
    </row>
    <row r="177" spans="1:65" s="2" customFormat="1" ht="24.2" customHeight="1">
      <c r="A177" s="32"/>
      <c r="B177" s="33"/>
      <c r="C177" s="187" t="s">
        <v>76</v>
      </c>
      <c r="D177" s="187" t="s">
        <v>167</v>
      </c>
      <c r="E177" s="188" t="s">
        <v>3037</v>
      </c>
      <c r="F177" s="189" t="s">
        <v>3038</v>
      </c>
      <c r="G177" s="190" t="s">
        <v>2475</v>
      </c>
      <c r="H177" s="191">
        <v>1</v>
      </c>
      <c r="I177" s="192"/>
      <c r="J177" s="193">
        <f t="shared" si="30"/>
        <v>0</v>
      </c>
      <c r="K177" s="189" t="s">
        <v>1</v>
      </c>
      <c r="L177" s="37"/>
      <c r="M177" s="194" t="s">
        <v>1</v>
      </c>
      <c r="N177" s="195" t="s">
        <v>41</v>
      </c>
      <c r="O177" s="69"/>
      <c r="P177" s="196">
        <f t="shared" si="31"/>
        <v>0</v>
      </c>
      <c r="Q177" s="196">
        <v>0</v>
      </c>
      <c r="R177" s="196">
        <f t="shared" si="32"/>
        <v>0</v>
      </c>
      <c r="S177" s="196">
        <v>0</v>
      </c>
      <c r="T177" s="197">
        <f t="shared" si="3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98" t="s">
        <v>165</v>
      </c>
      <c r="AT177" s="198" t="s">
        <v>167</v>
      </c>
      <c r="AU177" s="198" t="s">
        <v>83</v>
      </c>
      <c r="AY177" s="15" t="s">
        <v>166</v>
      </c>
      <c r="BE177" s="199">
        <f t="shared" si="34"/>
        <v>0</v>
      </c>
      <c r="BF177" s="199">
        <f t="shared" si="35"/>
        <v>0</v>
      </c>
      <c r="BG177" s="199">
        <f t="shared" si="36"/>
        <v>0</v>
      </c>
      <c r="BH177" s="199">
        <f t="shared" si="37"/>
        <v>0</v>
      </c>
      <c r="BI177" s="199">
        <f t="shared" si="38"/>
        <v>0</v>
      </c>
      <c r="BJ177" s="15" t="s">
        <v>83</v>
      </c>
      <c r="BK177" s="199">
        <f t="shared" si="39"/>
        <v>0</v>
      </c>
      <c r="BL177" s="15" t="s">
        <v>165</v>
      </c>
      <c r="BM177" s="198" t="s">
        <v>723</v>
      </c>
    </row>
    <row r="178" spans="1:65" s="2" customFormat="1" ht="37.9" customHeight="1">
      <c r="A178" s="32"/>
      <c r="B178" s="33"/>
      <c r="C178" s="187" t="s">
        <v>76</v>
      </c>
      <c r="D178" s="187" t="s">
        <v>167</v>
      </c>
      <c r="E178" s="188" t="s">
        <v>3069</v>
      </c>
      <c r="F178" s="189" t="s">
        <v>3012</v>
      </c>
      <c r="G178" s="190" t="s">
        <v>697</v>
      </c>
      <c r="H178" s="229"/>
      <c r="I178" s="192"/>
      <c r="J178" s="193">
        <f t="shared" si="30"/>
        <v>0</v>
      </c>
      <c r="K178" s="189" t="s">
        <v>1</v>
      </c>
      <c r="L178" s="37"/>
      <c r="M178" s="194" t="s">
        <v>1</v>
      </c>
      <c r="N178" s="195" t="s">
        <v>41</v>
      </c>
      <c r="O178" s="69"/>
      <c r="P178" s="196">
        <f t="shared" si="31"/>
        <v>0</v>
      </c>
      <c r="Q178" s="196">
        <v>0</v>
      </c>
      <c r="R178" s="196">
        <f t="shared" si="32"/>
        <v>0</v>
      </c>
      <c r="S178" s="196">
        <v>0</v>
      </c>
      <c r="T178" s="197">
        <f t="shared" si="3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98" t="s">
        <v>165</v>
      </c>
      <c r="AT178" s="198" t="s">
        <v>167</v>
      </c>
      <c r="AU178" s="198" t="s">
        <v>83</v>
      </c>
      <c r="AY178" s="15" t="s">
        <v>166</v>
      </c>
      <c r="BE178" s="199">
        <f t="shared" si="34"/>
        <v>0</v>
      </c>
      <c r="BF178" s="199">
        <f t="shared" si="35"/>
        <v>0</v>
      </c>
      <c r="BG178" s="199">
        <f t="shared" si="36"/>
        <v>0</v>
      </c>
      <c r="BH178" s="199">
        <f t="shared" si="37"/>
        <v>0</v>
      </c>
      <c r="BI178" s="199">
        <f t="shared" si="38"/>
        <v>0</v>
      </c>
      <c r="BJ178" s="15" t="s">
        <v>83</v>
      </c>
      <c r="BK178" s="199">
        <f t="shared" si="39"/>
        <v>0</v>
      </c>
      <c r="BL178" s="15" t="s">
        <v>165</v>
      </c>
      <c r="BM178" s="198" t="s">
        <v>734</v>
      </c>
    </row>
    <row r="179" spans="2:63" s="12" customFormat="1" ht="25.9" customHeight="1">
      <c r="B179" s="173"/>
      <c r="C179" s="174"/>
      <c r="D179" s="175" t="s">
        <v>75</v>
      </c>
      <c r="E179" s="176" t="s">
        <v>2508</v>
      </c>
      <c r="F179" s="176" t="s">
        <v>3070</v>
      </c>
      <c r="G179" s="174"/>
      <c r="H179" s="174"/>
      <c r="I179" s="177"/>
      <c r="J179" s="178">
        <f>BK179</f>
        <v>0</v>
      </c>
      <c r="K179" s="174"/>
      <c r="L179" s="179"/>
      <c r="M179" s="180"/>
      <c r="N179" s="181"/>
      <c r="O179" s="181"/>
      <c r="P179" s="182">
        <f>SUM(P180:P190)</f>
        <v>0</v>
      </c>
      <c r="Q179" s="181"/>
      <c r="R179" s="182">
        <f>SUM(R180:R190)</f>
        <v>0</v>
      </c>
      <c r="S179" s="181"/>
      <c r="T179" s="183">
        <f>SUM(T180:T190)</f>
        <v>0</v>
      </c>
      <c r="AR179" s="184" t="s">
        <v>83</v>
      </c>
      <c r="AT179" s="185" t="s">
        <v>75</v>
      </c>
      <c r="AU179" s="185" t="s">
        <v>76</v>
      </c>
      <c r="AY179" s="184" t="s">
        <v>166</v>
      </c>
      <c r="BK179" s="186">
        <f>SUM(BK180:BK190)</f>
        <v>0</v>
      </c>
    </row>
    <row r="180" spans="1:65" s="2" customFormat="1" ht="49.15" customHeight="1">
      <c r="A180" s="32"/>
      <c r="B180" s="33"/>
      <c r="C180" s="187" t="s">
        <v>76</v>
      </c>
      <c r="D180" s="187" t="s">
        <v>167</v>
      </c>
      <c r="E180" s="188" t="s">
        <v>3071</v>
      </c>
      <c r="F180" s="189" t="s">
        <v>3058</v>
      </c>
      <c r="G180" s="190" t="s">
        <v>2475</v>
      </c>
      <c r="H180" s="191">
        <v>3</v>
      </c>
      <c r="I180" s="192"/>
      <c r="J180" s="193">
        <f aca="true" t="shared" si="40" ref="J180:J190">ROUND(I180*H180,2)</f>
        <v>0</v>
      </c>
      <c r="K180" s="189" t="s">
        <v>1</v>
      </c>
      <c r="L180" s="37"/>
      <c r="M180" s="194" t="s">
        <v>1</v>
      </c>
      <c r="N180" s="195" t="s">
        <v>41</v>
      </c>
      <c r="O180" s="69"/>
      <c r="P180" s="196">
        <f aca="true" t="shared" si="41" ref="P180:P190">O180*H180</f>
        <v>0</v>
      </c>
      <c r="Q180" s="196">
        <v>0</v>
      </c>
      <c r="R180" s="196">
        <f aca="true" t="shared" si="42" ref="R180:R190">Q180*H180</f>
        <v>0</v>
      </c>
      <c r="S180" s="196">
        <v>0</v>
      </c>
      <c r="T180" s="197">
        <f aca="true" t="shared" si="43" ref="T180:T190"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98" t="s">
        <v>165</v>
      </c>
      <c r="AT180" s="198" t="s">
        <v>167</v>
      </c>
      <c r="AU180" s="198" t="s">
        <v>83</v>
      </c>
      <c r="AY180" s="15" t="s">
        <v>166</v>
      </c>
      <c r="BE180" s="199">
        <f aca="true" t="shared" si="44" ref="BE180:BE190">IF(N180="základní",J180,0)</f>
        <v>0</v>
      </c>
      <c r="BF180" s="199">
        <f aca="true" t="shared" si="45" ref="BF180:BF190">IF(N180="snížená",J180,0)</f>
        <v>0</v>
      </c>
      <c r="BG180" s="199">
        <f aca="true" t="shared" si="46" ref="BG180:BG190">IF(N180="zákl. přenesená",J180,0)</f>
        <v>0</v>
      </c>
      <c r="BH180" s="199">
        <f aca="true" t="shared" si="47" ref="BH180:BH190">IF(N180="sníž. přenesená",J180,0)</f>
        <v>0</v>
      </c>
      <c r="BI180" s="199">
        <f aca="true" t="shared" si="48" ref="BI180:BI190">IF(N180="nulová",J180,0)</f>
        <v>0</v>
      </c>
      <c r="BJ180" s="15" t="s">
        <v>83</v>
      </c>
      <c r="BK180" s="199">
        <f aca="true" t="shared" si="49" ref="BK180:BK190">ROUND(I180*H180,2)</f>
        <v>0</v>
      </c>
      <c r="BL180" s="15" t="s">
        <v>165</v>
      </c>
      <c r="BM180" s="198" t="s">
        <v>744</v>
      </c>
    </row>
    <row r="181" spans="1:65" s="2" customFormat="1" ht="21.75" customHeight="1">
      <c r="A181" s="32"/>
      <c r="B181" s="33"/>
      <c r="C181" s="187" t="s">
        <v>76</v>
      </c>
      <c r="D181" s="187" t="s">
        <v>167</v>
      </c>
      <c r="E181" s="188" t="s">
        <v>3072</v>
      </c>
      <c r="F181" s="189" t="s">
        <v>3044</v>
      </c>
      <c r="G181" s="190" t="s">
        <v>2475</v>
      </c>
      <c r="H181" s="191">
        <v>6</v>
      </c>
      <c r="I181" s="192"/>
      <c r="J181" s="193">
        <f t="shared" si="40"/>
        <v>0</v>
      </c>
      <c r="K181" s="189" t="s">
        <v>1</v>
      </c>
      <c r="L181" s="37"/>
      <c r="M181" s="194" t="s">
        <v>1</v>
      </c>
      <c r="N181" s="195" t="s">
        <v>41</v>
      </c>
      <c r="O181" s="69"/>
      <c r="P181" s="196">
        <f t="shared" si="41"/>
        <v>0</v>
      </c>
      <c r="Q181" s="196">
        <v>0</v>
      </c>
      <c r="R181" s="196">
        <f t="shared" si="42"/>
        <v>0</v>
      </c>
      <c r="S181" s="196">
        <v>0</v>
      </c>
      <c r="T181" s="197">
        <f t="shared" si="4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98" t="s">
        <v>165</v>
      </c>
      <c r="AT181" s="198" t="s">
        <v>167</v>
      </c>
      <c r="AU181" s="198" t="s">
        <v>83</v>
      </c>
      <c r="AY181" s="15" t="s">
        <v>166</v>
      </c>
      <c r="BE181" s="199">
        <f t="shared" si="44"/>
        <v>0</v>
      </c>
      <c r="BF181" s="199">
        <f t="shared" si="45"/>
        <v>0</v>
      </c>
      <c r="BG181" s="199">
        <f t="shared" si="46"/>
        <v>0</v>
      </c>
      <c r="BH181" s="199">
        <f t="shared" si="47"/>
        <v>0</v>
      </c>
      <c r="BI181" s="199">
        <f t="shared" si="48"/>
        <v>0</v>
      </c>
      <c r="BJ181" s="15" t="s">
        <v>83</v>
      </c>
      <c r="BK181" s="199">
        <f t="shared" si="49"/>
        <v>0</v>
      </c>
      <c r="BL181" s="15" t="s">
        <v>165</v>
      </c>
      <c r="BM181" s="198" t="s">
        <v>753</v>
      </c>
    </row>
    <row r="182" spans="1:65" s="2" customFormat="1" ht="24.2" customHeight="1">
      <c r="A182" s="32"/>
      <c r="B182" s="33"/>
      <c r="C182" s="187" t="s">
        <v>76</v>
      </c>
      <c r="D182" s="187" t="s">
        <v>167</v>
      </c>
      <c r="E182" s="188" t="s">
        <v>3073</v>
      </c>
      <c r="F182" s="189" t="s">
        <v>3074</v>
      </c>
      <c r="G182" s="190" t="s">
        <v>2475</v>
      </c>
      <c r="H182" s="191">
        <v>3</v>
      </c>
      <c r="I182" s="192"/>
      <c r="J182" s="193">
        <f t="shared" si="40"/>
        <v>0</v>
      </c>
      <c r="K182" s="189" t="s">
        <v>1</v>
      </c>
      <c r="L182" s="37"/>
      <c r="M182" s="194" t="s">
        <v>1</v>
      </c>
      <c r="N182" s="195" t="s">
        <v>41</v>
      </c>
      <c r="O182" s="69"/>
      <c r="P182" s="196">
        <f t="shared" si="41"/>
        <v>0</v>
      </c>
      <c r="Q182" s="196">
        <v>0</v>
      </c>
      <c r="R182" s="196">
        <f t="shared" si="42"/>
        <v>0</v>
      </c>
      <c r="S182" s="196">
        <v>0</v>
      </c>
      <c r="T182" s="197">
        <f t="shared" si="4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98" t="s">
        <v>165</v>
      </c>
      <c r="AT182" s="198" t="s">
        <v>167</v>
      </c>
      <c r="AU182" s="198" t="s">
        <v>83</v>
      </c>
      <c r="AY182" s="15" t="s">
        <v>166</v>
      </c>
      <c r="BE182" s="199">
        <f t="shared" si="44"/>
        <v>0</v>
      </c>
      <c r="BF182" s="199">
        <f t="shared" si="45"/>
        <v>0</v>
      </c>
      <c r="BG182" s="199">
        <f t="shared" si="46"/>
        <v>0</v>
      </c>
      <c r="BH182" s="199">
        <f t="shared" si="47"/>
        <v>0</v>
      </c>
      <c r="BI182" s="199">
        <f t="shared" si="48"/>
        <v>0</v>
      </c>
      <c r="BJ182" s="15" t="s">
        <v>83</v>
      </c>
      <c r="BK182" s="199">
        <f t="shared" si="49"/>
        <v>0</v>
      </c>
      <c r="BL182" s="15" t="s">
        <v>165</v>
      </c>
      <c r="BM182" s="198" t="s">
        <v>763</v>
      </c>
    </row>
    <row r="183" spans="1:65" s="2" customFormat="1" ht="24.2" customHeight="1">
      <c r="A183" s="32"/>
      <c r="B183" s="33"/>
      <c r="C183" s="187" t="s">
        <v>76</v>
      </c>
      <c r="D183" s="187" t="s">
        <v>167</v>
      </c>
      <c r="E183" s="188" t="s">
        <v>3075</v>
      </c>
      <c r="F183" s="189" t="s">
        <v>3063</v>
      </c>
      <c r="G183" s="190" t="s">
        <v>2475</v>
      </c>
      <c r="H183" s="191">
        <v>6</v>
      </c>
      <c r="I183" s="192"/>
      <c r="J183" s="193">
        <f t="shared" si="40"/>
        <v>0</v>
      </c>
      <c r="K183" s="189" t="s">
        <v>1</v>
      </c>
      <c r="L183" s="37"/>
      <c r="M183" s="194" t="s">
        <v>1</v>
      </c>
      <c r="N183" s="195" t="s">
        <v>41</v>
      </c>
      <c r="O183" s="69"/>
      <c r="P183" s="196">
        <f t="shared" si="41"/>
        <v>0</v>
      </c>
      <c r="Q183" s="196">
        <v>0</v>
      </c>
      <c r="R183" s="196">
        <f t="shared" si="42"/>
        <v>0</v>
      </c>
      <c r="S183" s="196">
        <v>0</v>
      </c>
      <c r="T183" s="197">
        <f t="shared" si="4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98" t="s">
        <v>165</v>
      </c>
      <c r="AT183" s="198" t="s">
        <v>167</v>
      </c>
      <c r="AU183" s="198" t="s">
        <v>83</v>
      </c>
      <c r="AY183" s="15" t="s">
        <v>166</v>
      </c>
      <c r="BE183" s="199">
        <f t="shared" si="44"/>
        <v>0</v>
      </c>
      <c r="BF183" s="199">
        <f t="shared" si="45"/>
        <v>0</v>
      </c>
      <c r="BG183" s="199">
        <f t="shared" si="46"/>
        <v>0</v>
      </c>
      <c r="BH183" s="199">
        <f t="shared" si="47"/>
        <v>0</v>
      </c>
      <c r="BI183" s="199">
        <f t="shared" si="48"/>
        <v>0</v>
      </c>
      <c r="BJ183" s="15" t="s">
        <v>83</v>
      </c>
      <c r="BK183" s="199">
        <f t="shared" si="49"/>
        <v>0</v>
      </c>
      <c r="BL183" s="15" t="s">
        <v>165</v>
      </c>
      <c r="BM183" s="198" t="s">
        <v>771</v>
      </c>
    </row>
    <row r="184" spans="1:65" s="2" customFormat="1" ht="24.2" customHeight="1">
      <c r="A184" s="32"/>
      <c r="B184" s="33"/>
      <c r="C184" s="187" t="s">
        <v>76</v>
      </c>
      <c r="D184" s="187" t="s">
        <v>167</v>
      </c>
      <c r="E184" s="188" t="s">
        <v>3076</v>
      </c>
      <c r="F184" s="189" t="s">
        <v>3024</v>
      </c>
      <c r="G184" s="190" t="s">
        <v>3010</v>
      </c>
      <c r="H184" s="191">
        <v>12</v>
      </c>
      <c r="I184" s="192"/>
      <c r="J184" s="193">
        <f t="shared" si="40"/>
        <v>0</v>
      </c>
      <c r="K184" s="189" t="s">
        <v>1</v>
      </c>
      <c r="L184" s="37"/>
      <c r="M184" s="194" t="s">
        <v>1</v>
      </c>
      <c r="N184" s="195" t="s">
        <v>41</v>
      </c>
      <c r="O184" s="69"/>
      <c r="P184" s="196">
        <f t="shared" si="41"/>
        <v>0</v>
      </c>
      <c r="Q184" s="196">
        <v>0</v>
      </c>
      <c r="R184" s="196">
        <f t="shared" si="42"/>
        <v>0</v>
      </c>
      <c r="S184" s="196">
        <v>0</v>
      </c>
      <c r="T184" s="197">
        <f t="shared" si="4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98" t="s">
        <v>165</v>
      </c>
      <c r="AT184" s="198" t="s">
        <v>167</v>
      </c>
      <c r="AU184" s="198" t="s">
        <v>83</v>
      </c>
      <c r="AY184" s="15" t="s">
        <v>166</v>
      </c>
      <c r="BE184" s="199">
        <f t="shared" si="44"/>
        <v>0</v>
      </c>
      <c r="BF184" s="199">
        <f t="shared" si="45"/>
        <v>0</v>
      </c>
      <c r="BG184" s="199">
        <f t="shared" si="46"/>
        <v>0</v>
      </c>
      <c r="BH184" s="199">
        <f t="shared" si="47"/>
        <v>0</v>
      </c>
      <c r="BI184" s="199">
        <f t="shared" si="48"/>
        <v>0</v>
      </c>
      <c r="BJ184" s="15" t="s">
        <v>83</v>
      </c>
      <c r="BK184" s="199">
        <f t="shared" si="49"/>
        <v>0</v>
      </c>
      <c r="BL184" s="15" t="s">
        <v>165</v>
      </c>
      <c r="BM184" s="198" t="s">
        <v>779</v>
      </c>
    </row>
    <row r="185" spans="1:65" s="2" customFormat="1" ht="24.2" customHeight="1">
      <c r="A185" s="32"/>
      <c r="B185" s="33"/>
      <c r="C185" s="187" t="s">
        <v>76</v>
      </c>
      <c r="D185" s="187" t="s">
        <v>167</v>
      </c>
      <c r="E185" s="188" t="s">
        <v>3065</v>
      </c>
      <c r="F185" s="189" t="s">
        <v>3066</v>
      </c>
      <c r="G185" s="190" t="s">
        <v>2475</v>
      </c>
      <c r="H185" s="191">
        <v>1</v>
      </c>
      <c r="I185" s="192"/>
      <c r="J185" s="193">
        <f t="shared" si="40"/>
        <v>0</v>
      </c>
      <c r="K185" s="189" t="s">
        <v>1</v>
      </c>
      <c r="L185" s="37"/>
      <c r="M185" s="194" t="s">
        <v>1</v>
      </c>
      <c r="N185" s="195" t="s">
        <v>41</v>
      </c>
      <c r="O185" s="69"/>
      <c r="P185" s="196">
        <f t="shared" si="41"/>
        <v>0</v>
      </c>
      <c r="Q185" s="196">
        <v>0</v>
      </c>
      <c r="R185" s="196">
        <f t="shared" si="42"/>
        <v>0</v>
      </c>
      <c r="S185" s="196">
        <v>0</v>
      </c>
      <c r="T185" s="197">
        <f t="shared" si="4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98" t="s">
        <v>165</v>
      </c>
      <c r="AT185" s="198" t="s">
        <v>167</v>
      </c>
      <c r="AU185" s="198" t="s">
        <v>83</v>
      </c>
      <c r="AY185" s="15" t="s">
        <v>166</v>
      </c>
      <c r="BE185" s="199">
        <f t="shared" si="44"/>
        <v>0</v>
      </c>
      <c r="BF185" s="199">
        <f t="shared" si="45"/>
        <v>0</v>
      </c>
      <c r="BG185" s="199">
        <f t="shared" si="46"/>
        <v>0</v>
      </c>
      <c r="BH185" s="199">
        <f t="shared" si="47"/>
        <v>0</v>
      </c>
      <c r="BI185" s="199">
        <f t="shared" si="48"/>
        <v>0</v>
      </c>
      <c r="BJ185" s="15" t="s">
        <v>83</v>
      </c>
      <c r="BK185" s="199">
        <f t="shared" si="49"/>
        <v>0</v>
      </c>
      <c r="BL185" s="15" t="s">
        <v>165</v>
      </c>
      <c r="BM185" s="198" t="s">
        <v>787</v>
      </c>
    </row>
    <row r="186" spans="1:65" s="2" customFormat="1" ht="33" customHeight="1">
      <c r="A186" s="32"/>
      <c r="B186" s="33"/>
      <c r="C186" s="187" t="s">
        <v>76</v>
      </c>
      <c r="D186" s="187" t="s">
        <v>167</v>
      </c>
      <c r="E186" s="188" t="s">
        <v>3077</v>
      </c>
      <c r="F186" s="189" t="s">
        <v>3078</v>
      </c>
      <c r="G186" s="190" t="s">
        <v>3010</v>
      </c>
      <c r="H186" s="191">
        <v>2.7</v>
      </c>
      <c r="I186" s="192"/>
      <c r="J186" s="193">
        <f t="shared" si="40"/>
        <v>0</v>
      </c>
      <c r="K186" s="189" t="s">
        <v>1</v>
      </c>
      <c r="L186" s="37"/>
      <c r="M186" s="194" t="s">
        <v>1</v>
      </c>
      <c r="N186" s="195" t="s">
        <v>41</v>
      </c>
      <c r="O186" s="69"/>
      <c r="P186" s="196">
        <f t="shared" si="41"/>
        <v>0</v>
      </c>
      <c r="Q186" s="196">
        <v>0</v>
      </c>
      <c r="R186" s="196">
        <f t="shared" si="42"/>
        <v>0</v>
      </c>
      <c r="S186" s="196">
        <v>0</v>
      </c>
      <c r="T186" s="197">
        <f t="shared" si="4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98" t="s">
        <v>165</v>
      </c>
      <c r="AT186" s="198" t="s">
        <v>167</v>
      </c>
      <c r="AU186" s="198" t="s">
        <v>83</v>
      </c>
      <c r="AY186" s="15" t="s">
        <v>166</v>
      </c>
      <c r="BE186" s="199">
        <f t="shared" si="44"/>
        <v>0</v>
      </c>
      <c r="BF186" s="199">
        <f t="shared" si="45"/>
        <v>0</v>
      </c>
      <c r="BG186" s="199">
        <f t="shared" si="46"/>
        <v>0</v>
      </c>
      <c r="BH186" s="199">
        <f t="shared" si="47"/>
        <v>0</v>
      </c>
      <c r="BI186" s="199">
        <f t="shared" si="48"/>
        <v>0</v>
      </c>
      <c r="BJ186" s="15" t="s">
        <v>83</v>
      </c>
      <c r="BK186" s="199">
        <f t="shared" si="49"/>
        <v>0</v>
      </c>
      <c r="BL186" s="15" t="s">
        <v>165</v>
      </c>
      <c r="BM186" s="198" t="s">
        <v>795</v>
      </c>
    </row>
    <row r="187" spans="1:65" s="2" customFormat="1" ht="33" customHeight="1">
      <c r="A187" s="32"/>
      <c r="B187" s="33"/>
      <c r="C187" s="187" t="s">
        <v>76</v>
      </c>
      <c r="D187" s="187" t="s">
        <v>167</v>
      </c>
      <c r="E187" s="188" t="s">
        <v>3029</v>
      </c>
      <c r="F187" s="189" t="s">
        <v>3030</v>
      </c>
      <c r="G187" s="190" t="s">
        <v>3010</v>
      </c>
      <c r="H187" s="191">
        <v>11.7</v>
      </c>
      <c r="I187" s="192"/>
      <c r="J187" s="193">
        <f t="shared" si="40"/>
        <v>0</v>
      </c>
      <c r="K187" s="189" t="s">
        <v>1</v>
      </c>
      <c r="L187" s="37"/>
      <c r="M187" s="194" t="s">
        <v>1</v>
      </c>
      <c r="N187" s="195" t="s">
        <v>41</v>
      </c>
      <c r="O187" s="69"/>
      <c r="P187" s="196">
        <f t="shared" si="41"/>
        <v>0</v>
      </c>
      <c r="Q187" s="196">
        <v>0</v>
      </c>
      <c r="R187" s="196">
        <f t="shared" si="42"/>
        <v>0</v>
      </c>
      <c r="S187" s="196">
        <v>0</v>
      </c>
      <c r="T187" s="197">
        <f t="shared" si="4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98" t="s">
        <v>165</v>
      </c>
      <c r="AT187" s="198" t="s">
        <v>167</v>
      </c>
      <c r="AU187" s="198" t="s">
        <v>83</v>
      </c>
      <c r="AY187" s="15" t="s">
        <v>166</v>
      </c>
      <c r="BE187" s="199">
        <f t="shared" si="44"/>
        <v>0</v>
      </c>
      <c r="BF187" s="199">
        <f t="shared" si="45"/>
        <v>0</v>
      </c>
      <c r="BG187" s="199">
        <f t="shared" si="46"/>
        <v>0</v>
      </c>
      <c r="BH187" s="199">
        <f t="shared" si="47"/>
        <v>0</v>
      </c>
      <c r="BI187" s="199">
        <f t="shared" si="48"/>
        <v>0</v>
      </c>
      <c r="BJ187" s="15" t="s">
        <v>83</v>
      </c>
      <c r="BK187" s="199">
        <f t="shared" si="49"/>
        <v>0</v>
      </c>
      <c r="BL187" s="15" t="s">
        <v>165</v>
      </c>
      <c r="BM187" s="198" t="s">
        <v>88</v>
      </c>
    </row>
    <row r="188" spans="1:65" s="2" customFormat="1" ht="16.5" customHeight="1">
      <c r="A188" s="32"/>
      <c r="B188" s="33"/>
      <c r="C188" s="187" t="s">
        <v>76</v>
      </c>
      <c r="D188" s="187" t="s">
        <v>167</v>
      </c>
      <c r="E188" s="188" t="s">
        <v>3031</v>
      </c>
      <c r="F188" s="189" t="s">
        <v>3032</v>
      </c>
      <c r="G188" s="190" t="s">
        <v>2475</v>
      </c>
      <c r="H188" s="191">
        <v>1</v>
      </c>
      <c r="I188" s="192"/>
      <c r="J188" s="193">
        <f t="shared" si="40"/>
        <v>0</v>
      </c>
      <c r="K188" s="189" t="s">
        <v>1</v>
      </c>
      <c r="L188" s="37"/>
      <c r="M188" s="194" t="s">
        <v>1</v>
      </c>
      <c r="N188" s="195" t="s">
        <v>41</v>
      </c>
      <c r="O188" s="69"/>
      <c r="P188" s="196">
        <f t="shared" si="41"/>
        <v>0</v>
      </c>
      <c r="Q188" s="196">
        <v>0</v>
      </c>
      <c r="R188" s="196">
        <f t="shared" si="42"/>
        <v>0</v>
      </c>
      <c r="S188" s="196">
        <v>0</v>
      </c>
      <c r="T188" s="197">
        <f t="shared" si="4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98" t="s">
        <v>165</v>
      </c>
      <c r="AT188" s="198" t="s">
        <v>167</v>
      </c>
      <c r="AU188" s="198" t="s">
        <v>83</v>
      </c>
      <c r="AY188" s="15" t="s">
        <v>166</v>
      </c>
      <c r="BE188" s="199">
        <f t="shared" si="44"/>
        <v>0</v>
      </c>
      <c r="BF188" s="199">
        <f t="shared" si="45"/>
        <v>0</v>
      </c>
      <c r="BG188" s="199">
        <f t="shared" si="46"/>
        <v>0</v>
      </c>
      <c r="BH188" s="199">
        <f t="shared" si="47"/>
        <v>0</v>
      </c>
      <c r="BI188" s="199">
        <f t="shared" si="48"/>
        <v>0</v>
      </c>
      <c r="BJ188" s="15" t="s">
        <v>83</v>
      </c>
      <c r="BK188" s="199">
        <f t="shared" si="49"/>
        <v>0</v>
      </c>
      <c r="BL188" s="15" t="s">
        <v>165</v>
      </c>
      <c r="BM188" s="198" t="s">
        <v>810</v>
      </c>
    </row>
    <row r="189" spans="1:65" s="2" customFormat="1" ht="24.2" customHeight="1">
      <c r="A189" s="32"/>
      <c r="B189" s="33"/>
      <c r="C189" s="187" t="s">
        <v>76</v>
      </c>
      <c r="D189" s="187" t="s">
        <v>167</v>
      </c>
      <c r="E189" s="188" t="s">
        <v>3037</v>
      </c>
      <c r="F189" s="189" t="s">
        <v>3038</v>
      </c>
      <c r="G189" s="190" t="s">
        <v>2475</v>
      </c>
      <c r="H189" s="191">
        <v>3</v>
      </c>
      <c r="I189" s="192"/>
      <c r="J189" s="193">
        <f t="shared" si="40"/>
        <v>0</v>
      </c>
      <c r="K189" s="189" t="s">
        <v>1</v>
      </c>
      <c r="L189" s="37"/>
      <c r="M189" s="194" t="s">
        <v>1</v>
      </c>
      <c r="N189" s="195" t="s">
        <v>41</v>
      </c>
      <c r="O189" s="69"/>
      <c r="P189" s="196">
        <f t="shared" si="41"/>
        <v>0</v>
      </c>
      <c r="Q189" s="196">
        <v>0</v>
      </c>
      <c r="R189" s="196">
        <f t="shared" si="42"/>
        <v>0</v>
      </c>
      <c r="S189" s="196">
        <v>0</v>
      </c>
      <c r="T189" s="197">
        <f t="shared" si="4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98" t="s">
        <v>165</v>
      </c>
      <c r="AT189" s="198" t="s">
        <v>167</v>
      </c>
      <c r="AU189" s="198" t="s">
        <v>83</v>
      </c>
      <c r="AY189" s="15" t="s">
        <v>166</v>
      </c>
      <c r="BE189" s="199">
        <f t="shared" si="44"/>
        <v>0</v>
      </c>
      <c r="BF189" s="199">
        <f t="shared" si="45"/>
        <v>0</v>
      </c>
      <c r="BG189" s="199">
        <f t="shared" si="46"/>
        <v>0</v>
      </c>
      <c r="BH189" s="199">
        <f t="shared" si="47"/>
        <v>0</v>
      </c>
      <c r="BI189" s="199">
        <f t="shared" si="48"/>
        <v>0</v>
      </c>
      <c r="BJ189" s="15" t="s">
        <v>83</v>
      </c>
      <c r="BK189" s="199">
        <f t="shared" si="49"/>
        <v>0</v>
      </c>
      <c r="BL189" s="15" t="s">
        <v>165</v>
      </c>
      <c r="BM189" s="198" t="s">
        <v>818</v>
      </c>
    </row>
    <row r="190" spans="1:65" s="2" customFormat="1" ht="37.9" customHeight="1">
      <c r="A190" s="32"/>
      <c r="B190" s="33"/>
      <c r="C190" s="187" t="s">
        <v>76</v>
      </c>
      <c r="D190" s="187" t="s">
        <v>167</v>
      </c>
      <c r="E190" s="188" t="s">
        <v>3079</v>
      </c>
      <c r="F190" s="189" t="s">
        <v>3012</v>
      </c>
      <c r="G190" s="190" t="s">
        <v>697</v>
      </c>
      <c r="H190" s="229"/>
      <c r="I190" s="192"/>
      <c r="J190" s="193">
        <f t="shared" si="40"/>
        <v>0</v>
      </c>
      <c r="K190" s="189" t="s">
        <v>1</v>
      </c>
      <c r="L190" s="37"/>
      <c r="M190" s="194" t="s">
        <v>1</v>
      </c>
      <c r="N190" s="195" t="s">
        <v>41</v>
      </c>
      <c r="O190" s="69"/>
      <c r="P190" s="196">
        <f t="shared" si="41"/>
        <v>0</v>
      </c>
      <c r="Q190" s="196">
        <v>0</v>
      </c>
      <c r="R190" s="196">
        <f t="shared" si="42"/>
        <v>0</v>
      </c>
      <c r="S190" s="196">
        <v>0</v>
      </c>
      <c r="T190" s="197">
        <f t="shared" si="4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98" t="s">
        <v>165</v>
      </c>
      <c r="AT190" s="198" t="s">
        <v>167</v>
      </c>
      <c r="AU190" s="198" t="s">
        <v>83</v>
      </c>
      <c r="AY190" s="15" t="s">
        <v>166</v>
      </c>
      <c r="BE190" s="199">
        <f t="shared" si="44"/>
        <v>0</v>
      </c>
      <c r="BF190" s="199">
        <f t="shared" si="45"/>
        <v>0</v>
      </c>
      <c r="BG190" s="199">
        <f t="shared" si="46"/>
        <v>0</v>
      </c>
      <c r="BH190" s="199">
        <f t="shared" si="47"/>
        <v>0</v>
      </c>
      <c r="BI190" s="199">
        <f t="shared" si="48"/>
        <v>0</v>
      </c>
      <c r="BJ190" s="15" t="s">
        <v>83</v>
      </c>
      <c r="BK190" s="199">
        <f t="shared" si="49"/>
        <v>0</v>
      </c>
      <c r="BL190" s="15" t="s">
        <v>165</v>
      </c>
      <c r="BM190" s="198" t="s">
        <v>826</v>
      </c>
    </row>
    <row r="191" spans="2:63" s="12" customFormat="1" ht="25.9" customHeight="1">
      <c r="B191" s="173"/>
      <c r="C191" s="174"/>
      <c r="D191" s="175" t="s">
        <v>75</v>
      </c>
      <c r="E191" s="176" t="s">
        <v>2538</v>
      </c>
      <c r="F191" s="176" t="s">
        <v>3080</v>
      </c>
      <c r="G191" s="174"/>
      <c r="H191" s="174"/>
      <c r="I191" s="177"/>
      <c r="J191" s="178">
        <f>BK191</f>
        <v>0</v>
      </c>
      <c r="K191" s="174"/>
      <c r="L191" s="179"/>
      <c r="M191" s="180"/>
      <c r="N191" s="181"/>
      <c r="O191" s="181"/>
      <c r="P191" s="182">
        <f>SUM(P192:P201)</f>
        <v>0</v>
      </c>
      <c r="Q191" s="181"/>
      <c r="R191" s="182">
        <f>SUM(R192:R201)</f>
        <v>0</v>
      </c>
      <c r="S191" s="181"/>
      <c r="T191" s="183">
        <f>SUM(T192:T201)</f>
        <v>0</v>
      </c>
      <c r="AR191" s="184" t="s">
        <v>83</v>
      </c>
      <c r="AT191" s="185" t="s">
        <v>75</v>
      </c>
      <c r="AU191" s="185" t="s">
        <v>76</v>
      </c>
      <c r="AY191" s="184" t="s">
        <v>166</v>
      </c>
      <c r="BK191" s="186">
        <f>SUM(BK192:BK201)</f>
        <v>0</v>
      </c>
    </row>
    <row r="192" spans="1:65" s="2" customFormat="1" ht="49.15" customHeight="1">
      <c r="A192" s="32"/>
      <c r="B192" s="33"/>
      <c r="C192" s="187" t="s">
        <v>76</v>
      </c>
      <c r="D192" s="187" t="s">
        <v>167</v>
      </c>
      <c r="E192" s="188" t="s">
        <v>3081</v>
      </c>
      <c r="F192" s="189" t="s">
        <v>3082</v>
      </c>
      <c r="G192" s="190" t="s">
        <v>2475</v>
      </c>
      <c r="H192" s="191">
        <v>3</v>
      </c>
      <c r="I192" s="192"/>
      <c r="J192" s="193">
        <f aca="true" t="shared" si="50" ref="J192:J201">ROUND(I192*H192,2)</f>
        <v>0</v>
      </c>
      <c r="K192" s="189" t="s">
        <v>1</v>
      </c>
      <c r="L192" s="37"/>
      <c r="M192" s="194" t="s">
        <v>1</v>
      </c>
      <c r="N192" s="195" t="s">
        <v>41</v>
      </c>
      <c r="O192" s="69"/>
      <c r="P192" s="196">
        <f aca="true" t="shared" si="51" ref="P192:P201">O192*H192</f>
        <v>0</v>
      </c>
      <c r="Q192" s="196">
        <v>0</v>
      </c>
      <c r="R192" s="196">
        <f aca="true" t="shared" si="52" ref="R192:R201">Q192*H192</f>
        <v>0</v>
      </c>
      <c r="S192" s="196">
        <v>0</v>
      </c>
      <c r="T192" s="197">
        <f aca="true" t="shared" si="53" ref="T192:T201"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98" t="s">
        <v>165</v>
      </c>
      <c r="AT192" s="198" t="s">
        <v>167</v>
      </c>
      <c r="AU192" s="198" t="s">
        <v>83</v>
      </c>
      <c r="AY192" s="15" t="s">
        <v>166</v>
      </c>
      <c r="BE192" s="199">
        <f aca="true" t="shared" si="54" ref="BE192:BE201">IF(N192="základní",J192,0)</f>
        <v>0</v>
      </c>
      <c r="BF192" s="199">
        <f aca="true" t="shared" si="55" ref="BF192:BF201">IF(N192="snížená",J192,0)</f>
        <v>0</v>
      </c>
      <c r="BG192" s="199">
        <f aca="true" t="shared" si="56" ref="BG192:BG201">IF(N192="zákl. přenesená",J192,0)</f>
        <v>0</v>
      </c>
      <c r="BH192" s="199">
        <f aca="true" t="shared" si="57" ref="BH192:BH201">IF(N192="sníž. přenesená",J192,0)</f>
        <v>0</v>
      </c>
      <c r="BI192" s="199">
        <f aca="true" t="shared" si="58" ref="BI192:BI201">IF(N192="nulová",J192,0)</f>
        <v>0</v>
      </c>
      <c r="BJ192" s="15" t="s">
        <v>83</v>
      </c>
      <c r="BK192" s="199">
        <f aca="true" t="shared" si="59" ref="BK192:BK201">ROUND(I192*H192,2)</f>
        <v>0</v>
      </c>
      <c r="BL192" s="15" t="s">
        <v>165</v>
      </c>
      <c r="BM192" s="198" t="s">
        <v>834</v>
      </c>
    </row>
    <row r="193" spans="1:65" s="2" customFormat="1" ht="21.75" customHeight="1">
      <c r="A193" s="32"/>
      <c r="B193" s="33"/>
      <c r="C193" s="187" t="s">
        <v>76</v>
      </c>
      <c r="D193" s="187" t="s">
        <v>167</v>
      </c>
      <c r="E193" s="188" t="s">
        <v>3083</v>
      </c>
      <c r="F193" s="189" t="s">
        <v>3044</v>
      </c>
      <c r="G193" s="190" t="s">
        <v>2475</v>
      </c>
      <c r="H193" s="191">
        <v>6</v>
      </c>
      <c r="I193" s="192"/>
      <c r="J193" s="193">
        <f t="shared" si="50"/>
        <v>0</v>
      </c>
      <c r="K193" s="189" t="s">
        <v>1</v>
      </c>
      <c r="L193" s="37"/>
      <c r="M193" s="194" t="s">
        <v>1</v>
      </c>
      <c r="N193" s="195" t="s">
        <v>41</v>
      </c>
      <c r="O193" s="69"/>
      <c r="P193" s="196">
        <f t="shared" si="51"/>
        <v>0</v>
      </c>
      <c r="Q193" s="196">
        <v>0</v>
      </c>
      <c r="R193" s="196">
        <f t="shared" si="52"/>
        <v>0</v>
      </c>
      <c r="S193" s="196">
        <v>0</v>
      </c>
      <c r="T193" s="197">
        <f t="shared" si="5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98" t="s">
        <v>165</v>
      </c>
      <c r="AT193" s="198" t="s">
        <v>167</v>
      </c>
      <c r="AU193" s="198" t="s">
        <v>83</v>
      </c>
      <c r="AY193" s="15" t="s">
        <v>166</v>
      </c>
      <c r="BE193" s="199">
        <f t="shared" si="54"/>
        <v>0</v>
      </c>
      <c r="BF193" s="199">
        <f t="shared" si="55"/>
        <v>0</v>
      </c>
      <c r="BG193" s="199">
        <f t="shared" si="56"/>
        <v>0</v>
      </c>
      <c r="BH193" s="199">
        <f t="shared" si="57"/>
        <v>0</v>
      </c>
      <c r="BI193" s="199">
        <f t="shared" si="58"/>
        <v>0</v>
      </c>
      <c r="BJ193" s="15" t="s">
        <v>83</v>
      </c>
      <c r="BK193" s="199">
        <f t="shared" si="59"/>
        <v>0</v>
      </c>
      <c r="BL193" s="15" t="s">
        <v>165</v>
      </c>
      <c r="BM193" s="198" t="s">
        <v>92</v>
      </c>
    </row>
    <row r="194" spans="1:65" s="2" customFormat="1" ht="24.2" customHeight="1">
      <c r="A194" s="32"/>
      <c r="B194" s="33"/>
      <c r="C194" s="187" t="s">
        <v>76</v>
      </c>
      <c r="D194" s="187" t="s">
        <v>167</v>
      </c>
      <c r="E194" s="188" t="s">
        <v>3084</v>
      </c>
      <c r="F194" s="189" t="s">
        <v>3085</v>
      </c>
      <c r="G194" s="190" t="s">
        <v>2475</v>
      </c>
      <c r="H194" s="191">
        <v>3</v>
      </c>
      <c r="I194" s="192"/>
      <c r="J194" s="193">
        <f t="shared" si="50"/>
        <v>0</v>
      </c>
      <c r="K194" s="189" t="s">
        <v>1</v>
      </c>
      <c r="L194" s="37"/>
      <c r="M194" s="194" t="s">
        <v>1</v>
      </c>
      <c r="N194" s="195" t="s">
        <v>41</v>
      </c>
      <c r="O194" s="69"/>
      <c r="P194" s="196">
        <f t="shared" si="51"/>
        <v>0</v>
      </c>
      <c r="Q194" s="196">
        <v>0</v>
      </c>
      <c r="R194" s="196">
        <f t="shared" si="52"/>
        <v>0</v>
      </c>
      <c r="S194" s="196">
        <v>0</v>
      </c>
      <c r="T194" s="197">
        <f t="shared" si="5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98" t="s">
        <v>165</v>
      </c>
      <c r="AT194" s="198" t="s">
        <v>167</v>
      </c>
      <c r="AU194" s="198" t="s">
        <v>83</v>
      </c>
      <c r="AY194" s="15" t="s">
        <v>166</v>
      </c>
      <c r="BE194" s="199">
        <f t="shared" si="54"/>
        <v>0</v>
      </c>
      <c r="BF194" s="199">
        <f t="shared" si="55"/>
        <v>0</v>
      </c>
      <c r="BG194" s="199">
        <f t="shared" si="56"/>
        <v>0</v>
      </c>
      <c r="BH194" s="199">
        <f t="shared" si="57"/>
        <v>0</v>
      </c>
      <c r="BI194" s="199">
        <f t="shared" si="58"/>
        <v>0</v>
      </c>
      <c r="BJ194" s="15" t="s">
        <v>83</v>
      </c>
      <c r="BK194" s="199">
        <f t="shared" si="59"/>
        <v>0</v>
      </c>
      <c r="BL194" s="15" t="s">
        <v>165</v>
      </c>
      <c r="BM194" s="198" t="s">
        <v>849</v>
      </c>
    </row>
    <row r="195" spans="1:65" s="2" customFormat="1" ht="24.2" customHeight="1">
      <c r="A195" s="32"/>
      <c r="B195" s="33"/>
      <c r="C195" s="187" t="s">
        <v>76</v>
      </c>
      <c r="D195" s="187" t="s">
        <v>167</v>
      </c>
      <c r="E195" s="188" t="s">
        <v>3086</v>
      </c>
      <c r="F195" s="189" t="s">
        <v>3087</v>
      </c>
      <c r="G195" s="190" t="s">
        <v>3010</v>
      </c>
      <c r="H195" s="191">
        <v>6</v>
      </c>
      <c r="I195" s="192"/>
      <c r="J195" s="193">
        <f t="shared" si="50"/>
        <v>0</v>
      </c>
      <c r="K195" s="189" t="s">
        <v>1</v>
      </c>
      <c r="L195" s="37"/>
      <c r="M195" s="194" t="s">
        <v>1</v>
      </c>
      <c r="N195" s="195" t="s">
        <v>41</v>
      </c>
      <c r="O195" s="69"/>
      <c r="P195" s="196">
        <f t="shared" si="51"/>
        <v>0</v>
      </c>
      <c r="Q195" s="196">
        <v>0</v>
      </c>
      <c r="R195" s="196">
        <f t="shared" si="52"/>
        <v>0</v>
      </c>
      <c r="S195" s="196">
        <v>0</v>
      </c>
      <c r="T195" s="197">
        <f t="shared" si="5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98" t="s">
        <v>165</v>
      </c>
      <c r="AT195" s="198" t="s">
        <v>167</v>
      </c>
      <c r="AU195" s="198" t="s">
        <v>83</v>
      </c>
      <c r="AY195" s="15" t="s">
        <v>166</v>
      </c>
      <c r="BE195" s="199">
        <f t="shared" si="54"/>
        <v>0</v>
      </c>
      <c r="BF195" s="199">
        <f t="shared" si="55"/>
        <v>0</v>
      </c>
      <c r="BG195" s="199">
        <f t="shared" si="56"/>
        <v>0</v>
      </c>
      <c r="BH195" s="199">
        <f t="shared" si="57"/>
        <v>0</v>
      </c>
      <c r="BI195" s="199">
        <f t="shared" si="58"/>
        <v>0</v>
      </c>
      <c r="BJ195" s="15" t="s">
        <v>83</v>
      </c>
      <c r="BK195" s="199">
        <f t="shared" si="59"/>
        <v>0</v>
      </c>
      <c r="BL195" s="15" t="s">
        <v>165</v>
      </c>
      <c r="BM195" s="198" t="s">
        <v>857</v>
      </c>
    </row>
    <row r="196" spans="1:65" s="2" customFormat="1" ht="24.2" customHeight="1">
      <c r="A196" s="32"/>
      <c r="B196" s="33"/>
      <c r="C196" s="187" t="s">
        <v>76</v>
      </c>
      <c r="D196" s="187" t="s">
        <v>167</v>
      </c>
      <c r="E196" s="188" t="s">
        <v>3088</v>
      </c>
      <c r="F196" s="189" t="s">
        <v>3026</v>
      </c>
      <c r="G196" s="190" t="s">
        <v>2475</v>
      </c>
      <c r="H196" s="191">
        <v>3</v>
      </c>
      <c r="I196" s="192"/>
      <c r="J196" s="193">
        <f t="shared" si="50"/>
        <v>0</v>
      </c>
      <c r="K196" s="189" t="s">
        <v>1</v>
      </c>
      <c r="L196" s="37"/>
      <c r="M196" s="194" t="s">
        <v>1</v>
      </c>
      <c r="N196" s="195" t="s">
        <v>41</v>
      </c>
      <c r="O196" s="69"/>
      <c r="P196" s="196">
        <f t="shared" si="51"/>
        <v>0</v>
      </c>
      <c r="Q196" s="196">
        <v>0</v>
      </c>
      <c r="R196" s="196">
        <f t="shared" si="52"/>
        <v>0</v>
      </c>
      <c r="S196" s="196">
        <v>0</v>
      </c>
      <c r="T196" s="197">
        <f t="shared" si="5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98" t="s">
        <v>165</v>
      </c>
      <c r="AT196" s="198" t="s">
        <v>167</v>
      </c>
      <c r="AU196" s="198" t="s">
        <v>83</v>
      </c>
      <c r="AY196" s="15" t="s">
        <v>166</v>
      </c>
      <c r="BE196" s="199">
        <f t="shared" si="54"/>
        <v>0</v>
      </c>
      <c r="BF196" s="199">
        <f t="shared" si="55"/>
        <v>0</v>
      </c>
      <c r="BG196" s="199">
        <f t="shared" si="56"/>
        <v>0</v>
      </c>
      <c r="BH196" s="199">
        <f t="shared" si="57"/>
        <v>0</v>
      </c>
      <c r="BI196" s="199">
        <f t="shared" si="58"/>
        <v>0</v>
      </c>
      <c r="BJ196" s="15" t="s">
        <v>83</v>
      </c>
      <c r="BK196" s="199">
        <f t="shared" si="59"/>
        <v>0</v>
      </c>
      <c r="BL196" s="15" t="s">
        <v>165</v>
      </c>
      <c r="BM196" s="198" t="s">
        <v>865</v>
      </c>
    </row>
    <row r="197" spans="1:65" s="2" customFormat="1" ht="24.2" customHeight="1">
      <c r="A197" s="32"/>
      <c r="B197" s="33"/>
      <c r="C197" s="187" t="s">
        <v>76</v>
      </c>
      <c r="D197" s="187" t="s">
        <v>167</v>
      </c>
      <c r="E197" s="188" t="s">
        <v>3089</v>
      </c>
      <c r="F197" s="189" t="s">
        <v>3090</v>
      </c>
      <c r="G197" s="190" t="s">
        <v>2475</v>
      </c>
      <c r="H197" s="191">
        <v>1</v>
      </c>
      <c r="I197" s="192"/>
      <c r="J197" s="193">
        <f t="shared" si="50"/>
        <v>0</v>
      </c>
      <c r="K197" s="189" t="s">
        <v>1</v>
      </c>
      <c r="L197" s="37"/>
      <c r="M197" s="194" t="s">
        <v>1</v>
      </c>
      <c r="N197" s="195" t="s">
        <v>41</v>
      </c>
      <c r="O197" s="69"/>
      <c r="P197" s="196">
        <f t="shared" si="51"/>
        <v>0</v>
      </c>
      <c r="Q197" s="196">
        <v>0</v>
      </c>
      <c r="R197" s="196">
        <f t="shared" si="52"/>
        <v>0</v>
      </c>
      <c r="S197" s="196">
        <v>0</v>
      </c>
      <c r="T197" s="197">
        <f t="shared" si="5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98" t="s">
        <v>165</v>
      </c>
      <c r="AT197" s="198" t="s">
        <v>167</v>
      </c>
      <c r="AU197" s="198" t="s">
        <v>83</v>
      </c>
      <c r="AY197" s="15" t="s">
        <v>166</v>
      </c>
      <c r="BE197" s="199">
        <f t="shared" si="54"/>
        <v>0</v>
      </c>
      <c r="BF197" s="199">
        <f t="shared" si="55"/>
        <v>0</v>
      </c>
      <c r="BG197" s="199">
        <f t="shared" si="56"/>
        <v>0</v>
      </c>
      <c r="BH197" s="199">
        <f t="shared" si="57"/>
        <v>0</v>
      </c>
      <c r="BI197" s="199">
        <f t="shared" si="58"/>
        <v>0</v>
      </c>
      <c r="BJ197" s="15" t="s">
        <v>83</v>
      </c>
      <c r="BK197" s="199">
        <f t="shared" si="59"/>
        <v>0</v>
      </c>
      <c r="BL197" s="15" t="s">
        <v>165</v>
      </c>
      <c r="BM197" s="198" t="s">
        <v>873</v>
      </c>
    </row>
    <row r="198" spans="1:65" s="2" customFormat="1" ht="33" customHeight="1">
      <c r="A198" s="32"/>
      <c r="B198" s="33"/>
      <c r="C198" s="187" t="s">
        <v>76</v>
      </c>
      <c r="D198" s="187" t="s">
        <v>167</v>
      </c>
      <c r="E198" s="188" t="s">
        <v>3091</v>
      </c>
      <c r="F198" s="189" t="s">
        <v>3092</v>
      </c>
      <c r="G198" s="190" t="s">
        <v>3010</v>
      </c>
      <c r="H198" s="191">
        <v>8</v>
      </c>
      <c r="I198" s="192"/>
      <c r="J198" s="193">
        <f t="shared" si="50"/>
        <v>0</v>
      </c>
      <c r="K198" s="189" t="s">
        <v>1</v>
      </c>
      <c r="L198" s="37"/>
      <c r="M198" s="194" t="s">
        <v>1</v>
      </c>
      <c r="N198" s="195" t="s">
        <v>41</v>
      </c>
      <c r="O198" s="69"/>
      <c r="P198" s="196">
        <f t="shared" si="51"/>
        <v>0</v>
      </c>
      <c r="Q198" s="196">
        <v>0</v>
      </c>
      <c r="R198" s="196">
        <f t="shared" si="52"/>
        <v>0</v>
      </c>
      <c r="S198" s="196">
        <v>0</v>
      </c>
      <c r="T198" s="197">
        <f t="shared" si="5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98" t="s">
        <v>165</v>
      </c>
      <c r="AT198" s="198" t="s">
        <v>167</v>
      </c>
      <c r="AU198" s="198" t="s">
        <v>83</v>
      </c>
      <c r="AY198" s="15" t="s">
        <v>166</v>
      </c>
      <c r="BE198" s="199">
        <f t="shared" si="54"/>
        <v>0</v>
      </c>
      <c r="BF198" s="199">
        <f t="shared" si="55"/>
        <v>0</v>
      </c>
      <c r="BG198" s="199">
        <f t="shared" si="56"/>
        <v>0</v>
      </c>
      <c r="BH198" s="199">
        <f t="shared" si="57"/>
        <v>0</v>
      </c>
      <c r="BI198" s="199">
        <f t="shared" si="58"/>
        <v>0</v>
      </c>
      <c r="BJ198" s="15" t="s">
        <v>83</v>
      </c>
      <c r="BK198" s="199">
        <f t="shared" si="59"/>
        <v>0</v>
      </c>
      <c r="BL198" s="15" t="s">
        <v>165</v>
      </c>
      <c r="BM198" s="198" t="s">
        <v>95</v>
      </c>
    </row>
    <row r="199" spans="1:65" s="2" customFormat="1" ht="16.5" customHeight="1">
      <c r="A199" s="32"/>
      <c r="B199" s="33"/>
      <c r="C199" s="187" t="s">
        <v>76</v>
      </c>
      <c r="D199" s="187" t="s">
        <v>167</v>
      </c>
      <c r="E199" s="188" t="s">
        <v>3093</v>
      </c>
      <c r="F199" s="189" t="s">
        <v>3094</v>
      </c>
      <c r="G199" s="190" t="s">
        <v>2475</v>
      </c>
      <c r="H199" s="191">
        <v>1</v>
      </c>
      <c r="I199" s="192"/>
      <c r="J199" s="193">
        <f t="shared" si="50"/>
        <v>0</v>
      </c>
      <c r="K199" s="189" t="s">
        <v>1</v>
      </c>
      <c r="L199" s="37"/>
      <c r="M199" s="194" t="s">
        <v>1</v>
      </c>
      <c r="N199" s="195" t="s">
        <v>41</v>
      </c>
      <c r="O199" s="69"/>
      <c r="P199" s="196">
        <f t="shared" si="51"/>
        <v>0</v>
      </c>
      <c r="Q199" s="196">
        <v>0</v>
      </c>
      <c r="R199" s="196">
        <f t="shared" si="52"/>
        <v>0</v>
      </c>
      <c r="S199" s="196">
        <v>0</v>
      </c>
      <c r="T199" s="197">
        <f t="shared" si="5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98" t="s">
        <v>165</v>
      </c>
      <c r="AT199" s="198" t="s">
        <v>167</v>
      </c>
      <c r="AU199" s="198" t="s">
        <v>83</v>
      </c>
      <c r="AY199" s="15" t="s">
        <v>166</v>
      </c>
      <c r="BE199" s="199">
        <f t="shared" si="54"/>
        <v>0</v>
      </c>
      <c r="BF199" s="199">
        <f t="shared" si="55"/>
        <v>0</v>
      </c>
      <c r="BG199" s="199">
        <f t="shared" si="56"/>
        <v>0</v>
      </c>
      <c r="BH199" s="199">
        <f t="shared" si="57"/>
        <v>0</v>
      </c>
      <c r="BI199" s="199">
        <f t="shared" si="58"/>
        <v>0</v>
      </c>
      <c r="BJ199" s="15" t="s">
        <v>83</v>
      </c>
      <c r="BK199" s="199">
        <f t="shared" si="59"/>
        <v>0</v>
      </c>
      <c r="BL199" s="15" t="s">
        <v>165</v>
      </c>
      <c r="BM199" s="198" t="s">
        <v>888</v>
      </c>
    </row>
    <row r="200" spans="1:65" s="2" customFormat="1" ht="24.2" customHeight="1">
      <c r="A200" s="32"/>
      <c r="B200" s="33"/>
      <c r="C200" s="187" t="s">
        <v>76</v>
      </c>
      <c r="D200" s="187" t="s">
        <v>167</v>
      </c>
      <c r="E200" s="188" t="s">
        <v>3067</v>
      </c>
      <c r="F200" s="189" t="s">
        <v>3068</v>
      </c>
      <c r="G200" s="190" t="s">
        <v>2475</v>
      </c>
      <c r="H200" s="191">
        <v>3</v>
      </c>
      <c r="I200" s="192"/>
      <c r="J200" s="193">
        <f t="shared" si="50"/>
        <v>0</v>
      </c>
      <c r="K200" s="189" t="s">
        <v>1</v>
      </c>
      <c r="L200" s="37"/>
      <c r="M200" s="194" t="s">
        <v>1</v>
      </c>
      <c r="N200" s="195" t="s">
        <v>41</v>
      </c>
      <c r="O200" s="69"/>
      <c r="P200" s="196">
        <f t="shared" si="51"/>
        <v>0</v>
      </c>
      <c r="Q200" s="196">
        <v>0</v>
      </c>
      <c r="R200" s="196">
        <f t="shared" si="52"/>
        <v>0</v>
      </c>
      <c r="S200" s="196">
        <v>0</v>
      </c>
      <c r="T200" s="197">
        <f t="shared" si="5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98" t="s">
        <v>165</v>
      </c>
      <c r="AT200" s="198" t="s">
        <v>167</v>
      </c>
      <c r="AU200" s="198" t="s">
        <v>83</v>
      </c>
      <c r="AY200" s="15" t="s">
        <v>166</v>
      </c>
      <c r="BE200" s="199">
        <f t="shared" si="54"/>
        <v>0</v>
      </c>
      <c r="BF200" s="199">
        <f t="shared" si="55"/>
        <v>0</v>
      </c>
      <c r="BG200" s="199">
        <f t="shared" si="56"/>
        <v>0</v>
      </c>
      <c r="BH200" s="199">
        <f t="shared" si="57"/>
        <v>0</v>
      </c>
      <c r="BI200" s="199">
        <f t="shared" si="58"/>
        <v>0</v>
      </c>
      <c r="BJ200" s="15" t="s">
        <v>83</v>
      </c>
      <c r="BK200" s="199">
        <f t="shared" si="59"/>
        <v>0</v>
      </c>
      <c r="BL200" s="15" t="s">
        <v>165</v>
      </c>
      <c r="BM200" s="198" t="s">
        <v>896</v>
      </c>
    </row>
    <row r="201" spans="1:65" s="2" customFormat="1" ht="37.9" customHeight="1">
      <c r="A201" s="32"/>
      <c r="B201" s="33"/>
      <c r="C201" s="187" t="s">
        <v>76</v>
      </c>
      <c r="D201" s="187" t="s">
        <v>167</v>
      </c>
      <c r="E201" s="188" t="s">
        <v>3095</v>
      </c>
      <c r="F201" s="189" t="s">
        <v>3012</v>
      </c>
      <c r="G201" s="190" t="s">
        <v>697</v>
      </c>
      <c r="H201" s="229"/>
      <c r="I201" s="192"/>
      <c r="J201" s="193">
        <f t="shared" si="50"/>
        <v>0</v>
      </c>
      <c r="K201" s="189" t="s">
        <v>1</v>
      </c>
      <c r="L201" s="37"/>
      <c r="M201" s="194" t="s">
        <v>1</v>
      </c>
      <c r="N201" s="195" t="s">
        <v>41</v>
      </c>
      <c r="O201" s="69"/>
      <c r="P201" s="196">
        <f t="shared" si="51"/>
        <v>0</v>
      </c>
      <c r="Q201" s="196">
        <v>0</v>
      </c>
      <c r="R201" s="196">
        <f t="shared" si="52"/>
        <v>0</v>
      </c>
      <c r="S201" s="196">
        <v>0</v>
      </c>
      <c r="T201" s="197">
        <f t="shared" si="5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98" t="s">
        <v>165</v>
      </c>
      <c r="AT201" s="198" t="s">
        <v>167</v>
      </c>
      <c r="AU201" s="198" t="s">
        <v>83</v>
      </c>
      <c r="AY201" s="15" t="s">
        <v>166</v>
      </c>
      <c r="BE201" s="199">
        <f t="shared" si="54"/>
        <v>0</v>
      </c>
      <c r="BF201" s="199">
        <f t="shared" si="55"/>
        <v>0</v>
      </c>
      <c r="BG201" s="199">
        <f t="shared" si="56"/>
        <v>0</v>
      </c>
      <c r="BH201" s="199">
        <f t="shared" si="57"/>
        <v>0</v>
      </c>
      <c r="BI201" s="199">
        <f t="shared" si="58"/>
        <v>0</v>
      </c>
      <c r="BJ201" s="15" t="s">
        <v>83</v>
      </c>
      <c r="BK201" s="199">
        <f t="shared" si="59"/>
        <v>0</v>
      </c>
      <c r="BL201" s="15" t="s">
        <v>165</v>
      </c>
      <c r="BM201" s="198" t="s">
        <v>906</v>
      </c>
    </row>
    <row r="202" spans="2:63" s="12" customFormat="1" ht="25.9" customHeight="1">
      <c r="B202" s="173"/>
      <c r="C202" s="174"/>
      <c r="D202" s="175" t="s">
        <v>75</v>
      </c>
      <c r="E202" s="176" t="s">
        <v>2626</v>
      </c>
      <c r="F202" s="176" t="s">
        <v>3096</v>
      </c>
      <c r="G202" s="174"/>
      <c r="H202" s="174"/>
      <c r="I202" s="177"/>
      <c r="J202" s="178">
        <f>BK202</f>
        <v>0</v>
      </c>
      <c r="K202" s="174"/>
      <c r="L202" s="179"/>
      <c r="M202" s="180"/>
      <c r="N202" s="181"/>
      <c r="O202" s="181"/>
      <c r="P202" s="182">
        <f>SUM(P203:P211)</f>
        <v>0</v>
      </c>
      <c r="Q202" s="181"/>
      <c r="R202" s="182">
        <f>SUM(R203:R211)</f>
        <v>0</v>
      </c>
      <c r="S202" s="181"/>
      <c r="T202" s="183">
        <f>SUM(T203:T211)</f>
        <v>0</v>
      </c>
      <c r="AR202" s="184" t="s">
        <v>83</v>
      </c>
      <c r="AT202" s="185" t="s">
        <v>75</v>
      </c>
      <c r="AU202" s="185" t="s">
        <v>76</v>
      </c>
      <c r="AY202" s="184" t="s">
        <v>166</v>
      </c>
      <c r="BK202" s="186">
        <f>SUM(BK203:BK211)</f>
        <v>0</v>
      </c>
    </row>
    <row r="203" spans="1:65" s="2" customFormat="1" ht="49.15" customHeight="1">
      <c r="A203" s="32"/>
      <c r="B203" s="33"/>
      <c r="C203" s="187" t="s">
        <v>76</v>
      </c>
      <c r="D203" s="187" t="s">
        <v>167</v>
      </c>
      <c r="E203" s="188" t="s">
        <v>3097</v>
      </c>
      <c r="F203" s="189" t="s">
        <v>3058</v>
      </c>
      <c r="G203" s="190" t="s">
        <v>2475</v>
      </c>
      <c r="H203" s="191">
        <v>1</v>
      </c>
      <c r="I203" s="192"/>
      <c r="J203" s="193">
        <f aca="true" t="shared" si="60" ref="J203:J211">ROUND(I203*H203,2)</f>
        <v>0</v>
      </c>
      <c r="K203" s="189" t="s">
        <v>1</v>
      </c>
      <c r="L203" s="37"/>
      <c r="M203" s="194" t="s">
        <v>1</v>
      </c>
      <c r="N203" s="195" t="s">
        <v>41</v>
      </c>
      <c r="O203" s="69"/>
      <c r="P203" s="196">
        <f aca="true" t="shared" si="61" ref="P203:P211">O203*H203</f>
        <v>0</v>
      </c>
      <c r="Q203" s="196">
        <v>0</v>
      </c>
      <c r="R203" s="196">
        <f aca="true" t="shared" si="62" ref="R203:R211">Q203*H203</f>
        <v>0</v>
      </c>
      <c r="S203" s="196">
        <v>0</v>
      </c>
      <c r="T203" s="197">
        <f aca="true" t="shared" si="63" ref="T203:T211"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98" t="s">
        <v>165</v>
      </c>
      <c r="AT203" s="198" t="s">
        <v>167</v>
      </c>
      <c r="AU203" s="198" t="s">
        <v>83</v>
      </c>
      <c r="AY203" s="15" t="s">
        <v>166</v>
      </c>
      <c r="BE203" s="199">
        <f aca="true" t="shared" si="64" ref="BE203:BE211">IF(N203="základní",J203,0)</f>
        <v>0</v>
      </c>
      <c r="BF203" s="199">
        <f aca="true" t="shared" si="65" ref="BF203:BF211">IF(N203="snížená",J203,0)</f>
        <v>0</v>
      </c>
      <c r="BG203" s="199">
        <f aca="true" t="shared" si="66" ref="BG203:BG211">IF(N203="zákl. přenesená",J203,0)</f>
        <v>0</v>
      </c>
      <c r="BH203" s="199">
        <f aca="true" t="shared" si="67" ref="BH203:BH211">IF(N203="sníž. přenesená",J203,0)</f>
        <v>0</v>
      </c>
      <c r="BI203" s="199">
        <f aca="true" t="shared" si="68" ref="BI203:BI211">IF(N203="nulová",J203,0)</f>
        <v>0</v>
      </c>
      <c r="BJ203" s="15" t="s">
        <v>83</v>
      </c>
      <c r="BK203" s="199">
        <f aca="true" t="shared" si="69" ref="BK203:BK211">ROUND(I203*H203,2)</f>
        <v>0</v>
      </c>
      <c r="BL203" s="15" t="s">
        <v>165</v>
      </c>
      <c r="BM203" s="198" t="s">
        <v>916</v>
      </c>
    </row>
    <row r="204" spans="1:65" s="2" customFormat="1" ht="21.75" customHeight="1">
      <c r="A204" s="32"/>
      <c r="B204" s="33"/>
      <c r="C204" s="187" t="s">
        <v>76</v>
      </c>
      <c r="D204" s="187" t="s">
        <v>167</v>
      </c>
      <c r="E204" s="188" t="s">
        <v>3098</v>
      </c>
      <c r="F204" s="189" t="s">
        <v>3044</v>
      </c>
      <c r="G204" s="190" t="s">
        <v>2475</v>
      </c>
      <c r="H204" s="191">
        <v>2</v>
      </c>
      <c r="I204" s="192"/>
      <c r="J204" s="193">
        <f t="shared" si="60"/>
        <v>0</v>
      </c>
      <c r="K204" s="189" t="s">
        <v>1</v>
      </c>
      <c r="L204" s="37"/>
      <c r="M204" s="194" t="s">
        <v>1</v>
      </c>
      <c r="N204" s="195" t="s">
        <v>41</v>
      </c>
      <c r="O204" s="69"/>
      <c r="P204" s="196">
        <f t="shared" si="61"/>
        <v>0</v>
      </c>
      <c r="Q204" s="196">
        <v>0</v>
      </c>
      <c r="R204" s="196">
        <f t="shared" si="62"/>
        <v>0</v>
      </c>
      <c r="S204" s="196">
        <v>0</v>
      </c>
      <c r="T204" s="197">
        <f t="shared" si="6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98" t="s">
        <v>165</v>
      </c>
      <c r="AT204" s="198" t="s">
        <v>167</v>
      </c>
      <c r="AU204" s="198" t="s">
        <v>83</v>
      </c>
      <c r="AY204" s="15" t="s">
        <v>166</v>
      </c>
      <c r="BE204" s="199">
        <f t="shared" si="64"/>
        <v>0</v>
      </c>
      <c r="BF204" s="199">
        <f t="shared" si="65"/>
        <v>0</v>
      </c>
      <c r="BG204" s="199">
        <f t="shared" si="66"/>
        <v>0</v>
      </c>
      <c r="BH204" s="199">
        <f t="shared" si="67"/>
        <v>0</v>
      </c>
      <c r="BI204" s="199">
        <f t="shared" si="68"/>
        <v>0</v>
      </c>
      <c r="BJ204" s="15" t="s">
        <v>83</v>
      </c>
      <c r="BK204" s="199">
        <f t="shared" si="69"/>
        <v>0</v>
      </c>
      <c r="BL204" s="15" t="s">
        <v>165</v>
      </c>
      <c r="BM204" s="198" t="s">
        <v>98</v>
      </c>
    </row>
    <row r="205" spans="1:65" s="2" customFormat="1" ht="24.2" customHeight="1">
      <c r="A205" s="32"/>
      <c r="B205" s="33"/>
      <c r="C205" s="187" t="s">
        <v>76</v>
      </c>
      <c r="D205" s="187" t="s">
        <v>167</v>
      </c>
      <c r="E205" s="188" t="s">
        <v>3099</v>
      </c>
      <c r="F205" s="189" t="s">
        <v>3100</v>
      </c>
      <c r="G205" s="190" t="s">
        <v>2475</v>
      </c>
      <c r="H205" s="191">
        <v>1</v>
      </c>
      <c r="I205" s="192"/>
      <c r="J205" s="193">
        <f t="shared" si="60"/>
        <v>0</v>
      </c>
      <c r="K205" s="189" t="s">
        <v>1</v>
      </c>
      <c r="L205" s="37"/>
      <c r="M205" s="194" t="s">
        <v>1</v>
      </c>
      <c r="N205" s="195" t="s">
        <v>41</v>
      </c>
      <c r="O205" s="69"/>
      <c r="P205" s="196">
        <f t="shared" si="61"/>
        <v>0</v>
      </c>
      <c r="Q205" s="196">
        <v>0</v>
      </c>
      <c r="R205" s="196">
        <f t="shared" si="62"/>
        <v>0</v>
      </c>
      <c r="S205" s="196">
        <v>0</v>
      </c>
      <c r="T205" s="197">
        <f t="shared" si="6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98" t="s">
        <v>165</v>
      </c>
      <c r="AT205" s="198" t="s">
        <v>167</v>
      </c>
      <c r="AU205" s="198" t="s">
        <v>83</v>
      </c>
      <c r="AY205" s="15" t="s">
        <v>166</v>
      </c>
      <c r="BE205" s="199">
        <f t="shared" si="64"/>
        <v>0</v>
      </c>
      <c r="BF205" s="199">
        <f t="shared" si="65"/>
        <v>0</v>
      </c>
      <c r="BG205" s="199">
        <f t="shared" si="66"/>
        <v>0</v>
      </c>
      <c r="BH205" s="199">
        <f t="shared" si="67"/>
        <v>0</v>
      </c>
      <c r="BI205" s="199">
        <f t="shared" si="68"/>
        <v>0</v>
      </c>
      <c r="BJ205" s="15" t="s">
        <v>83</v>
      </c>
      <c r="BK205" s="199">
        <f t="shared" si="69"/>
        <v>0</v>
      </c>
      <c r="BL205" s="15" t="s">
        <v>165</v>
      </c>
      <c r="BM205" s="198" t="s">
        <v>956</v>
      </c>
    </row>
    <row r="206" spans="1:65" s="2" customFormat="1" ht="33" customHeight="1">
      <c r="A206" s="32"/>
      <c r="B206" s="33"/>
      <c r="C206" s="187" t="s">
        <v>76</v>
      </c>
      <c r="D206" s="187" t="s">
        <v>167</v>
      </c>
      <c r="E206" s="188" t="s">
        <v>3101</v>
      </c>
      <c r="F206" s="189" t="s">
        <v>3102</v>
      </c>
      <c r="G206" s="190" t="s">
        <v>2475</v>
      </c>
      <c r="H206" s="191">
        <v>1</v>
      </c>
      <c r="I206" s="192"/>
      <c r="J206" s="193">
        <f t="shared" si="60"/>
        <v>0</v>
      </c>
      <c r="K206" s="189" t="s">
        <v>1</v>
      </c>
      <c r="L206" s="37"/>
      <c r="M206" s="194" t="s">
        <v>1</v>
      </c>
      <c r="N206" s="195" t="s">
        <v>41</v>
      </c>
      <c r="O206" s="69"/>
      <c r="P206" s="196">
        <f t="shared" si="61"/>
        <v>0</v>
      </c>
      <c r="Q206" s="196">
        <v>0</v>
      </c>
      <c r="R206" s="196">
        <f t="shared" si="62"/>
        <v>0</v>
      </c>
      <c r="S206" s="196">
        <v>0</v>
      </c>
      <c r="T206" s="197">
        <f t="shared" si="6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98" t="s">
        <v>165</v>
      </c>
      <c r="AT206" s="198" t="s">
        <v>167</v>
      </c>
      <c r="AU206" s="198" t="s">
        <v>83</v>
      </c>
      <c r="AY206" s="15" t="s">
        <v>166</v>
      </c>
      <c r="BE206" s="199">
        <f t="shared" si="64"/>
        <v>0</v>
      </c>
      <c r="BF206" s="199">
        <f t="shared" si="65"/>
        <v>0</v>
      </c>
      <c r="BG206" s="199">
        <f t="shared" si="66"/>
        <v>0</v>
      </c>
      <c r="BH206" s="199">
        <f t="shared" si="67"/>
        <v>0</v>
      </c>
      <c r="BI206" s="199">
        <f t="shared" si="68"/>
        <v>0</v>
      </c>
      <c r="BJ206" s="15" t="s">
        <v>83</v>
      </c>
      <c r="BK206" s="199">
        <f t="shared" si="69"/>
        <v>0</v>
      </c>
      <c r="BL206" s="15" t="s">
        <v>165</v>
      </c>
      <c r="BM206" s="198" t="s">
        <v>965</v>
      </c>
    </row>
    <row r="207" spans="1:65" s="2" customFormat="1" ht="24.2" customHeight="1">
      <c r="A207" s="32"/>
      <c r="B207" s="33"/>
      <c r="C207" s="187" t="s">
        <v>76</v>
      </c>
      <c r="D207" s="187" t="s">
        <v>167</v>
      </c>
      <c r="E207" s="188" t="s">
        <v>3103</v>
      </c>
      <c r="F207" s="189" t="s">
        <v>3104</v>
      </c>
      <c r="G207" s="190" t="s">
        <v>3010</v>
      </c>
      <c r="H207" s="191">
        <v>1.5</v>
      </c>
      <c r="I207" s="192"/>
      <c r="J207" s="193">
        <f t="shared" si="60"/>
        <v>0</v>
      </c>
      <c r="K207" s="189" t="s">
        <v>1</v>
      </c>
      <c r="L207" s="37"/>
      <c r="M207" s="194" t="s">
        <v>1</v>
      </c>
      <c r="N207" s="195" t="s">
        <v>41</v>
      </c>
      <c r="O207" s="69"/>
      <c r="P207" s="196">
        <f t="shared" si="61"/>
        <v>0</v>
      </c>
      <c r="Q207" s="196">
        <v>0</v>
      </c>
      <c r="R207" s="196">
        <f t="shared" si="62"/>
        <v>0</v>
      </c>
      <c r="S207" s="196">
        <v>0</v>
      </c>
      <c r="T207" s="197">
        <f t="shared" si="6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98" t="s">
        <v>165</v>
      </c>
      <c r="AT207" s="198" t="s">
        <v>167</v>
      </c>
      <c r="AU207" s="198" t="s">
        <v>83</v>
      </c>
      <c r="AY207" s="15" t="s">
        <v>166</v>
      </c>
      <c r="BE207" s="199">
        <f t="shared" si="64"/>
        <v>0</v>
      </c>
      <c r="BF207" s="199">
        <f t="shared" si="65"/>
        <v>0</v>
      </c>
      <c r="BG207" s="199">
        <f t="shared" si="66"/>
        <v>0</v>
      </c>
      <c r="BH207" s="199">
        <f t="shared" si="67"/>
        <v>0</v>
      </c>
      <c r="BI207" s="199">
        <f t="shared" si="68"/>
        <v>0</v>
      </c>
      <c r="BJ207" s="15" t="s">
        <v>83</v>
      </c>
      <c r="BK207" s="199">
        <f t="shared" si="69"/>
        <v>0</v>
      </c>
      <c r="BL207" s="15" t="s">
        <v>165</v>
      </c>
      <c r="BM207" s="198" t="s">
        <v>990</v>
      </c>
    </row>
    <row r="208" spans="1:65" s="2" customFormat="1" ht="33" customHeight="1">
      <c r="A208" s="32"/>
      <c r="B208" s="33"/>
      <c r="C208" s="187" t="s">
        <v>76</v>
      </c>
      <c r="D208" s="187" t="s">
        <v>167</v>
      </c>
      <c r="E208" s="188" t="s">
        <v>3029</v>
      </c>
      <c r="F208" s="189" t="s">
        <v>3030</v>
      </c>
      <c r="G208" s="190" t="s">
        <v>3010</v>
      </c>
      <c r="H208" s="191">
        <v>3.9</v>
      </c>
      <c r="I208" s="192"/>
      <c r="J208" s="193">
        <f t="shared" si="60"/>
        <v>0</v>
      </c>
      <c r="K208" s="189" t="s">
        <v>1</v>
      </c>
      <c r="L208" s="37"/>
      <c r="M208" s="194" t="s">
        <v>1</v>
      </c>
      <c r="N208" s="195" t="s">
        <v>41</v>
      </c>
      <c r="O208" s="69"/>
      <c r="P208" s="196">
        <f t="shared" si="61"/>
        <v>0</v>
      </c>
      <c r="Q208" s="196">
        <v>0</v>
      </c>
      <c r="R208" s="196">
        <f t="shared" si="62"/>
        <v>0</v>
      </c>
      <c r="S208" s="196">
        <v>0</v>
      </c>
      <c r="T208" s="197">
        <f t="shared" si="6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98" t="s">
        <v>165</v>
      </c>
      <c r="AT208" s="198" t="s">
        <v>167</v>
      </c>
      <c r="AU208" s="198" t="s">
        <v>83</v>
      </c>
      <c r="AY208" s="15" t="s">
        <v>166</v>
      </c>
      <c r="BE208" s="199">
        <f t="shared" si="64"/>
        <v>0</v>
      </c>
      <c r="BF208" s="199">
        <f t="shared" si="65"/>
        <v>0</v>
      </c>
      <c r="BG208" s="199">
        <f t="shared" si="66"/>
        <v>0</v>
      </c>
      <c r="BH208" s="199">
        <f t="shared" si="67"/>
        <v>0</v>
      </c>
      <c r="BI208" s="199">
        <f t="shared" si="68"/>
        <v>0</v>
      </c>
      <c r="BJ208" s="15" t="s">
        <v>83</v>
      </c>
      <c r="BK208" s="199">
        <f t="shared" si="69"/>
        <v>0</v>
      </c>
      <c r="BL208" s="15" t="s">
        <v>165</v>
      </c>
      <c r="BM208" s="198" t="s">
        <v>999</v>
      </c>
    </row>
    <row r="209" spans="1:65" s="2" customFormat="1" ht="24.2" customHeight="1">
      <c r="A209" s="32"/>
      <c r="B209" s="33"/>
      <c r="C209" s="187" t="s">
        <v>76</v>
      </c>
      <c r="D209" s="187" t="s">
        <v>167</v>
      </c>
      <c r="E209" s="188" t="s">
        <v>3105</v>
      </c>
      <c r="F209" s="189" t="s">
        <v>3106</v>
      </c>
      <c r="G209" s="190" t="s">
        <v>2475</v>
      </c>
      <c r="H209" s="191">
        <v>1</v>
      </c>
      <c r="I209" s="192"/>
      <c r="J209" s="193">
        <f t="shared" si="60"/>
        <v>0</v>
      </c>
      <c r="K209" s="189" t="s">
        <v>1</v>
      </c>
      <c r="L209" s="37"/>
      <c r="M209" s="194" t="s">
        <v>1</v>
      </c>
      <c r="N209" s="195" t="s">
        <v>41</v>
      </c>
      <c r="O209" s="69"/>
      <c r="P209" s="196">
        <f t="shared" si="61"/>
        <v>0</v>
      </c>
      <c r="Q209" s="196">
        <v>0</v>
      </c>
      <c r="R209" s="196">
        <f t="shared" si="62"/>
        <v>0</v>
      </c>
      <c r="S209" s="196">
        <v>0</v>
      </c>
      <c r="T209" s="197">
        <f t="shared" si="6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98" t="s">
        <v>165</v>
      </c>
      <c r="AT209" s="198" t="s">
        <v>167</v>
      </c>
      <c r="AU209" s="198" t="s">
        <v>83</v>
      </c>
      <c r="AY209" s="15" t="s">
        <v>166</v>
      </c>
      <c r="BE209" s="199">
        <f t="shared" si="64"/>
        <v>0</v>
      </c>
      <c r="BF209" s="199">
        <f t="shared" si="65"/>
        <v>0</v>
      </c>
      <c r="BG209" s="199">
        <f t="shared" si="66"/>
        <v>0</v>
      </c>
      <c r="BH209" s="199">
        <f t="shared" si="67"/>
        <v>0</v>
      </c>
      <c r="BI209" s="199">
        <f t="shared" si="68"/>
        <v>0</v>
      </c>
      <c r="BJ209" s="15" t="s">
        <v>83</v>
      </c>
      <c r="BK209" s="199">
        <f t="shared" si="69"/>
        <v>0</v>
      </c>
      <c r="BL209" s="15" t="s">
        <v>165</v>
      </c>
      <c r="BM209" s="198" t="s">
        <v>101</v>
      </c>
    </row>
    <row r="210" spans="1:65" s="2" customFormat="1" ht="16.5" customHeight="1">
      <c r="A210" s="32"/>
      <c r="B210" s="33"/>
      <c r="C210" s="187" t="s">
        <v>76</v>
      </c>
      <c r="D210" s="187" t="s">
        <v>167</v>
      </c>
      <c r="E210" s="188" t="s">
        <v>3031</v>
      </c>
      <c r="F210" s="189" t="s">
        <v>3032</v>
      </c>
      <c r="G210" s="190" t="s">
        <v>2475</v>
      </c>
      <c r="H210" s="191">
        <v>1</v>
      </c>
      <c r="I210" s="192"/>
      <c r="J210" s="193">
        <f t="shared" si="60"/>
        <v>0</v>
      </c>
      <c r="K210" s="189" t="s">
        <v>1</v>
      </c>
      <c r="L210" s="37"/>
      <c r="M210" s="194" t="s">
        <v>1</v>
      </c>
      <c r="N210" s="195" t="s">
        <v>41</v>
      </c>
      <c r="O210" s="69"/>
      <c r="P210" s="196">
        <f t="shared" si="61"/>
        <v>0</v>
      </c>
      <c r="Q210" s="196">
        <v>0</v>
      </c>
      <c r="R210" s="196">
        <f t="shared" si="62"/>
        <v>0</v>
      </c>
      <c r="S210" s="196">
        <v>0</v>
      </c>
      <c r="T210" s="197">
        <f t="shared" si="6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98" t="s">
        <v>165</v>
      </c>
      <c r="AT210" s="198" t="s">
        <v>167</v>
      </c>
      <c r="AU210" s="198" t="s">
        <v>83</v>
      </c>
      <c r="AY210" s="15" t="s">
        <v>166</v>
      </c>
      <c r="BE210" s="199">
        <f t="shared" si="64"/>
        <v>0</v>
      </c>
      <c r="BF210" s="199">
        <f t="shared" si="65"/>
        <v>0</v>
      </c>
      <c r="BG210" s="199">
        <f t="shared" si="66"/>
        <v>0</v>
      </c>
      <c r="BH210" s="199">
        <f t="shared" si="67"/>
        <v>0</v>
      </c>
      <c r="BI210" s="199">
        <f t="shared" si="68"/>
        <v>0</v>
      </c>
      <c r="BJ210" s="15" t="s">
        <v>83</v>
      </c>
      <c r="BK210" s="199">
        <f t="shared" si="69"/>
        <v>0</v>
      </c>
      <c r="BL210" s="15" t="s">
        <v>165</v>
      </c>
      <c r="BM210" s="198" t="s">
        <v>1055</v>
      </c>
    </row>
    <row r="211" spans="1:65" s="2" customFormat="1" ht="37.9" customHeight="1">
      <c r="A211" s="32"/>
      <c r="B211" s="33"/>
      <c r="C211" s="187" t="s">
        <v>76</v>
      </c>
      <c r="D211" s="187" t="s">
        <v>167</v>
      </c>
      <c r="E211" s="188" t="s">
        <v>3107</v>
      </c>
      <c r="F211" s="189" t="s">
        <v>3012</v>
      </c>
      <c r="G211" s="190" t="s">
        <v>697</v>
      </c>
      <c r="H211" s="229"/>
      <c r="I211" s="192"/>
      <c r="J211" s="193">
        <f t="shared" si="60"/>
        <v>0</v>
      </c>
      <c r="K211" s="189" t="s">
        <v>1</v>
      </c>
      <c r="L211" s="37"/>
      <c r="M211" s="194" t="s">
        <v>1</v>
      </c>
      <c r="N211" s="195" t="s">
        <v>41</v>
      </c>
      <c r="O211" s="69"/>
      <c r="P211" s="196">
        <f t="shared" si="61"/>
        <v>0</v>
      </c>
      <c r="Q211" s="196">
        <v>0</v>
      </c>
      <c r="R211" s="196">
        <f t="shared" si="62"/>
        <v>0</v>
      </c>
      <c r="S211" s="196">
        <v>0</v>
      </c>
      <c r="T211" s="197">
        <f t="shared" si="6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98" t="s">
        <v>165</v>
      </c>
      <c r="AT211" s="198" t="s">
        <v>167</v>
      </c>
      <c r="AU211" s="198" t="s">
        <v>83</v>
      </c>
      <c r="AY211" s="15" t="s">
        <v>166</v>
      </c>
      <c r="BE211" s="199">
        <f t="shared" si="64"/>
        <v>0</v>
      </c>
      <c r="BF211" s="199">
        <f t="shared" si="65"/>
        <v>0</v>
      </c>
      <c r="BG211" s="199">
        <f t="shared" si="66"/>
        <v>0</v>
      </c>
      <c r="BH211" s="199">
        <f t="shared" si="67"/>
        <v>0</v>
      </c>
      <c r="BI211" s="199">
        <f t="shared" si="68"/>
        <v>0</v>
      </c>
      <c r="BJ211" s="15" t="s">
        <v>83</v>
      </c>
      <c r="BK211" s="199">
        <f t="shared" si="69"/>
        <v>0</v>
      </c>
      <c r="BL211" s="15" t="s">
        <v>165</v>
      </c>
      <c r="BM211" s="198" t="s">
        <v>1066</v>
      </c>
    </row>
    <row r="212" spans="2:63" s="12" customFormat="1" ht="25.9" customHeight="1">
      <c r="B212" s="173"/>
      <c r="C212" s="174"/>
      <c r="D212" s="175" t="s">
        <v>75</v>
      </c>
      <c r="E212" s="176" t="s">
        <v>2634</v>
      </c>
      <c r="F212" s="176" t="s">
        <v>3108</v>
      </c>
      <c r="G212" s="174"/>
      <c r="H212" s="174"/>
      <c r="I212" s="177"/>
      <c r="J212" s="178">
        <f>BK212</f>
        <v>0</v>
      </c>
      <c r="K212" s="174"/>
      <c r="L212" s="179"/>
      <c r="M212" s="180"/>
      <c r="N212" s="181"/>
      <c r="O212" s="181"/>
      <c r="P212" s="182">
        <f>SUM(P213:P222)</f>
        <v>0</v>
      </c>
      <c r="Q212" s="181"/>
      <c r="R212" s="182">
        <f>SUM(R213:R222)</f>
        <v>0</v>
      </c>
      <c r="S212" s="181"/>
      <c r="T212" s="183">
        <f>SUM(T213:T222)</f>
        <v>0</v>
      </c>
      <c r="AR212" s="184" t="s">
        <v>83</v>
      </c>
      <c r="AT212" s="185" t="s">
        <v>75</v>
      </c>
      <c r="AU212" s="185" t="s">
        <v>76</v>
      </c>
      <c r="AY212" s="184" t="s">
        <v>166</v>
      </c>
      <c r="BK212" s="186">
        <f>SUM(BK213:BK222)</f>
        <v>0</v>
      </c>
    </row>
    <row r="213" spans="1:65" s="2" customFormat="1" ht="49.15" customHeight="1">
      <c r="A213" s="32"/>
      <c r="B213" s="33"/>
      <c r="C213" s="187" t="s">
        <v>76</v>
      </c>
      <c r="D213" s="187" t="s">
        <v>167</v>
      </c>
      <c r="E213" s="188" t="s">
        <v>3109</v>
      </c>
      <c r="F213" s="189" t="s">
        <v>3110</v>
      </c>
      <c r="G213" s="190" t="s">
        <v>2475</v>
      </c>
      <c r="H213" s="191">
        <v>1</v>
      </c>
      <c r="I213" s="192"/>
      <c r="J213" s="193">
        <f aca="true" t="shared" si="70" ref="J213:J222">ROUND(I213*H213,2)</f>
        <v>0</v>
      </c>
      <c r="K213" s="189" t="s">
        <v>1</v>
      </c>
      <c r="L213" s="37"/>
      <c r="M213" s="194" t="s">
        <v>1</v>
      </c>
      <c r="N213" s="195" t="s">
        <v>41</v>
      </c>
      <c r="O213" s="69"/>
      <c r="P213" s="196">
        <f aca="true" t="shared" si="71" ref="P213:P222">O213*H213</f>
        <v>0</v>
      </c>
      <c r="Q213" s="196">
        <v>0</v>
      </c>
      <c r="R213" s="196">
        <f aca="true" t="shared" si="72" ref="R213:R222">Q213*H213</f>
        <v>0</v>
      </c>
      <c r="S213" s="196">
        <v>0</v>
      </c>
      <c r="T213" s="197">
        <f aca="true" t="shared" si="73" ref="T213:T222"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98" t="s">
        <v>165</v>
      </c>
      <c r="AT213" s="198" t="s">
        <v>167</v>
      </c>
      <c r="AU213" s="198" t="s">
        <v>83</v>
      </c>
      <c r="AY213" s="15" t="s">
        <v>166</v>
      </c>
      <c r="BE213" s="199">
        <f aca="true" t="shared" si="74" ref="BE213:BE222">IF(N213="základní",J213,0)</f>
        <v>0</v>
      </c>
      <c r="BF213" s="199">
        <f aca="true" t="shared" si="75" ref="BF213:BF222">IF(N213="snížená",J213,0)</f>
        <v>0</v>
      </c>
      <c r="BG213" s="199">
        <f aca="true" t="shared" si="76" ref="BG213:BG222">IF(N213="zákl. přenesená",J213,0)</f>
        <v>0</v>
      </c>
      <c r="BH213" s="199">
        <f aca="true" t="shared" si="77" ref="BH213:BH222">IF(N213="sníž. přenesená",J213,0)</f>
        <v>0</v>
      </c>
      <c r="BI213" s="199">
        <f aca="true" t="shared" si="78" ref="BI213:BI222">IF(N213="nulová",J213,0)</f>
        <v>0</v>
      </c>
      <c r="BJ213" s="15" t="s">
        <v>83</v>
      </c>
      <c r="BK213" s="199">
        <f aca="true" t="shared" si="79" ref="BK213:BK222">ROUND(I213*H213,2)</f>
        <v>0</v>
      </c>
      <c r="BL213" s="15" t="s">
        <v>165</v>
      </c>
      <c r="BM213" s="198" t="s">
        <v>1075</v>
      </c>
    </row>
    <row r="214" spans="1:65" s="2" customFormat="1" ht="21.75" customHeight="1">
      <c r="A214" s="32"/>
      <c r="B214" s="33"/>
      <c r="C214" s="187" t="s">
        <v>76</v>
      </c>
      <c r="D214" s="187" t="s">
        <v>167</v>
      </c>
      <c r="E214" s="188" t="s">
        <v>3111</v>
      </c>
      <c r="F214" s="189" t="s">
        <v>3112</v>
      </c>
      <c r="G214" s="190" t="s">
        <v>2475</v>
      </c>
      <c r="H214" s="191">
        <v>1</v>
      </c>
      <c r="I214" s="192"/>
      <c r="J214" s="193">
        <f t="shared" si="70"/>
        <v>0</v>
      </c>
      <c r="K214" s="189" t="s">
        <v>1</v>
      </c>
      <c r="L214" s="37"/>
      <c r="M214" s="194" t="s">
        <v>1</v>
      </c>
      <c r="N214" s="195" t="s">
        <v>41</v>
      </c>
      <c r="O214" s="69"/>
      <c r="P214" s="196">
        <f t="shared" si="71"/>
        <v>0</v>
      </c>
      <c r="Q214" s="196">
        <v>0</v>
      </c>
      <c r="R214" s="196">
        <f t="shared" si="72"/>
        <v>0</v>
      </c>
      <c r="S214" s="196">
        <v>0</v>
      </c>
      <c r="T214" s="197">
        <f t="shared" si="7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98" t="s">
        <v>165</v>
      </c>
      <c r="AT214" s="198" t="s">
        <v>167</v>
      </c>
      <c r="AU214" s="198" t="s">
        <v>83</v>
      </c>
      <c r="AY214" s="15" t="s">
        <v>166</v>
      </c>
      <c r="BE214" s="199">
        <f t="shared" si="74"/>
        <v>0</v>
      </c>
      <c r="BF214" s="199">
        <f t="shared" si="75"/>
        <v>0</v>
      </c>
      <c r="BG214" s="199">
        <f t="shared" si="76"/>
        <v>0</v>
      </c>
      <c r="BH214" s="199">
        <f t="shared" si="77"/>
        <v>0</v>
      </c>
      <c r="BI214" s="199">
        <f t="shared" si="78"/>
        <v>0</v>
      </c>
      <c r="BJ214" s="15" t="s">
        <v>83</v>
      </c>
      <c r="BK214" s="199">
        <f t="shared" si="79"/>
        <v>0</v>
      </c>
      <c r="BL214" s="15" t="s">
        <v>165</v>
      </c>
      <c r="BM214" s="198" t="s">
        <v>1083</v>
      </c>
    </row>
    <row r="215" spans="1:65" s="2" customFormat="1" ht="44.25" customHeight="1">
      <c r="A215" s="32"/>
      <c r="B215" s="33"/>
      <c r="C215" s="187" t="s">
        <v>76</v>
      </c>
      <c r="D215" s="187" t="s">
        <v>167</v>
      </c>
      <c r="E215" s="188" t="s">
        <v>3113</v>
      </c>
      <c r="F215" s="189" t="s">
        <v>3114</v>
      </c>
      <c r="G215" s="190" t="s">
        <v>297</v>
      </c>
      <c r="H215" s="191">
        <v>15</v>
      </c>
      <c r="I215" s="192"/>
      <c r="J215" s="193">
        <f t="shared" si="70"/>
        <v>0</v>
      </c>
      <c r="K215" s="189" t="s">
        <v>1</v>
      </c>
      <c r="L215" s="37"/>
      <c r="M215" s="194" t="s">
        <v>1</v>
      </c>
      <c r="N215" s="195" t="s">
        <v>41</v>
      </c>
      <c r="O215" s="69"/>
      <c r="P215" s="196">
        <f t="shared" si="71"/>
        <v>0</v>
      </c>
      <c r="Q215" s="196">
        <v>0</v>
      </c>
      <c r="R215" s="196">
        <f t="shared" si="72"/>
        <v>0</v>
      </c>
      <c r="S215" s="196">
        <v>0</v>
      </c>
      <c r="T215" s="197">
        <f t="shared" si="7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98" t="s">
        <v>165</v>
      </c>
      <c r="AT215" s="198" t="s">
        <v>167</v>
      </c>
      <c r="AU215" s="198" t="s">
        <v>83</v>
      </c>
      <c r="AY215" s="15" t="s">
        <v>166</v>
      </c>
      <c r="BE215" s="199">
        <f t="shared" si="74"/>
        <v>0</v>
      </c>
      <c r="BF215" s="199">
        <f t="shared" si="75"/>
        <v>0</v>
      </c>
      <c r="BG215" s="199">
        <f t="shared" si="76"/>
        <v>0</v>
      </c>
      <c r="BH215" s="199">
        <f t="shared" si="77"/>
        <v>0</v>
      </c>
      <c r="BI215" s="199">
        <f t="shared" si="78"/>
        <v>0</v>
      </c>
      <c r="BJ215" s="15" t="s">
        <v>83</v>
      </c>
      <c r="BK215" s="199">
        <f t="shared" si="79"/>
        <v>0</v>
      </c>
      <c r="BL215" s="15" t="s">
        <v>165</v>
      </c>
      <c r="BM215" s="198" t="s">
        <v>104</v>
      </c>
    </row>
    <row r="216" spans="1:65" s="2" customFormat="1" ht="24.2" customHeight="1">
      <c r="A216" s="32"/>
      <c r="B216" s="33"/>
      <c r="C216" s="187" t="s">
        <v>76</v>
      </c>
      <c r="D216" s="187" t="s">
        <v>167</v>
      </c>
      <c r="E216" s="188" t="s">
        <v>3115</v>
      </c>
      <c r="F216" s="189" t="s">
        <v>3116</v>
      </c>
      <c r="G216" s="190" t="s">
        <v>2475</v>
      </c>
      <c r="H216" s="191">
        <v>1</v>
      </c>
      <c r="I216" s="192"/>
      <c r="J216" s="193">
        <f t="shared" si="70"/>
        <v>0</v>
      </c>
      <c r="K216" s="189" t="s">
        <v>1</v>
      </c>
      <c r="L216" s="37"/>
      <c r="M216" s="194" t="s">
        <v>1</v>
      </c>
      <c r="N216" s="195" t="s">
        <v>41</v>
      </c>
      <c r="O216" s="69"/>
      <c r="P216" s="196">
        <f t="shared" si="71"/>
        <v>0</v>
      </c>
      <c r="Q216" s="196">
        <v>0</v>
      </c>
      <c r="R216" s="196">
        <f t="shared" si="72"/>
        <v>0</v>
      </c>
      <c r="S216" s="196">
        <v>0</v>
      </c>
      <c r="T216" s="197">
        <f t="shared" si="7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98" t="s">
        <v>165</v>
      </c>
      <c r="AT216" s="198" t="s">
        <v>167</v>
      </c>
      <c r="AU216" s="198" t="s">
        <v>83</v>
      </c>
      <c r="AY216" s="15" t="s">
        <v>166</v>
      </c>
      <c r="BE216" s="199">
        <f t="shared" si="74"/>
        <v>0</v>
      </c>
      <c r="BF216" s="199">
        <f t="shared" si="75"/>
        <v>0</v>
      </c>
      <c r="BG216" s="199">
        <f t="shared" si="76"/>
        <v>0</v>
      </c>
      <c r="BH216" s="199">
        <f t="shared" si="77"/>
        <v>0</v>
      </c>
      <c r="BI216" s="199">
        <f t="shared" si="78"/>
        <v>0</v>
      </c>
      <c r="BJ216" s="15" t="s">
        <v>83</v>
      </c>
      <c r="BK216" s="199">
        <f t="shared" si="79"/>
        <v>0</v>
      </c>
      <c r="BL216" s="15" t="s">
        <v>165</v>
      </c>
      <c r="BM216" s="198" t="s">
        <v>2600</v>
      </c>
    </row>
    <row r="217" spans="1:65" s="2" customFormat="1" ht="24.2" customHeight="1">
      <c r="A217" s="32"/>
      <c r="B217" s="33"/>
      <c r="C217" s="187" t="s">
        <v>76</v>
      </c>
      <c r="D217" s="187" t="s">
        <v>167</v>
      </c>
      <c r="E217" s="188" t="s">
        <v>3117</v>
      </c>
      <c r="F217" s="189" t="s">
        <v>3118</v>
      </c>
      <c r="G217" s="190" t="s">
        <v>2475</v>
      </c>
      <c r="H217" s="191">
        <v>1</v>
      </c>
      <c r="I217" s="192"/>
      <c r="J217" s="193">
        <f t="shared" si="70"/>
        <v>0</v>
      </c>
      <c r="K217" s="189" t="s">
        <v>1</v>
      </c>
      <c r="L217" s="37"/>
      <c r="M217" s="194" t="s">
        <v>1</v>
      </c>
      <c r="N217" s="195" t="s">
        <v>41</v>
      </c>
      <c r="O217" s="69"/>
      <c r="P217" s="196">
        <f t="shared" si="71"/>
        <v>0</v>
      </c>
      <c r="Q217" s="196">
        <v>0</v>
      </c>
      <c r="R217" s="196">
        <f t="shared" si="72"/>
        <v>0</v>
      </c>
      <c r="S217" s="196">
        <v>0</v>
      </c>
      <c r="T217" s="197">
        <f t="shared" si="7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98" t="s">
        <v>165</v>
      </c>
      <c r="AT217" s="198" t="s">
        <v>167</v>
      </c>
      <c r="AU217" s="198" t="s">
        <v>83</v>
      </c>
      <c r="AY217" s="15" t="s">
        <v>166</v>
      </c>
      <c r="BE217" s="199">
        <f t="shared" si="74"/>
        <v>0</v>
      </c>
      <c r="BF217" s="199">
        <f t="shared" si="75"/>
        <v>0</v>
      </c>
      <c r="BG217" s="199">
        <f t="shared" si="76"/>
        <v>0</v>
      </c>
      <c r="BH217" s="199">
        <f t="shared" si="77"/>
        <v>0</v>
      </c>
      <c r="BI217" s="199">
        <f t="shared" si="78"/>
        <v>0</v>
      </c>
      <c r="BJ217" s="15" t="s">
        <v>83</v>
      </c>
      <c r="BK217" s="199">
        <f t="shared" si="79"/>
        <v>0</v>
      </c>
      <c r="BL217" s="15" t="s">
        <v>165</v>
      </c>
      <c r="BM217" s="198" t="s">
        <v>2603</v>
      </c>
    </row>
    <row r="218" spans="1:65" s="2" customFormat="1" ht="62.65" customHeight="1">
      <c r="A218" s="32"/>
      <c r="B218" s="33"/>
      <c r="C218" s="187" t="s">
        <v>76</v>
      </c>
      <c r="D218" s="187" t="s">
        <v>167</v>
      </c>
      <c r="E218" s="188" t="s">
        <v>3119</v>
      </c>
      <c r="F218" s="189" t="s">
        <v>3120</v>
      </c>
      <c r="G218" s="190" t="s">
        <v>2475</v>
      </c>
      <c r="H218" s="191">
        <v>1</v>
      </c>
      <c r="I218" s="192"/>
      <c r="J218" s="193">
        <f t="shared" si="70"/>
        <v>0</v>
      </c>
      <c r="K218" s="189" t="s">
        <v>1</v>
      </c>
      <c r="L218" s="37"/>
      <c r="M218" s="194" t="s">
        <v>1</v>
      </c>
      <c r="N218" s="195" t="s">
        <v>41</v>
      </c>
      <c r="O218" s="69"/>
      <c r="P218" s="196">
        <f t="shared" si="71"/>
        <v>0</v>
      </c>
      <c r="Q218" s="196">
        <v>0</v>
      </c>
      <c r="R218" s="196">
        <f t="shared" si="72"/>
        <v>0</v>
      </c>
      <c r="S218" s="196">
        <v>0</v>
      </c>
      <c r="T218" s="197">
        <f t="shared" si="7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98" t="s">
        <v>165</v>
      </c>
      <c r="AT218" s="198" t="s">
        <v>167</v>
      </c>
      <c r="AU218" s="198" t="s">
        <v>83</v>
      </c>
      <c r="AY218" s="15" t="s">
        <v>166</v>
      </c>
      <c r="BE218" s="199">
        <f t="shared" si="74"/>
        <v>0</v>
      </c>
      <c r="BF218" s="199">
        <f t="shared" si="75"/>
        <v>0</v>
      </c>
      <c r="BG218" s="199">
        <f t="shared" si="76"/>
        <v>0</v>
      </c>
      <c r="BH218" s="199">
        <f t="shared" si="77"/>
        <v>0</v>
      </c>
      <c r="BI218" s="199">
        <f t="shared" si="78"/>
        <v>0</v>
      </c>
      <c r="BJ218" s="15" t="s">
        <v>83</v>
      </c>
      <c r="BK218" s="199">
        <f t="shared" si="79"/>
        <v>0</v>
      </c>
      <c r="BL218" s="15" t="s">
        <v>165</v>
      </c>
      <c r="BM218" s="198" t="s">
        <v>2606</v>
      </c>
    </row>
    <row r="219" spans="1:65" s="2" customFormat="1" ht="24.2" customHeight="1">
      <c r="A219" s="32"/>
      <c r="B219" s="33"/>
      <c r="C219" s="187" t="s">
        <v>76</v>
      </c>
      <c r="D219" s="187" t="s">
        <v>167</v>
      </c>
      <c r="E219" s="188" t="s">
        <v>3121</v>
      </c>
      <c r="F219" s="189" t="s">
        <v>3122</v>
      </c>
      <c r="G219" s="190" t="s">
        <v>3010</v>
      </c>
      <c r="H219" s="191">
        <v>1.5</v>
      </c>
      <c r="I219" s="192"/>
      <c r="J219" s="193">
        <f t="shared" si="70"/>
        <v>0</v>
      </c>
      <c r="K219" s="189" t="s">
        <v>1</v>
      </c>
      <c r="L219" s="37"/>
      <c r="M219" s="194" t="s">
        <v>1</v>
      </c>
      <c r="N219" s="195" t="s">
        <v>41</v>
      </c>
      <c r="O219" s="69"/>
      <c r="P219" s="196">
        <f t="shared" si="71"/>
        <v>0</v>
      </c>
      <c r="Q219" s="196">
        <v>0</v>
      </c>
      <c r="R219" s="196">
        <f t="shared" si="72"/>
        <v>0</v>
      </c>
      <c r="S219" s="196">
        <v>0</v>
      </c>
      <c r="T219" s="197">
        <f t="shared" si="7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98" t="s">
        <v>165</v>
      </c>
      <c r="AT219" s="198" t="s">
        <v>167</v>
      </c>
      <c r="AU219" s="198" t="s">
        <v>83</v>
      </c>
      <c r="AY219" s="15" t="s">
        <v>166</v>
      </c>
      <c r="BE219" s="199">
        <f t="shared" si="74"/>
        <v>0</v>
      </c>
      <c r="BF219" s="199">
        <f t="shared" si="75"/>
        <v>0</v>
      </c>
      <c r="BG219" s="199">
        <f t="shared" si="76"/>
        <v>0</v>
      </c>
      <c r="BH219" s="199">
        <f t="shared" si="77"/>
        <v>0</v>
      </c>
      <c r="BI219" s="199">
        <f t="shared" si="78"/>
        <v>0</v>
      </c>
      <c r="BJ219" s="15" t="s">
        <v>83</v>
      </c>
      <c r="BK219" s="199">
        <f t="shared" si="79"/>
        <v>0</v>
      </c>
      <c r="BL219" s="15" t="s">
        <v>165</v>
      </c>
      <c r="BM219" s="198" t="s">
        <v>2609</v>
      </c>
    </row>
    <row r="220" spans="1:65" s="2" customFormat="1" ht="33" customHeight="1">
      <c r="A220" s="32"/>
      <c r="B220" s="33"/>
      <c r="C220" s="187" t="s">
        <v>76</v>
      </c>
      <c r="D220" s="187" t="s">
        <v>167</v>
      </c>
      <c r="E220" s="188" t="s">
        <v>3123</v>
      </c>
      <c r="F220" s="189" t="s">
        <v>3124</v>
      </c>
      <c r="G220" s="190" t="s">
        <v>3010</v>
      </c>
      <c r="H220" s="191">
        <v>3.1</v>
      </c>
      <c r="I220" s="192"/>
      <c r="J220" s="193">
        <f t="shared" si="70"/>
        <v>0</v>
      </c>
      <c r="K220" s="189" t="s">
        <v>1</v>
      </c>
      <c r="L220" s="37"/>
      <c r="M220" s="194" t="s">
        <v>1</v>
      </c>
      <c r="N220" s="195" t="s">
        <v>41</v>
      </c>
      <c r="O220" s="69"/>
      <c r="P220" s="196">
        <f t="shared" si="71"/>
        <v>0</v>
      </c>
      <c r="Q220" s="196">
        <v>0</v>
      </c>
      <c r="R220" s="196">
        <f t="shared" si="72"/>
        <v>0</v>
      </c>
      <c r="S220" s="196">
        <v>0</v>
      </c>
      <c r="T220" s="197">
        <f t="shared" si="7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98" t="s">
        <v>165</v>
      </c>
      <c r="AT220" s="198" t="s">
        <v>167</v>
      </c>
      <c r="AU220" s="198" t="s">
        <v>83</v>
      </c>
      <c r="AY220" s="15" t="s">
        <v>166</v>
      </c>
      <c r="BE220" s="199">
        <f t="shared" si="74"/>
        <v>0</v>
      </c>
      <c r="BF220" s="199">
        <f t="shared" si="75"/>
        <v>0</v>
      </c>
      <c r="BG220" s="199">
        <f t="shared" si="76"/>
        <v>0</v>
      </c>
      <c r="BH220" s="199">
        <f t="shared" si="77"/>
        <v>0</v>
      </c>
      <c r="BI220" s="199">
        <f t="shared" si="78"/>
        <v>0</v>
      </c>
      <c r="BJ220" s="15" t="s">
        <v>83</v>
      </c>
      <c r="BK220" s="199">
        <f t="shared" si="79"/>
        <v>0</v>
      </c>
      <c r="BL220" s="15" t="s">
        <v>165</v>
      </c>
      <c r="BM220" s="198" t="s">
        <v>107</v>
      </c>
    </row>
    <row r="221" spans="1:65" s="2" customFormat="1" ht="33" customHeight="1">
      <c r="A221" s="32"/>
      <c r="B221" s="33"/>
      <c r="C221" s="187" t="s">
        <v>76</v>
      </c>
      <c r="D221" s="187" t="s">
        <v>167</v>
      </c>
      <c r="E221" s="188" t="s">
        <v>3125</v>
      </c>
      <c r="F221" s="189" t="s">
        <v>3126</v>
      </c>
      <c r="G221" s="190" t="s">
        <v>3010</v>
      </c>
      <c r="H221" s="191">
        <v>4.7</v>
      </c>
      <c r="I221" s="192"/>
      <c r="J221" s="193">
        <f t="shared" si="70"/>
        <v>0</v>
      </c>
      <c r="K221" s="189" t="s">
        <v>1</v>
      </c>
      <c r="L221" s="37"/>
      <c r="M221" s="194" t="s">
        <v>1</v>
      </c>
      <c r="N221" s="195" t="s">
        <v>41</v>
      </c>
      <c r="O221" s="69"/>
      <c r="P221" s="196">
        <f t="shared" si="71"/>
        <v>0</v>
      </c>
      <c r="Q221" s="196">
        <v>0</v>
      </c>
      <c r="R221" s="196">
        <f t="shared" si="72"/>
        <v>0</v>
      </c>
      <c r="S221" s="196">
        <v>0</v>
      </c>
      <c r="T221" s="197">
        <f t="shared" si="7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98" t="s">
        <v>165</v>
      </c>
      <c r="AT221" s="198" t="s">
        <v>167</v>
      </c>
      <c r="AU221" s="198" t="s">
        <v>83</v>
      </c>
      <c r="AY221" s="15" t="s">
        <v>166</v>
      </c>
      <c r="BE221" s="199">
        <f t="shared" si="74"/>
        <v>0</v>
      </c>
      <c r="BF221" s="199">
        <f t="shared" si="75"/>
        <v>0</v>
      </c>
      <c r="BG221" s="199">
        <f t="shared" si="76"/>
        <v>0</v>
      </c>
      <c r="BH221" s="199">
        <f t="shared" si="77"/>
        <v>0</v>
      </c>
      <c r="BI221" s="199">
        <f t="shared" si="78"/>
        <v>0</v>
      </c>
      <c r="BJ221" s="15" t="s">
        <v>83</v>
      </c>
      <c r="BK221" s="199">
        <f t="shared" si="79"/>
        <v>0</v>
      </c>
      <c r="BL221" s="15" t="s">
        <v>165</v>
      </c>
      <c r="BM221" s="198" t="s">
        <v>2614</v>
      </c>
    </row>
    <row r="222" spans="1:65" s="2" customFormat="1" ht="37.9" customHeight="1">
      <c r="A222" s="32"/>
      <c r="B222" s="33"/>
      <c r="C222" s="187" t="s">
        <v>76</v>
      </c>
      <c r="D222" s="187" t="s">
        <v>167</v>
      </c>
      <c r="E222" s="188" t="s">
        <v>3127</v>
      </c>
      <c r="F222" s="189" t="s">
        <v>3012</v>
      </c>
      <c r="G222" s="190" t="s">
        <v>697</v>
      </c>
      <c r="H222" s="229"/>
      <c r="I222" s="192"/>
      <c r="J222" s="193">
        <f t="shared" si="70"/>
        <v>0</v>
      </c>
      <c r="K222" s="189" t="s">
        <v>1</v>
      </c>
      <c r="L222" s="37"/>
      <c r="M222" s="194" t="s">
        <v>1</v>
      </c>
      <c r="N222" s="195" t="s">
        <v>41</v>
      </c>
      <c r="O222" s="69"/>
      <c r="P222" s="196">
        <f t="shared" si="71"/>
        <v>0</v>
      </c>
      <c r="Q222" s="196">
        <v>0</v>
      </c>
      <c r="R222" s="196">
        <f t="shared" si="72"/>
        <v>0</v>
      </c>
      <c r="S222" s="196">
        <v>0</v>
      </c>
      <c r="T222" s="197">
        <f t="shared" si="7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98" t="s">
        <v>165</v>
      </c>
      <c r="AT222" s="198" t="s">
        <v>167</v>
      </c>
      <c r="AU222" s="198" t="s">
        <v>83</v>
      </c>
      <c r="AY222" s="15" t="s">
        <v>166</v>
      </c>
      <c r="BE222" s="199">
        <f t="shared" si="74"/>
        <v>0</v>
      </c>
      <c r="BF222" s="199">
        <f t="shared" si="75"/>
        <v>0</v>
      </c>
      <c r="BG222" s="199">
        <f t="shared" si="76"/>
        <v>0</v>
      </c>
      <c r="BH222" s="199">
        <f t="shared" si="77"/>
        <v>0</v>
      </c>
      <c r="BI222" s="199">
        <f t="shared" si="78"/>
        <v>0</v>
      </c>
      <c r="BJ222" s="15" t="s">
        <v>83</v>
      </c>
      <c r="BK222" s="199">
        <f t="shared" si="79"/>
        <v>0</v>
      </c>
      <c r="BL222" s="15" t="s">
        <v>165</v>
      </c>
      <c r="BM222" s="198" t="s">
        <v>2617</v>
      </c>
    </row>
    <row r="223" spans="2:63" s="12" customFormat="1" ht="25.9" customHeight="1">
      <c r="B223" s="173"/>
      <c r="C223" s="174"/>
      <c r="D223" s="175" t="s">
        <v>75</v>
      </c>
      <c r="E223" s="176" t="s">
        <v>2643</v>
      </c>
      <c r="F223" s="176" t="s">
        <v>3128</v>
      </c>
      <c r="G223" s="174"/>
      <c r="H223" s="174"/>
      <c r="I223" s="177"/>
      <c r="J223" s="178">
        <f>BK223</f>
        <v>0</v>
      </c>
      <c r="K223" s="174"/>
      <c r="L223" s="179"/>
      <c r="M223" s="180"/>
      <c r="N223" s="181"/>
      <c r="O223" s="181"/>
      <c r="P223" s="182">
        <f>SUM(P224:P227)</f>
        <v>0</v>
      </c>
      <c r="Q223" s="181"/>
      <c r="R223" s="182">
        <f>SUM(R224:R227)</f>
        <v>0</v>
      </c>
      <c r="S223" s="181"/>
      <c r="T223" s="183">
        <f>SUM(T224:T227)</f>
        <v>0</v>
      </c>
      <c r="AR223" s="184" t="s">
        <v>83</v>
      </c>
      <c r="AT223" s="185" t="s">
        <v>75</v>
      </c>
      <c r="AU223" s="185" t="s">
        <v>76</v>
      </c>
      <c r="AY223" s="184" t="s">
        <v>166</v>
      </c>
      <c r="BK223" s="186">
        <f>SUM(BK224:BK227)</f>
        <v>0</v>
      </c>
    </row>
    <row r="224" spans="1:65" s="2" customFormat="1" ht="24.2" customHeight="1">
      <c r="A224" s="32"/>
      <c r="B224" s="33"/>
      <c r="C224" s="187" t="s">
        <v>76</v>
      </c>
      <c r="D224" s="187" t="s">
        <v>167</v>
      </c>
      <c r="E224" s="188" t="s">
        <v>3129</v>
      </c>
      <c r="F224" s="189" t="s">
        <v>3130</v>
      </c>
      <c r="G224" s="190" t="s">
        <v>2475</v>
      </c>
      <c r="H224" s="191">
        <v>1</v>
      </c>
      <c r="I224" s="192"/>
      <c r="J224" s="193">
        <f>ROUND(I224*H224,2)</f>
        <v>0</v>
      </c>
      <c r="K224" s="189" t="s">
        <v>1</v>
      </c>
      <c r="L224" s="37"/>
      <c r="M224" s="194" t="s">
        <v>1</v>
      </c>
      <c r="N224" s="195" t="s">
        <v>41</v>
      </c>
      <c r="O224" s="69"/>
      <c r="P224" s="196">
        <f>O224*H224</f>
        <v>0</v>
      </c>
      <c r="Q224" s="196">
        <v>0</v>
      </c>
      <c r="R224" s="196">
        <f>Q224*H224</f>
        <v>0</v>
      </c>
      <c r="S224" s="196">
        <v>0</v>
      </c>
      <c r="T224" s="197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98" t="s">
        <v>165</v>
      </c>
      <c r="AT224" s="198" t="s">
        <v>167</v>
      </c>
      <c r="AU224" s="198" t="s">
        <v>83</v>
      </c>
      <c r="AY224" s="15" t="s">
        <v>166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5" t="s">
        <v>83</v>
      </c>
      <c r="BK224" s="199">
        <f>ROUND(I224*H224,2)</f>
        <v>0</v>
      </c>
      <c r="BL224" s="15" t="s">
        <v>165</v>
      </c>
      <c r="BM224" s="198" t="s">
        <v>2620</v>
      </c>
    </row>
    <row r="225" spans="1:65" s="2" customFormat="1" ht="24.2" customHeight="1">
      <c r="A225" s="32"/>
      <c r="B225" s="33"/>
      <c r="C225" s="187" t="s">
        <v>76</v>
      </c>
      <c r="D225" s="187" t="s">
        <v>167</v>
      </c>
      <c r="E225" s="188" t="s">
        <v>3027</v>
      </c>
      <c r="F225" s="189" t="s">
        <v>3028</v>
      </c>
      <c r="G225" s="190" t="s">
        <v>3010</v>
      </c>
      <c r="H225" s="191">
        <v>1.5</v>
      </c>
      <c r="I225" s="192"/>
      <c r="J225" s="193">
        <f>ROUND(I225*H225,2)</f>
        <v>0</v>
      </c>
      <c r="K225" s="189" t="s">
        <v>1</v>
      </c>
      <c r="L225" s="37"/>
      <c r="M225" s="194" t="s">
        <v>1</v>
      </c>
      <c r="N225" s="195" t="s">
        <v>41</v>
      </c>
      <c r="O225" s="69"/>
      <c r="P225" s="196">
        <f>O225*H225</f>
        <v>0</v>
      </c>
      <c r="Q225" s="196">
        <v>0</v>
      </c>
      <c r="R225" s="196">
        <f>Q225*H225</f>
        <v>0</v>
      </c>
      <c r="S225" s="196">
        <v>0</v>
      </c>
      <c r="T225" s="197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98" t="s">
        <v>165</v>
      </c>
      <c r="AT225" s="198" t="s">
        <v>167</v>
      </c>
      <c r="AU225" s="198" t="s">
        <v>83</v>
      </c>
      <c r="AY225" s="15" t="s">
        <v>166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5" t="s">
        <v>83</v>
      </c>
      <c r="BK225" s="199">
        <f>ROUND(I225*H225,2)</f>
        <v>0</v>
      </c>
      <c r="BL225" s="15" t="s">
        <v>165</v>
      </c>
      <c r="BM225" s="198" t="s">
        <v>2623</v>
      </c>
    </row>
    <row r="226" spans="1:65" s="2" customFormat="1" ht="24.2" customHeight="1">
      <c r="A226" s="32"/>
      <c r="B226" s="33"/>
      <c r="C226" s="187" t="s">
        <v>76</v>
      </c>
      <c r="D226" s="187" t="s">
        <v>167</v>
      </c>
      <c r="E226" s="188" t="s">
        <v>3035</v>
      </c>
      <c r="F226" s="189" t="s">
        <v>3036</v>
      </c>
      <c r="G226" s="190" t="s">
        <v>2475</v>
      </c>
      <c r="H226" s="191">
        <v>1</v>
      </c>
      <c r="I226" s="192"/>
      <c r="J226" s="193">
        <f>ROUND(I226*H226,2)</f>
        <v>0</v>
      </c>
      <c r="K226" s="189" t="s">
        <v>1</v>
      </c>
      <c r="L226" s="37"/>
      <c r="M226" s="194" t="s">
        <v>1</v>
      </c>
      <c r="N226" s="195" t="s">
        <v>41</v>
      </c>
      <c r="O226" s="69"/>
      <c r="P226" s="196">
        <f>O226*H226</f>
        <v>0</v>
      </c>
      <c r="Q226" s="196">
        <v>0</v>
      </c>
      <c r="R226" s="196">
        <f>Q226*H226</f>
        <v>0</v>
      </c>
      <c r="S226" s="196">
        <v>0</v>
      </c>
      <c r="T226" s="197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98" t="s">
        <v>165</v>
      </c>
      <c r="AT226" s="198" t="s">
        <v>167</v>
      </c>
      <c r="AU226" s="198" t="s">
        <v>83</v>
      </c>
      <c r="AY226" s="15" t="s">
        <v>166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5" t="s">
        <v>83</v>
      </c>
      <c r="BK226" s="199">
        <f>ROUND(I226*H226,2)</f>
        <v>0</v>
      </c>
      <c r="BL226" s="15" t="s">
        <v>165</v>
      </c>
      <c r="BM226" s="198" t="s">
        <v>110</v>
      </c>
    </row>
    <row r="227" spans="1:65" s="2" customFormat="1" ht="37.9" customHeight="1">
      <c r="A227" s="32"/>
      <c r="B227" s="33"/>
      <c r="C227" s="187" t="s">
        <v>76</v>
      </c>
      <c r="D227" s="187" t="s">
        <v>167</v>
      </c>
      <c r="E227" s="188" t="s">
        <v>3131</v>
      </c>
      <c r="F227" s="189" t="s">
        <v>3012</v>
      </c>
      <c r="G227" s="190" t="s">
        <v>697</v>
      </c>
      <c r="H227" s="229"/>
      <c r="I227" s="192"/>
      <c r="J227" s="193">
        <f>ROUND(I227*H227,2)</f>
        <v>0</v>
      </c>
      <c r="K227" s="189" t="s">
        <v>1</v>
      </c>
      <c r="L227" s="37"/>
      <c r="M227" s="194" t="s">
        <v>1</v>
      </c>
      <c r="N227" s="195" t="s">
        <v>41</v>
      </c>
      <c r="O227" s="69"/>
      <c r="P227" s="196">
        <f>O227*H227</f>
        <v>0</v>
      </c>
      <c r="Q227" s="196">
        <v>0</v>
      </c>
      <c r="R227" s="196">
        <f>Q227*H227</f>
        <v>0</v>
      </c>
      <c r="S227" s="196">
        <v>0</v>
      </c>
      <c r="T227" s="197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98" t="s">
        <v>165</v>
      </c>
      <c r="AT227" s="198" t="s">
        <v>167</v>
      </c>
      <c r="AU227" s="198" t="s">
        <v>83</v>
      </c>
      <c r="AY227" s="15" t="s">
        <v>166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5" t="s">
        <v>83</v>
      </c>
      <c r="BK227" s="199">
        <f>ROUND(I227*H227,2)</f>
        <v>0</v>
      </c>
      <c r="BL227" s="15" t="s">
        <v>165</v>
      </c>
      <c r="BM227" s="198" t="s">
        <v>2630</v>
      </c>
    </row>
    <row r="228" spans="2:63" s="12" customFormat="1" ht="25.9" customHeight="1">
      <c r="B228" s="173"/>
      <c r="C228" s="174"/>
      <c r="D228" s="175" t="s">
        <v>75</v>
      </c>
      <c r="E228" s="176" t="s">
        <v>2650</v>
      </c>
      <c r="F228" s="176" t="s">
        <v>3132</v>
      </c>
      <c r="G228" s="174"/>
      <c r="H228" s="174"/>
      <c r="I228" s="177"/>
      <c r="J228" s="178">
        <f>BK228</f>
        <v>0</v>
      </c>
      <c r="K228" s="174"/>
      <c r="L228" s="179"/>
      <c r="M228" s="180"/>
      <c r="N228" s="181"/>
      <c r="O228" s="181"/>
      <c r="P228" s="182">
        <f>SUM(P229:P235)</f>
        <v>0</v>
      </c>
      <c r="Q228" s="181"/>
      <c r="R228" s="182">
        <f>SUM(R229:R235)</f>
        <v>0</v>
      </c>
      <c r="S228" s="181"/>
      <c r="T228" s="183">
        <f>SUM(T229:T235)</f>
        <v>0</v>
      </c>
      <c r="AR228" s="184" t="s">
        <v>83</v>
      </c>
      <c r="AT228" s="185" t="s">
        <v>75</v>
      </c>
      <c r="AU228" s="185" t="s">
        <v>76</v>
      </c>
      <c r="AY228" s="184" t="s">
        <v>166</v>
      </c>
      <c r="BK228" s="186">
        <f>SUM(BK229:BK235)</f>
        <v>0</v>
      </c>
    </row>
    <row r="229" spans="1:65" s="2" customFormat="1" ht="37.9" customHeight="1">
      <c r="A229" s="32"/>
      <c r="B229" s="33"/>
      <c r="C229" s="187" t="s">
        <v>76</v>
      </c>
      <c r="D229" s="187" t="s">
        <v>167</v>
      </c>
      <c r="E229" s="188" t="s">
        <v>3133</v>
      </c>
      <c r="F229" s="189" t="s">
        <v>3134</v>
      </c>
      <c r="G229" s="190" t="s">
        <v>2475</v>
      </c>
      <c r="H229" s="191">
        <v>3</v>
      </c>
      <c r="I229" s="192"/>
      <c r="J229" s="193">
        <f aca="true" t="shared" si="80" ref="J229:J235">ROUND(I229*H229,2)</f>
        <v>0</v>
      </c>
      <c r="K229" s="189" t="s">
        <v>1</v>
      </c>
      <c r="L229" s="37"/>
      <c r="M229" s="194" t="s">
        <v>1</v>
      </c>
      <c r="N229" s="195" t="s">
        <v>41</v>
      </c>
      <c r="O229" s="69"/>
      <c r="P229" s="196">
        <f aca="true" t="shared" si="81" ref="P229:P235">O229*H229</f>
        <v>0</v>
      </c>
      <c r="Q229" s="196">
        <v>0</v>
      </c>
      <c r="R229" s="196">
        <f aca="true" t="shared" si="82" ref="R229:R235">Q229*H229</f>
        <v>0</v>
      </c>
      <c r="S229" s="196">
        <v>0</v>
      </c>
      <c r="T229" s="197">
        <f aca="true" t="shared" si="83" ref="T229:T235"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98" t="s">
        <v>165</v>
      </c>
      <c r="AT229" s="198" t="s">
        <v>167</v>
      </c>
      <c r="AU229" s="198" t="s">
        <v>83</v>
      </c>
      <c r="AY229" s="15" t="s">
        <v>166</v>
      </c>
      <c r="BE229" s="199">
        <f aca="true" t="shared" si="84" ref="BE229:BE235">IF(N229="základní",J229,0)</f>
        <v>0</v>
      </c>
      <c r="BF229" s="199">
        <f aca="true" t="shared" si="85" ref="BF229:BF235">IF(N229="snížená",J229,0)</f>
        <v>0</v>
      </c>
      <c r="BG229" s="199">
        <f aca="true" t="shared" si="86" ref="BG229:BG235">IF(N229="zákl. přenesená",J229,0)</f>
        <v>0</v>
      </c>
      <c r="BH229" s="199">
        <f aca="true" t="shared" si="87" ref="BH229:BH235">IF(N229="sníž. přenesená",J229,0)</f>
        <v>0</v>
      </c>
      <c r="BI229" s="199">
        <f aca="true" t="shared" si="88" ref="BI229:BI235">IF(N229="nulová",J229,0)</f>
        <v>0</v>
      </c>
      <c r="BJ229" s="15" t="s">
        <v>83</v>
      </c>
      <c r="BK229" s="199">
        <f aca="true" t="shared" si="89" ref="BK229:BK235">ROUND(I229*H229,2)</f>
        <v>0</v>
      </c>
      <c r="BL229" s="15" t="s">
        <v>165</v>
      </c>
      <c r="BM229" s="198" t="s">
        <v>2633</v>
      </c>
    </row>
    <row r="230" spans="1:65" s="2" customFormat="1" ht="24.2" customHeight="1">
      <c r="A230" s="32"/>
      <c r="B230" s="33"/>
      <c r="C230" s="187" t="s">
        <v>76</v>
      </c>
      <c r="D230" s="187" t="s">
        <v>167</v>
      </c>
      <c r="E230" s="188" t="s">
        <v>3135</v>
      </c>
      <c r="F230" s="189" t="s">
        <v>3136</v>
      </c>
      <c r="G230" s="190" t="s">
        <v>2475</v>
      </c>
      <c r="H230" s="191">
        <v>2</v>
      </c>
      <c r="I230" s="192"/>
      <c r="J230" s="193">
        <f t="shared" si="80"/>
        <v>0</v>
      </c>
      <c r="K230" s="189" t="s">
        <v>1</v>
      </c>
      <c r="L230" s="37"/>
      <c r="M230" s="194" t="s">
        <v>1</v>
      </c>
      <c r="N230" s="195" t="s">
        <v>41</v>
      </c>
      <c r="O230" s="69"/>
      <c r="P230" s="196">
        <f t="shared" si="81"/>
        <v>0</v>
      </c>
      <c r="Q230" s="196">
        <v>0</v>
      </c>
      <c r="R230" s="196">
        <f t="shared" si="82"/>
        <v>0</v>
      </c>
      <c r="S230" s="196">
        <v>0</v>
      </c>
      <c r="T230" s="197">
        <f t="shared" si="8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98" t="s">
        <v>165</v>
      </c>
      <c r="AT230" s="198" t="s">
        <v>167</v>
      </c>
      <c r="AU230" s="198" t="s">
        <v>83</v>
      </c>
      <c r="AY230" s="15" t="s">
        <v>166</v>
      </c>
      <c r="BE230" s="199">
        <f t="shared" si="84"/>
        <v>0</v>
      </c>
      <c r="BF230" s="199">
        <f t="shared" si="85"/>
        <v>0</v>
      </c>
      <c r="BG230" s="199">
        <f t="shared" si="86"/>
        <v>0</v>
      </c>
      <c r="BH230" s="199">
        <f t="shared" si="87"/>
        <v>0</v>
      </c>
      <c r="BI230" s="199">
        <f t="shared" si="88"/>
        <v>0</v>
      </c>
      <c r="BJ230" s="15" t="s">
        <v>83</v>
      </c>
      <c r="BK230" s="199">
        <f t="shared" si="89"/>
        <v>0</v>
      </c>
      <c r="BL230" s="15" t="s">
        <v>165</v>
      </c>
      <c r="BM230" s="198" t="s">
        <v>2639</v>
      </c>
    </row>
    <row r="231" spans="1:65" s="2" customFormat="1" ht="24.2" customHeight="1">
      <c r="A231" s="32"/>
      <c r="B231" s="33"/>
      <c r="C231" s="187" t="s">
        <v>76</v>
      </c>
      <c r="D231" s="187" t="s">
        <v>167</v>
      </c>
      <c r="E231" s="188" t="s">
        <v>3137</v>
      </c>
      <c r="F231" s="189" t="s">
        <v>3138</v>
      </c>
      <c r="G231" s="190" t="s">
        <v>2475</v>
      </c>
      <c r="H231" s="191">
        <v>1</v>
      </c>
      <c r="I231" s="192"/>
      <c r="J231" s="193">
        <f t="shared" si="80"/>
        <v>0</v>
      </c>
      <c r="K231" s="189" t="s">
        <v>1</v>
      </c>
      <c r="L231" s="37"/>
      <c r="M231" s="194" t="s">
        <v>1</v>
      </c>
      <c r="N231" s="195" t="s">
        <v>41</v>
      </c>
      <c r="O231" s="69"/>
      <c r="P231" s="196">
        <f t="shared" si="81"/>
        <v>0</v>
      </c>
      <c r="Q231" s="196">
        <v>0</v>
      </c>
      <c r="R231" s="196">
        <f t="shared" si="82"/>
        <v>0</v>
      </c>
      <c r="S231" s="196">
        <v>0</v>
      </c>
      <c r="T231" s="197">
        <f t="shared" si="8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98" t="s">
        <v>165</v>
      </c>
      <c r="AT231" s="198" t="s">
        <v>167</v>
      </c>
      <c r="AU231" s="198" t="s">
        <v>83</v>
      </c>
      <c r="AY231" s="15" t="s">
        <v>166</v>
      </c>
      <c r="BE231" s="199">
        <f t="shared" si="84"/>
        <v>0</v>
      </c>
      <c r="BF231" s="199">
        <f t="shared" si="85"/>
        <v>0</v>
      </c>
      <c r="BG231" s="199">
        <f t="shared" si="86"/>
        <v>0</v>
      </c>
      <c r="BH231" s="199">
        <f t="shared" si="87"/>
        <v>0</v>
      </c>
      <c r="BI231" s="199">
        <f t="shared" si="88"/>
        <v>0</v>
      </c>
      <c r="BJ231" s="15" t="s">
        <v>83</v>
      </c>
      <c r="BK231" s="199">
        <f t="shared" si="89"/>
        <v>0</v>
      </c>
      <c r="BL231" s="15" t="s">
        <v>165</v>
      </c>
      <c r="BM231" s="198" t="s">
        <v>2642</v>
      </c>
    </row>
    <row r="232" spans="1:65" s="2" customFormat="1" ht="16.5" customHeight="1">
      <c r="A232" s="32"/>
      <c r="B232" s="33"/>
      <c r="C232" s="187" t="s">
        <v>76</v>
      </c>
      <c r="D232" s="187" t="s">
        <v>167</v>
      </c>
      <c r="E232" s="188" t="s">
        <v>3139</v>
      </c>
      <c r="F232" s="189" t="s">
        <v>3140</v>
      </c>
      <c r="G232" s="190" t="s">
        <v>2475</v>
      </c>
      <c r="H232" s="191">
        <v>1</v>
      </c>
      <c r="I232" s="192"/>
      <c r="J232" s="193">
        <f t="shared" si="80"/>
        <v>0</v>
      </c>
      <c r="K232" s="189" t="s">
        <v>1</v>
      </c>
      <c r="L232" s="37"/>
      <c r="M232" s="194" t="s">
        <v>1</v>
      </c>
      <c r="N232" s="195" t="s">
        <v>41</v>
      </c>
      <c r="O232" s="69"/>
      <c r="P232" s="196">
        <f t="shared" si="81"/>
        <v>0</v>
      </c>
      <c r="Q232" s="196">
        <v>0</v>
      </c>
      <c r="R232" s="196">
        <f t="shared" si="82"/>
        <v>0</v>
      </c>
      <c r="S232" s="196">
        <v>0</v>
      </c>
      <c r="T232" s="197">
        <f t="shared" si="8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98" t="s">
        <v>165</v>
      </c>
      <c r="AT232" s="198" t="s">
        <v>167</v>
      </c>
      <c r="AU232" s="198" t="s">
        <v>83</v>
      </c>
      <c r="AY232" s="15" t="s">
        <v>166</v>
      </c>
      <c r="BE232" s="199">
        <f t="shared" si="84"/>
        <v>0</v>
      </c>
      <c r="BF232" s="199">
        <f t="shared" si="85"/>
        <v>0</v>
      </c>
      <c r="BG232" s="199">
        <f t="shared" si="86"/>
        <v>0</v>
      </c>
      <c r="BH232" s="199">
        <f t="shared" si="87"/>
        <v>0</v>
      </c>
      <c r="BI232" s="199">
        <f t="shared" si="88"/>
        <v>0</v>
      </c>
      <c r="BJ232" s="15" t="s">
        <v>83</v>
      </c>
      <c r="BK232" s="199">
        <f t="shared" si="89"/>
        <v>0</v>
      </c>
      <c r="BL232" s="15" t="s">
        <v>165</v>
      </c>
      <c r="BM232" s="198" t="s">
        <v>113</v>
      </c>
    </row>
    <row r="233" spans="1:65" s="2" customFormat="1" ht="33" customHeight="1">
      <c r="A233" s="32"/>
      <c r="B233" s="33"/>
      <c r="C233" s="187" t="s">
        <v>76</v>
      </c>
      <c r="D233" s="187" t="s">
        <v>167</v>
      </c>
      <c r="E233" s="188" t="s">
        <v>3141</v>
      </c>
      <c r="F233" s="189" t="s">
        <v>3142</v>
      </c>
      <c r="G233" s="190" t="s">
        <v>3010</v>
      </c>
      <c r="H233" s="191">
        <v>4.4</v>
      </c>
      <c r="I233" s="192"/>
      <c r="J233" s="193">
        <f t="shared" si="80"/>
        <v>0</v>
      </c>
      <c r="K233" s="189" t="s">
        <v>1</v>
      </c>
      <c r="L233" s="37"/>
      <c r="M233" s="194" t="s">
        <v>1</v>
      </c>
      <c r="N233" s="195" t="s">
        <v>41</v>
      </c>
      <c r="O233" s="69"/>
      <c r="P233" s="196">
        <f t="shared" si="81"/>
        <v>0</v>
      </c>
      <c r="Q233" s="196">
        <v>0</v>
      </c>
      <c r="R233" s="196">
        <f t="shared" si="82"/>
        <v>0</v>
      </c>
      <c r="S233" s="196">
        <v>0</v>
      </c>
      <c r="T233" s="197">
        <f t="shared" si="8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98" t="s">
        <v>165</v>
      </c>
      <c r="AT233" s="198" t="s">
        <v>167</v>
      </c>
      <c r="AU233" s="198" t="s">
        <v>83</v>
      </c>
      <c r="AY233" s="15" t="s">
        <v>166</v>
      </c>
      <c r="BE233" s="199">
        <f t="shared" si="84"/>
        <v>0</v>
      </c>
      <c r="BF233" s="199">
        <f t="shared" si="85"/>
        <v>0</v>
      </c>
      <c r="BG233" s="199">
        <f t="shared" si="86"/>
        <v>0</v>
      </c>
      <c r="BH233" s="199">
        <f t="shared" si="87"/>
        <v>0</v>
      </c>
      <c r="BI233" s="199">
        <f t="shared" si="88"/>
        <v>0</v>
      </c>
      <c r="BJ233" s="15" t="s">
        <v>83</v>
      </c>
      <c r="BK233" s="199">
        <f t="shared" si="89"/>
        <v>0</v>
      </c>
      <c r="BL233" s="15" t="s">
        <v>165</v>
      </c>
      <c r="BM233" s="198" t="s">
        <v>2649</v>
      </c>
    </row>
    <row r="234" spans="1:65" s="2" customFormat="1" ht="24.2" customHeight="1">
      <c r="A234" s="32"/>
      <c r="B234" s="33"/>
      <c r="C234" s="187" t="s">
        <v>76</v>
      </c>
      <c r="D234" s="187" t="s">
        <v>167</v>
      </c>
      <c r="E234" s="188" t="s">
        <v>3067</v>
      </c>
      <c r="F234" s="189" t="s">
        <v>3068</v>
      </c>
      <c r="G234" s="190" t="s">
        <v>2475</v>
      </c>
      <c r="H234" s="191">
        <v>1</v>
      </c>
      <c r="I234" s="192"/>
      <c r="J234" s="193">
        <f t="shared" si="80"/>
        <v>0</v>
      </c>
      <c r="K234" s="189" t="s">
        <v>1</v>
      </c>
      <c r="L234" s="37"/>
      <c r="M234" s="194" t="s">
        <v>1</v>
      </c>
      <c r="N234" s="195" t="s">
        <v>41</v>
      </c>
      <c r="O234" s="69"/>
      <c r="P234" s="196">
        <f t="shared" si="81"/>
        <v>0</v>
      </c>
      <c r="Q234" s="196">
        <v>0</v>
      </c>
      <c r="R234" s="196">
        <f t="shared" si="82"/>
        <v>0</v>
      </c>
      <c r="S234" s="196">
        <v>0</v>
      </c>
      <c r="T234" s="197">
        <f t="shared" si="8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98" t="s">
        <v>165</v>
      </c>
      <c r="AT234" s="198" t="s">
        <v>167</v>
      </c>
      <c r="AU234" s="198" t="s">
        <v>83</v>
      </c>
      <c r="AY234" s="15" t="s">
        <v>166</v>
      </c>
      <c r="BE234" s="199">
        <f t="shared" si="84"/>
        <v>0</v>
      </c>
      <c r="BF234" s="199">
        <f t="shared" si="85"/>
        <v>0</v>
      </c>
      <c r="BG234" s="199">
        <f t="shared" si="86"/>
        <v>0</v>
      </c>
      <c r="BH234" s="199">
        <f t="shared" si="87"/>
        <v>0</v>
      </c>
      <c r="BI234" s="199">
        <f t="shared" si="88"/>
        <v>0</v>
      </c>
      <c r="BJ234" s="15" t="s">
        <v>83</v>
      </c>
      <c r="BK234" s="199">
        <f t="shared" si="89"/>
        <v>0</v>
      </c>
      <c r="BL234" s="15" t="s">
        <v>165</v>
      </c>
      <c r="BM234" s="198" t="s">
        <v>2654</v>
      </c>
    </row>
    <row r="235" spans="1:65" s="2" customFormat="1" ht="37.9" customHeight="1">
      <c r="A235" s="32"/>
      <c r="B235" s="33"/>
      <c r="C235" s="187" t="s">
        <v>76</v>
      </c>
      <c r="D235" s="187" t="s">
        <v>167</v>
      </c>
      <c r="E235" s="188" t="s">
        <v>3143</v>
      </c>
      <c r="F235" s="189" t="s">
        <v>3012</v>
      </c>
      <c r="G235" s="190" t="s">
        <v>697</v>
      </c>
      <c r="H235" s="229"/>
      <c r="I235" s="192"/>
      <c r="J235" s="193">
        <f t="shared" si="80"/>
        <v>0</v>
      </c>
      <c r="K235" s="189" t="s">
        <v>1</v>
      </c>
      <c r="L235" s="37"/>
      <c r="M235" s="194" t="s">
        <v>1</v>
      </c>
      <c r="N235" s="195" t="s">
        <v>41</v>
      </c>
      <c r="O235" s="69"/>
      <c r="P235" s="196">
        <f t="shared" si="81"/>
        <v>0</v>
      </c>
      <c r="Q235" s="196">
        <v>0</v>
      </c>
      <c r="R235" s="196">
        <f t="shared" si="82"/>
        <v>0</v>
      </c>
      <c r="S235" s="196">
        <v>0</v>
      </c>
      <c r="T235" s="197">
        <f t="shared" si="8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98" t="s">
        <v>165</v>
      </c>
      <c r="AT235" s="198" t="s">
        <v>167</v>
      </c>
      <c r="AU235" s="198" t="s">
        <v>83</v>
      </c>
      <c r="AY235" s="15" t="s">
        <v>166</v>
      </c>
      <c r="BE235" s="199">
        <f t="shared" si="84"/>
        <v>0</v>
      </c>
      <c r="BF235" s="199">
        <f t="shared" si="85"/>
        <v>0</v>
      </c>
      <c r="BG235" s="199">
        <f t="shared" si="86"/>
        <v>0</v>
      </c>
      <c r="BH235" s="199">
        <f t="shared" si="87"/>
        <v>0</v>
      </c>
      <c r="BI235" s="199">
        <f t="shared" si="88"/>
        <v>0</v>
      </c>
      <c r="BJ235" s="15" t="s">
        <v>83</v>
      </c>
      <c r="BK235" s="199">
        <f t="shared" si="89"/>
        <v>0</v>
      </c>
      <c r="BL235" s="15" t="s">
        <v>165</v>
      </c>
      <c r="BM235" s="198" t="s">
        <v>2657</v>
      </c>
    </row>
    <row r="236" spans="2:63" s="12" customFormat="1" ht="25.9" customHeight="1">
      <c r="B236" s="173"/>
      <c r="C236" s="174"/>
      <c r="D236" s="175" t="s">
        <v>75</v>
      </c>
      <c r="E236" s="176" t="s">
        <v>3144</v>
      </c>
      <c r="F236" s="176" t="s">
        <v>3145</v>
      </c>
      <c r="G236" s="174"/>
      <c r="H236" s="174"/>
      <c r="I236" s="177"/>
      <c r="J236" s="178">
        <f>BK236</f>
        <v>0</v>
      </c>
      <c r="K236" s="174"/>
      <c r="L236" s="179"/>
      <c r="M236" s="180"/>
      <c r="N236" s="181"/>
      <c r="O236" s="181"/>
      <c r="P236" s="182">
        <f>P237</f>
        <v>0</v>
      </c>
      <c r="Q236" s="181"/>
      <c r="R236" s="182">
        <f>R237</f>
        <v>0</v>
      </c>
      <c r="S236" s="181"/>
      <c r="T236" s="183">
        <f>T237</f>
        <v>0</v>
      </c>
      <c r="AR236" s="184" t="s">
        <v>83</v>
      </c>
      <c r="AT236" s="185" t="s">
        <v>75</v>
      </c>
      <c r="AU236" s="185" t="s">
        <v>76</v>
      </c>
      <c r="AY236" s="184" t="s">
        <v>166</v>
      </c>
      <c r="BK236" s="186">
        <f>BK237</f>
        <v>0</v>
      </c>
    </row>
    <row r="237" spans="1:65" s="2" customFormat="1" ht="62.65" customHeight="1">
      <c r="A237" s="32"/>
      <c r="B237" s="33"/>
      <c r="C237" s="187" t="s">
        <v>76</v>
      </c>
      <c r="D237" s="187" t="s">
        <v>167</v>
      </c>
      <c r="E237" s="188" t="s">
        <v>3146</v>
      </c>
      <c r="F237" s="189" t="s">
        <v>3147</v>
      </c>
      <c r="G237" s="190" t="s">
        <v>297</v>
      </c>
      <c r="H237" s="191">
        <v>20</v>
      </c>
      <c r="I237" s="192"/>
      <c r="J237" s="193">
        <f>ROUND(I237*H237,2)</f>
        <v>0</v>
      </c>
      <c r="K237" s="189" t="s">
        <v>1</v>
      </c>
      <c r="L237" s="37"/>
      <c r="M237" s="194" t="s">
        <v>1</v>
      </c>
      <c r="N237" s="195" t="s">
        <v>41</v>
      </c>
      <c r="O237" s="69"/>
      <c r="P237" s="196">
        <f>O237*H237</f>
        <v>0</v>
      </c>
      <c r="Q237" s="196">
        <v>0</v>
      </c>
      <c r="R237" s="196">
        <f>Q237*H237</f>
        <v>0</v>
      </c>
      <c r="S237" s="196">
        <v>0</v>
      </c>
      <c r="T237" s="197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98" t="s">
        <v>165</v>
      </c>
      <c r="AT237" s="198" t="s">
        <v>167</v>
      </c>
      <c r="AU237" s="198" t="s">
        <v>83</v>
      </c>
      <c r="AY237" s="15" t="s">
        <v>166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5" t="s">
        <v>83</v>
      </c>
      <c r="BK237" s="199">
        <f>ROUND(I237*H237,2)</f>
        <v>0</v>
      </c>
      <c r="BL237" s="15" t="s">
        <v>165</v>
      </c>
      <c r="BM237" s="198" t="s">
        <v>2660</v>
      </c>
    </row>
    <row r="238" spans="2:63" s="12" customFormat="1" ht="25.9" customHeight="1">
      <c r="B238" s="173"/>
      <c r="C238" s="174"/>
      <c r="D238" s="175" t="s">
        <v>75</v>
      </c>
      <c r="E238" s="176" t="s">
        <v>2962</v>
      </c>
      <c r="F238" s="176" t="s">
        <v>3148</v>
      </c>
      <c r="G238" s="174"/>
      <c r="H238" s="174"/>
      <c r="I238" s="177"/>
      <c r="J238" s="178">
        <f>BK238</f>
        <v>0</v>
      </c>
      <c r="K238" s="174"/>
      <c r="L238" s="179"/>
      <c r="M238" s="180"/>
      <c r="N238" s="181"/>
      <c r="O238" s="181"/>
      <c r="P238" s="182">
        <f>SUM(P239:P252)</f>
        <v>0</v>
      </c>
      <c r="Q238" s="181"/>
      <c r="R238" s="182">
        <f>SUM(R239:R252)</f>
        <v>0</v>
      </c>
      <c r="S238" s="181"/>
      <c r="T238" s="183">
        <f>SUM(T239:T252)</f>
        <v>0</v>
      </c>
      <c r="AR238" s="184" t="s">
        <v>83</v>
      </c>
      <c r="AT238" s="185" t="s">
        <v>75</v>
      </c>
      <c r="AU238" s="185" t="s">
        <v>76</v>
      </c>
      <c r="AY238" s="184" t="s">
        <v>166</v>
      </c>
      <c r="BK238" s="186">
        <f>SUM(BK239:BK252)</f>
        <v>0</v>
      </c>
    </row>
    <row r="239" spans="1:65" s="2" customFormat="1" ht="49.15" customHeight="1">
      <c r="A239" s="32"/>
      <c r="B239" s="33"/>
      <c r="C239" s="187" t="s">
        <v>76</v>
      </c>
      <c r="D239" s="187" t="s">
        <v>167</v>
      </c>
      <c r="E239" s="188" t="s">
        <v>3149</v>
      </c>
      <c r="F239" s="189" t="s">
        <v>3150</v>
      </c>
      <c r="G239" s="190" t="s">
        <v>2475</v>
      </c>
      <c r="H239" s="191">
        <v>1</v>
      </c>
      <c r="I239" s="192"/>
      <c r="J239" s="193">
        <f aca="true" t="shared" si="90" ref="J239:J252">ROUND(I239*H239,2)</f>
        <v>0</v>
      </c>
      <c r="K239" s="189" t="s">
        <v>1</v>
      </c>
      <c r="L239" s="37"/>
      <c r="M239" s="194" t="s">
        <v>1</v>
      </c>
      <c r="N239" s="195" t="s">
        <v>41</v>
      </c>
      <c r="O239" s="69"/>
      <c r="P239" s="196">
        <f aca="true" t="shared" si="91" ref="P239:P252">O239*H239</f>
        <v>0</v>
      </c>
      <c r="Q239" s="196">
        <v>0</v>
      </c>
      <c r="R239" s="196">
        <f aca="true" t="shared" si="92" ref="R239:R252">Q239*H239</f>
        <v>0</v>
      </c>
      <c r="S239" s="196">
        <v>0</v>
      </c>
      <c r="T239" s="197">
        <f aca="true" t="shared" si="93" ref="T239:T252"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98" t="s">
        <v>165</v>
      </c>
      <c r="AT239" s="198" t="s">
        <v>167</v>
      </c>
      <c r="AU239" s="198" t="s">
        <v>83</v>
      </c>
      <c r="AY239" s="15" t="s">
        <v>166</v>
      </c>
      <c r="BE239" s="199">
        <f aca="true" t="shared" si="94" ref="BE239:BE252">IF(N239="základní",J239,0)</f>
        <v>0</v>
      </c>
      <c r="BF239" s="199">
        <f aca="true" t="shared" si="95" ref="BF239:BF252">IF(N239="snížená",J239,0)</f>
        <v>0</v>
      </c>
      <c r="BG239" s="199">
        <f aca="true" t="shared" si="96" ref="BG239:BG252">IF(N239="zákl. přenesená",J239,0)</f>
        <v>0</v>
      </c>
      <c r="BH239" s="199">
        <f aca="true" t="shared" si="97" ref="BH239:BH252">IF(N239="sníž. přenesená",J239,0)</f>
        <v>0</v>
      </c>
      <c r="BI239" s="199">
        <f aca="true" t="shared" si="98" ref="BI239:BI252">IF(N239="nulová",J239,0)</f>
        <v>0</v>
      </c>
      <c r="BJ239" s="15" t="s">
        <v>83</v>
      </c>
      <c r="BK239" s="199">
        <f aca="true" t="shared" si="99" ref="BK239:BK252">ROUND(I239*H239,2)</f>
        <v>0</v>
      </c>
      <c r="BL239" s="15" t="s">
        <v>165</v>
      </c>
      <c r="BM239" s="198" t="s">
        <v>119</v>
      </c>
    </row>
    <row r="240" spans="1:65" s="2" customFormat="1" ht="49.15" customHeight="1">
      <c r="A240" s="32"/>
      <c r="B240" s="33"/>
      <c r="C240" s="187" t="s">
        <v>76</v>
      </c>
      <c r="D240" s="187" t="s">
        <v>167</v>
      </c>
      <c r="E240" s="188" t="s">
        <v>3151</v>
      </c>
      <c r="F240" s="189" t="s">
        <v>2653</v>
      </c>
      <c r="G240" s="190" t="s">
        <v>2485</v>
      </c>
      <c r="H240" s="191">
        <v>10</v>
      </c>
      <c r="I240" s="192"/>
      <c r="J240" s="193">
        <f t="shared" si="90"/>
        <v>0</v>
      </c>
      <c r="K240" s="189" t="s">
        <v>1</v>
      </c>
      <c r="L240" s="37"/>
      <c r="M240" s="194" t="s">
        <v>1</v>
      </c>
      <c r="N240" s="195" t="s">
        <v>41</v>
      </c>
      <c r="O240" s="69"/>
      <c r="P240" s="196">
        <f t="shared" si="91"/>
        <v>0</v>
      </c>
      <c r="Q240" s="196">
        <v>0</v>
      </c>
      <c r="R240" s="196">
        <f t="shared" si="92"/>
        <v>0</v>
      </c>
      <c r="S240" s="196">
        <v>0</v>
      </c>
      <c r="T240" s="197">
        <f t="shared" si="9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98" t="s">
        <v>165</v>
      </c>
      <c r="AT240" s="198" t="s">
        <v>167</v>
      </c>
      <c r="AU240" s="198" t="s">
        <v>83</v>
      </c>
      <c r="AY240" s="15" t="s">
        <v>166</v>
      </c>
      <c r="BE240" s="199">
        <f t="shared" si="94"/>
        <v>0</v>
      </c>
      <c r="BF240" s="199">
        <f t="shared" si="95"/>
        <v>0</v>
      </c>
      <c r="BG240" s="199">
        <f t="shared" si="96"/>
        <v>0</v>
      </c>
      <c r="BH240" s="199">
        <f t="shared" si="97"/>
        <v>0</v>
      </c>
      <c r="BI240" s="199">
        <f t="shared" si="98"/>
        <v>0</v>
      </c>
      <c r="BJ240" s="15" t="s">
        <v>83</v>
      </c>
      <c r="BK240" s="199">
        <f t="shared" si="99"/>
        <v>0</v>
      </c>
      <c r="BL240" s="15" t="s">
        <v>165</v>
      </c>
      <c r="BM240" s="198" t="s">
        <v>2665</v>
      </c>
    </row>
    <row r="241" spans="1:65" s="2" customFormat="1" ht="24.2" customHeight="1">
      <c r="A241" s="32"/>
      <c r="B241" s="33"/>
      <c r="C241" s="187" t="s">
        <v>76</v>
      </c>
      <c r="D241" s="187" t="s">
        <v>167</v>
      </c>
      <c r="E241" s="188" t="s">
        <v>3152</v>
      </c>
      <c r="F241" s="189" t="s">
        <v>2659</v>
      </c>
      <c r="G241" s="190" t="s">
        <v>2485</v>
      </c>
      <c r="H241" s="191">
        <v>8</v>
      </c>
      <c r="I241" s="192"/>
      <c r="J241" s="193">
        <f t="shared" si="90"/>
        <v>0</v>
      </c>
      <c r="K241" s="189" t="s">
        <v>1</v>
      </c>
      <c r="L241" s="37"/>
      <c r="M241" s="194" t="s">
        <v>1</v>
      </c>
      <c r="N241" s="195" t="s">
        <v>41</v>
      </c>
      <c r="O241" s="69"/>
      <c r="P241" s="196">
        <f t="shared" si="91"/>
        <v>0</v>
      </c>
      <c r="Q241" s="196">
        <v>0</v>
      </c>
      <c r="R241" s="196">
        <f t="shared" si="92"/>
        <v>0</v>
      </c>
      <c r="S241" s="196">
        <v>0</v>
      </c>
      <c r="T241" s="197">
        <f t="shared" si="9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98" t="s">
        <v>165</v>
      </c>
      <c r="AT241" s="198" t="s">
        <v>167</v>
      </c>
      <c r="AU241" s="198" t="s">
        <v>83</v>
      </c>
      <c r="AY241" s="15" t="s">
        <v>166</v>
      </c>
      <c r="BE241" s="199">
        <f t="shared" si="94"/>
        <v>0</v>
      </c>
      <c r="BF241" s="199">
        <f t="shared" si="95"/>
        <v>0</v>
      </c>
      <c r="BG241" s="199">
        <f t="shared" si="96"/>
        <v>0</v>
      </c>
      <c r="BH241" s="199">
        <f t="shared" si="97"/>
        <v>0</v>
      </c>
      <c r="BI241" s="199">
        <f t="shared" si="98"/>
        <v>0</v>
      </c>
      <c r="BJ241" s="15" t="s">
        <v>83</v>
      </c>
      <c r="BK241" s="199">
        <f t="shared" si="99"/>
        <v>0</v>
      </c>
      <c r="BL241" s="15" t="s">
        <v>165</v>
      </c>
      <c r="BM241" s="198" t="s">
        <v>2668</v>
      </c>
    </row>
    <row r="242" spans="1:65" s="2" customFormat="1" ht="24.2" customHeight="1">
      <c r="A242" s="32"/>
      <c r="B242" s="33"/>
      <c r="C242" s="187" t="s">
        <v>76</v>
      </c>
      <c r="D242" s="187" t="s">
        <v>167</v>
      </c>
      <c r="E242" s="188" t="s">
        <v>3153</v>
      </c>
      <c r="F242" s="189" t="s">
        <v>3154</v>
      </c>
      <c r="G242" s="190" t="s">
        <v>2485</v>
      </c>
      <c r="H242" s="191">
        <v>8</v>
      </c>
      <c r="I242" s="192"/>
      <c r="J242" s="193">
        <f t="shared" si="90"/>
        <v>0</v>
      </c>
      <c r="K242" s="189" t="s">
        <v>1</v>
      </c>
      <c r="L242" s="37"/>
      <c r="M242" s="194" t="s">
        <v>1</v>
      </c>
      <c r="N242" s="195" t="s">
        <v>41</v>
      </c>
      <c r="O242" s="69"/>
      <c r="P242" s="196">
        <f t="shared" si="91"/>
        <v>0</v>
      </c>
      <c r="Q242" s="196">
        <v>0</v>
      </c>
      <c r="R242" s="196">
        <f t="shared" si="92"/>
        <v>0</v>
      </c>
      <c r="S242" s="196">
        <v>0</v>
      </c>
      <c r="T242" s="197">
        <f t="shared" si="9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98" t="s">
        <v>165</v>
      </c>
      <c r="AT242" s="198" t="s">
        <v>167</v>
      </c>
      <c r="AU242" s="198" t="s">
        <v>83</v>
      </c>
      <c r="AY242" s="15" t="s">
        <v>166</v>
      </c>
      <c r="BE242" s="199">
        <f t="shared" si="94"/>
        <v>0</v>
      </c>
      <c r="BF242" s="199">
        <f t="shared" si="95"/>
        <v>0</v>
      </c>
      <c r="BG242" s="199">
        <f t="shared" si="96"/>
        <v>0</v>
      </c>
      <c r="BH242" s="199">
        <f t="shared" si="97"/>
        <v>0</v>
      </c>
      <c r="BI242" s="199">
        <f t="shared" si="98"/>
        <v>0</v>
      </c>
      <c r="BJ242" s="15" t="s">
        <v>83</v>
      </c>
      <c r="BK242" s="199">
        <f t="shared" si="99"/>
        <v>0</v>
      </c>
      <c r="BL242" s="15" t="s">
        <v>165</v>
      </c>
      <c r="BM242" s="198" t="s">
        <v>2671</v>
      </c>
    </row>
    <row r="243" spans="1:65" s="2" customFormat="1" ht="76.35" customHeight="1">
      <c r="A243" s="32"/>
      <c r="B243" s="33"/>
      <c r="C243" s="187" t="s">
        <v>76</v>
      </c>
      <c r="D243" s="187" t="s">
        <v>167</v>
      </c>
      <c r="E243" s="188" t="s">
        <v>3155</v>
      </c>
      <c r="F243" s="189" t="s">
        <v>2664</v>
      </c>
      <c r="G243" s="190" t="s">
        <v>697</v>
      </c>
      <c r="H243" s="229"/>
      <c r="I243" s="192"/>
      <c r="J243" s="193">
        <f t="shared" si="90"/>
        <v>0</v>
      </c>
      <c r="K243" s="189" t="s">
        <v>1</v>
      </c>
      <c r="L243" s="37"/>
      <c r="M243" s="194" t="s">
        <v>1</v>
      </c>
      <c r="N243" s="195" t="s">
        <v>41</v>
      </c>
      <c r="O243" s="69"/>
      <c r="P243" s="196">
        <f t="shared" si="91"/>
        <v>0</v>
      </c>
      <c r="Q243" s="196">
        <v>0</v>
      </c>
      <c r="R243" s="196">
        <f t="shared" si="92"/>
        <v>0</v>
      </c>
      <c r="S243" s="196">
        <v>0</v>
      </c>
      <c r="T243" s="197">
        <f t="shared" si="9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98" t="s">
        <v>165</v>
      </c>
      <c r="AT243" s="198" t="s">
        <v>167</v>
      </c>
      <c r="AU243" s="198" t="s">
        <v>83</v>
      </c>
      <c r="AY243" s="15" t="s">
        <v>166</v>
      </c>
      <c r="BE243" s="199">
        <f t="shared" si="94"/>
        <v>0</v>
      </c>
      <c r="BF243" s="199">
        <f t="shared" si="95"/>
        <v>0</v>
      </c>
      <c r="BG243" s="199">
        <f t="shared" si="96"/>
        <v>0</v>
      </c>
      <c r="BH243" s="199">
        <f t="shared" si="97"/>
        <v>0</v>
      </c>
      <c r="BI243" s="199">
        <f t="shared" si="98"/>
        <v>0</v>
      </c>
      <c r="BJ243" s="15" t="s">
        <v>83</v>
      </c>
      <c r="BK243" s="199">
        <f t="shared" si="99"/>
        <v>0</v>
      </c>
      <c r="BL243" s="15" t="s">
        <v>165</v>
      </c>
      <c r="BM243" s="198" t="s">
        <v>2674</v>
      </c>
    </row>
    <row r="244" spans="1:65" s="2" customFormat="1" ht="66.75" customHeight="1">
      <c r="A244" s="32"/>
      <c r="B244" s="33"/>
      <c r="C244" s="187" t="s">
        <v>76</v>
      </c>
      <c r="D244" s="187" t="s">
        <v>167</v>
      </c>
      <c r="E244" s="188" t="s">
        <v>3156</v>
      </c>
      <c r="F244" s="189" t="s">
        <v>2667</v>
      </c>
      <c r="G244" s="190" t="s">
        <v>697</v>
      </c>
      <c r="H244" s="229"/>
      <c r="I244" s="192"/>
      <c r="J244" s="193">
        <f t="shared" si="90"/>
        <v>0</v>
      </c>
      <c r="K244" s="189" t="s">
        <v>1</v>
      </c>
      <c r="L244" s="37"/>
      <c r="M244" s="194" t="s">
        <v>1</v>
      </c>
      <c r="N244" s="195" t="s">
        <v>41</v>
      </c>
      <c r="O244" s="69"/>
      <c r="P244" s="196">
        <f t="shared" si="91"/>
        <v>0</v>
      </c>
      <c r="Q244" s="196">
        <v>0</v>
      </c>
      <c r="R244" s="196">
        <f t="shared" si="92"/>
        <v>0</v>
      </c>
      <c r="S244" s="196">
        <v>0</v>
      </c>
      <c r="T244" s="197">
        <f t="shared" si="9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98" t="s">
        <v>165</v>
      </c>
      <c r="AT244" s="198" t="s">
        <v>167</v>
      </c>
      <c r="AU244" s="198" t="s">
        <v>83</v>
      </c>
      <c r="AY244" s="15" t="s">
        <v>166</v>
      </c>
      <c r="BE244" s="199">
        <f t="shared" si="94"/>
        <v>0</v>
      </c>
      <c r="BF244" s="199">
        <f t="shared" si="95"/>
        <v>0</v>
      </c>
      <c r="BG244" s="199">
        <f t="shared" si="96"/>
        <v>0</v>
      </c>
      <c r="BH244" s="199">
        <f t="shared" si="97"/>
        <v>0</v>
      </c>
      <c r="BI244" s="199">
        <f t="shared" si="98"/>
        <v>0</v>
      </c>
      <c r="BJ244" s="15" t="s">
        <v>83</v>
      </c>
      <c r="BK244" s="199">
        <f t="shared" si="99"/>
        <v>0</v>
      </c>
      <c r="BL244" s="15" t="s">
        <v>165</v>
      </c>
      <c r="BM244" s="198" t="s">
        <v>2677</v>
      </c>
    </row>
    <row r="245" spans="1:65" s="2" customFormat="1" ht="55.5" customHeight="1">
      <c r="A245" s="32"/>
      <c r="B245" s="33"/>
      <c r="C245" s="187" t="s">
        <v>76</v>
      </c>
      <c r="D245" s="187" t="s">
        <v>167</v>
      </c>
      <c r="E245" s="188" t="s">
        <v>3157</v>
      </c>
      <c r="F245" s="189" t="s">
        <v>3158</v>
      </c>
      <c r="G245" s="190" t="s">
        <v>697</v>
      </c>
      <c r="H245" s="229"/>
      <c r="I245" s="192"/>
      <c r="J245" s="193">
        <f t="shared" si="90"/>
        <v>0</v>
      </c>
      <c r="K245" s="189" t="s">
        <v>1</v>
      </c>
      <c r="L245" s="37"/>
      <c r="M245" s="194" t="s">
        <v>1</v>
      </c>
      <c r="N245" s="195" t="s">
        <v>41</v>
      </c>
      <c r="O245" s="69"/>
      <c r="P245" s="196">
        <f t="shared" si="91"/>
        <v>0</v>
      </c>
      <c r="Q245" s="196">
        <v>0</v>
      </c>
      <c r="R245" s="196">
        <f t="shared" si="92"/>
        <v>0</v>
      </c>
      <c r="S245" s="196">
        <v>0</v>
      </c>
      <c r="T245" s="197">
        <f t="shared" si="9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98" t="s">
        <v>165</v>
      </c>
      <c r="AT245" s="198" t="s">
        <v>167</v>
      </c>
      <c r="AU245" s="198" t="s">
        <v>83</v>
      </c>
      <c r="AY245" s="15" t="s">
        <v>166</v>
      </c>
      <c r="BE245" s="199">
        <f t="shared" si="94"/>
        <v>0</v>
      </c>
      <c r="BF245" s="199">
        <f t="shared" si="95"/>
        <v>0</v>
      </c>
      <c r="BG245" s="199">
        <f t="shared" si="96"/>
        <v>0</v>
      </c>
      <c r="BH245" s="199">
        <f t="shared" si="97"/>
        <v>0</v>
      </c>
      <c r="BI245" s="199">
        <f t="shared" si="98"/>
        <v>0</v>
      </c>
      <c r="BJ245" s="15" t="s">
        <v>83</v>
      </c>
      <c r="BK245" s="199">
        <f t="shared" si="99"/>
        <v>0</v>
      </c>
      <c r="BL245" s="15" t="s">
        <v>165</v>
      </c>
      <c r="BM245" s="198" t="s">
        <v>2680</v>
      </c>
    </row>
    <row r="246" spans="1:65" s="2" customFormat="1" ht="55.5" customHeight="1">
      <c r="A246" s="32"/>
      <c r="B246" s="33"/>
      <c r="C246" s="187" t="s">
        <v>76</v>
      </c>
      <c r="D246" s="187" t="s">
        <v>167</v>
      </c>
      <c r="E246" s="188" t="s">
        <v>3159</v>
      </c>
      <c r="F246" s="189" t="s">
        <v>2676</v>
      </c>
      <c r="G246" s="190" t="s">
        <v>697</v>
      </c>
      <c r="H246" s="229"/>
      <c r="I246" s="192"/>
      <c r="J246" s="193">
        <f t="shared" si="90"/>
        <v>0</v>
      </c>
      <c r="K246" s="189" t="s">
        <v>1</v>
      </c>
      <c r="L246" s="37"/>
      <c r="M246" s="194" t="s">
        <v>1</v>
      </c>
      <c r="N246" s="195" t="s">
        <v>41</v>
      </c>
      <c r="O246" s="69"/>
      <c r="P246" s="196">
        <f t="shared" si="91"/>
        <v>0</v>
      </c>
      <c r="Q246" s="196">
        <v>0</v>
      </c>
      <c r="R246" s="196">
        <f t="shared" si="92"/>
        <v>0</v>
      </c>
      <c r="S246" s="196">
        <v>0</v>
      </c>
      <c r="T246" s="197">
        <f t="shared" si="9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98" t="s">
        <v>165</v>
      </c>
      <c r="AT246" s="198" t="s">
        <v>167</v>
      </c>
      <c r="AU246" s="198" t="s">
        <v>83</v>
      </c>
      <c r="AY246" s="15" t="s">
        <v>166</v>
      </c>
      <c r="BE246" s="199">
        <f t="shared" si="94"/>
        <v>0</v>
      </c>
      <c r="BF246" s="199">
        <f t="shared" si="95"/>
        <v>0</v>
      </c>
      <c r="BG246" s="199">
        <f t="shared" si="96"/>
        <v>0</v>
      </c>
      <c r="BH246" s="199">
        <f t="shared" si="97"/>
        <v>0</v>
      </c>
      <c r="BI246" s="199">
        <f t="shared" si="98"/>
        <v>0</v>
      </c>
      <c r="BJ246" s="15" t="s">
        <v>83</v>
      </c>
      <c r="BK246" s="199">
        <f t="shared" si="99"/>
        <v>0</v>
      </c>
      <c r="BL246" s="15" t="s">
        <v>165</v>
      </c>
      <c r="BM246" s="198" t="s">
        <v>2683</v>
      </c>
    </row>
    <row r="247" spans="1:65" s="2" customFormat="1" ht="66.75" customHeight="1">
      <c r="A247" s="32"/>
      <c r="B247" s="33"/>
      <c r="C247" s="187" t="s">
        <v>76</v>
      </c>
      <c r="D247" s="187" t="s">
        <v>167</v>
      </c>
      <c r="E247" s="188" t="s">
        <v>3160</v>
      </c>
      <c r="F247" s="189" t="s">
        <v>3161</v>
      </c>
      <c r="G247" s="190" t="s">
        <v>2475</v>
      </c>
      <c r="H247" s="191">
        <v>1</v>
      </c>
      <c r="I247" s="192"/>
      <c r="J247" s="193">
        <f t="shared" si="90"/>
        <v>0</v>
      </c>
      <c r="K247" s="189" t="s">
        <v>1</v>
      </c>
      <c r="L247" s="37"/>
      <c r="M247" s="194" t="s">
        <v>1</v>
      </c>
      <c r="N247" s="195" t="s">
        <v>41</v>
      </c>
      <c r="O247" s="69"/>
      <c r="P247" s="196">
        <f t="shared" si="91"/>
        <v>0</v>
      </c>
      <c r="Q247" s="196">
        <v>0</v>
      </c>
      <c r="R247" s="196">
        <f t="shared" si="92"/>
        <v>0</v>
      </c>
      <c r="S247" s="196">
        <v>0</v>
      </c>
      <c r="T247" s="197">
        <f t="shared" si="9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98" t="s">
        <v>165</v>
      </c>
      <c r="AT247" s="198" t="s">
        <v>167</v>
      </c>
      <c r="AU247" s="198" t="s">
        <v>83</v>
      </c>
      <c r="AY247" s="15" t="s">
        <v>166</v>
      </c>
      <c r="BE247" s="199">
        <f t="shared" si="94"/>
        <v>0</v>
      </c>
      <c r="BF247" s="199">
        <f t="shared" si="95"/>
        <v>0</v>
      </c>
      <c r="BG247" s="199">
        <f t="shared" si="96"/>
        <v>0</v>
      </c>
      <c r="BH247" s="199">
        <f t="shared" si="97"/>
        <v>0</v>
      </c>
      <c r="BI247" s="199">
        <f t="shared" si="98"/>
        <v>0</v>
      </c>
      <c r="BJ247" s="15" t="s">
        <v>83</v>
      </c>
      <c r="BK247" s="199">
        <f t="shared" si="99"/>
        <v>0</v>
      </c>
      <c r="BL247" s="15" t="s">
        <v>165</v>
      </c>
      <c r="BM247" s="198" t="s">
        <v>2686</v>
      </c>
    </row>
    <row r="248" spans="1:65" s="2" customFormat="1" ht="49.15" customHeight="1">
      <c r="A248" s="32"/>
      <c r="B248" s="33"/>
      <c r="C248" s="187" t="s">
        <v>76</v>
      </c>
      <c r="D248" s="187" t="s">
        <v>167</v>
      </c>
      <c r="E248" s="188" t="s">
        <v>3162</v>
      </c>
      <c r="F248" s="189" t="s">
        <v>2682</v>
      </c>
      <c r="G248" s="190" t="s">
        <v>2475</v>
      </c>
      <c r="H248" s="191">
        <v>1</v>
      </c>
      <c r="I248" s="192"/>
      <c r="J248" s="193">
        <f t="shared" si="90"/>
        <v>0</v>
      </c>
      <c r="K248" s="189" t="s">
        <v>1</v>
      </c>
      <c r="L248" s="37"/>
      <c r="M248" s="194" t="s">
        <v>1</v>
      </c>
      <c r="N248" s="195" t="s">
        <v>41</v>
      </c>
      <c r="O248" s="69"/>
      <c r="P248" s="196">
        <f t="shared" si="91"/>
        <v>0</v>
      </c>
      <c r="Q248" s="196">
        <v>0</v>
      </c>
      <c r="R248" s="196">
        <f t="shared" si="92"/>
        <v>0</v>
      </c>
      <c r="S248" s="196">
        <v>0</v>
      </c>
      <c r="T248" s="197">
        <f t="shared" si="9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98" t="s">
        <v>165</v>
      </c>
      <c r="AT248" s="198" t="s">
        <v>167</v>
      </c>
      <c r="AU248" s="198" t="s">
        <v>83</v>
      </c>
      <c r="AY248" s="15" t="s">
        <v>166</v>
      </c>
      <c r="BE248" s="199">
        <f t="shared" si="94"/>
        <v>0</v>
      </c>
      <c r="BF248" s="199">
        <f t="shared" si="95"/>
        <v>0</v>
      </c>
      <c r="BG248" s="199">
        <f t="shared" si="96"/>
        <v>0</v>
      </c>
      <c r="BH248" s="199">
        <f t="shared" si="97"/>
        <v>0</v>
      </c>
      <c r="BI248" s="199">
        <f t="shared" si="98"/>
        <v>0</v>
      </c>
      <c r="BJ248" s="15" t="s">
        <v>83</v>
      </c>
      <c r="BK248" s="199">
        <f t="shared" si="99"/>
        <v>0</v>
      </c>
      <c r="BL248" s="15" t="s">
        <v>165</v>
      </c>
      <c r="BM248" s="198" t="s">
        <v>2689</v>
      </c>
    </row>
    <row r="249" spans="1:65" s="2" customFormat="1" ht="44.25" customHeight="1">
      <c r="A249" s="32"/>
      <c r="B249" s="33"/>
      <c r="C249" s="187" t="s">
        <v>76</v>
      </c>
      <c r="D249" s="187" t="s">
        <v>167</v>
      </c>
      <c r="E249" s="188" t="s">
        <v>3163</v>
      </c>
      <c r="F249" s="189" t="s">
        <v>2685</v>
      </c>
      <c r="G249" s="190" t="s">
        <v>2475</v>
      </c>
      <c r="H249" s="191">
        <v>1</v>
      </c>
      <c r="I249" s="192"/>
      <c r="J249" s="193">
        <f t="shared" si="90"/>
        <v>0</v>
      </c>
      <c r="K249" s="189" t="s">
        <v>1</v>
      </c>
      <c r="L249" s="37"/>
      <c r="M249" s="194" t="s">
        <v>1</v>
      </c>
      <c r="N249" s="195" t="s">
        <v>41</v>
      </c>
      <c r="O249" s="69"/>
      <c r="P249" s="196">
        <f t="shared" si="91"/>
        <v>0</v>
      </c>
      <c r="Q249" s="196">
        <v>0</v>
      </c>
      <c r="R249" s="196">
        <f t="shared" si="92"/>
        <v>0</v>
      </c>
      <c r="S249" s="196">
        <v>0</v>
      </c>
      <c r="T249" s="197">
        <f t="shared" si="9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98" t="s">
        <v>165</v>
      </c>
      <c r="AT249" s="198" t="s">
        <v>167</v>
      </c>
      <c r="AU249" s="198" t="s">
        <v>83</v>
      </c>
      <c r="AY249" s="15" t="s">
        <v>166</v>
      </c>
      <c r="BE249" s="199">
        <f t="shared" si="94"/>
        <v>0</v>
      </c>
      <c r="BF249" s="199">
        <f t="shared" si="95"/>
        <v>0</v>
      </c>
      <c r="BG249" s="199">
        <f t="shared" si="96"/>
        <v>0</v>
      </c>
      <c r="BH249" s="199">
        <f t="shared" si="97"/>
        <v>0</v>
      </c>
      <c r="BI249" s="199">
        <f t="shared" si="98"/>
        <v>0</v>
      </c>
      <c r="BJ249" s="15" t="s">
        <v>83</v>
      </c>
      <c r="BK249" s="199">
        <f t="shared" si="99"/>
        <v>0</v>
      </c>
      <c r="BL249" s="15" t="s">
        <v>165</v>
      </c>
      <c r="BM249" s="198" t="s">
        <v>2692</v>
      </c>
    </row>
    <row r="250" spans="1:65" s="2" customFormat="1" ht="16.5" customHeight="1">
      <c r="A250" s="32"/>
      <c r="B250" s="33"/>
      <c r="C250" s="187" t="s">
        <v>76</v>
      </c>
      <c r="D250" s="187" t="s">
        <v>167</v>
      </c>
      <c r="E250" s="188" t="s">
        <v>3164</v>
      </c>
      <c r="F250" s="189" t="s">
        <v>2688</v>
      </c>
      <c r="G250" s="190" t="s">
        <v>2475</v>
      </c>
      <c r="H250" s="191">
        <v>1</v>
      </c>
      <c r="I250" s="192"/>
      <c r="J250" s="193">
        <f t="shared" si="90"/>
        <v>0</v>
      </c>
      <c r="K250" s="189" t="s">
        <v>274</v>
      </c>
      <c r="L250" s="37"/>
      <c r="M250" s="194" t="s">
        <v>1</v>
      </c>
      <c r="N250" s="195" t="s">
        <v>41</v>
      </c>
      <c r="O250" s="69"/>
      <c r="P250" s="196">
        <f t="shared" si="91"/>
        <v>0</v>
      </c>
      <c r="Q250" s="196">
        <v>0</v>
      </c>
      <c r="R250" s="196">
        <f t="shared" si="92"/>
        <v>0</v>
      </c>
      <c r="S250" s="196">
        <v>0</v>
      </c>
      <c r="T250" s="197">
        <f t="shared" si="9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98" t="s">
        <v>165</v>
      </c>
      <c r="AT250" s="198" t="s">
        <v>167</v>
      </c>
      <c r="AU250" s="198" t="s">
        <v>83</v>
      </c>
      <c r="AY250" s="15" t="s">
        <v>166</v>
      </c>
      <c r="BE250" s="199">
        <f t="shared" si="94"/>
        <v>0</v>
      </c>
      <c r="BF250" s="199">
        <f t="shared" si="95"/>
        <v>0</v>
      </c>
      <c r="BG250" s="199">
        <f t="shared" si="96"/>
        <v>0</v>
      </c>
      <c r="BH250" s="199">
        <f t="shared" si="97"/>
        <v>0</v>
      </c>
      <c r="BI250" s="199">
        <f t="shared" si="98"/>
        <v>0</v>
      </c>
      <c r="BJ250" s="15" t="s">
        <v>83</v>
      </c>
      <c r="BK250" s="199">
        <f t="shared" si="99"/>
        <v>0</v>
      </c>
      <c r="BL250" s="15" t="s">
        <v>165</v>
      </c>
      <c r="BM250" s="198" t="s">
        <v>2695</v>
      </c>
    </row>
    <row r="251" spans="1:65" s="2" customFormat="1" ht="16.5" customHeight="1">
      <c r="A251" s="32"/>
      <c r="B251" s="33"/>
      <c r="C251" s="187" t="s">
        <v>76</v>
      </c>
      <c r="D251" s="187" t="s">
        <v>167</v>
      </c>
      <c r="E251" s="188" t="s">
        <v>3165</v>
      </c>
      <c r="F251" s="189" t="s">
        <v>2691</v>
      </c>
      <c r="G251" s="190" t="s">
        <v>697</v>
      </c>
      <c r="H251" s="229"/>
      <c r="I251" s="192"/>
      <c r="J251" s="193">
        <f t="shared" si="90"/>
        <v>0</v>
      </c>
      <c r="K251" s="189" t="s">
        <v>1</v>
      </c>
      <c r="L251" s="37"/>
      <c r="M251" s="194" t="s">
        <v>1</v>
      </c>
      <c r="N251" s="195" t="s">
        <v>41</v>
      </c>
      <c r="O251" s="69"/>
      <c r="P251" s="196">
        <f t="shared" si="91"/>
        <v>0</v>
      </c>
      <c r="Q251" s="196">
        <v>0</v>
      </c>
      <c r="R251" s="196">
        <f t="shared" si="92"/>
        <v>0</v>
      </c>
      <c r="S251" s="196">
        <v>0</v>
      </c>
      <c r="T251" s="197">
        <f t="shared" si="9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98" t="s">
        <v>165</v>
      </c>
      <c r="AT251" s="198" t="s">
        <v>167</v>
      </c>
      <c r="AU251" s="198" t="s">
        <v>83</v>
      </c>
      <c r="AY251" s="15" t="s">
        <v>166</v>
      </c>
      <c r="BE251" s="199">
        <f t="shared" si="94"/>
        <v>0</v>
      </c>
      <c r="BF251" s="199">
        <f t="shared" si="95"/>
        <v>0</v>
      </c>
      <c r="BG251" s="199">
        <f t="shared" si="96"/>
        <v>0</v>
      </c>
      <c r="BH251" s="199">
        <f t="shared" si="97"/>
        <v>0</v>
      </c>
      <c r="BI251" s="199">
        <f t="shared" si="98"/>
        <v>0</v>
      </c>
      <c r="BJ251" s="15" t="s">
        <v>83</v>
      </c>
      <c r="BK251" s="199">
        <f t="shared" si="99"/>
        <v>0</v>
      </c>
      <c r="BL251" s="15" t="s">
        <v>165</v>
      </c>
      <c r="BM251" s="198" t="s">
        <v>3166</v>
      </c>
    </row>
    <row r="252" spans="1:65" s="2" customFormat="1" ht="24.2" customHeight="1">
      <c r="A252" s="32"/>
      <c r="B252" s="33"/>
      <c r="C252" s="187" t="s">
        <v>76</v>
      </c>
      <c r="D252" s="187" t="s">
        <v>167</v>
      </c>
      <c r="E252" s="188" t="s">
        <v>3167</v>
      </c>
      <c r="F252" s="189" t="s">
        <v>2694</v>
      </c>
      <c r="G252" s="190" t="s">
        <v>697</v>
      </c>
      <c r="H252" s="229"/>
      <c r="I252" s="192"/>
      <c r="J252" s="193">
        <f t="shared" si="90"/>
        <v>0</v>
      </c>
      <c r="K252" s="189" t="s">
        <v>1</v>
      </c>
      <c r="L252" s="37"/>
      <c r="M252" s="214" t="s">
        <v>1</v>
      </c>
      <c r="N252" s="215" t="s">
        <v>41</v>
      </c>
      <c r="O252" s="216"/>
      <c r="P252" s="217">
        <f t="shared" si="91"/>
        <v>0</v>
      </c>
      <c r="Q252" s="217">
        <v>0</v>
      </c>
      <c r="R252" s="217">
        <f t="shared" si="92"/>
        <v>0</v>
      </c>
      <c r="S252" s="217">
        <v>0</v>
      </c>
      <c r="T252" s="218">
        <f t="shared" si="9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98" t="s">
        <v>165</v>
      </c>
      <c r="AT252" s="198" t="s">
        <v>167</v>
      </c>
      <c r="AU252" s="198" t="s">
        <v>83</v>
      </c>
      <c r="AY252" s="15" t="s">
        <v>166</v>
      </c>
      <c r="BE252" s="199">
        <f t="shared" si="94"/>
        <v>0</v>
      </c>
      <c r="BF252" s="199">
        <f t="shared" si="95"/>
        <v>0</v>
      </c>
      <c r="BG252" s="199">
        <f t="shared" si="96"/>
        <v>0</v>
      </c>
      <c r="BH252" s="199">
        <f t="shared" si="97"/>
        <v>0</v>
      </c>
      <c r="BI252" s="199">
        <f t="shared" si="98"/>
        <v>0</v>
      </c>
      <c r="BJ252" s="15" t="s">
        <v>83</v>
      </c>
      <c r="BK252" s="199">
        <f t="shared" si="99"/>
        <v>0</v>
      </c>
      <c r="BL252" s="15" t="s">
        <v>165</v>
      </c>
      <c r="BM252" s="198" t="s">
        <v>3168</v>
      </c>
    </row>
    <row r="253" spans="1:31" s="2" customFormat="1" ht="6.95" customHeight="1">
      <c r="A253" s="32"/>
      <c r="B253" s="52"/>
      <c r="C253" s="53"/>
      <c r="D253" s="53"/>
      <c r="E253" s="53"/>
      <c r="F253" s="53"/>
      <c r="G253" s="53"/>
      <c r="H253" s="53"/>
      <c r="I253" s="53"/>
      <c r="J253" s="53"/>
      <c r="K253" s="53"/>
      <c r="L253" s="37"/>
      <c r="M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</row>
  </sheetData>
  <sheetProtection algorithmName="SHA-512" hashValue="MeFTibfZbnbG9vmkiHINnlQ8zAbp1HxnZv/uy1bvxUUzOVAoM4YwxGZHpiLeaRLHdEafmZNjEtTtIVP7wylKFg==" saltValue="Zth+JwcT5HKrvBBsT7T0y50hx573t0ec0FHe0LKWOXSFhUZEBNr3Y58TSSqtI6XpCGr25465BssYZ8/KWaWXzg==" spinCount="100000" sheet="1" objects="1" scenarios="1" formatColumns="0" formatRows="0" autoFilter="0"/>
  <autoFilter ref="C131:K252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5" t="s">
        <v>124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85</v>
      </c>
    </row>
    <row r="4" spans="2:46" s="1" customFormat="1" ht="24.95" customHeight="1">
      <c r="B4" s="18"/>
      <c r="D4" s="115" t="s">
        <v>137</v>
      </c>
      <c r="L4" s="18"/>
      <c r="M4" s="116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17" t="s">
        <v>16</v>
      </c>
      <c r="L6" s="18"/>
    </row>
    <row r="7" spans="2:12" s="1" customFormat="1" ht="16.5" customHeight="1">
      <c r="B7" s="18"/>
      <c r="E7" s="277" t="str">
        <f>'Rekapitulace stavby'!K6</f>
        <v>Dům s pečovatelskou službou Hranice</v>
      </c>
      <c r="F7" s="278"/>
      <c r="G7" s="278"/>
      <c r="H7" s="278"/>
      <c r="L7" s="18"/>
    </row>
    <row r="8" spans="2:12" s="1" customFormat="1" ht="12" customHeight="1">
      <c r="B8" s="18"/>
      <c r="D8" s="117" t="s">
        <v>138</v>
      </c>
      <c r="L8" s="18"/>
    </row>
    <row r="9" spans="1:31" s="2" customFormat="1" ht="16.5" customHeight="1">
      <c r="A9" s="32"/>
      <c r="B9" s="37"/>
      <c r="C9" s="32"/>
      <c r="D9" s="32"/>
      <c r="E9" s="277" t="s">
        <v>244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117" t="s">
        <v>245</v>
      </c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7"/>
      <c r="C11" s="32"/>
      <c r="D11" s="32"/>
      <c r="E11" s="279" t="s">
        <v>3169</v>
      </c>
      <c r="F11" s="280"/>
      <c r="G11" s="280"/>
      <c r="H11" s="280"/>
      <c r="I11" s="32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7"/>
      <c r="C12" s="32"/>
      <c r="D12" s="32"/>
      <c r="E12" s="32"/>
      <c r="F12" s="32"/>
      <c r="G12" s="32"/>
      <c r="H12" s="32"/>
      <c r="I12" s="32"/>
      <c r="J12" s="32"/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7"/>
      <c r="C13" s="32"/>
      <c r="D13" s="117" t="s">
        <v>18</v>
      </c>
      <c r="E13" s="32"/>
      <c r="F13" s="108" t="s">
        <v>1</v>
      </c>
      <c r="G13" s="32"/>
      <c r="H13" s="32"/>
      <c r="I13" s="117" t="s">
        <v>19</v>
      </c>
      <c r="J13" s="108" t="s">
        <v>1</v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7" t="s">
        <v>20</v>
      </c>
      <c r="E14" s="32"/>
      <c r="F14" s="108" t="s">
        <v>21</v>
      </c>
      <c r="G14" s="32"/>
      <c r="H14" s="32"/>
      <c r="I14" s="117" t="s">
        <v>22</v>
      </c>
      <c r="J14" s="118" t="str">
        <f>'Rekapitulace stavby'!AN8</f>
        <v>12. 3. 2021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7"/>
      <c r="C15" s="32"/>
      <c r="D15" s="32"/>
      <c r="E15" s="32"/>
      <c r="F15" s="32"/>
      <c r="G15" s="32"/>
      <c r="H15" s="32"/>
      <c r="I15" s="32"/>
      <c r="J15" s="32"/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7"/>
      <c r="C16" s="32"/>
      <c r="D16" s="117" t="s">
        <v>24</v>
      </c>
      <c r="E16" s="32"/>
      <c r="F16" s="32"/>
      <c r="G16" s="32"/>
      <c r="H16" s="32"/>
      <c r="I16" s="117" t="s">
        <v>25</v>
      </c>
      <c r="J16" s="108" t="s">
        <v>1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7"/>
      <c r="C17" s="32"/>
      <c r="D17" s="32"/>
      <c r="E17" s="108" t="s">
        <v>26</v>
      </c>
      <c r="F17" s="32"/>
      <c r="G17" s="32"/>
      <c r="H17" s="32"/>
      <c r="I17" s="117" t="s">
        <v>27</v>
      </c>
      <c r="J17" s="108" t="s">
        <v>1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7"/>
      <c r="C19" s="32"/>
      <c r="D19" s="117" t="s">
        <v>28</v>
      </c>
      <c r="E19" s="32"/>
      <c r="F19" s="32"/>
      <c r="G19" s="32"/>
      <c r="H19" s="32"/>
      <c r="I19" s="117" t="s">
        <v>25</v>
      </c>
      <c r="J19" s="28" t="str">
        <f>'Rekapitulace stavby'!AN13</f>
        <v>Vyplň údaj</v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7"/>
      <c r="C20" s="32"/>
      <c r="D20" s="32"/>
      <c r="E20" s="281" t="str">
        <f>'Rekapitulace stavby'!E14</f>
        <v>Vyplň údaj</v>
      </c>
      <c r="F20" s="282"/>
      <c r="G20" s="282"/>
      <c r="H20" s="282"/>
      <c r="I20" s="117" t="s">
        <v>27</v>
      </c>
      <c r="J20" s="28" t="str">
        <f>'Rekapitulace stavby'!AN14</f>
        <v>Vyplň údaj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7"/>
      <c r="C22" s="32"/>
      <c r="D22" s="117" t="s">
        <v>30</v>
      </c>
      <c r="E22" s="32"/>
      <c r="F22" s="32"/>
      <c r="G22" s="32"/>
      <c r="H22" s="32"/>
      <c r="I22" s="117" t="s">
        <v>25</v>
      </c>
      <c r="J22" s="108" t="s">
        <v>1</v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7"/>
      <c r="C23" s="32"/>
      <c r="D23" s="32"/>
      <c r="E23" s="108" t="s">
        <v>31</v>
      </c>
      <c r="F23" s="32"/>
      <c r="G23" s="32"/>
      <c r="H23" s="32"/>
      <c r="I23" s="117" t="s">
        <v>27</v>
      </c>
      <c r="J23" s="108" t="s">
        <v>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7"/>
      <c r="C25" s="32"/>
      <c r="D25" s="117" t="s">
        <v>33</v>
      </c>
      <c r="E25" s="32"/>
      <c r="F25" s="32"/>
      <c r="G25" s="32"/>
      <c r="H25" s="32"/>
      <c r="I25" s="117" t="s">
        <v>25</v>
      </c>
      <c r="J25" s="108" t="s">
        <v>1</v>
      </c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7"/>
      <c r="C26" s="32"/>
      <c r="D26" s="32"/>
      <c r="E26" s="108" t="s">
        <v>34</v>
      </c>
      <c r="F26" s="32"/>
      <c r="G26" s="32"/>
      <c r="H26" s="32"/>
      <c r="I26" s="117" t="s">
        <v>27</v>
      </c>
      <c r="J26" s="108" t="s">
        <v>1</v>
      </c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7"/>
      <c r="C28" s="32"/>
      <c r="D28" s="117" t="s">
        <v>35</v>
      </c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19"/>
      <c r="B29" s="120"/>
      <c r="C29" s="119"/>
      <c r="D29" s="119"/>
      <c r="E29" s="283" t="s">
        <v>1</v>
      </c>
      <c r="F29" s="283"/>
      <c r="G29" s="283"/>
      <c r="H29" s="283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2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3" t="s">
        <v>36</v>
      </c>
      <c r="E32" s="32"/>
      <c r="F32" s="32"/>
      <c r="G32" s="32"/>
      <c r="H32" s="32"/>
      <c r="I32" s="32"/>
      <c r="J32" s="124">
        <f>ROUND(J122,2)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2"/>
      <c r="J33" s="122"/>
      <c r="K33" s="12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5" t="s">
        <v>38</v>
      </c>
      <c r="G34" s="32"/>
      <c r="H34" s="32"/>
      <c r="I34" s="125" t="s">
        <v>37</v>
      </c>
      <c r="J34" s="125" t="s">
        <v>39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6" t="s">
        <v>40</v>
      </c>
      <c r="E35" s="117" t="s">
        <v>41</v>
      </c>
      <c r="F35" s="127">
        <f>ROUND((SUM(BE122:BE148)),2)</f>
        <v>0</v>
      </c>
      <c r="G35" s="32"/>
      <c r="H35" s="32"/>
      <c r="I35" s="128">
        <v>0.21</v>
      </c>
      <c r="J35" s="127">
        <f>ROUND(((SUM(BE122:BE148))*I35),2)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7" t="s">
        <v>42</v>
      </c>
      <c r="F36" s="127">
        <f>ROUND((SUM(BF122:BF148)),2)</f>
        <v>0</v>
      </c>
      <c r="G36" s="32"/>
      <c r="H36" s="32"/>
      <c r="I36" s="128">
        <v>0.15</v>
      </c>
      <c r="J36" s="127">
        <f>ROUND(((SUM(BF122:BF148))*I36),2)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7" t="s">
        <v>43</v>
      </c>
      <c r="F37" s="127">
        <f>ROUND((SUM(BG122:BG148)),2)</f>
        <v>0</v>
      </c>
      <c r="G37" s="32"/>
      <c r="H37" s="32"/>
      <c r="I37" s="128">
        <v>0.21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7" t="s">
        <v>44</v>
      </c>
      <c r="F38" s="127">
        <f>ROUND((SUM(BH122:BH148)),2)</f>
        <v>0</v>
      </c>
      <c r="G38" s="32"/>
      <c r="H38" s="32"/>
      <c r="I38" s="128">
        <v>0.15</v>
      </c>
      <c r="J38" s="127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7" t="s">
        <v>45</v>
      </c>
      <c r="F39" s="127">
        <f>ROUND((SUM(BI122:BI148)),2)</f>
        <v>0</v>
      </c>
      <c r="G39" s="32"/>
      <c r="H39" s="32"/>
      <c r="I39" s="128">
        <v>0</v>
      </c>
      <c r="J39" s="127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9"/>
      <c r="D41" s="130" t="s">
        <v>46</v>
      </c>
      <c r="E41" s="131"/>
      <c r="F41" s="131"/>
      <c r="G41" s="132" t="s">
        <v>47</v>
      </c>
      <c r="H41" s="133" t="s">
        <v>48</v>
      </c>
      <c r="I41" s="131"/>
      <c r="J41" s="134">
        <f>SUM(J32:J39)</f>
        <v>0</v>
      </c>
      <c r="K41" s="135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36" t="s">
        <v>49</v>
      </c>
      <c r="E50" s="137"/>
      <c r="F50" s="137"/>
      <c r="G50" s="136" t="s">
        <v>50</v>
      </c>
      <c r="H50" s="137"/>
      <c r="I50" s="137"/>
      <c r="J50" s="137"/>
      <c r="K50" s="137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38" t="s">
        <v>51</v>
      </c>
      <c r="E61" s="139"/>
      <c r="F61" s="140" t="s">
        <v>52</v>
      </c>
      <c r="G61" s="138" t="s">
        <v>51</v>
      </c>
      <c r="H61" s="139"/>
      <c r="I61" s="139"/>
      <c r="J61" s="141" t="s">
        <v>52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6" t="s">
        <v>53</v>
      </c>
      <c r="E65" s="142"/>
      <c r="F65" s="142"/>
      <c r="G65" s="136" t="s">
        <v>54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38" t="s">
        <v>51</v>
      </c>
      <c r="E76" s="139"/>
      <c r="F76" s="140" t="s">
        <v>52</v>
      </c>
      <c r="G76" s="138" t="s">
        <v>51</v>
      </c>
      <c r="H76" s="139"/>
      <c r="I76" s="139"/>
      <c r="J76" s="141" t="s">
        <v>52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4" t="str">
        <f>E7</f>
        <v>Dům s pečovatelskou službou Hranice</v>
      </c>
      <c r="F85" s="285"/>
      <c r="G85" s="285"/>
      <c r="H85" s="285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19"/>
      <c r="C86" s="27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2"/>
      <c r="B87" s="33"/>
      <c r="C87" s="34"/>
      <c r="D87" s="34"/>
      <c r="E87" s="284" t="s">
        <v>244</v>
      </c>
      <c r="F87" s="286"/>
      <c r="G87" s="286"/>
      <c r="H87" s="286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245</v>
      </c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237" t="str">
        <f>E11</f>
        <v>195 - EPS</v>
      </c>
      <c r="F89" s="286"/>
      <c r="G89" s="286"/>
      <c r="H89" s="286"/>
      <c r="I89" s="34"/>
      <c r="J89" s="34"/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4"/>
      <c r="E91" s="34"/>
      <c r="F91" s="25" t="str">
        <f>F14</f>
        <v>Hranice u Aše</v>
      </c>
      <c r="G91" s="34"/>
      <c r="H91" s="34"/>
      <c r="I91" s="27" t="s">
        <v>22</v>
      </c>
      <c r="J91" s="64" t="str">
        <f>IF(J14="","",J14)</f>
        <v>12. 3. 2021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4"/>
      <c r="E93" s="34"/>
      <c r="F93" s="25" t="str">
        <f>E17</f>
        <v>Město Hranice</v>
      </c>
      <c r="G93" s="34"/>
      <c r="H93" s="34"/>
      <c r="I93" s="27" t="s">
        <v>30</v>
      </c>
      <c r="J93" s="30" t="str">
        <f>E23</f>
        <v>ing.Kostner Petr</v>
      </c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4"/>
      <c r="E94" s="34"/>
      <c r="F94" s="25" t="str">
        <f>IF(E20="","",E20)</f>
        <v>Vyplň údaj</v>
      </c>
      <c r="G94" s="34"/>
      <c r="H94" s="34"/>
      <c r="I94" s="27" t="s">
        <v>33</v>
      </c>
      <c r="J94" s="30" t="str">
        <f>E26</f>
        <v>Milan Hájek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47" t="s">
        <v>141</v>
      </c>
      <c r="D96" s="148"/>
      <c r="E96" s="148"/>
      <c r="F96" s="148"/>
      <c r="G96" s="148"/>
      <c r="H96" s="148"/>
      <c r="I96" s="148"/>
      <c r="J96" s="149" t="s">
        <v>142</v>
      </c>
      <c r="K96" s="148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49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50" t="s">
        <v>143</v>
      </c>
      <c r="D98" s="34"/>
      <c r="E98" s="34"/>
      <c r="F98" s="34"/>
      <c r="G98" s="34"/>
      <c r="H98" s="34"/>
      <c r="I98" s="34"/>
      <c r="J98" s="82">
        <f>J122</f>
        <v>0</v>
      </c>
      <c r="K98" s="34"/>
      <c r="L98" s="49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5" t="s">
        <v>144</v>
      </c>
    </row>
    <row r="99" spans="2:12" s="9" customFormat="1" ht="24.95" customHeight="1">
      <c r="B99" s="151"/>
      <c r="C99" s="152"/>
      <c r="D99" s="153" t="s">
        <v>266</v>
      </c>
      <c r="E99" s="154"/>
      <c r="F99" s="154"/>
      <c r="G99" s="154"/>
      <c r="H99" s="154"/>
      <c r="I99" s="154"/>
      <c r="J99" s="155">
        <f>J123</f>
        <v>0</v>
      </c>
      <c r="K99" s="152"/>
      <c r="L99" s="156"/>
    </row>
    <row r="100" spans="2:12" s="10" customFormat="1" ht="19.9" customHeight="1">
      <c r="B100" s="157"/>
      <c r="C100" s="102"/>
      <c r="D100" s="158" t="s">
        <v>3170</v>
      </c>
      <c r="E100" s="159"/>
      <c r="F100" s="159"/>
      <c r="G100" s="159"/>
      <c r="H100" s="159"/>
      <c r="I100" s="159"/>
      <c r="J100" s="160">
        <f>J124</f>
        <v>0</v>
      </c>
      <c r="K100" s="102"/>
      <c r="L100" s="161"/>
    </row>
    <row r="101" spans="1:31" s="2" customFormat="1" ht="21.75" customHeight="1">
      <c r="A101" s="32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49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150</v>
      </c>
      <c r="D107" s="34"/>
      <c r="E107" s="34"/>
      <c r="F107" s="34"/>
      <c r="G107" s="34"/>
      <c r="H107" s="34"/>
      <c r="I107" s="34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4"/>
      <c r="E109" s="34"/>
      <c r="F109" s="34"/>
      <c r="G109" s="34"/>
      <c r="H109" s="34"/>
      <c r="I109" s="34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4"/>
      <c r="D110" s="34"/>
      <c r="E110" s="284" t="str">
        <f>E7</f>
        <v>Dům s pečovatelskou službou Hranice</v>
      </c>
      <c r="F110" s="285"/>
      <c r="G110" s="285"/>
      <c r="H110" s="285"/>
      <c r="I110" s="34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2:12" s="1" customFormat="1" ht="12" customHeight="1">
      <c r="B111" s="19"/>
      <c r="C111" s="27" t="s">
        <v>138</v>
      </c>
      <c r="D111" s="20"/>
      <c r="E111" s="20"/>
      <c r="F111" s="20"/>
      <c r="G111" s="20"/>
      <c r="H111" s="20"/>
      <c r="I111" s="20"/>
      <c r="J111" s="20"/>
      <c r="K111" s="20"/>
      <c r="L111" s="18"/>
    </row>
    <row r="112" spans="1:31" s="2" customFormat="1" ht="16.5" customHeight="1">
      <c r="A112" s="32"/>
      <c r="B112" s="33"/>
      <c r="C112" s="34"/>
      <c r="D112" s="34"/>
      <c r="E112" s="284" t="s">
        <v>244</v>
      </c>
      <c r="F112" s="286"/>
      <c r="G112" s="286"/>
      <c r="H112" s="286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245</v>
      </c>
      <c r="D113" s="34"/>
      <c r="E113" s="34"/>
      <c r="F113" s="34"/>
      <c r="G113" s="34"/>
      <c r="H113" s="34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4"/>
      <c r="D114" s="34"/>
      <c r="E114" s="237" t="str">
        <f>E11</f>
        <v>195 - EPS</v>
      </c>
      <c r="F114" s="286"/>
      <c r="G114" s="286"/>
      <c r="H114" s="286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4"/>
      <c r="E116" s="34"/>
      <c r="F116" s="25" t="str">
        <f>F14</f>
        <v>Hranice u Aše</v>
      </c>
      <c r="G116" s="34"/>
      <c r="H116" s="34"/>
      <c r="I116" s="27" t="s">
        <v>22</v>
      </c>
      <c r="J116" s="64" t="str">
        <f>IF(J14="","",J14)</f>
        <v>12. 3. 2021</v>
      </c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24</v>
      </c>
      <c r="D118" s="34"/>
      <c r="E118" s="34"/>
      <c r="F118" s="25" t="str">
        <f>E17</f>
        <v>Město Hranice</v>
      </c>
      <c r="G118" s="34"/>
      <c r="H118" s="34"/>
      <c r="I118" s="27" t="s">
        <v>30</v>
      </c>
      <c r="J118" s="30" t="str">
        <f>E23</f>
        <v>ing.Kostner Petr</v>
      </c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2" customHeight="1">
      <c r="A119" s="32"/>
      <c r="B119" s="33"/>
      <c r="C119" s="27" t="s">
        <v>28</v>
      </c>
      <c r="D119" s="34"/>
      <c r="E119" s="34"/>
      <c r="F119" s="25" t="str">
        <f>IF(E20="","",E20)</f>
        <v>Vyplň údaj</v>
      </c>
      <c r="G119" s="34"/>
      <c r="H119" s="34"/>
      <c r="I119" s="27" t="s">
        <v>33</v>
      </c>
      <c r="J119" s="30" t="str">
        <f>E26</f>
        <v>Milan Hájek</v>
      </c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62"/>
      <c r="B121" s="163"/>
      <c r="C121" s="164" t="s">
        <v>151</v>
      </c>
      <c r="D121" s="165" t="s">
        <v>61</v>
      </c>
      <c r="E121" s="165" t="s">
        <v>57</v>
      </c>
      <c r="F121" s="165" t="s">
        <v>58</v>
      </c>
      <c r="G121" s="165" t="s">
        <v>152</v>
      </c>
      <c r="H121" s="165" t="s">
        <v>153</v>
      </c>
      <c r="I121" s="165" t="s">
        <v>154</v>
      </c>
      <c r="J121" s="165" t="s">
        <v>142</v>
      </c>
      <c r="K121" s="166" t="s">
        <v>155</v>
      </c>
      <c r="L121" s="167"/>
      <c r="M121" s="73" t="s">
        <v>1</v>
      </c>
      <c r="N121" s="74" t="s">
        <v>40</v>
      </c>
      <c r="O121" s="74" t="s">
        <v>156</v>
      </c>
      <c r="P121" s="74" t="s">
        <v>157</v>
      </c>
      <c r="Q121" s="74" t="s">
        <v>158</v>
      </c>
      <c r="R121" s="74" t="s">
        <v>159</v>
      </c>
      <c r="S121" s="74" t="s">
        <v>160</v>
      </c>
      <c r="T121" s="75" t="s">
        <v>161</v>
      </c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</row>
    <row r="122" spans="1:63" s="2" customFormat="1" ht="22.9" customHeight="1">
      <c r="A122" s="32"/>
      <c r="B122" s="33"/>
      <c r="C122" s="80" t="s">
        <v>162</v>
      </c>
      <c r="D122" s="34"/>
      <c r="E122" s="34"/>
      <c r="F122" s="34"/>
      <c r="G122" s="34"/>
      <c r="H122" s="34"/>
      <c r="I122" s="34"/>
      <c r="J122" s="168">
        <f>BK122</f>
        <v>0</v>
      </c>
      <c r="K122" s="34"/>
      <c r="L122" s="37"/>
      <c r="M122" s="76"/>
      <c r="N122" s="169"/>
      <c r="O122" s="77"/>
      <c r="P122" s="170">
        <f>P123</f>
        <v>0</v>
      </c>
      <c r="Q122" s="77"/>
      <c r="R122" s="170">
        <f>R123</f>
        <v>0</v>
      </c>
      <c r="S122" s="77"/>
      <c r="T122" s="171">
        <f>T123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5" t="s">
        <v>75</v>
      </c>
      <c r="AU122" s="15" t="s">
        <v>144</v>
      </c>
      <c r="BK122" s="172">
        <f>BK123</f>
        <v>0</v>
      </c>
    </row>
    <row r="123" spans="2:63" s="12" customFormat="1" ht="25.9" customHeight="1">
      <c r="B123" s="173"/>
      <c r="C123" s="174"/>
      <c r="D123" s="175" t="s">
        <v>75</v>
      </c>
      <c r="E123" s="176" t="s">
        <v>345</v>
      </c>
      <c r="F123" s="176" t="s">
        <v>1059</v>
      </c>
      <c r="G123" s="174"/>
      <c r="H123" s="174"/>
      <c r="I123" s="177"/>
      <c r="J123" s="178">
        <f>BK123</f>
        <v>0</v>
      </c>
      <c r="K123" s="174"/>
      <c r="L123" s="179"/>
      <c r="M123" s="180"/>
      <c r="N123" s="181"/>
      <c r="O123" s="181"/>
      <c r="P123" s="182">
        <f>P124</f>
        <v>0</v>
      </c>
      <c r="Q123" s="181"/>
      <c r="R123" s="182">
        <f>R124</f>
        <v>0</v>
      </c>
      <c r="S123" s="181"/>
      <c r="T123" s="183">
        <f>T124</f>
        <v>0</v>
      </c>
      <c r="AR123" s="184" t="s">
        <v>165</v>
      </c>
      <c r="AT123" s="185" t="s">
        <v>75</v>
      </c>
      <c r="AU123" s="185" t="s">
        <v>76</v>
      </c>
      <c r="AY123" s="184" t="s">
        <v>166</v>
      </c>
      <c r="BK123" s="186">
        <f>BK124</f>
        <v>0</v>
      </c>
    </row>
    <row r="124" spans="2:63" s="12" customFormat="1" ht="22.9" customHeight="1">
      <c r="B124" s="173"/>
      <c r="C124" s="174"/>
      <c r="D124" s="175" t="s">
        <v>75</v>
      </c>
      <c r="E124" s="212" t="s">
        <v>3171</v>
      </c>
      <c r="F124" s="212" t="s">
        <v>123</v>
      </c>
      <c r="G124" s="174"/>
      <c r="H124" s="174"/>
      <c r="I124" s="177"/>
      <c r="J124" s="213">
        <f>BK124</f>
        <v>0</v>
      </c>
      <c r="K124" s="174"/>
      <c r="L124" s="179"/>
      <c r="M124" s="180"/>
      <c r="N124" s="181"/>
      <c r="O124" s="181"/>
      <c r="P124" s="182">
        <f>SUM(P125:P148)</f>
        <v>0</v>
      </c>
      <c r="Q124" s="181"/>
      <c r="R124" s="182">
        <f>SUM(R125:R148)</f>
        <v>0</v>
      </c>
      <c r="S124" s="181"/>
      <c r="T124" s="183">
        <f>SUM(T125:T148)</f>
        <v>0</v>
      </c>
      <c r="AR124" s="184" t="s">
        <v>165</v>
      </c>
      <c r="AT124" s="185" t="s">
        <v>75</v>
      </c>
      <c r="AU124" s="185" t="s">
        <v>83</v>
      </c>
      <c r="AY124" s="184" t="s">
        <v>166</v>
      </c>
      <c r="BK124" s="186">
        <f>SUM(BK125:BK148)</f>
        <v>0</v>
      </c>
    </row>
    <row r="125" spans="1:65" s="2" customFormat="1" ht="16.5" customHeight="1">
      <c r="A125" s="32"/>
      <c r="B125" s="33"/>
      <c r="C125" s="219" t="s">
        <v>83</v>
      </c>
      <c r="D125" s="219" t="s">
        <v>345</v>
      </c>
      <c r="E125" s="220" t="s">
        <v>3172</v>
      </c>
      <c r="F125" s="221" t="s">
        <v>3173</v>
      </c>
      <c r="G125" s="222" t="s">
        <v>2475</v>
      </c>
      <c r="H125" s="223">
        <v>48</v>
      </c>
      <c r="I125" s="224"/>
      <c r="J125" s="225">
        <f aca="true" t="shared" si="0" ref="J125:J148">ROUND(I125*H125,2)</f>
        <v>0</v>
      </c>
      <c r="K125" s="221" t="s">
        <v>1</v>
      </c>
      <c r="L125" s="226"/>
      <c r="M125" s="227" t="s">
        <v>1</v>
      </c>
      <c r="N125" s="228" t="s">
        <v>41</v>
      </c>
      <c r="O125" s="69"/>
      <c r="P125" s="196">
        <f aca="true" t="shared" si="1" ref="P125:P148">O125*H125</f>
        <v>0</v>
      </c>
      <c r="Q125" s="196">
        <v>0</v>
      </c>
      <c r="R125" s="196">
        <f aca="true" t="shared" si="2" ref="R125:R148">Q125*H125</f>
        <v>0</v>
      </c>
      <c r="S125" s="196">
        <v>0</v>
      </c>
      <c r="T125" s="197">
        <f aca="true" t="shared" si="3" ref="T125:T148"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98" t="s">
        <v>218</v>
      </c>
      <c r="AT125" s="198" t="s">
        <v>345</v>
      </c>
      <c r="AU125" s="198" t="s">
        <v>85</v>
      </c>
      <c r="AY125" s="15" t="s">
        <v>166</v>
      </c>
      <c r="BE125" s="199">
        <f aca="true" t="shared" si="4" ref="BE125:BE148">IF(N125="základní",J125,0)</f>
        <v>0</v>
      </c>
      <c r="BF125" s="199">
        <f aca="true" t="shared" si="5" ref="BF125:BF148">IF(N125="snížená",J125,0)</f>
        <v>0</v>
      </c>
      <c r="BG125" s="199">
        <f aca="true" t="shared" si="6" ref="BG125:BG148">IF(N125="zákl. přenesená",J125,0)</f>
        <v>0</v>
      </c>
      <c r="BH125" s="199">
        <f aca="true" t="shared" si="7" ref="BH125:BH148">IF(N125="sníž. přenesená",J125,0)</f>
        <v>0</v>
      </c>
      <c r="BI125" s="199">
        <f aca="true" t="shared" si="8" ref="BI125:BI148">IF(N125="nulová",J125,0)</f>
        <v>0</v>
      </c>
      <c r="BJ125" s="15" t="s">
        <v>83</v>
      </c>
      <c r="BK125" s="199">
        <f aca="true" t="shared" si="9" ref="BK125:BK148">ROUND(I125*H125,2)</f>
        <v>0</v>
      </c>
      <c r="BL125" s="15" t="s">
        <v>165</v>
      </c>
      <c r="BM125" s="198" t="s">
        <v>3174</v>
      </c>
    </row>
    <row r="126" spans="1:65" s="2" customFormat="1" ht="16.5" customHeight="1">
      <c r="A126" s="32"/>
      <c r="B126" s="33"/>
      <c r="C126" s="219" t="s">
        <v>85</v>
      </c>
      <c r="D126" s="219" t="s">
        <v>345</v>
      </c>
      <c r="E126" s="220" t="s">
        <v>3175</v>
      </c>
      <c r="F126" s="221" t="s">
        <v>3176</v>
      </c>
      <c r="G126" s="222" t="s">
        <v>2475</v>
      </c>
      <c r="H126" s="223">
        <v>48</v>
      </c>
      <c r="I126" s="224"/>
      <c r="J126" s="225">
        <f t="shared" si="0"/>
        <v>0</v>
      </c>
      <c r="K126" s="221" t="s">
        <v>1</v>
      </c>
      <c r="L126" s="226"/>
      <c r="M126" s="227" t="s">
        <v>1</v>
      </c>
      <c r="N126" s="228" t="s">
        <v>41</v>
      </c>
      <c r="O126" s="69"/>
      <c r="P126" s="196">
        <f t="shared" si="1"/>
        <v>0</v>
      </c>
      <c r="Q126" s="196">
        <v>0</v>
      </c>
      <c r="R126" s="196">
        <f t="shared" si="2"/>
        <v>0</v>
      </c>
      <c r="S126" s="196">
        <v>0</v>
      </c>
      <c r="T126" s="197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98" t="s">
        <v>218</v>
      </c>
      <c r="AT126" s="198" t="s">
        <v>345</v>
      </c>
      <c r="AU126" s="198" t="s">
        <v>85</v>
      </c>
      <c r="AY126" s="15" t="s">
        <v>166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5" t="s">
        <v>83</v>
      </c>
      <c r="BK126" s="199">
        <f t="shared" si="9"/>
        <v>0</v>
      </c>
      <c r="BL126" s="15" t="s">
        <v>165</v>
      </c>
      <c r="BM126" s="198" t="s">
        <v>3177</v>
      </c>
    </row>
    <row r="127" spans="1:65" s="2" customFormat="1" ht="16.5" customHeight="1">
      <c r="A127" s="32"/>
      <c r="B127" s="33"/>
      <c r="C127" s="219" t="s">
        <v>125</v>
      </c>
      <c r="D127" s="219" t="s">
        <v>345</v>
      </c>
      <c r="E127" s="220" t="s">
        <v>3178</v>
      </c>
      <c r="F127" s="221" t="s">
        <v>3179</v>
      </c>
      <c r="G127" s="222" t="s">
        <v>2475</v>
      </c>
      <c r="H127" s="223">
        <v>6</v>
      </c>
      <c r="I127" s="224"/>
      <c r="J127" s="225">
        <f t="shared" si="0"/>
        <v>0</v>
      </c>
      <c r="K127" s="221" t="s">
        <v>1</v>
      </c>
      <c r="L127" s="226"/>
      <c r="M127" s="227" t="s">
        <v>1</v>
      </c>
      <c r="N127" s="228" t="s">
        <v>41</v>
      </c>
      <c r="O127" s="69"/>
      <c r="P127" s="196">
        <f t="shared" si="1"/>
        <v>0</v>
      </c>
      <c r="Q127" s="196">
        <v>0</v>
      </c>
      <c r="R127" s="196">
        <f t="shared" si="2"/>
        <v>0</v>
      </c>
      <c r="S127" s="196">
        <v>0</v>
      </c>
      <c r="T127" s="19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98" t="s">
        <v>218</v>
      </c>
      <c r="AT127" s="198" t="s">
        <v>345</v>
      </c>
      <c r="AU127" s="198" t="s">
        <v>85</v>
      </c>
      <c r="AY127" s="15" t="s">
        <v>166</v>
      </c>
      <c r="BE127" s="199">
        <f t="shared" si="4"/>
        <v>0</v>
      </c>
      <c r="BF127" s="199">
        <f t="shared" si="5"/>
        <v>0</v>
      </c>
      <c r="BG127" s="199">
        <f t="shared" si="6"/>
        <v>0</v>
      </c>
      <c r="BH127" s="199">
        <f t="shared" si="7"/>
        <v>0</v>
      </c>
      <c r="BI127" s="199">
        <f t="shared" si="8"/>
        <v>0</v>
      </c>
      <c r="BJ127" s="15" t="s">
        <v>83</v>
      </c>
      <c r="BK127" s="199">
        <f t="shared" si="9"/>
        <v>0</v>
      </c>
      <c r="BL127" s="15" t="s">
        <v>165</v>
      </c>
      <c r="BM127" s="198" t="s">
        <v>3180</v>
      </c>
    </row>
    <row r="128" spans="1:65" s="2" customFormat="1" ht="16.5" customHeight="1">
      <c r="A128" s="32"/>
      <c r="B128" s="33"/>
      <c r="C128" s="219" t="s">
        <v>165</v>
      </c>
      <c r="D128" s="219" t="s">
        <v>345</v>
      </c>
      <c r="E128" s="220" t="s">
        <v>3181</v>
      </c>
      <c r="F128" s="221" t="s">
        <v>3182</v>
      </c>
      <c r="G128" s="222" t="s">
        <v>2475</v>
      </c>
      <c r="H128" s="223">
        <v>4</v>
      </c>
      <c r="I128" s="224"/>
      <c r="J128" s="225">
        <f t="shared" si="0"/>
        <v>0</v>
      </c>
      <c r="K128" s="221" t="s">
        <v>1</v>
      </c>
      <c r="L128" s="226"/>
      <c r="M128" s="227" t="s">
        <v>1</v>
      </c>
      <c r="N128" s="228" t="s">
        <v>41</v>
      </c>
      <c r="O128" s="69"/>
      <c r="P128" s="196">
        <f t="shared" si="1"/>
        <v>0</v>
      </c>
      <c r="Q128" s="196">
        <v>0</v>
      </c>
      <c r="R128" s="196">
        <f t="shared" si="2"/>
        <v>0</v>
      </c>
      <c r="S128" s="196">
        <v>0</v>
      </c>
      <c r="T128" s="19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98" t="s">
        <v>218</v>
      </c>
      <c r="AT128" s="198" t="s">
        <v>345</v>
      </c>
      <c r="AU128" s="198" t="s">
        <v>85</v>
      </c>
      <c r="AY128" s="15" t="s">
        <v>166</v>
      </c>
      <c r="BE128" s="199">
        <f t="shared" si="4"/>
        <v>0</v>
      </c>
      <c r="BF128" s="199">
        <f t="shared" si="5"/>
        <v>0</v>
      </c>
      <c r="BG128" s="199">
        <f t="shared" si="6"/>
        <v>0</v>
      </c>
      <c r="BH128" s="199">
        <f t="shared" si="7"/>
        <v>0</v>
      </c>
      <c r="BI128" s="199">
        <f t="shared" si="8"/>
        <v>0</v>
      </c>
      <c r="BJ128" s="15" t="s">
        <v>83</v>
      </c>
      <c r="BK128" s="199">
        <f t="shared" si="9"/>
        <v>0</v>
      </c>
      <c r="BL128" s="15" t="s">
        <v>165</v>
      </c>
      <c r="BM128" s="198" t="s">
        <v>3183</v>
      </c>
    </row>
    <row r="129" spans="1:65" s="2" customFormat="1" ht="21.75" customHeight="1">
      <c r="A129" s="32"/>
      <c r="B129" s="33"/>
      <c r="C129" s="219" t="s">
        <v>192</v>
      </c>
      <c r="D129" s="219" t="s">
        <v>345</v>
      </c>
      <c r="E129" s="220" t="s">
        <v>3184</v>
      </c>
      <c r="F129" s="221" t="s">
        <v>3185</v>
      </c>
      <c r="G129" s="222" t="s">
        <v>382</v>
      </c>
      <c r="H129" s="223">
        <v>600</v>
      </c>
      <c r="I129" s="224"/>
      <c r="J129" s="225">
        <f t="shared" si="0"/>
        <v>0</v>
      </c>
      <c r="K129" s="221" t="s">
        <v>1</v>
      </c>
      <c r="L129" s="226"/>
      <c r="M129" s="227" t="s">
        <v>1</v>
      </c>
      <c r="N129" s="228" t="s">
        <v>41</v>
      </c>
      <c r="O129" s="69"/>
      <c r="P129" s="196">
        <f t="shared" si="1"/>
        <v>0</v>
      </c>
      <c r="Q129" s="196">
        <v>0</v>
      </c>
      <c r="R129" s="196">
        <f t="shared" si="2"/>
        <v>0</v>
      </c>
      <c r="S129" s="196">
        <v>0</v>
      </c>
      <c r="T129" s="19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98" t="s">
        <v>218</v>
      </c>
      <c r="AT129" s="198" t="s">
        <v>345</v>
      </c>
      <c r="AU129" s="198" t="s">
        <v>85</v>
      </c>
      <c r="AY129" s="15" t="s">
        <v>166</v>
      </c>
      <c r="BE129" s="199">
        <f t="shared" si="4"/>
        <v>0</v>
      </c>
      <c r="BF129" s="199">
        <f t="shared" si="5"/>
        <v>0</v>
      </c>
      <c r="BG129" s="199">
        <f t="shared" si="6"/>
        <v>0</v>
      </c>
      <c r="BH129" s="199">
        <f t="shared" si="7"/>
        <v>0</v>
      </c>
      <c r="BI129" s="199">
        <f t="shared" si="8"/>
        <v>0</v>
      </c>
      <c r="BJ129" s="15" t="s">
        <v>83</v>
      </c>
      <c r="BK129" s="199">
        <f t="shared" si="9"/>
        <v>0</v>
      </c>
      <c r="BL129" s="15" t="s">
        <v>165</v>
      </c>
      <c r="BM129" s="198" t="s">
        <v>3186</v>
      </c>
    </row>
    <row r="130" spans="1:65" s="2" customFormat="1" ht="24.2" customHeight="1">
      <c r="A130" s="32"/>
      <c r="B130" s="33"/>
      <c r="C130" s="219" t="s">
        <v>210</v>
      </c>
      <c r="D130" s="219" t="s">
        <v>345</v>
      </c>
      <c r="E130" s="220" t="s">
        <v>3187</v>
      </c>
      <c r="F130" s="221" t="s">
        <v>3188</v>
      </c>
      <c r="G130" s="222" t="s">
        <v>2475</v>
      </c>
      <c r="H130" s="223">
        <v>1</v>
      </c>
      <c r="I130" s="224"/>
      <c r="J130" s="225">
        <f t="shared" si="0"/>
        <v>0</v>
      </c>
      <c r="K130" s="221" t="s">
        <v>1</v>
      </c>
      <c r="L130" s="226"/>
      <c r="M130" s="227" t="s">
        <v>1</v>
      </c>
      <c r="N130" s="228" t="s">
        <v>41</v>
      </c>
      <c r="O130" s="69"/>
      <c r="P130" s="196">
        <f t="shared" si="1"/>
        <v>0</v>
      </c>
      <c r="Q130" s="196">
        <v>0</v>
      </c>
      <c r="R130" s="196">
        <f t="shared" si="2"/>
        <v>0</v>
      </c>
      <c r="S130" s="196">
        <v>0</v>
      </c>
      <c r="T130" s="19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98" t="s">
        <v>218</v>
      </c>
      <c r="AT130" s="198" t="s">
        <v>345</v>
      </c>
      <c r="AU130" s="198" t="s">
        <v>85</v>
      </c>
      <c r="AY130" s="15" t="s">
        <v>166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5" t="s">
        <v>83</v>
      </c>
      <c r="BK130" s="199">
        <f t="shared" si="9"/>
        <v>0</v>
      </c>
      <c r="BL130" s="15" t="s">
        <v>165</v>
      </c>
      <c r="BM130" s="198" t="s">
        <v>3189</v>
      </c>
    </row>
    <row r="131" spans="1:65" s="2" customFormat="1" ht="16.5" customHeight="1">
      <c r="A131" s="32"/>
      <c r="B131" s="33"/>
      <c r="C131" s="219" t="s">
        <v>214</v>
      </c>
      <c r="D131" s="219" t="s">
        <v>345</v>
      </c>
      <c r="E131" s="220" t="s">
        <v>3190</v>
      </c>
      <c r="F131" s="221" t="s">
        <v>3191</v>
      </c>
      <c r="G131" s="222" t="s">
        <v>2475</v>
      </c>
      <c r="H131" s="223">
        <v>1</v>
      </c>
      <c r="I131" s="224"/>
      <c r="J131" s="225">
        <f t="shared" si="0"/>
        <v>0</v>
      </c>
      <c r="K131" s="221" t="s">
        <v>1</v>
      </c>
      <c r="L131" s="226"/>
      <c r="M131" s="227" t="s">
        <v>1</v>
      </c>
      <c r="N131" s="228" t="s">
        <v>41</v>
      </c>
      <c r="O131" s="69"/>
      <c r="P131" s="196">
        <f t="shared" si="1"/>
        <v>0</v>
      </c>
      <c r="Q131" s="196">
        <v>0</v>
      </c>
      <c r="R131" s="196">
        <f t="shared" si="2"/>
        <v>0</v>
      </c>
      <c r="S131" s="196">
        <v>0</v>
      </c>
      <c r="T131" s="19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98" t="s">
        <v>218</v>
      </c>
      <c r="AT131" s="198" t="s">
        <v>345</v>
      </c>
      <c r="AU131" s="198" t="s">
        <v>85</v>
      </c>
      <c r="AY131" s="15" t="s">
        <v>166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5" t="s">
        <v>83</v>
      </c>
      <c r="BK131" s="199">
        <f t="shared" si="9"/>
        <v>0</v>
      </c>
      <c r="BL131" s="15" t="s">
        <v>165</v>
      </c>
      <c r="BM131" s="198" t="s">
        <v>3192</v>
      </c>
    </row>
    <row r="132" spans="1:65" s="2" customFormat="1" ht="16.5" customHeight="1">
      <c r="A132" s="32"/>
      <c r="B132" s="33"/>
      <c r="C132" s="219" t="s">
        <v>218</v>
      </c>
      <c r="D132" s="219" t="s">
        <v>345</v>
      </c>
      <c r="E132" s="220" t="s">
        <v>3193</v>
      </c>
      <c r="F132" s="221" t="s">
        <v>3194</v>
      </c>
      <c r="G132" s="222" t="s">
        <v>382</v>
      </c>
      <c r="H132" s="223">
        <v>30</v>
      </c>
      <c r="I132" s="224"/>
      <c r="J132" s="225">
        <f t="shared" si="0"/>
        <v>0</v>
      </c>
      <c r="K132" s="221" t="s">
        <v>1</v>
      </c>
      <c r="L132" s="226"/>
      <c r="M132" s="227" t="s">
        <v>1</v>
      </c>
      <c r="N132" s="228" t="s">
        <v>41</v>
      </c>
      <c r="O132" s="69"/>
      <c r="P132" s="196">
        <f t="shared" si="1"/>
        <v>0</v>
      </c>
      <c r="Q132" s="196">
        <v>0</v>
      </c>
      <c r="R132" s="196">
        <f t="shared" si="2"/>
        <v>0</v>
      </c>
      <c r="S132" s="196">
        <v>0</v>
      </c>
      <c r="T132" s="19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98" t="s">
        <v>218</v>
      </c>
      <c r="AT132" s="198" t="s">
        <v>345</v>
      </c>
      <c r="AU132" s="198" t="s">
        <v>85</v>
      </c>
      <c r="AY132" s="15" t="s">
        <v>166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5" t="s">
        <v>83</v>
      </c>
      <c r="BK132" s="199">
        <f t="shared" si="9"/>
        <v>0</v>
      </c>
      <c r="BL132" s="15" t="s">
        <v>165</v>
      </c>
      <c r="BM132" s="198" t="s">
        <v>3195</v>
      </c>
    </row>
    <row r="133" spans="1:65" s="2" customFormat="1" ht="16.5" customHeight="1">
      <c r="A133" s="32"/>
      <c r="B133" s="33"/>
      <c r="C133" s="219" t="s">
        <v>222</v>
      </c>
      <c r="D133" s="219" t="s">
        <v>345</v>
      </c>
      <c r="E133" s="220" t="s">
        <v>3196</v>
      </c>
      <c r="F133" s="221" t="s">
        <v>3197</v>
      </c>
      <c r="G133" s="222" t="s">
        <v>382</v>
      </c>
      <c r="H133" s="223">
        <v>30</v>
      </c>
      <c r="I133" s="224"/>
      <c r="J133" s="225">
        <f t="shared" si="0"/>
        <v>0</v>
      </c>
      <c r="K133" s="221" t="s">
        <v>1</v>
      </c>
      <c r="L133" s="226"/>
      <c r="M133" s="227" t="s">
        <v>1</v>
      </c>
      <c r="N133" s="228" t="s">
        <v>41</v>
      </c>
      <c r="O133" s="69"/>
      <c r="P133" s="196">
        <f t="shared" si="1"/>
        <v>0</v>
      </c>
      <c r="Q133" s="196">
        <v>0</v>
      </c>
      <c r="R133" s="196">
        <f t="shared" si="2"/>
        <v>0</v>
      </c>
      <c r="S133" s="196">
        <v>0</v>
      </c>
      <c r="T133" s="19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98" t="s">
        <v>218</v>
      </c>
      <c r="AT133" s="198" t="s">
        <v>345</v>
      </c>
      <c r="AU133" s="198" t="s">
        <v>85</v>
      </c>
      <c r="AY133" s="15" t="s">
        <v>166</v>
      </c>
      <c r="BE133" s="199">
        <f t="shared" si="4"/>
        <v>0</v>
      </c>
      <c r="BF133" s="199">
        <f t="shared" si="5"/>
        <v>0</v>
      </c>
      <c r="BG133" s="199">
        <f t="shared" si="6"/>
        <v>0</v>
      </c>
      <c r="BH133" s="199">
        <f t="shared" si="7"/>
        <v>0</v>
      </c>
      <c r="BI133" s="199">
        <f t="shared" si="8"/>
        <v>0</v>
      </c>
      <c r="BJ133" s="15" t="s">
        <v>83</v>
      </c>
      <c r="BK133" s="199">
        <f t="shared" si="9"/>
        <v>0</v>
      </c>
      <c r="BL133" s="15" t="s">
        <v>165</v>
      </c>
      <c r="BM133" s="198" t="s">
        <v>3198</v>
      </c>
    </row>
    <row r="134" spans="1:65" s="2" customFormat="1" ht="24.2" customHeight="1">
      <c r="A134" s="32"/>
      <c r="B134" s="33"/>
      <c r="C134" s="219" t="s">
        <v>228</v>
      </c>
      <c r="D134" s="219" t="s">
        <v>345</v>
      </c>
      <c r="E134" s="220" t="s">
        <v>3199</v>
      </c>
      <c r="F134" s="221" t="s">
        <v>3200</v>
      </c>
      <c r="G134" s="222" t="s">
        <v>382</v>
      </c>
      <c r="H134" s="223">
        <v>130</v>
      </c>
      <c r="I134" s="224"/>
      <c r="J134" s="225">
        <f t="shared" si="0"/>
        <v>0</v>
      </c>
      <c r="K134" s="221" t="s">
        <v>1</v>
      </c>
      <c r="L134" s="226"/>
      <c r="M134" s="227" t="s">
        <v>1</v>
      </c>
      <c r="N134" s="228" t="s">
        <v>41</v>
      </c>
      <c r="O134" s="69"/>
      <c r="P134" s="196">
        <f t="shared" si="1"/>
        <v>0</v>
      </c>
      <c r="Q134" s="196">
        <v>0</v>
      </c>
      <c r="R134" s="196">
        <f t="shared" si="2"/>
        <v>0</v>
      </c>
      <c r="S134" s="196">
        <v>0</v>
      </c>
      <c r="T134" s="19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98" t="s">
        <v>218</v>
      </c>
      <c r="AT134" s="198" t="s">
        <v>345</v>
      </c>
      <c r="AU134" s="198" t="s">
        <v>85</v>
      </c>
      <c r="AY134" s="15" t="s">
        <v>166</v>
      </c>
      <c r="BE134" s="199">
        <f t="shared" si="4"/>
        <v>0</v>
      </c>
      <c r="BF134" s="199">
        <f t="shared" si="5"/>
        <v>0</v>
      </c>
      <c r="BG134" s="199">
        <f t="shared" si="6"/>
        <v>0</v>
      </c>
      <c r="BH134" s="199">
        <f t="shared" si="7"/>
        <v>0</v>
      </c>
      <c r="BI134" s="199">
        <f t="shared" si="8"/>
        <v>0</v>
      </c>
      <c r="BJ134" s="15" t="s">
        <v>83</v>
      </c>
      <c r="BK134" s="199">
        <f t="shared" si="9"/>
        <v>0</v>
      </c>
      <c r="BL134" s="15" t="s">
        <v>165</v>
      </c>
      <c r="BM134" s="198" t="s">
        <v>3201</v>
      </c>
    </row>
    <row r="135" spans="1:65" s="2" customFormat="1" ht="16.5" customHeight="1">
      <c r="A135" s="32"/>
      <c r="B135" s="33"/>
      <c r="C135" s="219" t="s">
        <v>232</v>
      </c>
      <c r="D135" s="219" t="s">
        <v>345</v>
      </c>
      <c r="E135" s="220" t="s">
        <v>3202</v>
      </c>
      <c r="F135" s="221" t="s">
        <v>3203</v>
      </c>
      <c r="G135" s="222" t="s">
        <v>382</v>
      </c>
      <c r="H135" s="223">
        <v>200</v>
      </c>
      <c r="I135" s="224"/>
      <c r="J135" s="225">
        <f t="shared" si="0"/>
        <v>0</v>
      </c>
      <c r="K135" s="221" t="s">
        <v>1</v>
      </c>
      <c r="L135" s="226"/>
      <c r="M135" s="227" t="s">
        <v>1</v>
      </c>
      <c r="N135" s="228" t="s">
        <v>41</v>
      </c>
      <c r="O135" s="69"/>
      <c r="P135" s="196">
        <f t="shared" si="1"/>
        <v>0</v>
      </c>
      <c r="Q135" s="196">
        <v>0</v>
      </c>
      <c r="R135" s="196">
        <f t="shared" si="2"/>
        <v>0</v>
      </c>
      <c r="S135" s="196">
        <v>0</v>
      </c>
      <c r="T135" s="19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98" t="s">
        <v>218</v>
      </c>
      <c r="AT135" s="198" t="s">
        <v>345</v>
      </c>
      <c r="AU135" s="198" t="s">
        <v>85</v>
      </c>
      <c r="AY135" s="15" t="s">
        <v>166</v>
      </c>
      <c r="BE135" s="199">
        <f t="shared" si="4"/>
        <v>0</v>
      </c>
      <c r="BF135" s="199">
        <f t="shared" si="5"/>
        <v>0</v>
      </c>
      <c r="BG135" s="199">
        <f t="shared" si="6"/>
        <v>0</v>
      </c>
      <c r="BH135" s="199">
        <f t="shared" si="7"/>
        <v>0</v>
      </c>
      <c r="BI135" s="199">
        <f t="shared" si="8"/>
        <v>0</v>
      </c>
      <c r="BJ135" s="15" t="s">
        <v>83</v>
      </c>
      <c r="BK135" s="199">
        <f t="shared" si="9"/>
        <v>0</v>
      </c>
      <c r="BL135" s="15" t="s">
        <v>165</v>
      </c>
      <c r="BM135" s="198" t="s">
        <v>3204</v>
      </c>
    </row>
    <row r="136" spans="1:65" s="2" customFormat="1" ht="16.5" customHeight="1">
      <c r="A136" s="32"/>
      <c r="B136" s="33"/>
      <c r="C136" s="219" t="s">
        <v>236</v>
      </c>
      <c r="D136" s="219" t="s">
        <v>345</v>
      </c>
      <c r="E136" s="220" t="s">
        <v>3205</v>
      </c>
      <c r="F136" s="221" t="s">
        <v>3206</v>
      </c>
      <c r="G136" s="222" t="s">
        <v>382</v>
      </c>
      <c r="H136" s="223">
        <v>190</v>
      </c>
      <c r="I136" s="224"/>
      <c r="J136" s="225">
        <f t="shared" si="0"/>
        <v>0</v>
      </c>
      <c r="K136" s="221" t="s">
        <v>1</v>
      </c>
      <c r="L136" s="226"/>
      <c r="M136" s="227" t="s">
        <v>1</v>
      </c>
      <c r="N136" s="228" t="s">
        <v>41</v>
      </c>
      <c r="O136" s="69"/>
      <c r="P136" s="196">
        <f t="shared" si="1"/>
        <v>0</v>
      </c>
      <c r="Q136" s="196">
        <v>0</v>
      </c>
      <c r="R136" s="196">
        <f t="shared" si="2"/>
        <v>0</v>
      </c>
      <c r="S136" s="196">
        <v>0</v>
      </c>
      <c r="T136" s="19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8" t="s">
        <v>218</v>
      </c>
      <c r="AT136" s="198" t="s">
        <v>345</v>
      </c>
      <c r="AU136" s="198" t="s">
        <v>85</v>
      </c>
      <c r="AY136" s="15" t="s">
        <v>166</v>
      </c>
      <c r="BE136" s="199">
        <f t="shared" si="4"/>
        <v>0</v>
      </c>
      <c r="BF136" s="199">
        <f t="shared" si="5"/>
        <v>0</v>
      </c>
      <c r="BG136" s="199">
        <f t="shared" si="6"/>
        <v>0</v>
      </c>
      <c r="BH136" s="199">
        <f t="shared" si="7"/>
        <v>0</v>
      </c>
      <c r="BI136" s="199">
        <f t="shared" si="8"/>
        <v>0</v>
      </c>
      <c r="BJ136" s="15" t="s">
        <v>83</v>
      </c>
      <c r="BK136" s="199">
        <f t="shared" si="9"/>
        <v>0</v>
      </c>
      <c r="BL136" s="15" t="s">
        <v>165</v>
      </c>
      <c r="BM136" s="198" t="s">
        <v>3207</v>
      </c>
    </row>
    <row r="137" spans="1:65" s="2" customFormat="1" ht="16.5" customHeight="1">
      <c r="A137" s="32"/>
      <c r="B137" s="33"/>
      <c r="C137" s="219" t="s">
        <v>240</v>
      </c>
      <c r="D137" s="219" t="s">
        <v>345</v>
      </c>
      <c r="E137" s="220" t="s">
        <v>3208</v>
      </c>
      <c r="F137" s="221" t="s">
        <v>3209</v>
      </c>
      <c r="G137" s="222" t="s">
        <v>382</v>
      </c>
      <c r="H137" s="223">
        <v>15</v>
      </c>
      <c r="I137" s="224"/>
      <c r="J137" s="225">
        <f t="shared" si="0"/>
        <v>0</v>
      </c>
      <c r="K137" s="221" t="s">
        <v>1</v>
      </c>
      <c r="L137" s="226"/>
      <c r="M137" s="227" t="s">
        <v>1</v>
      </c>
      <c r="N137" s="228" t="s">
        <v>41</v>
      </c>
      <c r="O137" s="69"/>
      <c r="P137" s="196">
        <f t="shared" si="1"/>
        <v>0</v>
      </c>
      <c r="Q137" s="196">
        <v>0</v>
      </c>
      <c r="R137" s="196">
        <f t="shared" si="2"/>
        <v>0</v>
      </c>
      <c r="S137" s="196">
        <v>0</v>
      </c>
      <c r="T137" s="19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98" t="s">
        <v>218</v>
      </c>
      <c r="AT137" s="198" t="s">
        <v>345</v>
      </c>
      <c r="AU137" s="198" t="s">
        <v>85</v>
      </c>
      <c r="AY137" s="15" t="s">
        <v>166</v>
      </c>
      <c r="BE137" s="199">
        <f t="shared" si="4"/>
        <v>0</v>
      </c>
      <c r="BF137" s="199">
        <f t="shared" si="5"/>
        <v>0</v>
      </c>
      <c r="BG137" s="199">
        <f t="shared" si="6"/>
        <v>0</v>
      </c>
      <c r="BH137" s="199">
        <f t="shared" si="7"/>
        <v>0</v>
      </c>
      <c r="BI137" s="199">
        <f t="shared" si="8"/>
        <v>0</v>
      </c>
      <c r="BJ137" s="15" t="s">
        <v>83</v>
      </c>
      <c r="BK137" s="199">
        <f t="shared" si="9"/>
        <v>0</v>
      </c>
      <c r="BL137" s="15" t="s">
        <v>165</v>
      </c>
      <c r="BM137" s="198" t="s">
        <v>3210</v>
      </c>
    </row>
    <row r="138" spans="1:65" s="2" customFormat="1" ht="16.5" customHeight="1">
      <c r="A138" s="32"/>
      <c r="B138" s="33"/>
      <c r="C138" s="219" t="s">
        <v>173</v>
      </c>
      <c r="D138" s="219" t="s">
        <v>345</v>
      </c>
      <c r="E138" s="220" t="s">
        <v>3211</v>
      </c>
      <c r="F138" s="221" t="s">
        <v>3212</v>
      </c>
      <c r="G138" s="222" t="s">
        <v>2708</v>
      </c>
      <c r="H138" s="223">
        <v>2</v>
      </c>
      <c r="I138" s="224"/>
      <c r="J138" s="225">
        <f t="shared" si="0"/>
        <v>0</v>
      </c>
      <c r="K138" s="221" t="s">
        <v>1</v>
      </c>
      <c r="L138" s="226"/>
      <c r="M138" s="227" t="s">
        <v>1</v>
      </c>
      <c r="N138" s="228" t="s">
        <v>41</v>
      </c>
      <c r="O138" s="69"/>
      <c r="P138" s="196">
        <f t="shared" si="1"/>
        <v>0</v>
      </c>
      <c r="Q138" s="196">
        <v>0</v>
      </c>
      <c r="R138" s="196">
        <f t="shared" si="2"/>
        <v>0</v>
      </c>
      <c r="S138" s="196">
        <v>0</v>
      </c>
      <c r="T138" s="19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98" t="s">
        <v>218</v>
      </c>
      <c r="AT138" s="198" t="s">
        <v>345</v>
      </c>
      <c r="AU138" s="198" t="s">
        <v>85</v>
      </c>
      <c r="AY138" s="15" t="s">
        <v>166</v>
      </c>
      <c r="BE138" s="199">
        <f t="shared" si="4"/>
        <v>0</v>
      </c>
      <c r="BF138" s="199">
        <f t="shared" si="5"/>
        <v>0</v>
      </c>
      <c r="BG138" s="199">
        <f t="shared" si="6"/>
        <v>0</v>
      </c>
      <c r="BH138" s="199">
        <f t="shared" si="7"/>
        <v>0</v>
      </c>
      <c r="BI138" s="199">
        <f t="shared" si="8"/>
        <v>0</v>
      </c>
      <c r="BJ138" s="15" t="s">
        <v>83</v>
      </c>
      <c r="BK138" s="199">
        <f t="shared" si="9"/>
        <v>0</v>
      </c>
      <c r="BL138" s="15" t="s">
        <v>165</v>
      </c>
      <c r="BM138" s="198" t="s">
        <v>3213</v>
      </c>
    </row>
    <row r="139" spans="1:65" s="2" customFormat="1" ht="16.5" customHeight="1">
      <c r="A139" s="32"/>
      <c r="B139" s="33"/>
      <c r="C139" s="219" t="s">
        <v>8</v>
      </c>
      <c r="D139" s="219" t="s">
        <v>345</v>
      </c>
      <c r="E139" s="220" t="s">
        <v>3214</v>
      </c>
      <c r="F139" s="221" t="s">
        <v>3215</v>
      </c>
      <c r="G139" s="222" t="s">
        <v>2475</v>
      </c>
      <c r="H139" s="223">
        <v>1</v>
      </c>
      <c r="I139" s="224"/>
      <c r="J139" s="225">
        <f t="shared" si="0"/>
        <v>0</v>
      </c>
      <c r="K139" s="221" t="s">
        <v>1</v>
      </c>
      <c r="L139" s="226"/>
      <c r="M139" s="227" t="s">
        <v>1</v>
      </c>
      <c r="N139" s="228" t="s">
        <v>41</v>
      </c>
      <c r="O139" s="69"/>
      <c r="P139" s="196">
        <f t="shared" si="1"/>
        <v>0</v>
      </c>
      <c r="Q139" s="196">
        <v>0</v>
      </c>
      <c r="R139" s="196">
        <f t="shared" si="2"/>
        <v>0</v>
      </c>
      <c r="S139" s="196">
        <v>0</v>
      </c>
      <c r="T139" s="19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98" t="s">
        <v>218</v>
      </c>
      <c r="AT139" s="198" t="s">
        <v>345</v>
      </c>
      <c r="AU139" s="198" t="s">
        <v>85</v>
      </c>
      <c r="AY139" s="15" t="s">
        <v>166</v>
      </c>
      <c r="BE139" s="199">
        <f t="shared" si="4"/>
        <v>0</v>
      </c>
      <c r="BF139" s="199">
        <f t="shared" si="5"/>
        <v>0</v>
      </c>
      <c r="BG139" s="199">
        <f t="shared" si="6"/>
        <v>0</v>
      </c>
      <c r="BH139" s="199">
        <f t="shared" si="7"/>
        <v>0</v>
      </c>
      <c r="BI139" s="199">
        <f t="shared" si="8"/>
        <v>0</v>
      </c>
      <c r="BJ139" s="15" t="s">
        <v>83</v>
      </c>
      <c r="BK139" s="199">
        <f t="shared" si="9"/>
        <v>0</v>
      </c>
      <c r="BL139" s="15" t="s">
        <v>165</v>
      </c>
      <c r="BM139" s="198" t="s">
        <v>3216</v>
      </c>
    </row>
    <row r="140" spans="1:65" s="2" customFormat="1" ht="16.5" customHeight="1">
      <c r="A140" s="32"/>
      <c r="B140" s="33"/>
      <c r="C140" s="219" t="s">
        <v>183</v>
      </c>
      <c r="D140" s="219" t="s">
        <v>345</v>
      </c>
      <c r="E140" s="220" t="s">
        <v>3217</v>
      </c>
      <c r="F140" s="221" t="s">
        <v>3218</v>
      </c>
      <c r="G140" s="222" t="s">
        <v>382</v>
      </c>
      <c r="H140" s="223">
        <v>2</v>
      </c>
      <c r="I140" s="224"/>
      <c r="J140" s="225">
        <f t="shared" si="0"/>
        <v>0</v>
      </c>
      <c r="K140" s="221" t="s">
        <v>1</v>
      </c>
      <c r="L140" s="226"/>
      <c r="M140" s="227" t="s">
        <v>1</v>
      </c>
      <c r="N140" s="228" t="s">
        <v>41</v>
      </c>
      <c r="O140" s="69"/>
      <c r="P140" s="196">
        <f t="shared" si="1"/>
        <v>0</v>
      </c>
      <c r="Q140" s="196">
        <v>0</v>
      </c>
      <c r="R140" s="196">
        <f t="shared" si="2"/>
        <v>0</v>
      </c>
      <c r="S140" s="196">
        <v>0</v>
      </c>
      <c r="T140" s="19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98" t="s">
        <v>218</v>
      </c>
      <c r="AT140" s="198" t="s">
        <v>345</v>
      </c>
      <c r="AU140" s="198" t="s">
        <v>85</v>
      </c>
      <c r="AY140" s="15" t="s">
        <v>166</v>
      </c>
      <c r="BE140" s="199">
        <f t="shared" si="4"/>
        <v>0</v>
      </c>
      <c r="BF140" s="199">
        <f t="shared" si="5"/>
        <v>0</v>
      </c>
      <c r="BG140" s="199">
        <f t="shared" si="6"/>
        <v>0</v>
      </c>
      <c r="BH140" s="199">
        <f t="shared" si="7"/>
        <v>0</v>
      </c>
      <c r="BI140" s="199">
        <f t="shared" si="8"/>
        <v>0</v>
      </c>
      <c r="BJ140" s="15" t="s">
        <v>83</v>
      </c>
      <c r="BK140" s="199">
        <f t="shared" si="9"/>
        <v>0</v>
      </c>
      <c r="BL140" s="15" t="s">
        <v>165</v>
      </c>
      <c r="BM140" s="198" t="s">
        <v>3219</v>
      </c>
    </row>
    <row r="141" spans="1:65" s="2" customFormat="1" ht="16.5" customHeight="1">
      <c r="A141" s="32"/>
      <c r="B141" s="33"/>
      <c r="C141" s="219" t="s">
        <v>187</v>
      </c>
      <c r="D141" s="219" t="s">
        <v>345</v>
      </c>
      <c r="E141" s="220" t="s">
        <v>3220</v>
      </c>
      <c r="F141" s="221" t="s">
        <v>3221</v>
      </c>
      <c r="G141" s="222" t="s">
        <v>2475</v>
      </c>
      <c r="H141" s="223">
        <v>2</v>
      </c>
      <c r="I141" s="224"/>
      <c r="J141" s="225">
        <f t="shared" si="0"/>
        <v>0</v>
      </c>
      <c r="K141" s="221" t="s">
        <v>1</v>
      </c>
      <c r="L141" s="226"/>
      <c r="M141" s="227" t="s">
        <v>1</v>
      </c>
      <c r="N141" s="228" t="s">
        <v>41</v>
      </c>
      <c r="O141" s="69"/>
      <c r="P141" s="196">
        <f t="shared" si="1"/>
        <v>0</v>
      </c>
      <c r="Q141" s="196">
        <v>0</v>
      </c>
      <c r="R141" s="196">
        <f t="shared" si="2"/>
        <v>0</v>
      </c>
      <c r="S141" s="196">
        <v>0</v>
      </c>
      <c r="T141" s="19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98" t="s">
        <v>218</v>
      </c>
      <c r="AT141" s="198" t="s">
        <v>345</v>
      </c>
      <c r="AU141" s="198" t="s">
        <v>85</v>
      </c>
      <c r="AY141" s="15" t="s">
        <v>166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5" t="s">
        <v>83</v>
      </c>
      <c r="BK141" s="199">
        <f t="shared" si="9"/>
        <v>0</v>
      </c>
      <c r="BL141" s="15" t="s">
        <v>165</v>
      </c>
      <c r="BM141" s="198" t="s">
        <v>3222</v>
      </c>
    </row>
    <row r="142" spans="1:65" s="2" customFormat="1" ht="24.2" customHeight="1">
      <c r="A142" s="32"/>
      <c r="B142" s="33"/>
      <c r="C142" s="219" t="s">
        <v>350</v>
      </c>
      <c r="D142" s="219" t="s">
        <v>345</v>
      </c>
      <c r="E142" s="220" t="s">
        <v>3223</v>
      </c>
      <c r="F142" s="221" t="s">
        <v>3224</v>
      </c>
      <c r="G142" s="222" t="s">
        <v>2475</v>
      </c>
      <c r="H142" s="223">
        <v>4</v>
      </c>
      <c r="I142" s="224"/>
      <c r="J142" s="225">
        <f t="shared" si="0"/>
        <v>0</v>
      </c>
      <c r="K142" s="221" t="s">
        <v>1</v>
      </c>
      <c r="L142" s="226"/>
      <c r="M142" s="227" t="s">
        <v>1</v>
      </c>
      <c r="N142" s="228" t="s">
        <v>41</v>
      </c>
      <c r="O142" s="69"/>
      <c r="P142" s="196">
        <f t="shared" si="1"/>
        <v>0</v>
      </c>
      <c r="Q142" s="196">
        <v>0</v>
      </c>
      <c r="R142" s="196">
        <f t="shared" si="2"/>
        <v>0</v>
      </c>
      <c r="S142" s="196">
        <v>0</v>
      </c>
      <c r="T142" s="19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98" t="s">
        <v>218</v>
      </c>
      <c r="AT142" s="198" t="s">
        <v>345</v>
      </c>
      <c r="AU142" s="198" t="s">
        <v>85</v>
      </c>
      <c r="AY142" s="15" t="s">
        <v>166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5" t="s">
        <v>83</v>
      </c>
      <c r="BK142" s="199">
        <f t="shared" si="9"/>
        <v>0</v>
      </c>
      <c r="BL142" s="15" t="s">
        <v>165</v>
      </c>
      <c r="BM142" s="198" t="s">
        <v>3225</v>
      </c>
    </row>
    <row r="143" spans="1:65" s="2" customFormat="1" ht="21.75" customHeight="1">
      <c r="A143" s="32"/>
      <c r="B143" s="33"/>
      <c r="C143" s="219" t="s">
        <v>359</v>
      </c>
      <c r="D143" s="219" t="s">
        <v>345</v>
      </c>
      <c r="E143" s="220" t="s">
        <v>3226</v>
      </c>
      <c r="F143" s="221" t="s">
        <v>3227</v>
      </c>
      <c r="G143" s="222" t="s">
        <v>2475</v>
      </c>
      <c r="H143" s="223">
        <v>16</v>
      </c>
      <c r="I143" s="224"/>
      <c r="J143" s="225">
        <f t="shared" si="0"/>
        <v>0</v>
      </c>
      <c r="K143" s="221" t="s">
        <v>1</v>
      </c>
      <c r="L143" s="226"/>
      <c r="M143" s="227" t="s">
        <v>1</v>
      </c>
      <c r="N143" s="228" t="s">
        <v>41</v>
      </c>
      <c r="O143" s="69"/>
      <c r="P143" s="196">
        <f t="shared" si="1"/>
        <v>0</v>
      </c>
      <c r="Q143" s="196">
        <v>0</v>
      </c>
      <c r="R143" s="196">
        <f t="shared" si="2"/>
        <v>0</v>
      </c>
      <c r="S143" s="196">
        <v>0</v>
      </c>
      <c r="T143" s="19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98" t="s">
        <v>218</v>
      </c>
      <c r="AT143" s="198" t="s">
        <v>345</v>
      </c>
      <c r="AU143" s="198" t="s">
        <v>85</v>
      </c>
      <c r="AY143" s="15" t="s">
        <v>166</v>
      </c>
      <c r="BE143" s="199">
        <f t="shared" si="4"/>
        <v>0</v>
      </c>
      <c r="BF143" s="199">
        <f t="shared" si="5"/>
        <v>0</v>
      </c>
      <c r="BG143" s="199">
        <f t="shared" si="6"/>
        <v>0</v>
      </c>
      <c r="BH143" s="199">
        <f t="shared" si="7"/>
        <v>0</v>
      </c>
      <c r="BI143" s="199">
        <f t="shared" si="8"/>
        <v>0</v>
      </c>
      <c r="BJ143" s="15" t="s">
        <v>83</v>
      </c>
      <c r="BK143" s="199">
        <f t="shared" si="9"/>
        <v>0</v>
      </c>
      <c r="BL143" s="15" t="s">
        <v>165</v>
      </c>
      <c r="BM143" s="198" t="s">
        <v>3228</v>
      </c>
    </row>
    <row r="144" spans="1:65" s="2" customFormat="1" ht="16.5" customHeight="1">
      <c r="A144" s="32"/>
      <c r="B144" s="33"/>
      <c r="C144" s="219" t="s">
        <v>364</v>
      </c>
      <c r="D144" s="219" t="s">
        <v>345</v>
      </c>
      <c r="E144" s="220" t="s">
        <v>3229</v>
      </c>
      <c r="F144" s="221" t="s">
        <v>3230</v>
      </c>
      <c r="G144" s="222" t="s">
        <v>2475</v>
      </c>
      <c r="H144" s="223">
        <v>1</v>
      </c>
      <c r="I144" s="224"/>
      <c r="J144" s="225">
        <f t="shared" si="0"/>
        <v>0</v>
      </c>
      <c r="K144" s="221" t="s">
        <v>1</v>
      </c>
      <c r="L144" s="226"/>
      <c r="M144" s="227" t="s">
        <v>1</v>
      </c>
      <c r="N144" s="228" t="s">
        <v>41</v>
      </c>
      <c r="O144" s="69"/>
      <c r="P144" s="196">
        <f t="shared" si="1"/>
        <v>0</v>
      </c>
      <c r="Q144" s="196">
        <v>0</v>
      </c>
      <c r="R144" s="196">
        <f t="shared" si="2"/>
        <v>0</v>
      </c>
      <c r="S144" s="196">
        <v>0</v>
      </c>
      <c r="T144" s="19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98" t="s">
        <v>218</v>
      </c>
      <c r="AT144" s="198" t="s">
        <v>345</v>
      </c>
      <c r="AU144" s="198" t="s">
        <v>85</v>
      </c>
      <c r="AY144" s="15" t="s">
        <v>166</v>
      </c>
      <c r="BE144" s="199">
        <f t="shared" si="4"/>
        <v>0</v>
      </c>
      <c r="BF144" s="199">
        <f t="shared" si="5"/>
        <v>0</v>
      </c>
      <c r="BG144" s="199">
        <f t="shared" si="6"/>
        <v>0</v>
      </c>
      <c r="BH144" s="199">
        <f t="shared" si="7"/>
        <v>0</v>
      </c>
      <c r="BI144" s="199">
        <f t="shared" si="8"/>
        <v>0</v>
      </c>
      <c r="BJ144" s="15" t="s">
        <v>83</v>
      </c>
      <c r="BK144" s="199">
        <f t="shared" si="9"/>
        <v>0</v>
      </c>
      <c r="BL144" s="15" t="s">
        <v>165</v>
      </c>
      <c r="BM144" s="198" t="s">
        <v>3231</v>
      </c>
    </row>
    <row r="145" spans="1:65" s="2" customFormat="1" ht="21.75" customHeight="1">
      <c r="A145" s="32"/>
      <c r="B145" s="33"/>
      <c r="C145" s="219" t="s">
        <v>7</v>
      </c>
      <c r="D145" s="219" t="s">
        <v>345</v>
      </c>
      <c r="E145" s="220" t="s">
        <v>3232</v>
      </c>
      <c r="F145" s="221" t="s">
        <v>3233</v>
      </c>
      <c r="G145" s="222" t="s">
        <v>2475</v>
      </c>
      <c r="H145" s="223">
        <v>1</v>
      </c>
      <c r="I145" s="224"/>
      <c r="J145" s="225">
        <f t="shared" si="0"/>
        <v>0</v>
      </c>
      <c r="K145" s="221" t="s">
        <v>1</v>
      </c>
      <c r="L145" s="226"/>
      <c r="M145" s="227" t="s">
        <v>1</v>
      </c>
      <c r="N145" s="228" t="s">
        <v>41</v>
      </c>
      <c r="O145" s="69"/>
      <c r="P145" s="196">
        <f t="shared" si="1"/>
        <v>0</v>
      </c>
      <c r="Q145" s="196">
        <v>0</v>
      </c>
      <c r="R145" s="196">
        <f t="shared" si="2"/>
        <v>0</v>
      </c>
      <c r="S145" s="196">
        <v>0</v>
      </c>
      <c r="T145" s="19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98" t="s">
        <v>218</v>
      </c>
      <c r="AT145" s="198" t="s">
        <v>345</v>
      </c>
      <c r="AU145" s="198" t="s">
        <v>85</v>
      </c>
      <c r="AY145" s="15" t="s">
        <v>166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5" t="s">
        <v>83</v>
      </c>
      <c r="BK145" s="199">
        <f t="shared" si="9"/>
        <v>0</v>
      </c>
      <c r="BL145" s="15" t="s">
        <v>165</v>
      </c>
      <c r="BM145" s="198" t="s">
        <v>3234</v>
      </c>
    </row>
    <row r="146" spans="1:65" s="2" customFormat="1" ht="16.5" customHeight="1">
      <c r="A146" s="32"/>
      <c r="B146" s="33"/>
      <c r="C146" s="219" t="s">
        <v>393</v>
      </c>
      <c r="D146" s="219" t="s">
        <v>345</v>
      </c>
      <c r="E146" s="220" t="s">
        <v>3235</v>
      </c>
      <c r="F146" s="221" t="s">
        <v>3236</v>
      </c>
      <c r="G146" s="222" t="s">
        <v>2475</v>
      </c>
      <c r="H146" s="223">
        <v>1</v>
      </c>
      <c r="I146" s="224"/>
      <c r="J146" s="225">
        <f t="shared" si="0"/>
        <v>0</v>
      </c>
      <c r="K146" s="221" t="s">
        <v>1</v>
      </c>
      <c r="L146" s="226"/>
      <c r="M146" s="227" t="s">
        <v>1</v>
      </c>
      <c r="N146" s="228" t="s">
        <v>41</v>
      </c>
      <c r="O146" s="69"/>
      <c r="P146" s="196">
        <f t="shared" si="1"/>
        <v>0</v>
      </c>
      <c r="Q146" s="196">
        <v>0</v>
      </c>
      <c r="R146" s="196">
        <f t="shared" si="2"/>
        <v>0</v>
      </c>
      <c r="S146" s="196">
        <v>0</v>
      </c>
      <c r="T146" s="19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98" t="s">
        <v>218</v>
      </c>
      <c r="AT146" s="198" t="s">
        <v>345</v>
      </c>
      <c r="AU146" s="198" t="s">
        <v>85</v>
      </c>
      <c r="AY146" s="15" t="s">
        <v>166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5" t="s">
        <v>83</v>
      </c>
      <c r="BK146" s="199">
        <f t="shared" si="9"/>
        <v>0</v>
      </c>
      <c r="BL146" s="15" t="s">
        <v>165</v>
      </c>
      <c r="BM146" s="198" t="s">
        <v>3237</v>
      </c>
    </row>
    <row r="147" spans="1:65" s="2" customFormat="1" ht="16.5" customHeight="1">
      <c r="A147" s="32"/>
      <c r="B147" s="33"/>
      <c r="C147" s="187" t="s">
        <v>379</v>
      </c>
      <c r="D147" s="187" t="s">
        <v>167</v>
      </c>
      <c r="E147" s="188" t="s">
        <v>3238</v>
      </c>
      <c r="F147" s="189" t="s">
        <v>3239</v>
      </c>
      <c r="G147" s="190" t="s">
        <v>170</v>
      </c>
      <c r="H147" s="191">
        <v>1</v>
      </c>
      <c r="I147" s="192"/>
      <c r="J147" s="193">
        <f t="shared" si="0"/>
        <v>0</v>
      </c>
      <c r="K147" s="189" t="s">
        <v>1</v>
      </c>
      <c r="L147" s="37"/>
      <c r="M147" s="194" t="s">
        <v>1</v>
      </c>
      <c r="N147" s="195" t="s">
        <v>41</v>
      </c>
      <c r="O147" s="69"/>
      <c r="P147" s="196">
        <f t="shared" si="1"/>
        <v>0</v>
      </c>
      <c r="Q147" s="196">
        <v>0</v>
      </c>
      <c r="R147" s="196">
        <f t="shared" si="2"/>
        <v>0</v>
      </c>
      <c r="S147" s="196">
        <v>0</v>
      </c>
      <c r="T147" s="197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98" t="s">
        <v>165</v>
      </c>
      <c r="AT147" s="198" t="s">
        <v>167</v>
      </c>
      <c r="AU147" s="198" t="s">
        <v>85</v>
      </c>
      <c r="AY147" s="15" t="s">
        <v>166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5" t="s">
        <v>83</v>
      </c>
      <c r="BK147" s="199">
        <f t="shared" si="9"/>
        <v>0</v>
      </c>
      <c r="BL147" s="15" t="s">
        <v>165</v>
      </c>
      <c r="BM147" s="198" t="s">
        <v>3240</v>
      </c>
    </row>
    <row r="148" spans="1:65" s="2" customFormat="1" ht="16.5" customHeight="1">
      <c r="A148" s="32"/>
      <c r="B148" s="33"/>
      <c r="C148" s="187" t="s">
        <v>388</v>
      </c>
      <c r="D148" s="187" t="s">
        <v>167</v>
      </c>
      <c r="E148" s="188" t="s">
        <v>3241</v>
      </c>
      <c r="F148" s="189" t="s">
        <v>2924</v>
      </c>
      <c r="G148" s="190" t="s">
        <v>170</v>
      </c>
      <c r="H148" s="191">
        <v>1</v>
      </c>
      <c r="I148" s="192"/>
      <c r="J148" s="193">
        <f t="shared" si="0"/>
        <v>0</v>
      </c>
      <c r="K148" s="189" t="s">
        <v>1</v>
      </c>
      <c r="L148" s="37"/>
      <c r="M148" s="214" t="s">
        <v>1</v>
      </c>
      <c r="N148" s="215" t="s">
        <v>41</v>
      </c>
      <c r="O148" s="216"/>
      <c r="P148" s="217">
        <f t="shared" si="1"/>
        <v>0</v>
      </c>
      <c r="Q148" s="217">
        <v>0</v>
      </c>
      <c r="R148" s="217">
        <f t="shared" si="2"/>
        <v>0</v>
      </c>
      <c r="S148" s="217">
        <v>0</v>
      </c>
      <c r="T148" s="218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8" t="s">
        <v>165</v>
      </c>
      <c r="AT148" s="198" t="s">
        <v>167</v>
      </c>
      <c r="AU148" s="198" t="s">
        <v>85</v>
      </c>
      <c r="AY148" s="15" t="s">
        <v>166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5" t="s">
        <v>83</v>
      </c>
      <c r="BK148" s="199">
        <f t="shared" si="9"/>
        <v>0</v>
      </c>
      <c r="BL148" s="15" t="s">
        <v>165</v>
      </c>
      <c r="BM148" s="198" t="s">
        <v>3242</v>
      </c>
    </row>
    <row r="149" spans="1:31" s="2" customFormat="1" ht="6.95" customHeight="1">
      <c r="A149" s="32"/>
      <c r="B149" s="52"/>
      <c r="C149" s="53"/>
      <c r="D149" s="53"/>
      <c r="E149" s="53"/>
      <c r="F149" s="53"/>
      <c r="G149" s="53"/>
      <c r="H149" s="53"/>
      <c r="I149" s="53"/>
      <c r="J149" s="53"/>
      <c r="K149" s="53"/>
      <c r="L149" s="37"/>
      <c r="M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</row>
  </sheetData>
  <sheetProtection algorithmName="SHA-512" hashValue="/y6gsy5kOcm6iMdMV2pakq6APTLGPuwFxv/rMRQ+20rUJCVqrUVXBg7fdXS9GfOJLGTP5VVwtlMlKpxR45staw==" saltValue="BO31TkvW+1JGdh50e3jDmu7xQhm9ho5Bc+OQSPc0CLuP4Rxycky9duyRgh3rJVCfDDPPRKDNVoAuO5XVjDwDUg==" spinCount="100000" sheet="1" objects="1" scenarios="1" formatColumns="0" formatRows="0" autoFilter="0"/>
  <autoFilter ref="C121:K148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5" t="s">
        <v>130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85</v>
      </c>
    </row>
    <row r="4" spans="2:46" s="1" customFormat="1" ht="24.95" customHeight="1">
      <c r="B4" s="18"/>
      <c r="D4" s="115" t="s">
        <v>137</v>
      </c>
      <c r="L4" s="18"/>
      <c r="M4" s="116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17" t="s">
        <v>16</v>
      </c>
      <c r="L6" s="18"/>
    </row>
    <row r="7" spans="2:12" s="1" customFormat="1" ht="16.5" customHeight="1">
      <c r="B7" s="18"/>
      <c r="E7" s="277" t="str">
        <f>'Rekapitulace stavby'!K6</f>
        <v>Dům s pečovatelskou službou Hranice</v>
      </c>
      <c r="F7" s="278"/>
      <c r="G7" s="278"/>
      <c r="H7" s="278"/>
      <c r="L7" s="18"/>
    </row>
    <row r="8" spans="2:12" s="1" customFormat="1" ht="12" customHeight="1">
      <c r="B8" s="18"/>
      <c r="D8" s="117" t="s">
        <v>138</v>
      </c>
      <c r="L8" s="18"/>
    </row>
    <row r="9" spans="1:31" s="2" customFormat="1" ht="16.5" customHeight="1">
      <c r="A9" s="32"/>
      <c r="B9" s="37"/>
      <c r="C9" s="32"/>
      <c r="D9" s="32"/>
      <c r="E9" s="277" t="s">
        <v>3243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117" t="s">
        <v>245</v>
      </c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7"/>
      <c r="C11" s="32"/>
      <c r="D11" s="32"/>
      <c r="E11" s="279" t="s">
        <v>3244</v>
      </c>
      <c r="F11" s="280"/>
      <c r="G11" s="280"/>
      <c r="H11" s="280"/>
      <c r="I11" s="32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7"/>
      <c r="C12" s="32"/>
      <c r="D12" s="32"/>
      <c r="E12" s="32"/>
      <c r="F12" s="32"/>
      <c r="G12" s="32"/>
      <c r="H12" s="32"/>
      <c r="I12" s="32"/>
      <c r="J12" s="32"/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7"/>
      <c r="C13" s="32"/>
      <c r="D13" s="117" t="s">
        <v>18</v>
      </c>
      <c r="E13" s="32"/>
      <c r="F13" s="108" t="s">
        <v>1</v>
      </c>
      <c r="G13" s="32"/>
      <c r="H13" s="32"/>
      <c r="I13" s="117" t="s">
        <v>19</v>
      </c>
      <c r="J13" s="108" t="s">
        <v>1</v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7" t="s">
        <v>20</v>
      </c>
      <c r="E14" s="32"/>
      <c r="F14" s="108" t="s">
        <v>21</v>
      </c>
      <c r="G14" s="32"/>
      <c r="H14" s="32"/>
      <c r="I14" s="117" t="s">
        <v>22</v>
      </c>
      <c r="J14" s="118" t="str">
        <f>'Rekapitulace stavby'!AN8</f>
        <v>12. 3. 2021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7"/>
      <c r="C15" s="32"/>
      <c r="D15" s="32"/>
      <c r="E15" s="32"/>
      <c r="F15" s="32"/>
      <c r="G15" s="32"/>
      <c r="H15" s="32"/>
      <c r="I15" s="32"/>
      <c r="J15" s="32"/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7"/>
      <c r="C16" s="32"/>
      <c r="D16" s="117" t="s">
        <v>24</v>
      </c>
      <c r="E16" s="32"/>
      <c r="F16" s="32"/>
      <c r="G16" s="32"/>
      <c r="H16" s="32"/>
      <c r="I16" s="117" t="s">
        <v>25</v>
      </c>
      <c r="J16" s="108" t="s">
        <v>1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7"/>
      <c r="C17" s="32"/>
      <c r="D17" s="32"/>
      <c r="E17" s="108" t="s">
        <v>26</v>
      </c>
      <c r="F17" s="32"/>
      <c r="G17" s="32"/>
      <c r="H17" s="32"/>
      <c r="I17" s="117" t="s">
        <v>27</v>
      </c>
      <c r="J17" s="108" t="s">
        <v>1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7"/>
      <c r="C19" s="32"/>
      <c r="D19" s="117" t="s">
        <v>28</v>
      </c>
      <c r="E19" s="32"/>
      <c r="F19" s="32"/>
      <c r="G19" s="32"/>
      <c r="H19" s="32"/>
      <c r="I19" s="117" t="s">
        <v>25</v>
      </c>
      <c r="J19" s="28" t="str">
        <f>'Rekapitulace stavby'!AN13</f>
        <v>Vyplň údaj</v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7"/>
      <c r="C20" s="32"/>
      <c r="D20" s="32"/>
      <c r="E20" s="281" t="str">
        <f>'Rekapitulace stavby'!E14</f>
        <v>Vyplň údaj</v>
      </c>
      <c r="F20" s="282"/>
      <c r="G20" s="282"/>
      <c r="H20" s="282"/>
      <c r="I20" s="117" t="s">
        <v>27</v>
      </c>
      <c r="J20" s="28" t="str">
        <f>'Rekapitulace stavby'!AN14</f>
        <v>Vyplň údaj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7"/>
      <c r="C22" s="32"/>
      <c r="D22" s="117" t="s">
        <v>30</v>
      </c>
      <c r="E22" s="32"/>
      <c r="F22" s="32"/>
      <c r="G22" s="32"/>
      <c r="H22" s="32"/>
      <c r="I22" s="117" t="s">
        <v>25</v>
      </c>
      <c r="J22" s="108" t="s">
        <v>1</v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7"/>
      <c r="C23" s="32"/>
      <c r="D23" s="32"/>
      <c r="E23" s="108" t="s">
        <v>31</v>
      </c>
      <c r="F23" s="32"/>
      <c r="G23" s="32"/>
      <c r="H23" s="32"/>
      <c r="I23" s="117" t="s">
        <v>27</v>
      </c>
      <c r="J23" s="108" t="s">
        <v>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7"/>
      <c r="C25" s="32"/>
      <c r="D25" s="117" t="s">
        <v>33</v>
      </c>
      <c r="E25" s="32"/>
      <c r="F25" s="32"/>
      <c r="G25" s="32"/>
      <c r="H25" s="32"/>
      <c r="I25" s="117" t="s">
        <v>25</v>
      </c>
      <c r="J25" s="108" t="s">
        <v>1</v>
      </c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7"/>
      <c r="C26" s="32"/>
      <c r="D26" s="32"/>
      <c r="E26" s="108" t="s">
        <v>34</v>
      </c>
      <c r="F26" s="32"/>
      <c r="G26" s="32"/>
      <c r="H26" s="32"/>
      <c r="I26" s="117" t="s">
        <v>27</v>
      </c>
      <c r="J26" s="108" t="s">
        <v>1</v>
      </c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7"/>
      <c r="C28" s="32"/>
      <c r="D28" s="117" t="s">
        <v>35</v>
      </c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19"/>
      <c r="B29" s="120"/>
      <c r="C29" s="119"/>
      <c r="D29" s="119"/>
      <c r="E29" s="283" t="s">
        <v>1</v>
      </c>
      <c r="F29" s="283"/>
      <c r="G29" s="283"/>
      <c r="H29" s="283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2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3" t="s">
        <v>36</v>
      </c>
      <c r="E32" s="32"/>
      <c r="F32" s="32"/>
      <c r="G32" s="32"/>
      <c r="H32" s="32"/>
      <c r="I32" s="32"/>
      <c r="J32" s="124">
        <f>ROUND(J127,2)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2"/>
      <c r="J33" s="122"/>
      <c r="K33" s="12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5" t="s">
        <v>38</v>
      </c>
      <c r="G34" s="32"/>
      <c r="H34" s="32"/>
      <c r="I34" s="125" t="s">
        <v>37</v>
      </c>
      <c r="J34" s="125" t="s">
        <v>39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6" t="s">
        <v>40</v>
      </c>
      <c r="E35" s="117" t="s">
        <v>41</v>
      </c>
      <c r="F35" s="127">
        <f>ROUND((SUM(BE127:BE202)),2)</f>
        <v>0</v>
      </c>
      <c r="G35" s="32"/>
      <c r="H35" s="32"/>
      <c r="I35" s="128">
        <v>0.21</v>
      </c>
      <c r="J35" s="127">
        <f>ROUND(((SUM(BE127:BE202))*I35),2)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7" t="s">
        <v>42</v>
      </c>
      <c r="F36" s="127">
        <f>ROUND((SUM(BF127:BF202)),2)</f>
        <v>0</v>
      </c>
      <c r="G36" s="32"/>
      <c r="H36" s="32"/>
      <c r="I36" s="128">
        <v>0.15</v>
      </c>
      <c r="J36" s="127">
        <f>ROUND(((SUM(BF127:BF202))*I36),2)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7" t="s">
        <v>43</v>
      </c>
      <c r="F37" s="127">
        <f>ROUND((SUM(BG127:BG202)),2)</f>
        <v>0</v>
      </c>
      <c r="G37" s="32"/>
      <c r="H37" s="32"/>
      <c r="I37" s="128">
        <v>0.21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7" t="s">
        <v>44</v>
      </c>
      <c r="F38" s="127">
        <f>ROUND((SUM(BH127:BH202)),2)</f>
        <v>0</v>
      </c>
      <c r="G38" s="32"/>
      <c r="H38" s="32"/>
      <c r="I38" s="128">
        <v>0.15</v>
      </c>
      <c r="J38" s="127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7" t="s">
        <v>45</v>
      </c>
      <c r="F39" s="127">
        <f>ROUND((SUM(BI127:BI202)),2)</f>
        <v>0</v>
      </c>
      <c r="G39" s="32"/>
      <c r="H39" s="32"/>
      <c r="I39" s="128">
        <v>0</v>
      </c>
      <c r="J39" s="127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9"/>
      <c r="D41" s="130" t="s">
        <v>46</v>
      </c>
      <c r="E41" s="131"/>
      <c r="F41" s="131"/>
      <c r="G41" s="132" t="s">
        <v>47</v>
      </c>
      <c r="H41" s="133" t="s">
        <v>48</v>
      </c>
      <c r="I41" s="131"/>
      <c r="J41" s="134">
        <f>SUM(J32:J39)</f>
        <v>0</v>
      </c>
      <c r="K41" s="135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36" t="s">
        <v>49</v>
      </c>
      <c r="E50" s="137"/>
      <c r="F50" s="137"/>
      <c r="G50" s="136" t="s">
        <v>50</v>
      </c>
      <c r="H50" s="137"/>
      <c r="I50" s="137"/>
      <c r="J50" s="137"/>
      <c r="K50" s="137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38" t="s">
        <v>51</v>
      </c>
      <c r="E61" s="139"/>
      <c r="F61" s="140" t="s">
        <v>52</v>
      </c>
      <c r="G61" s="138" t="s">
        <v>51</v>
      </c>
      <c r="H61" s="139"/>
      <c r="I61" s="139"/>
      <c r="J61" s="141" t="s">
        <v>52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6" t="s">
        <v>53</v>
      </c>
      <c r="E65" s="142"/>
      <c r="F65" s="142"/>
      <c r="G65" s="136" t="s">
        <v>54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38" t="s">
        <v>51</v>
      </c>
      <c r="E76" s="139"/>
      <c r="F76" s="140" t="s">
        <v>52</v>
      </c>
      <c r="G76" s="138" t="s">
        <v>51</v>
      </c>
      <c r="H76" s="139"/>
      <c r="I76" s="139"/>
      <c r="J76" s="141" t="s">
        <v>52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4" t="str">
        <f>E7</f>
        <v>Dům s pečovatelskou službou Hranice</v>
      </c>
      <c r="F85" s="285"/>
      <c r="G85" s="285"/>
      <c r="H85" s="285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19"/>
      <c r="C86" s="27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2"/>
      <c r="B87" s="33"/>
      <c r="C87" s="34"/>
      <c r="D87" s="34"/>
      <c r="E87" s="284" t="s">
        <v>3243</v>
      </c>
      <c r="F87" s="286"/>
      <c r="G87" s="286"/>
      <c r="H87" s="286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245</v>
      </c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237" t="str">
        <f>E11</f>
        <v>310 - IO 211 - Vnější splašková kanalizace</v>
      </c>
      <c r="F89" s="286"/>
      <c r="G89" s="286"/>
      <c r="H89" s="286"/>
      <c r="I89" s="34"/>
      <c r="J89" s="34"/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4"/>
      <c r="E91" s="34"/>
      <c r="F91" s="25" t="str">
        <f>F14</f>
        <v>Hranice u Aše</v>
      </c>
      <c r="G91" s="34"/>
      <c r="H91" s="34"/>
      <c r="I91" s="27" t="s">
        <v>22</v>
      </c>
      <c r="J91" s="64" t="str">
        <f>IF(J14="","",J14)</f>
        <v>12. 3. 2021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4"/>
      <c r="E93" s="34"/>
      <c r="F93" s="25" t="str">
        <f>E17</f>
        <v>Město Hranice</v>
      </c>
      <c r="G93" s="34"/>
      <c r="H93" s="34"/>
      <c r="I93" s="27" t="s">
        <v>30</v>
      </c>
      <c r="J93" s="30" t="str">
        <f>E23</f>
        <v>ing.Kostner Petr</v>
      </c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4"/>
      <c r="E94" s="34"/>
      <c r="F94" s="25" t="str">
        <f>IF(E20="","",E20)</f>
        <v>Vyplň údaj</v>
      </c>
      <c r="G94" s="34"/>
      <c r="H94" s="34"/>
      <c r="I94" s="27" t="s">
        <v>33</v>
      </c>
      <c r="J94" s="30" t="str">
        <f>E26</f>
        <v>Milan Hájek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47" t="s">
        <v>141</v>
      </c>
      <c r="D96" s="148"/>
      <c r="E96" s="148"/>
      <c r="F96" s="148"/>
      <c r="G96" s="148"/>
      <c r="H96" s="148"/>
      <c r="I96" s="148"/>
      <c r="J96" s="149" t="s">
        <v>142</v>
      </c>
      <c r="K96" s="148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49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50" t="s">
        <v>143</v>
      </c>
      <c r="D98" s="34"/>
      <c r="E98" s="34"/>
      <c r="F98" s="34"/>
      <c r="G98" s="34"/>
      <c r="H98" s="34"/>
      <c r="I98" s="34"/>
      <c r="J98" s="82">
        <f>J127</f>
        <v>0</v>
      </c>
      <c r="K98" s="34"/>
      <c r="L98" s="49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5" t="s">
        <v>144</v>
      </c>
    </row>
    <row r="99" spans="2:12" s="9" customFormat="1" ht="24.95" customHeight="1">
      <c r="B99" s="151"/>
      <c r="C99" s="152"/>
      <c r="D99" s="153" t="s">
        <v>247</v>
      </c>
      <c r="E99" s="154"/>
      <c r="F99" s="154"/>
      <c r="G99" s="154"/>
      <c r="H99" s="154"/>
      <c r="I99" s="154"/>
      <c r="J99" s="155">
        <f>J128</f>
        <v>0</v>
      </c>
      <c r="K99" s="152"/>
      <c r="L99" s="156"/>
    </row>
    <row r="100" spans="2:12" s="10" customFormat="1" ht="19.9" customHeight="1">
      <c r="B100" s="157"/>
      <c r="C100" s="102"/>
      <c r="D100" s="158" t="s">
        <v>248</v>
      </c>
      <c r="E100" s="159"/>
      <c r="F100" s="159"/>
      <c r="G100" s="159"/>
      <c r="H100" s="159"/>
      <c r="I100" s="159"/>
      <c r="J100" s="160">
        <f>J129</f>
        <v>0</v>
      </c>
      <c r="K100" s="102"/>
      <c r="L100" s="161"/>
    </row>
    <row r="101" spans="2:12" s="10" customFormat="1" ht="19.9" customHeight="1">
      <c r="B101" s="157"/>
      <c r="C101" s="102"/>
      <c r="D101" s="158" t="s">
        <v>249</v>
      </c>
      <c r="E101" s="159"/>
      <c r="F101" s="159"/>
      <c r="G101" s="159"/>
      <c r="H101" s="159"/>
      <c r="I101" s="159"/>
      <c r="J101" s="160">
        <f>J161</f>
        <v>0</v>
      </c>
      <c r="K101" s="102"/>
      <c r="L101" s="161"/>
    </row>
    <row r="102" spans="2:12" s="10" customFormat="1" ht="19.9" customHeight="1">
      <c r="B102" s="157"/>
      <c r="C102" s="102"/>
      <c r="D102" s="158" t="s">
        <v>251</v>
      </c>
      <c r="E102" s="159"/>
      <c r="F102" s="159"/>
      <c r="G102" s="159"/>
      <c r="H102" s="159"/>
      <c r="I102" s="159"/>
      <c r="J102" s="160">
        <f>J169</f>
        <v>0</v>
      </c>
      <c r="K102" s="102"/>
      <c r="L102" s="161"/>
    </row>
    <row r="103" spans="2:12" s="10" customFormat="1" ht="19.9" customHeight="1">
      <c r="B103" s="157"/>
      <c r="C103" s="102"/>
      <c r="D103" s="158" t="s">
        <v>3245</v>
      </c>
      <c r="E103" s="159"/>
      <c r="F103" s="159"/>
      <c r="G103" s="159"/>
      <c r="H103" s="159"/>
      <c r="I103" s="159"/>
      <c r="J103" s="160">
        <f>J177</f>
        <v>0</v>
      </c>
      <c r="K103" s="102"/>
      <c r="L103" s="161"/>
    </row>
    <row r="104" spans="2:12" s="10" customFormat="1" ht="19.9" customHeight="1">
      <c r="B104" s="157"/>
      <c r="C104" s="102"/>
      <c r="D104" s="158" t="s">
        <v>1986</v>
      </c>
      <c r="E104" s="159"/>
      <c r="F104" s="159"/>
      <c r="G104" s="159"/>
      <c r="H104" s="159"/>
      <c r="I104" s="159"/>
      <c r="J104" s="160">
        <f>J180</f>
        <v>0</v>
      </c>
      <c r="K104" s="102"/>
      <c r="L104" s="161"/>
    </row>
    <row r="105" spans="2:12" s="10" customFormat="1" ht="19.9" customHeight="1">
      <c r="B105" s="157"/>
      <c r="C105" s="102"/>
      <c r="D105" s="158" t="s">
        <v>255</v>
      </c>
      <c r="E105" s="159"/>
      <c r="F105" s="159"/>
      <c r="G105" s="159"/>
      <c r="H105" s="159"/>
      <c r="I105" s="159"/>
      <c r="J105" s="160">
        <f>J201</f>
        <v>0</v>
      </c>
      <c r="K105" s="102"/>
      <c r="L105" s="161"/>
    </row>
    <row r="106" spans="1:31" s="2" customFormat="1" ht="21.75" customHeight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150</v>
      </c>
      <c r="D112" s="34"/>
      <c r="E112" s="34"/>
      <c r="F112" s="34"/>
      <c r="G112" s="34"/>
      <c r="H112" s="34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4"/>
      <c r="E114" s="34"/>
      <c r="F114" s="34"/>
      <c r="G114" s="34"/>
      <c r="H114" s="34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4"/>
      <c r="D115" s="34"/>
      <c r="E115" s="284" t="str">
        <f>E7</f>
        <v>Dům s pečovatelskou službou Hranice</v>
      </c>
      <c r="F115" s="285"/>
      <c r="G115" s="285"/>
      <c r="H115" s="285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2:12" s="1" customFormat="1" ht="12" customHeight="1">
      <c r="B116" s="19"/>
      <c r="C116" s="27" t="s">
        <v>138</v>
      </c>
      <c r="D116" s="20"/>
      <c r="E116" s="20"/>
      <c r="F116" s="20"/>
      <c r="G116" s="20"/>
      <c r="H116" s="20"/>
      <c r="I116" s="20"/>
      <c r="J116" s="20"/>
      <c r="K116" s="20"/>
      <c r="L116" s="18"/>
    </row>
    <row r="117" spans="1:31" s="2" customFormat="1" ht="16.5" customHeight="1">
      <c r="A117" s="32"/>
      <c r="B117" s="33"/>
      <c r="C117" s="34"/>
      <c r="D117" s="34"/>
      <c r="E117" s="284" t="s">
        <v>3243</v>
      </c>
      <c r="F117" s="286"/>
      <c r="G117" s="286"/>
      <c r="H117" s="286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245</v>
      </c>
      <c r="D118" s="34"/>
      <c r="E118" s="34"/>
      <c r="F118" s="34"/>
      <c r="G118" s="34"/>
      <c r="H118" s="34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4"/>
      <c r="D119" s="34"/>
      <c r="E119" s="237" t="str">
        <f>E11</f>
        <v>310 - IO 211 - Vnější splašková kanalizace</v>
      </c>
      <c r="F119" s="286"/>
      <c r="G119" s="286"/>
      <c r="H119" s="286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20</v>
      </c>
      <c r="D121" s="34"/>
      <c r="E121" s="34"/>
      <c r="F121" s="25" t="str">
        <f>F14</f>
        <v>Hranice u Aše</v>
      </c>
      <c r="G121" s="34"/>
      <c r="H121" s="34"/>
      <c r="I121" s="27" t="s">
        <v>22</v>
      </c>
      <c r="J121" s="64" t="str">
        <f>IF(J14="","",J14)</f>
        <v>12. 3. 2021</v>
      </c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24</v>
      </c>
      <c r="D123" s="34"/>
      <c r="E123" s="34"/>
      <c r="F123" s="25" t="str">
        <f>E17</f>
        <v>Město Hranice</v>
      </c>
      <c r="G123" s="34"/>
      <c r="H123" s="34"/>
      <c r="I123" s="27" t="s">
        <v>30</v>
      </c>
      <c r="J123" s="30" t="str">
        <f>E23</f>
        <v>ing.Kostner Petr</v>
      </c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28</v>
      </c>
      <c r="D124" s="34"/>
      <c r="E124" s="34"/>
      <c r="F124" s="25" t="str">
        <f>IF(E20="","",E20)</f>
        <v>Vyplň údaj</v>
      </c>
      <c r="G124" s="34"/>
      <c r="H124" s="34"/>
      <c r="I124" s="27" t="s">
        <v>33</v>
      </c>
      <c r="J124" s="30" t="str">
        <f>E26</f>
        <v>Milan Hájek</v>
      </c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5" customHeight="1">
      <c r="A125" s="32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62"/>
      <c r="B126" s="163"/>
      <c r="C126" s="164" t="s">
        <v>151</v>
      </c>
      <c r="D126" s="165" t="s">
        <v>61</v>
      </c>
      <c r="E126" s="165" t="s">
        <v>57</v>
      </c>
      <c r="F126" s="165" t="s">
        <v>58</v>
      </c>
      <c r="G126" s="165" t="s">
        <v>152</v>
      </c>
      <c r="H126" s="165" t="s">
        <v>153</v>
      </c>
      <c r="I126" s="165" t="s">
        <v>154</v>
      </c>
      <c r="J126" s="165" t="s">
        <v>142</v>
      </c>
      <c r="K126" s="166" t="s">
        <v>155</v>
      </c>
      <c r="L126" s="167"/>
      <c r="M126" s="73" t="s">
        <v>1</v>
      </c>
      <c r="N126" s="74" t="s">
        <v>40</v>
      </c>
      <c r="O126" s="74" t="s">
        <v>156</v>
      </c>
      <c r="P126" s="74" t="s">
        <v>157</v>
      </c>
      <c r="Q126" s="74" t="s">
        <v>158</v>
      </c>
      <c r="R126" s="74" t="s">
        <v>159</v>
      </c>
      <c r="S126" s="74" t="s">
        <v>160</v>
      </c>
      <c r="T126" s="75" t="s">
        <v>161</v>
      </c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</row>
    <row r="127" spans="1:63" s="2" customFormat="1" ht="22.9" customHeight="1">
      <c r="A127" s="32"/>
      <c r="B127" s="33"/>
      <c r="C127" s="80" t="s">
        <v>162</v>
      </c>
      <c r="D127" s="34"/>
      <c r="E127" s="34"/>
      <c r="F127" s="34"/>
      <c r="G127" s="34"/>
      <c r="H127" s="34"/>
      <c r="I127" s="34"/>
      <c r="J127" s="168">
        <f>BK127</f>
        <v>0</v>
      </c>
      <c r="K127" s="34"/>
      <c r="L127" s="37"/>
      <c r="M127" s="76"/>
      <c r="N127" s="169"/>
      <c r="O127" s="77"/>
      <c r="P127" s="170">
        <f>P128</f>
        <v>0</v>
      </c>
      <c r="Q127" s="77"/>
      <c r="R127" s="170">
        <f>R128</f>
        <v>16.90019681</v>
      </c>
      <c r="S127" s="77"/>
      <c r="T127" s="171">
        <f>T128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5" t="s">
        <v>75</v>
      </c>
      <c r="AU127" s="15" t="s">
        <v>144</v>
      </c>
      <c r="BK127" s="172">
        <f>BK128</f>
        <v>0</v>
      </c>
    </row>
    <row r="128" spans="2:63" s="12" customFormat="1" ht="25.9" customHeight="1">
      <c r="B128" s="173"/>
      <c r="C128" s="174"/>
      <c r="D128" s="175" t="s">
        <v>75</v>
      </c>
      <c r="E128" s="176" t="s">
        <v>268</v>
      </c>
      <c r="F128" s="176" t="s">
        <v>269</v>
      </c>
      <c r="G128" s="174"/>
      <c r="H128" s="174"/>
      <c r="I128" s="177"/>
      <c r="J128" s="178">
        <f>BK128</f>
        <v>0</v>
      </c>
      <c r="K128" s="174"/>
      <c r="L128" s="179"/>
      <c r="M128" s="180"/>
      <c r="N128" s="181"/>
      <c r="O128" s="181"/>
      <c r="P128" s="182">
        <f>P129+P161+P169+P177+P180+P201</f>
        <v>0</v>
      </c>
      <c r="Q128" s="181"/>
      <c r="R128" s="182">
        <f>R129+R161+R169+R177+R180+R201</f>
        <v>16.90019681</v>
      </c>
      <c r="S128" s="181"/>
      <c r="T128" s="183">
        <f>T129+T161+T169+T177+T180+T201</f>
        <v>0</v>
      </c>
      <c r="AR128" s="184" t="s">
        <v>83</v>
      </c>
      <c r="AT128" s="185" t="s">
        <v>75</v>
      </c>
      <c r="AU128" s="185" t="s">
        <v>76</v>
      </c>
      <c r="AY128" s="184" t="s">
        <v>166</v>
      </c>
      <c r="BK128" s="186">
        <f>BK129+BK161+BK169+BK177+BK180+BK201</f>
        <v>0</v>
      </c>
    </row>
    <row r="129" spans="2:63" s="12" customFormat="1" ht="22.9" customHeight="1">
      <c r="B129" s="173"/>
      <c r="C129" s="174"/>
      <c r="D129" s="175" t="s">
        <v>75</v>
      </c>
      <c r="E129" s="212" t="s">
        <v>83</v>
      </c>
      <c r="F129" s="212" t="s">
        <v>270</v>
      </c>
      <c r="G129" s="174"/>
      <c r="H129" s="174"/>
      <c r="I129" s="177"/>
      <c r="J129" s="213">
        <f>BK129</f>
        <v>0</v>
      </c>
      <c r="K129" s="174"/>
      <c r="L129" s="179"/>
      <c r="M129" s="180"/>
      <c r="N129" s="181"/>
      <c r="O129" s="181"/>
      <c r="P129" s="182">
        <f>SUM(P130:P160)</f>
        <v>0</v>
      </c>
      <c r="Q129" s="181"/>
      <c r="R129" s="182">
        <f>SUM(R130:R160)</f>
        <v>0</v>
      </c>
      <c r="S129" s="181"/>
      <c r="T129" s="183">
        <f>SUM(T130:T160)</f>
        <v>0</v>
      </c>
      <c r="AR129" s="184" t="s">
        <v>83</v>
      </c>
      <c r="AT129" s="185" t="s">
        <v>75</v>
      </c>
      <c r="AU129" s="185" t="s">
        <v>83</v>
      </c>
      <c r="AY129" s="184" t="s">
        <v>166</v>
      </c>
      <c r="BK129" s="186">
        <f>SUM(BK130:BK160)</f>
        <v>0</v>
      </c>
    </row>
    <row r="130" spans="1:65" s="2" customFormat="1" ht="33" customHeight="1">
      <c r="A130" s="32"/>
      <c r="B130" s="33"/>
      <c r="C130" s="187" t="s">
        <v>83</v>
      </c>
      <c r="D130" s="187" t="s">
        <v>167</v>
      </c>
      <c r="E130" s="188" t="s">
        <v>3246</v>
      </c>
      <c r="F130" s="189" t="s">
        <v>3247</v>
      </c>
      <c r="G130" s="190" t="s">
        <v>273</v>
      </c>
      <c r="H130" s="191">
        <v>68.904</v>
      </c>
      <c r="I130" s="192"/>
      <c r="J130" s="193">
        <f>ROUND(I130*H130,2)</f>
        <v>0</v>
      </c>
      <c r="K130" s="189" t="s">
        <v>274</v>
      </c>
      <c r="L130" s="37"/>
      <c r="M130" s="194" t="s">
        <v>1</v>
      </c>
      <c r="N130" s="195" t="s">
        <v>41</v>
      </c>
      <c r="O130" s="69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98" t="s">
        <v>165</v>
      </c>
      <c r="AT130" s="198" t="s">
        <v>167</v>
      </c>
      <c r="AU130" s="198" t="s">
        <v>85</v>
      </c>
      <c r="AY130" s="15" t="s">
        <v>166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5" t="s">
        <v>83</v>
      </c>
      <c r="BK130" s="199">
        <f>ROUND(I130*H130,2)</f>
        <v>0</v>
      </c>
      <c r="BL130" s="15" t="s">
        <v>165</v>
      </c>
      <c r="BM130" s="198" t="s">
        <v>3248</v>
      </c>
    </row>
    <row r="131" spans="2:51" s="13" customFormat="1" ht="11.25">
      <c r="B131" s="200"/>
      <c r="C131" s="201"/>
      <c r="D131" s="202" t="s">
        <v>178</v>
      </c>
      <c r="E131" s="203" t="s">
        <v>1</v>
      </c>
      <c r="F131" s="204" t="s">
        <v>3249</v>
      </c>
      <c r="G131" s="201"/>
      <c r="H131" s="205">
        <v>11.664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178</v>
      </c>
      <c r="AU131" s="211" t="s">
        <v>85</v>
      </c>
      <c r="AV131" s="13" t="s">
        <v>85</v>
      </c>
      <c r="AW131" s="13" t="s">
        <v>32</v>
      </c>
      <c r="AX131" s="13" t="s">
        <v>76</v>
      </c>
      <c r="AY131" s="211" t="s">
        <v>166</v>
      </c>
    </row>
    <row r="132" spans="2:51" s="13" customFormat="1" ht="11.25">
      <c r="B132" s="200"/>
      <c r="C132" s="201"/>
      <c r="D132" s="202" t="s">
        <v>178</v>
      </c>
      <c r="E132" s="203" t="s">
        <v>1</v>
      </c>
      <c r="F132" s="204" t="s">
        <v>3250</v>
      </c>
      <c r="G132" s="201"/>
      <c r="H132" s="205">
        <v>57.24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178</v>
      </c>
      <c r="AU132" s="211" t="s">
        <v>85</v>
      </c>
      <c r="AV132" s="13" t="s">
        <v>85</v>
      </c>
      <c r="AW132" s="13" t="s">
        <v>32</v>
      </c>
      <c r="AX132" s="13" t="s">
        <v>76</v>
      </c>
      <c r="AY132" s="211" t="s">
        <v>166</v>
      </c>
    </row>
    <row r="133" spans="1:65" s="2" customFormat="1" ht="33" customHeight="1">
      <c r="A133" s="32"/>
      <c r="B133" s="33"/>
      <c r="C133" s="187" t="s">
        <v>85</v>
      </c>
      <c r="D133" s="187" t="s">
        <v>167</v>
      </c>
      <c r="E133" s="188" t="s">
        <v>1987</v>
      </c>
      <c r="F133" s="189" t="s">
        <v>1988</v>
      </c>
      <c r="G133" s="190" t="s">
        <v>273</v>
      </c>
      <c r="H133" s="191">
        <v>36.426</v>
      </c>
      <c r="I133" s="192"/>
      <c r="J133" s="193">
        <f>ROUND(I133*H133,2)</f>
        <v>0</v>
      </c>
      <c r="K133" s="189" t="s">
        <v>274</v>
      </c>
      <c r="L133" s="37"/>
      <c r="M133" s="194" t="s">
        <v>1</v>
      </c>
      <c r="N133" s="195" t="s">
        <v>41</v>
      </c>
      <c r="O133" s="69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98" t="s">
        <v>165</v>
      </c>
      <c r="AT133" s="198" t="s">
        <v>167</v>
      </c>
      <c r="AU133" s="198" t="s">
        <v>85</v>
      </c>
      <c r="AY133" s="15" t="s">
        <v>166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5" t="s">
        <v>83</v>
      </c>
      <c r="BK133" s="199">
        <f>ROUND(I133*H133,2)</f>
        <v>0</v>
      </c>
      <c r="BL133" s="15" t="s">
        <v>165</v>
      </c>
      <c r="BM133" s="198" t="s">
        <v>3251</v>
      </c>
    </row>
    <row r="134" spans="2:51" s="13" customFormat="1" ht="11.25">
      <c r="B134" s="200"/>
      <c r="C134" s="201"/>
      <c r="D134" s="202" t="s">
        <v>178</v>
      </c>
      <c r="E134" s="203" t="s">
        <v>1</v>
      </c>
      <c r="F134" s="204" t="s">
        <v>3252</v>
      </c>
      <c r="G134" s="201"/>
      <c r="H134" s="205">
        <v>15.366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178</v>
      </c>
      <c r="AU134" s="211" t="s">
        <v>85</v>
      </c>
      <c r="AV134" s="13" t="s">
        <v>85</v>
      </c>
      <c r="AW134" s="13" t="s">
        <v>32</v>
      </c>
      <c r="AX134" s="13" t="s">
        <v>76</v>
      </c>
      <c r="AY134" s="211" t="s">
        <v>166</v>
      </c>
    </row>
    <row r="135" spans="2:51" s="13" customFormat="1" ht="11.25">
      <c r="B135" s="200"/>
      <c r="C135" s="201"/>
      <c r="D135" s="202" t="s">
        <v>178</v>
      </c>
      <c r="E135" s="203" t="s">
        <v>1</v>
      </c>
      <c r="F135" s="204" t="s">
        <v>3253</v>
      </c>
      <c r="G135" s="201"/>
      <c r="H135" s="205">
        <v>21.06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178</v>
      </c>
      <c r="AU135" s="211" t="s">
        <v>85</v>
      </c>
      <c r="AV135" s="13" t="s">
        <v>85</v>
      </c>
      <c r="AW135" s="13" t="s">
        <v>32</v>
      </c>
      <c r="AX135" s="13" t="s">
        <v>76</v>
      </c>
      <c r="AY135" s="211" t="s">
        <v>166</v>
      </c>
    </row>
    <row r="136" spans="1:65" s="2" customFormat="1" ht="33" customHeight="1">
      <c r="A136" s="32"/>
      <c r="B136" s="33"/>
      <c r="C136" s="187" t="s">
        <v>125</v>
      </c>
      <c r="D136" s="187" t="s">
        <v>167</v>
      </c>
      <c r="E136" s="188" t="s">
        <v>283</v>
      </c>
      <c r="F136" s="189" t="s">
        <v>284</v>
      </c>
      <c r="G136" s="190" t="s">
        <v>273</v>
      </c>
      <c r="H136" s="191">
        <v>63.04</v>
      </c>
      <c r="I136" s="192"/>
      <c r="J136" s="193">
        <f>ROUND(I136*H136,2)</f>
        <v>0</v>
      </c>
      <c r="K136" s="189" t="s">
        <v>274</v>
      </c>
      <c r="L136" s="37"/>
      <c r="M136" s="194" t="s">
        <v>1</v>
      </c>
      <c r="N136" s="195" t="s">
        <v>41</v>
      </c>
      <c r="O136" s="69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8" t="s">
        <v>165</v>
      </c>
      <c r="AT136" s="198" t="s">
        <v>167</v>
      </c>
      <c r="AU136" s="198" t="s">
        <v>85</v>
      </c>
      <c r="AY136" s="15" t="s">
        <v>166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5" t="s">
        <v>83</v>
      </c>
      <c r="BK136" s="199">
        <f>ROUND(I136*H136,2)</f>
        <v>0</v>
      </c>
      <c r="BL136" s="15" t="s">
        <v>165</v>
      </c>
      <c r="BM136" s="198" t="s">
        <v>3254</v>
      </c>
    </row>
    <row r="137" spans="2:51" s="13" customFormat="1" ht="11.25">
      <c r="B137" s="200"/>
      <c r="C137" s="201"/>
      <c r="D137" s="202" t="s">
        <v>178</v>
      </c>
      <c r="E137" s="203" t="s">
        <v>1</v>
      </c>
      <c r="F137" s="204" t="s">
        <v>3255</v>
      </c>
      <c r="G137" s="201"/>
      <c r="H137" s="205">
        <v>63.04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178</v>
      </c>
      <c r="AU137" s="211" t="s">
        <v>85</v>
      </c>
      <c r="AV137" s="13" t="s">
        <v>85</v>
      </c>
      <c r="AW137" s="13" t="s">
        <v>32</v>
      </c>
      <c r="AX137" s="13" t="s">
        <v>83</v>
      </c>
      <c r="AY137" s="211" t="s">
        <v>166</v>
      </c>
    </row>
    <row r="138" spans="1:65" s="2" customFormat="1" ht="33" customHeight="1">
      <c r="A138" s="32"/>
      <c r="B138" s="33"/>
      <c r="C138" s="187" t="s">
        <v>165</v>
      </c>
      <c r="D138" s="187" t="s">
        <v>167</v>
      </c>
      <c r="E138" s="188" t="s">
        <v>286</v>
      </c>
      <c r="F138" s="189" t="s">
        <v>287</v>
      </c>
      <c r="G138" s="190" t="s">
        <v>288</v>
      </c>
      <c r="H138" s="191">
        <v>126.08</v>
      </c>
      <c r="I138" s="192"/>
      <c r="J138" s="193">
        <f>ROUND(I138*H138,2)</f>
        <v>0</v>
      </c>
      <c r="K138" s="189" t="s">
        <v>274</v>
      </c>
      <c r="L138" s="37"/>
      <c r="M138" s="194" t="s">
        <v>1</v>
      </c>
      <c r="N138" s="195" t="s">
        <v>41</v>
      </c>
      <c r="O138" s="69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98" t="s">
        <v>165</v>
      </c>
      <c r="AT138" s="198" t="s">
        <v>167</v>
      </c>
      <c r="AU138" s="198" t="s">
        <v>85</v>
      </c>
      <c r="AY138" s="15" t="s">
        <v>166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5" t="s">
        <v>83</v>
      </c>
      <c r="BK138" s="199">
        <f>ROUND(I138*H138,2)</f>
        <v>0</v>
      </c>
      <c r="BL138" s="15" t="s">
        <v>165</v>
      </c>
      <c r="BM138" s="198" t="s">
        <v>3256</v>
      </c>
    </row>
    <row r="139" spans="2:51" s="13" customFormat="1" ht="11.25">
      <c r="B139" s="200"/>
      <c r="C139" s="201"/>
      <c r="D139" s="202" t="s">
        <v>178</v>
      </c>
      <c r="E139" s="201"/>
      <c r="F139" s="204" t="s">
        <v>3257</v>
      </c>
      <c r="G139" s="201"/>
      <c r="H139" s="205">
        <v>126.08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178</v>
      </c>
      <c r="AU139" s="211" t="s">
        <v>85</v>
      </c>
      <c r="AV139" s="13" t="s">
        <v>85</v>
      </c>
      <c r="AW139" s="13" t="s">
        <v>4</v>
      </c>
      <c r="AX139" s="13" t="s">
        <v>83</v>
      </c>
      <c r="AY139" s="211" t="s">
        <v>166</v>
      </c>
    </row>
    <row r="140" spans="1:65" s="2" customFormat="1" ht="16.5" customHeight="1">
      <c r="A140" s="32"/>
      <c r="B140" s="33"/>
      <c r="C140" s="187" t="s">
        <v>192</v>
      </c>
      <c r="D140" s="187" t="s">
        <v>167</v>
      </c>
      <c r="E140" s="188" t="s">
        <v>291</v>
      </c>
      <c r="F140" s="189" t="s">
        <v>292</v>
      </c>
      <c r="G140" s="190" t="s">
        <v>273</v>
      </c>
      <c r="H140" s="191">
        <v>63.04</v>
      </c>
      <c r="I140" s="192"/>
      <c r="J140" s="193">
        <f>ROUND(I140*H140,2)</f>
        <v>0</v>
      </c>
      <c r="K140" s="189" t="s">
        <v>274</v>
      </c>
      <c r="L140" s="37"/>
      <c r="M140" s="194" t="s">
        <v>1</v>
      </c>
      <c r="N140" s="195" t="s">
        <v>41</v>
      </c>
      <c r="O140" s="69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98" t="s">
        <v>165</v>
      </c>
      <c r="AT140" s="198" t="s">
        <v>167</v>
      </c>
      <c r="AU140" s="198" t="s">
        <v>85</v>
      </c>
      <c r="AY140" s="15" t="s">
        <v>166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5" t="s">
        <v>83</v>
      </c>
      <c r="BK140" s="199">
        <f>ROUND(I140*H140,2)</f>
        <v>0</v>
      </c>
      <c r="BL140" s="15" t="s">
        <v>165</v>
      </c>
      <c r="BM140" s="198" t="s">
        <v>3258</v>
      </c>
    </row>
    <row r="141" spans="1:65" s="2" customFormat="1" ht="24.2" customHeight="1">
      <c r="A141" s="32"/>
      <c r="B141" s="33"/>
      <c r="C141" s="187" t="s">
        <v>210</v>
      </c>
      <c r="D141" s="187" t="s">
        <v>167</v>
      </c>
      <c r="E141" s="188" t="s">
        <v>1996</v>
      </c>
      <c r="F141" s="189" t="s">
        <v>1997</v>
      </c>
      <c r="G141" s="190" t="s">
        <v>273</v>
      </c>
      <c r="H141" s="191">
        <v>42.29</v>
      </c>
      <c r="I141" s="192"/>
      <c r="J141" s="193">
        <f>ROUND(I141*H141,2)</f>
        <v>0</v>
      </c>
      <c r="K141" s="189" t="s">
        <v>274</v>
      </c>
      <c r="L141" s="37"/>
      <c r="M141" s="194" t="s">
        <v>1</v>
      </c>
      <c r="N141" s="195" t="s">
        <v>41</v>
      </c>
      <c r="O141" s="69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98" t="s">
        <v>165</v>
      </c>
      <c r="AT141" s="198" t="s">
        <v>167</v>
      </c>
      <c r="AU141" s="198" t="s">
        <v>85</v>
      </c>
      <c r="AY141" s="15" t="s">
        <v>166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5" t="s">
        <v>83</v>
      </c>
      <c r="BK141" s="199">
        <f>ROUND(I141*H141,2)</f>
        <v>0</v>
      </c>
      <c r="BL141" s="15" t="s">
        <v>165</v>
      </c>
      <c r="BM141" s="198" t="s">
        <v>3259</v>
      </c>
    </row>
    <row r="142" spans="2:51" s="13" customFormat="1" ht="11.25">
      <c r="B142" s="200"/>
      <c r="C142" s="201"/>
      <c r="D142" s="202" t="s">
        <v>178</v>
      </c>
      <c r="E142" s="203" t="s">
        <v>1</v>
      </c>
      <c r="F142" s="204" t="s">
        <v>3260</v>
      </c>
      <c r="G142" s="201"/>
      <c r="H142" s="205">
        <v>68.904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178</v>
      </c>
      <c r="AU142" s="211" t="s">
        <v>85</v>
      </c>
      <c r="AV142" s="13" t="s">
        <v>85</v>
      </c>
      <c r="AW142" s="13" t="s">
        <v>32</v>
      </c>
      <c r="AX142" s="13" t="s">
        <v>76</v>
      </c>
      <c r="AY142" s="211" t="s">
        <v>166</v>
      </c>
    </row>
    <row r="143" spans="2:51" s="13" customFormat="1" ht="11.25">
      <c r="B143" s="200"/>
      <c r="C143" s="201"/>
      <c r="D143" s="202" t="s">
        <v>178</v>
      </c>
      <c r="E143" s="203" t="s">
        <v>1</v>
      </c>
      <c r="F143" s="204" t="s">
        <v>3261</v>
      </c>
      <c r="G143" s="201"/>
      <c r="H143" s="205">
        <v>-11.664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178</v>
      </c>
      <c r="AU143" s="211" t="s">
        <v>85</v>
      </c>
      <c r="AV143" s="13" t="s">
        <v>85</v>
      </c>
      <c r="AW143" s="13" t="s">
        <v>32</v>
      </c>
      <c r="AX143" s="13" t="s">
        <v>76</v>
      </c>
      <c r="AY143" s="211" t="s">
        <v>166</v>
      </c>
    </row>
    <row r="144" spans="2:51" s="13" customFormat="1" ht="11.25">
      <c r="B144" s="200"/>
      <c r="C144" s="201"/>
      <c r="D144" s="202" t="s">
        <v>178</v>
      </c>
      <c r="E144" s="203" t="s">
        <v>1</v>
      </c>
      <c r="F144" s="204" t="s">
        <v>3262</v>
      </c>
      <c r="G144" s="201"/>
      <c r="H144" s="205">
        <v>-14.95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178</v>
      </c>
      <c r="AU144" s="211" t="s">
        <v>85</v>
      </c>
      <c r="AV144" s="13" t="s">
        <v>85</v>
      </c>
      <c r="AW144" s="13" t="s">
        <v>32</v>
      </c>
      <c r="AX144" s="13" t="s">
        <v>76</v>
      </c>
      <c r="AY144" s="211" t="s">
        <v>166</v>
      </c>
    </row>
    <row r="145" spans="1:65" s="2" customFormat="1" ht="24.2" customHeight="1">
      <c r="A145" s="32"/>
      <c r="B145" s="33"/>
      <c r="C145" s="187" t="s">
        <v>214</v>
      </c>
      <c r="D145" s="187" t="s">
        <v>167</v>
      </c>
      <c r="E145" s="188" t="s">
        <v>1996</v>
      </c>
      <c r="F145" s="189" t="s">
        <v>1997</v>
      </c>
      <c r="G145" s="190" t="s">
        <v>273</v>
      </c>
      <c r="H145" s="191">
        <v>25.218</v>
      </c>
      <c r="I145" s="192"/>
      <c r="J145" s="193">
        <f>ROUND(I145*H145,2)</f>
        <v>0</v>
      </c>
      <c r="K145" s="189" t="s">
        <v>274</v>
      </c>
      <c r="L145" s="37"/>
      <c r="M145" s="194" t="s">
        <v>1</v>
      </c>
      <c r="N145" s="195" t="s">
        <v>41</v>
      </c>
      <c r="O145" s="69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98" t="s">
        <v>165</v>
      </c>
      <c r="AT145" s="198" t="s">
        <v>167</v>
      </c>
      <c r="AU145" s="198" t="s">
        <v>85</v>
      </c>
      <c r="AY145" s="15" t="s">
        <v>166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5" t="s">
        <v>83</v>
      </c>
      <c r="BK145" s="199">
        <f>ROUND(I145*H145,2)</f>
        <v>0</v>
      </c>
      <c r="BL145" s="15" t="s">
        <v>165</v>
      </c>
      <c r="BM145" s="198" t="s">
        <v>3263</v>
      </c>
    </row>
    <row r="146" spans="2:51" s="13" customFormat="1" ht="11.25">
      <c r="B146" s="200"/>
      <c r="C146" s="201"/>
      <c r="D146" s="202" t="s">
        <v>178</v>
      </c>
      <c r="E146" s="203" t="s">
        <v>1</v>
      </c>
      <c r="F146" s="204" t="s">
        <v>3264</v>
      </c>
      <c r="G146" s="201"/>
      <c r="H146" s="205">
        <v>10.638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178</v>
      </c>
      <c r="AU146" s="211" t="s">
        <v>85</v>
      </c>
      <c r="AV146" s="13" t="s">
        <v>85</v>
      </c>
      <c r="AW146" s="13" t="s">
        <v>32</v>
      </c>
      <c r="AX146" s="13" t="s">
        <v>76</v>
      </c>
      <c r="AY146" s="211" t="s">
        <v>166</v>
      </c>
    </row>
    <row r="147" spans="2:51" s="13" customFormat="1" ht="11.25">
      <c r="B147" s="200"/>
      <c r="C147" s="201"/>
      <c r="D147" s="202" t="s">
        <v>178</v>
      </c>
      <c r="E147" s="203" t="s">
        <v>1</v>
      </c>
      <c r="F147" s="204" t="s">
        <v>3265</v>
      </c>
      <c r="G147" s="201"/>
      <c r="H147" s="205">
        <v>14.58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178</v>
      </c>
      <c r="AU147" s="211" t="s">
        <v>85</v>
      </c>
      <c r="AV147" s="13" t="s">
        <v>85</v>
      </c>
      <c r="AW147" s="13" t="s">
        <v>32</v>
      </c>
      <c r="AX147" s="13" t="s">
        <v>76</v>
      </c>
      <c r="AY147" s="211" t="s">
        <v>166</v>
      </c>
    </row>
    <row r="148" spans="1:65" s="2" customFormat="1" ht="16.5" customHeight="1">
      <c r="A148" s="32"/>
      <c r="B148" s="33"/>
      <c r="C148" s="219" t="s">
        <v>218</v>
      </c>
      <c r="D148" s="219" t="s">
        <v>345</v>
      </c>
      <c r="E148" s="220" t="s">
        <v>3266</v>
      </c>
      <c r="F148" s="221" t="s">
        <v>3267</v>
      </c>
      <c r="G148" s="222" t="s">
        <v>288</v>
      </c>
      <c r="H148" s="223">
        <v>50.436</v>
      </c>
      <c r="I148" s="224"/>
      <c r="J148" s="225">
        <f>ROUND(I148*H148,2)</f>
        <v>0</v>
      </c>
      <c r="K148" s="221" t="s">
        <v>274</v>
      </c>
      <c r="L148" s="226"/>
      <c r="M148" s="227" t="s">
        <v>1</v>
      </c>
      <c r="N148" s="228" t="s">
        <v>41</v>
      </c>
      <c r="O148" s="69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8" t="s">
        <v>218</v>
      </c>
      <c r="AT148" s="198" t="s">
        <v>345</v>
      </c>
      <c r="AU148" s="198" t="s">
        <v>85</v>
      </c>
      <c r="AY148" s="15" t="s">
        <v>166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5" t="s">
        <v>83</v>
      </c>
      <c r="BK148" s="199">
        <f>ROUND(I148*H148,2)</f>
        <v>0</v>
      </c>
      <c r="BL148" s="15" t="s">
        <v>165</v>
      </c>
      <c r="BM148" s="198" t="s">
        <v>3268</v>
      </c>
    </row>
    <row r="149" spans="2:51" s="13" customFormat="1" ht="11.25">
      <c r="B149" s="200"/>
      <c r="C149" s="201"/>
      <c r="D149" s="202" t="s">
        <v>178</v>
      </c>
      <c r="E149" s="201"/>
      <c r="F149" s="204" t="s">
        <v>3269</v>
      </c>
      <c r="G149" s="201"/>
      <c r="H149" s="205">
        <v>50.436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178</v>
      </c>
      <c r="AU149" s="211" t="s">
        <v>85</v>
      </c>
      <c r="AV149" s="13" t="s">
        <v>85</v>
      </c>
      <c r="AW149" s="13" t="s">
        <v>4</v>
      </c>
      <c r="AX149" s="13" t="s">
        <v>83</v>
      </c>
      <c r="AY149" s="211" t="s">
        <v>166</v>
      </c>
    </row>
    <row r="150" spans="1:65" s="2" customFormat="1" ht="33" customHeight="1">
      <c r="A150" s="32"/>
      <c r="B150" s="33"/>
      <c r="C150" s="187" t="s">
        <v>222</v>
      </c>
      <c r="D150" s="187" t="s">
        <v>167</v>
      </c>
      <c r="E150" s="188" t="s">
        <v>3270</v>
      </c>
      <c r="F150" s="189" t="s">
        <v>3271</v>
      </c>
      <c r="G150" s="190" t="s">
        <v>273</v>
      </c>
      <c r="H150" s="191">
        <v>14.95</v>
      </c>
      <c r="I150" s="192"/>
      <c r="J150" s="193">
        <f>ROUND(I150*H150,2)</f>
        <v>0</v>
      </c>
      <c r="K150" s="189" t="s">
        <v>274</v>
      </c>
      <c r="L150" s="37"/>
      <c r="M150" s="194" t="s">
        <v>1</v>
      </c>
      <c r="N150" s="195" t="s">
        <v>41</v>
      </c>
      <c r="O150" s="69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98" t="s">
        <v>165</v>
      </c>
      <c r="AT150" s="198" t="s">
        <v>167</v>
      </c>
      <c r="AU150" s="198" t="s">
        <v>85</v>
      </c>
      <c r="AY150" s="15" t="s">
        <v>166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5" t="s">
        <v>83</v>
      </c>
      <c r="BK150" s="199">
        <f>ROUND(I150*H150,2)</f>
        <v>0</v>
      </c>
      <c r="BL150" s="15" t="s">
        <v>165</v>
      </c>
      <c r="BM150" s="198" t="s">
        <v>3272</v>
      </c>
    </row>
    <row r="151" spans="2:51" s="13" customFormat="1" ht="11.25">
      <c r="B151" s="200"/>
      <c r="C151" s="201"/>
      <c r="D151" s="202" t="s">
        <v>178</v>
      </c>
      <c r="E151" s="203" t="s">
        <v>1</v>
      </c>
      <c r="F151" s="204" t="s">
        <v>3273</v>
      </c>
      <c r="G151" s="201"/>
      <c r="H151" s="205">
        <v>14.95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178</v>
      </c>
      <c r="AU151" s="211" t="s">
        <v>85</v>
      </c>
      <c r="AV151" s="13" t="s">
        <v>85</v>
      </c>
      <c r="AW151" s="13" t="s">
        <v>32</v>
      </c>
      <c r="AX151" s="13" t="s">
        <v>76</v>
      </c>
      <c r="AY151" s="211" t="s">
        <v>166</v>
      </c>
    </row>
    <row r="152" spans="1:65" s="2" customFormat="1" ht="16.5" customHeight="1">
      <c r="A152" s="32"/>
      <c r="B152" s="33"/>
      <c r="C152" s="219" t="s">
        <v>228</v>
      </c>
      <c r="D152" s="219" t="s">
        <v>345</v>
      </c>
      <c r="E152" s="220" t="s">
        <v>3274</v>
      </c>
      <c r="F152" s="221" t="s">
        <v>3275</v>
      </c>
      <c r="G152" s="222" t="s">
        <v>288</v>
      </c>
      <c r="H152" s="223">
        <v>29.9</v>
      </c>
      <c r="I152" s="224"/>
      <c r="J152" s="225">
        <f>ROUND(I152*H152,2)</f>
        <v>0</v>
      </c>
      <c r="K152" s="221" t="s">
        <v>274</v>
      </c>
      <c r="L152" s="226"/>
      <c r="M152" s="227" t="s">
        <v>1</v>
      </c>
      <c r="N152" s="228" t="s">
        <v>41</v>
      </c>
      <c r="O152" s="69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98" t="s">
        <v>218</v>
      </c>
      <c r="AT152" s="198" t="s">
        <v>345</v>
      </c>
      <c r="AU152" s="198" t="s">
        <v>85</v>
      </c>
      <c r="AY152" s="15" t="s">
        <v>166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5" t="s">
        <v>83</v>
      </c>
      <c r="BK152" s="199">
        <f>ROUND(I152*H152,2)</f>
        <v>0</v>
      </c>
      <c r="BL152" s="15" t="s">
        <v>165</v>
      </c>
      <c r="BM152" s="198" t="s">
        <v>3276</v>
      </c>
    </row>
    <row r="153" spans="2:51" s="13" customFormat="1" ht="11.25">
      <c r="B153" s="200"/>
      <c r="C153" s="201"/>
      <c r="D153" s="202" t="s">
        <v>178</v>
      </c>
      <c r="E153" s="201"/>
      <c r="F153" s="204" t="s">
        <v>3277</v>
      </c>
      <c r="G153" s="201"/>
      <c r="H153" s="205">
        <v>29.9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178</v>
      </c>
      <c r="AU153" s="211" t="s">
        <v>85</v>
      </c>
      <c r="AV153" s="13" t="s">
        <v>85</v>
      </c>
      <c r="AW153" s="13" t="s">
        <v>4</v>
      </c>
      <c r="AX153" s="13" t="s">
        <v>83</v>
      </c>
      <c r="AY153" s="211" t="s">
        <v>166</v>
      </c>
    </row>
    <row r="154" spans="1:65" s="2" customFormat="1" ht="24.2" customHeight="1">
      <c r="A154" s="32"/>
      <c r="B154" s="33"/>
      <c r="C154" s="187" t="s">
        <v>232</v>
      </c>
      <c r="D154" s="187" t="s">
        <v>167</v>
      </c>
      <c r="E154" s="188" t="s">
        <v>3278</v>
      </c>
      <c r="F154" s="189" t="s">
        <v>3279</v>
      </c>
      <c r="G154" s="190" t="s">
        <v>273</v>
      </c>
      <c r="H154" s="191">
        <v>8.406</v>
      </c>
      <c r="I154" s="192"/>
      <c r="J154" s="193">
        <f>ROUND(I154*H154,2)</f>
        <v>0</v>
      </c>
      <c r="K154" s="189" t="s">
        <v>274</v>
      </c>
      <c r="L154" s="37"/>
      <c r="M154" s="194" t="s">
        <v>1</v>
      </c>
      <c r="N154" s="195" t="s">
        <v>41</v>
      </c>
      <c r="O154" s="69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8" t="s">
        <v>165</v>
      </c>
      <c r="AT154" s="198" t="s">
        <v>167</v>
      </c>
      <c r="AU154" s="198" t="s">
        <v>85</v>
      </c>
      <c r="AY154" s="15" t="s">
        <v>166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5" t="s">
        <v>83</v>
      </c>
      <c r="BK154" s="199">
        <f>ROUND(I154*H154,2)</f>
        <v>0</v>
      </c>
      <c r="BL154" s="15" t="s">
        <v>165</v>
      </c>
      <c r="BM154" s="198" t="s">
        <v>3280</v>
      </c>
    </row>
    <row r="155" spans="2:51" s="13" customFormat="1" ht="11.25">
      <c r="B155" s="200"/>
      <c r="C155" s="201"/>
      <c r="D155" s="202" t="s">
        <v>178</v>
      </c>
      <c r="E155" s="203" t="s">
        <v>1</v>
      </c>
      <c r="F155" s="204" t="s">
        <v>3281</v>
      </c>
      <c r="G155" s="201"/>
      <c r="H155" s="205">
        <v>3.546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178</v>
      </c>
      <c r="AU155" s="211" t="s">
        <v>85</v>
      </c>
      <c r="AV155" s="13" t="s">
        <v>85</v>
      </c>
      <c r="AW155" s="13" t="s">
        <v>32</v>
      </c>
      <c r="AX155" s="13" t="s">
        <v>76</v>
      </c>
      <c r="AY155" s="211" t="s">
        <v>166</v>
      </c>
    </row>
    <row r="156" spans="2:51" s="13" customFormat="1" ht="11.25">
      <c r="B156" s="200"/>
      <c r="C156" s="201"/>
      <c r="D156" s="202" t="s">
        <v>178</v>
      </c>
      <c r="E156" s="203" t="s">
        <v>1</v>
      </c>
      <c r="F156" s="204" t="s">
        <v>3282</v>
      </c>
      <c r="G156" s="201"/>
      <c r="H156" s="205">
        <v>4.86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178</v>
      </c>
      <c r="AU156" s="211" t="s">
        <v>85</v>
      </c>
      <c r="AV156" s="13" t="s">
        <v>85</v>
      </c>
      <c r="AW156" s="13" t="s">
        <v>32</v>
      </c>
      <c r="AX156" s="13" t="s">
        <v>76</v>
      </c>
      <c r="AY156" s="211" t="s">
        <v>166</v>
      </c>
    </row>
    <row r="157" spans="1:65" s="2" customFormat="1" ht="16.5" customHeight="1">
      <c r="A157" s="32"/>
      <c r="B157" s="33"/>
      <c r="C157" s="219" t="s">
        <v>236</v>
      </c>
      <c r="D157" s="219" t="s">
        <v>345</v>
      </c>
      <c r="E157" s="220" t="s">
        <v>3266</v>
      </c>
      <c r="F157" s="221" t="s">
        <v>3267</v>
      </c>
      <c r="G157" s="222" t="s">
        <v>288</v>
      </c>
      <c r="H157" s="223">
        <v>16.812</v>
      </c>
      <c r="I157" s="224"/>
      <c r="J157" s="225">
        <f>ROUND(I157*H157,2)</f>
        <v>0</v>
      </c>
      <c r="K157" s="221" t="s">
        <v>274</v>
      </c>
      <c r="L157" s="226"/>
      <c r="M157" s="227" t="s">
        <v>1</v>
      </c>
      <c r="N157" s="228" t="s">
        <v>41</v>
      </c>
      <c r="O157" s="69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98" t="s">
        <v>218</v>
      </c>
      <c r="AT157" s="198" t="s">
        <v>345</v>
      </c>
      <c r="AU157" s="198" t="s">
        <v>85</v>
      </c>
      <c r="AY157" s="15" t="s">
        <v>166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5" t="s">
        <v>83</v>
      </c>
      <c r="BK157" s="199">
        <f>ROUND(I157*H157,2)</f>
        <v>0</v>
      </c>
      <c r="BL157" s="15" t="s">
        <v>165</v>
      </c>
      <c r="BM157" s="198" t="s">
        <v>3283</v>
      </c>
    </row>
    <row r="158" spans="2:51" s="13" customFormat="1" ht="11.25">
      <c r="B158" s="200"/>
      <c r="C158" s="201"/>
      <c r="D158" s="202" t="s">
        <v>178</v>
      </c>
      <c r="E158" s="201"/>
      <c r="F158" s="204" t="s">
        <v>3284</v>
      </c>
      <c r="G158" s="201"/>
      <c r="H158" s="205">
        <v>16.812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178</v>
      </c>
      <c r="AU158" s="211" t="s">
        <v>85</v>
      </c>
      <c r="AV158" s="13" t="s">
        <v>85</v>
      </c>
      <c r="AW158" s="13" t="s">
        <v>4</v>
      </c>
      <c r="AX158" s="13" t="s">
        <v>83</v>
      </c>
      <c r="AY158" s="211" t="s">
        <v>166</v>
      </c>
    </row>
    <row r="159" spans="1:65" s="2" customFormat="1" ht="24.2" customHeight="1">
      <c r="A159" s="32"/>
      <c r="B159" s="33"/>
      <c r="C159" s="187" t="s">
        <v>240</v>
      </c>
      <c r="D159" s="187" t="s">
        <v>167</v>
      </c>
      <c r="E159" s="188" t="s">
        <v>3285</v>
      </c>
      <c r="F159" s="189" t="s">
        <v>3286</v>
      </c>
      <c r="G159" s="190" t="s">
        <v>297</v>
      </c>
      <c r="H159" s="191">
        <v>4</v>
      </c>
      <c r="I159" s="192"/>
      <c r="J159" s="193">
        <f>ROUND(I159*H159,2)</f>
        <v>0</v>
      </c>
      <c r="K159" s="189" t="s">
        <v>274</v>
      </c>
      <c r="L159" s="37"/>
      <c r="M159" s="194" t="s">
        <v>1</v>
      </c>
      <c r="N159" s="195" t="s">
        <v>41</v>
      </c>
      <c r="O159" s="69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98" t="s">
        <v>165</v>
      </c>
      <c r="AT159" s="198" t="s">
        <v>167</v>
      </c>
      <c r="AU159" s="198" t="s">
        <v>85</v>
      </c>
      <c r="AY159" s="15" t="s">
        <v>166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5" t="s">
        <v>83</v>
      </c>
      <c r="BK159" s="199">
        <f>ROUND(I159*H159,2)</f>
        <v>0</v>
      </c>
      <c r="BL159" s="15" t="s">
        <v>165</v>
      </c>
      <c r="BM159" s="198" t="s">
        <v>3287</v>
      </c>
    </row>
    <row r="160" spans="2:51" s="13" customFormat="1" ht="11.25">
      <c r="B160" s="200"/>
      <c r="C160" s="201"/>
      <c r="D160" s="202" t="s">
        <v>178</v>
      </c>
      <c r="E160" s="203" t="s">
        <v>1</v>
      </c>
      <c r="F160" s="204" t="s">
        <v>3288</v>
      </c>
      <c r="G160" s="201"/>
      <c r="H160" s="205">
        <v>4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178</v>
      </c>
      <c r="AU160" s="211" t="s">
        <v>85</v>
      </c>
      <c r="AV160" s="13" t="s">
        <v>85</v>
      </c>
      <c r="AW160" s="13" t="s">
        <v>32</v>
      </c>
      <c r="AX160" s="13" t="s">
        <v>83</v>
      </c>
      <c r="AY160" s="211" t="s">
        <v>166</v>
      </c>
    </row>
    <row r="161" spans="2:63" s="12" customFormat="1" ht="22.9" customHeight="1">
      <c r="B161" s="173"/>
      <c r="C161" s="174"/>
      <c r="D161" s="175" t="s">
        <v>75</v>
      </c>
      <c r="E161" s="212" t="s">
        <v>85</v>
      </c>
      <c r="F161" s="212" t="s">
        <v>294</v>
      </c>
      <c r="G161" s="174"/>
      <c r="H161" s="174"/>
      <c r="I161" s="177"/>
      <c r="J161" s="213">
        <f>BK161</f>
        <v>0</v>
      </c>
      <c r="K161" s="174"/>
      <c r="L161" s="179"/>
      <c r="M161" s="180"/>
      <c r="N161" s="181"/>
      <c r="O161" s="181"/>
      <c r="P161" s="182">
        <f>SUM(P162:P168)</f>
        <v>0</v>
      </c>
      <c r="Q161" s="181"/>
      <c r="R161" s="182">
        <f>SUM(R162:R168)</f>
        <v>2.0122831100000003</v>
      </c>
      <c r="S161" s="181"/>
      <c r="T161" s="183">
        <f>SUM(T162:T168)</f>
        <v>0</v>
      </c>
      <c r="AR161" s="184" t="s">
        <v>83</v>
      </c>
      <c r="AT161" s="185" t="s">
        <v>75</v>
      </c>
      <c r="AU161" s="185" t="s">
        <v>83</v>
      </c>
      <c r="AY161" s="184" t="s">
        <v>166</v>
      </c>
      <c r="BK161" s="186">
        <f>SUM(BK162:BK168)</f>
        <v>0</v>
      </c>
    </row>
    <row r="162" spans="1:65" s="2" customFormat="1" ht="24.2" customHeight="1">
      <c r="A162" s="32"/>
      <c r="B162" s="33"/>
      <c r="C162" s="187" t="s">
        <v>173</v>
      </c>
      <c r="D162" s="187" t="s">
        <v>167</v>
      </c>
      <c r="E162" s="188" t="s">
        <v>3289</v>
      </c>
      <c r="F162" s="189" t="s">
        <v>3290</v>
      </c>
      <c r="G162" s="190" t="s">
        <v>273</v>
      </c>
      <c r="H162" s="191">
        <v>0.8</v>
      </c>
      <c r="I162" s="192"/>
      <c r="J162" s="193">
        <f>ROUND(I162*H162,2)</f>
        <v>0</v>
      </c>
      <c r="K162" s="189" t="s">
        <v>274</v>
      </c>
      <c r="L162" s="37"/>
      <c r="M162" s="194" t="s">
        <v>1</v>
      </c>
      <c r="N162" s="195" t="s">
        <v>41</v>
      </c>
      <c r="O162" s="69"/>
      <c r="P162" s="196">
        <f>O162*H162</f>
        <v>0</v>
      </c>
      <c r="Q162" s="196">
        <v>2.45329</v>
      </c>
      <c r="R162" s="196">
        <f>Q162*H162</f>
        <v>1.9626320000000002</v>
      </c>
      <c r="S162" s="196">
        <v>0</v>
      </c>
      <c r="T162" s="197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98" t="s">
        <v>165</v>
      </c>
      <c r="AT162" s="198" t="s">
        <v>167</v>
      </c>
      <c r="AU162" s="198" t="s">
        <v>85</v>
      </c>
      <c r="AY162" s="15" t="s">
        <v>166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5" t="s">
        <v>83</v>
      </c>
      <c r="BK162" s="199">
        <f>ROUND(I162*H162,2)</f>
        <v>0</v>
      </c>
      <c r="BL162" s="15" t="s">
        <v>165</v>
      </c>
      <c r="BM162" s="198" t="s">
        <v>3291</v>
      </c>
    </row>
    <row r="163" spans="2:51" s="13" customFormat="1" ht="11.25">
      <c r="B163" s="200"/>
      <c r="C163" s="201"/>
      <c r="D163" s="202" t="s">
        <v>178</v>
      </c>
      <c r="E163" s="203" t="s">
        <v>1</v>
      </c>
      <c r="F163" s="204" t="s">
        <v>3292</v>
      </c>
      <c r="G163" s="201"/>
      <c r="H163" s="205">
        <v>0.8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178</v>
      </c>
      <c r="AU163" s="211" t="s">
        <v>85</v>
      </c>
      <c r="AV163" s="13" t="s">
        <v>85</v>
      </c>
      <c r="AW163" s="13" t="s">
        <v>32</v>
      </c>
      <c r="AX163" s="13" t="s">
        <v>83</v>
      </c>
      <c r="AY163" s="211" t="s">
        <v>166</v>
      </c>
    </row>
    <row r="164" spans="1:65" s="2" customFormat="1" ht="16.5" customHeight="1">
      <c r="A164" s="32"/>
      <c r="B164" s="33"/>
      <c r="C164" s="187" t="s">
        <v>8</v>
      </c>
      <c r="D164" s="187" t="s">
        <v>167</v>
      </c>
      <c r="E164" s="188" t="s">
        <v>3293</v>
      </c>
      <c r="F164" s="189" t="s">
        <v>3294</v>
      </c>
      <c r="G164" s="190" t="s">
        <v>297</v>
      </c>
      <c r="H164" s="191">
        <v>1.6</v>
      </c>
      <c r="I164" s="192"/>
      <c r="J164" s="193">
        <f>ROUND(I164*H164,2)</f>
        <v>0</v>
      </c>
      <c r="K164" s="189" t="s">
        <v>274</v>
      </c>
      <c r="L164" s="37"/>
      <c r="M164" s="194" t="s">
        <v>1</v>
      </c>
      <c r="N164" s="195" t="s">
        <v>41</v>
      </c>
      <c r="O164" s="69"/>
      <c r="P164" s="196">
        <f>O164*H164</f>
        <v>0</v>
      </c>
      <c r="Q164" s="196">
        <v>0.00247</v>
      </c>
      <c r="R164" s="196">
        <f>Q164*H164</f>
        <v>0.003952</v>
      </c>
      <c r="S164" s="196">
        <v>0</v>
      </c>
      <c r="T164" s="197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98" t="s">
        <v>165</v>
      </c>
      <c r="AT164" s="198" t="s">
        <v>167</v>
      </c>
      <c r="AU164" s="198" t="s">
        <v>85</v>
      </c>
      <c r="AY164" s="15" t="s">
        <v>166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5" t="s">
        <v>83</v>
      </c>
      <c r="BK164" s="199">
        <f>ROUND(I164*H164,2)</f>
        <v>0</v>
      </c>
      <c r="BL164" s="15" t="s">
        <v>165</v>
      </c>
      <c r="BM164" s="198" t="s">
        <v>3295</v>
      </c>
    </row>
    <row r="165" spans="2:51" s="13" customFormat="1" ht="11.25">
      <c r="B165" s="200"/>
      <c r="C165" s="201"/>
      <c r="D165" s="202" t="s">
        <v>178</v>
      </c>
      <c r="E165" s="203" t="s">
        <v>1</v>
      </c>
      <c r="F165" s="204" t="s">
        <v>3296</v>
      </c>
      <c r="G165" s="201"/>
      <c r="H165" s="205">
        <v>1.6</v>
      </c>
      <c r="I165" s="206"/>
      <c r="J165" s="201"/>
      <c r="K165" s="201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178</v>
      </c>
      <c r="AU165" s="211" t="s">
        <v>85</v>
      </c>
      <c r="AV165" s="13" t="s">
        <v>85</v>
      </c>
      <c r="AW165" s="13" t="s">
        <v>32</v>
      </c>
      <c r="AX165" s="13" t="s">
        <v>83</v>
      </c>
      <c r="AY165" s="211" t="s">
        <v>166</v>
      </c>
    </row>
    <row r="166" spans="1:65" s="2" customFormat="1" ht="16.5" customHeight="1">
      <c r="A166" s="32"/>
      <c r="B166" s="33"/>
      <c r="C166" s="187" t="s">
        <v>183</v>
      </c>
      <c r="D166" s="187" t="s">
        <v>167</v>
      </c>
      <c r="E166" s="188" t="s">
        <v>3297</v>
      </c>
      <c r="F166" s="189" t="s">
        <v>3298</v>
      </c>
      <c r="G166" s="190" t="s">
        <v>297</v>
      </c>
      <c r="H166" s="191">
        <v>1.6</v>
      </c>
      <c r="I166" s="192"/>
      <c r="J166" s="193">
        <f>ROUND(I166*H166,2)</f>
        <v>0</v>
      </c>
      <c r="K166" s="189" t="s">
        <v>274</v>
      </c>
      <c r="L166" s="37"/>
      <c r="M166" s="194" t="s">
        <v>1</v>
      </c>
      <c r="N166" s="195" t="s">
        <v>41</v>
      </c>
      <c r="O166" s="69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98" t="s">
        <v>165</v>
      </c>
      <c r="AT166" s="198" t="s">
        <v>167</v>
      </c>
      <c r="AU166" s="198" t="s">
        <v>85</v>
      </c>
      <c r="AY166" s="15" t="s">
        <v>166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5" t="s">
        <v>83</v>
      </c>
      <c r="BK166" s="199">
        <f>ROUND(I166*H166,2)</f>
        <v>0</v>
      </c>
      <c r="BL166" s="15" t="s">
        <v>165</v>
      </c>
      <c r="BM166" s="198" t="s">
        <v>3299</v>
      </c>
    </row>
    <row r="167" spans="1:65" s="2" customFormat="1" ht="16.5" customHeight="1">
      <c r="A167" s="32"/>
      <c r="B167" s="33"/>
      <c r="C167" s="187" t="s">
        <v>187</v>
      </c>
      <c r="D167" s="187" t="s">
        <v>167</v>
      </c>
      <c r="E167" s="188" t="s">
        <v>3300</v>
      </c>
      <c r="F167" s="189" t="s">
        <v>3301</v>
      </c>
      <c r="G167" s="190" t="s">
        <v>288</v>
      </c>
      <c r="H167" s="191">
        <v>0.043</v>
      </c>
      <c r="I167" s="192"/>
      <c r="J167" s="193">
        <f>ROUND(I167*H167,2)</f>
        <v>0</v>
      </c>
      <c r="K167" s="189" t="s">
        <v>274</v>
      </c>
      <c r="L167" s="37"/>
      <c r="M167" s="194" t="s">
        <v>1</v>
      </c>
      <c r="N167" s="195" t="s">
        <v>41</v>
      </c>
      <c r="O167" s="69"/>
      <c r="P167" s="196">
        <f>O167*H167</f>
        <v>0</v>
      </c>
      <c r="Q167" s="196">
        <v>1.06277</v>
      </c>
      <c r="R167" s="196">
        <f>Q167*H167</f>
        <v>0.045699109999999994</v>
      </c>
      <c r="S167" s="196">
        <v>0</v>
      </c>
      <c r="T167" s="197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98" t="s">
        <v>165</v>
      </c>
      <c r="AT167" s="198" t="s">
        <v>167</v>
      </c>
      <c r="AU167" s="198" t="s">
        <v>85</v>
      </c>
      <c r="AY167" s="15" t="s">
        <v>166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5" t="s">
        <v>83</v>
      </c>
      <c r="BK167" s="199">
        <f>ROUND(I167*H167,2)</f>
        <v>0</v>
      </c>
      <c r="BL167" s="15" t="s">
        <v>165</v>
      </c>
      <c r="BM167" s="198" t="s">
        <v>3302</v>
      </c>
    </row>
    <row r="168" spans="2:51" s="13" customFormat="1" ht="11.25">
      <c r="B168" s="200"/>
      <c r="C168" s="201"/>
      <c r="D168" s="202" t="s">
        <v>178</v>
      </c>
      <c r="E168" s="203" t="s">
        <v>1</v>
      </c>
      <c r="F168" s="204" t="s">
        <v>3303</v>
      </c>
      <c r="G168" s="201"/>
      <c r="H168" s="205">
        <v>0.043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178</v>
      </c>
      <c r="AU168" s="211" t="s">
        <v>85</v>
      </c>
      <c r="AV168" s="13" t="s">
        <v>85</v>
      </c>
      <c r="AW168" s="13" t="s">
        <v>32</v>
      </c>
      <c r="AX168" s="13" t="s">
        <v>83</v>
      </c>
      <c r="AY168" s="211" t="s">
        <v>166</v>
      </c>
    </row>
    <row r="169" spans="2:63" s="12" customFormat="1" ht="22.9" customHeight="1">
      <c r="B169" s="173"/>
      <c r="C169" s="174"/>
      <c r="D169" s="175" t="s">
        <v>75</v>
      </c>
      <c r="E169" s="212" t="s">
        <v>165</v>
      </c>
      <c r="F169" s="212" t="s">
        <v>407</v>
      </c>
      <c r="G169" s="174"/>
      <c r="H169" s="174"/>
      <c r="I169" s="177"/>
      <c r="J169" s="213">
        <f>BK169</f>
        <v>0</v>
      </c>
      <c r="K169" s="174"/>
      <c r="L169" s="179"/>
      <c r="M169" s="180"/>
      <c r="N169" s="181"/>
      <c r="O169" s="181"/>
      <c r="P169" s="182">
        <f>SUM(P170:P176)</f>
        <v>0</v>
      </c>
      <c r="Q169" s="181"/>
      <c r="R169" s="182">
        <f>SUM(R170:R176)</f>
        <v>0.1538</v>
      </c>
      <c r="S169" s="181"/>
      <c r="T169" s="183">
        <f>SUM(T170:T176)</f>
        <v>0</v>
      </c>
      <c r="AR169" s="184" t="s">
        <v>83</v>
      </c>
      <c r="AT169" s="185" t="s">
        <v>75</v>
      </c>
      <c r="AU169" s="185" t="s">
        <v>83</v>
      </c>
      <c r="AY169" s="184" t="s">
        <v>166</v>
      </c>
      <c r="BK169" s="186">
        <f>SUM(BK170:BK176)</f>
        <v>0</v>
      </c>
    </row>
    <row r="170" spans="1:65" s="2" customFormat="1" ht="24.2" customHeight="1">
      <c r="A170" s="32"/>
      <c r="B170" s="33"/>
      <c r="C170" s="187" t="s">
        <v>350</v>
      </c>
      <c r="D170" s="187" t="s">
        <v>167</v>
      </c>
      <c r="E170" s="188" t="s">
        <v>3304</v>
      </c>
      <c r="F170" s="189" t="s">
        <v>3305</v>
      </c>
      <c r="G170" s="190" t="s">
        <v>273</v>
      </c>
      <c r="H170" s="191">
        <v>2.802</v>
      </c>
      <c r="I170" s="192"/>
      <c r="J170" s="193">
        <f>ROUND(I170*H170,2)</f>
        <v>0</v>
      </c>
      <c r="K170" s="189" t="s">
        <v>274</v>
      </c>
      <c r="L170" s="37"/>
      <c r="M170" s="194" t="s">
        <v>1</v>
      </c>
      <c r="N170" s="195" t="s">
        <v>41</v>
      </c>
      <c r="O170" s="69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98" t="s">
        <v>165</v>
      </c>
      <c r="AT170" s="198" t="s">
        <v>167</v>
      </c>
      <c r="AU170" s="198" t="s">
        <v>85</v>
      </c>
      <c r="AY170" s="15" t="s">
        <v>166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5" t="s">
        <v>83</v>
      </c>
      <c r="BK170" s="199">
        <f>ROUND(I170*H170,2)</f>
        <v>0</v>
      </c>
      <c r="BL170" s="15" t="s">
        <v>165</v>
      </c>
      <c r="BM170" s="198" t="s">
        <v>3306</v>
      </c>
    </row>
    <row r="171" spans="2:51" s="13" customFormat="1" ht="11.25">
      <c r="B171" s="200"/>
      <c r="C171" s="201"/>
      <c r="D171" s="202" t="s">
        <v>178</v>
      </c>
      <c r="E171" s="203" t="s">
        <v>1</v>
      </c>
      <c r="F171" s="204" t="s">
        <v>3307</v>
      </c>
      <c r="G171" s="201"/>
      <c r="H171" s="205">
        <v>1.182</v>
      </c>
      <c r="I171" s="206"/>
      <c r="J171" s="201"/>
      <c r="K171" s="201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178</v>
      </c>
      <c r="AU171" s="211" t="s">
        <v>85</v>
      </c>
      <c r="AV171" s="13" t="s">
        <v>85</v>
      </c>
      <c r="AW171" s="13" t="s">
        <v>32</v>
      </c>
      <c r="AX171" s="13" t="s">
        <v>76</v>
      </c>
      <c r="AY171" s="211" t="s">
        <v>166</v>
      </c>
    </row>
    <row r="172" spans="2:51" s="13" customFormat="1" ht="11.25">
      <c r="B172" s="200"/>
      <c r="C172" s="201"/>
      <c r="D172" s="202" t="s">
        <v>178</v>
      </c>
      <c r="E172" s="203" t="s">
        <v>1</v>
      </c>
      <c r="F172" s="204" t="s">
        <v>3308</v>
      </c>
      <c r="G172" s="201"/>
      <c r="H172" s="205">
        <v>1.62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178</v>
      </c>
      <c r="AU172" s="211" t="s">
        <v>85</v>
      </c>
      <c r="AV172" s="13" t="s">
        <v>85</v>
      </c>
      <c r="AW172" s="13" t="s">
        <v>32</v>
      </c>
      <c r="AX172" s="13" t="s">
        <v>76</v>
      </c>
      <c r="AY172" s="211" t="s">
        <v>166</v>
      </c>
    </row>
    <row r="173" spans="1:65" s="2" customFormat="1" ht="21.75" customHeight="1">
      <c r="A173" s="32"/>
      <c r="B173" s="33"/>
      <c r="C173" s="187" t="s">
        <v>359</v>
      </c>
      <c r="D173" s="187" t="s">
        <v>167</v>
      </c>
      <c r="E173" s="188" t="s">
        <v>3309</v>
      </c>
      <c r="F173" s="189" t="s">
        <v>3310</v>
      </c>
      <c r="G173" s="190" t="s">
        <v>176</v>
      </c>
      <c r="H173" s="191">
        <v>3</v>
      </c>
      <c r="I173" s="192"/>
      <c r="J173" s="193">
        <f>ROUND(I173*H173,2)</f>
        <v>0</v>
      </c>
      <c r="K173" s="189" t="s">
        <v>274</v>
      </c>
      <c r="L173" s="37"/>
      <c r="M173" s="194" t="s">
        <v>1</v>
      </c>
      <c r="N173" s="195" t="s">
        <v>41</v>
      </c>
      <c r="O173" s="69"/>
      <c r="P173" s="196">
        <f>O173*H173</f>
        <v>0</v>
      </c>
      <c r="Q173" s="196">
        <v>0.0066</v>
      </c>
      <c r="R173" s="196">
        <f>Q173*H173</f>
        <v>0.019799999999999998</v>
      </c>
      <c r="S173" s="196">
        <v>0</v>
      </c>
      <c r="T173" s="197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98" t="s">
        <v>165</v>
      </c>
      <c r="AT173" s="198" t="s">
        <v>167</v>
      </c>
      <c r="AU173" s="198" t="s">
        <v>85</v>
      </c>
      <c r="AY173" s="15" t="s">
        <v>166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5" t="s">
        <v>83</v>
      </c>
      <c r="BK173" s="199">
        <f>ROUND(I173*H173,2)</f>
        <v>0</v>
      </c>
      <c r="BL173" s="15" t="s">
        <v>165</v>
      </c>
      <c r="BM173" s="198" t="s">
        <v>3311</v>
      </c>
    </row>
    <row r="174" spans="1:65" s="2" customFormat="1" ht="24.2" customHeight="1">
      <c r="A174" s="32"/>
      <c r="B174" s="33"/>
      <c r="C174" s="219" t="s">
        <v>364</v>
      </c>
      <c r="D174" s="219" t="s">
        <v>345</v>
      </c>
      <c r="E174" s="220" t="s">
        <v>3312</v>
      </c>
      <c r="F174" s="221" t="s">
        <v>3313</v>
      </c>
      <c r="G174" s="222" t="s">
        <v>176</v>
      </c>
      <c r="H174" s="223">
        <v>1</v>
      </c>
      <c r="I174" s="224"/>
      <c r="J174" s="225">
        <f>ROUND(I174*H174,2)</f>
        <v>0</v>
      </c>
      <c r="K174" s="221" t="s">
        <v>274</v>
      </c>
      <c r="L174" s="226"/>
      <c r="M174" s="227" t="s">
        <v>1</v>
      </c>
      <c r="N174" s="228" t="s">
        <v>41</v>
      </c>
      <c r="O174" s="69"/>
      <c r="P174" s="196">
        <f>O174*H174</f>
        <v>0</v>
      </c>
      <c r="Q174" s="196">
        <v>0.032</v>
      </c>
      <c r="R174" s="196">
        <f>Q174*H174</f>
        <v>0.032</v>
      </c>
      <c r="S174" s="196">
        <v>0</v>
      </c>
      <c r="T174" s="197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98" t="s">
        <v>218</v>
      </c>
      <c r="AT174" s="198" t="s">
        <v>345</v>
      </c>
      <c r="AU174" s="198" t="s">
        <v>85</v>
      </c>
      <c r="AY174" s="15" t="s">
        <v>166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5" t="s">
        <v>83</v>
      </c>
      <c r="BK174" s="199">
        <f>ROUND(I174*H174,2)</f>
        <v>0</v>
      </c>
      <c r="BL174" s="15" t="s">
        <v>165</v>
      </c>
      <c r="BM174" s="198" t="s">
        <v>3314</v>
      </c>
    </row>
    <row r="175" spans="1:65" s="2" customFormat="1" ht="24.2" customHeight="1">
      <c r="A175" s="32"/>
      <c r="B175" s="33"/>
      <c r="C175" s="219" t="s">
        <v>7</v>
      </c>
      <c r="D175" s="219" t="s">
        <v>345</v>
      </c>
      <c r="E175" s="220" t="s">
        <v>3315</v>
      </c>
      <c r="F175" s="221" t="s">
        <v>3316</v>
      </c>
      <c r="G175" s="222" t="s">
        <v>176</v>
      </c>
      <c r="H175" s="223">
        <v>1</v>
      </c>
      <c r="I175" s="224"/>
      <c r="J175" s="225">
        <f>ROUND(I175*H175,2)</f>
        <v>0</v>
      </c>
      <c r="K175" s="221" t="s">
        <v>274</v>
      </c>
      <c r="L175" s="226"/>
      <c r="M175" s="227" t="s">
        <v>1</v>
      </c>
      <c r="N175" s="228" t="s">
        <v>41</v>
      </c>
      <c r="O175" s="69"/>
      <c r="P175" s="196">
        <f>O175*H175</f>
        <v>0</v>
      </c>
      <c r="Q175" s="196">
        <v>0.081</v>
      </c>
      <c r="R175" s="196">
        <f>Q175*H175</f>
        <v>0.081</v>
      </c>
      <c r="S175" s="196">
        <v>0</v>
      </c>
      <c r="T175" s="19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98" t="s">
        <v>218</v>
      </c>
      <c r="AT175" s="198" t="s">
        <v>345</v>
      </c>
      <c r="AU175" s="198" t="s">
        <v>85</v>
      </c>
      <c r="AY175" s="15" t="s">
        <v>166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5" t="s">
        <v>83</v>
      </c>
      <c r="BK175" s="199">
        <f>ROUND(I175*H175,2)</f>
        <v>0</v>
      </c>
      <c r="BL175" s="15" t="s">
        <v>165</v>
      </c>
      <c r="BM175" s="198" t="s">
        <v>3317</v>
      </c>
    </row>
    <row r="176" spans="1:65" s="2" customFormat="1" ht="24.2" customHeight="1">
      <c r="A176" s="32"/>
      <c r="B176" s="33"/>
      <c r="C176" s="219" t="s">
        <v>379</v>
      </c>
      <c r="D176" s="219" t="s">
        <v>345</v>
      </c>
      <c r="E176" s="220" t="s">
        <v>3318</v>
      </c>
      <c r="F176" s="221" t="s">
        <v>3319</v>
      </c>
      <c r="G176" s="222" t="s">
        <v>176</v>
      </c>
      <c r="H176" s="223">
        <v>1</v>
      </c>
      <c r="I176" s="224"/>
      <c r="J176" s="225">
        <f>ROUND(I176*H176,2)</f>
        <v>0</v>
      </c>
      <c r="K176" s="221" t="s">
        <v>274</v>
      </c>
      <c r="L176" s="226"/>
      <c r="M176" s="227" t="s">
        <v>1</v>
      </c>
      <c r="N176" s="228" t="s">
        <v>41</v>
      </c>
      <c r="O176" s="69"/>
      <c r="P176" s="196">
        <f>O176*H176</f>
        <v>0</v>
      </c>
      <c r="Q176" s="196">
        <v>0.021</v>
      </c>
      <c r="R176" s="196">
        <f>Q176*H176</f>
        <v>0.021</v>
      </c>
      <c r="S176" s="196">
        <v>0</v>
      </c>
      <c r="T176" s="197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98" t="s">
        <v>218</v>
      </c>
      <c r="AT176" s="198" t="s">
        <v>345</v>
      </c>
      <c r="AU176" s="198" t="s">
        <v>85</v>
      </c>
      <c r="AY176" s="15" t="s">
        <v>166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5" t="s">
        <v>83</v>
      </c>
      <c r="BK176" s="199">
        <f>ROUND(I176*H176,2)</f>
        <v>0</v>
      </c>
      <c r="BL176" s="15" t="s">
        <v>165</v>
      </c>
      <c r="BM176" s="198" t="s">
        <v>3320</v>
      </c>
    </row>
    <row r="177" spans="2:63" s="12" customFormat="1" ht="22.9" customHeight="1">
      <c r="B177" s="173"/>
      <c r="C177" s="174"/>
      <c r="D177" s="175" t="s">
        <v>75</v>
      </c>
      <c r="E177" s="212" t="s">
        <v>192</v>
      </c>
      <c r="F177" s="212" t="s">
        <v>3321</v>
      </c>
      <c r="G177" s="174"/>
      <c r="H177" s="174"/>
      <c r="I177" s="177"/>
      <c r="J177" s="213">
        <f>BK177</f>
        <v>0</v>
      </c>
      <c r="K177" s="174"/>
      <c r="L177" s="179"/>
      <c r="M177" s="180"/>
      <c r="N177" s="181"/>
      <c r="O177" s="181"/>
      <c r="P177" s="182">
        <f>SUM(P178:P179)</f>
        <v>0</v>
      </c>
      <c r="Q177" s="181"/>
      <c r="R177" s="182">
        <f>SUM(R178:R179)</f>
        <v>0</v>
      </c>
      <c r="S177" s="181"/>
      <c r="T177" s="183">
        <f>SUM(T178:T179)</f>
        <v>0</v>
      </c>
      <c r="AR177" s="184" t="s">
        <v>83</v>
      </c>
      <c r="AT177" s="185" t="s">
        <v>75</v>
      </c>
      <c r="AU177" s="185" t="s">
        <v>83</v>
      </c>
      <c r="AY177" s="184" t="s">
        <v>166</v>
      </c>
      <c r="BK177" s="186">
        <f>SUM(BK178:BK179)</f>
        <v>0</v>
      </c>
    </row>
    <row r="178" spans="1:65" s="2" customFormat="1" ht="16.5" customHeight="1">
      <c r="A178" s="32"/>
      <c r="B178" s="33"/>
      <c r="C178" s="187" t="s">
        <v>388</v>
      </c>
      <c r="D178" s="187" t="s">
        <v>167</v>
      </c>
      <c r="E178" s="188" t="s">
        <v>3322</v>
      </c>
      <c r="F178" s="189" t="s">
        <v>3323</v>
      </c>
      <c r="G178" s="190" t="s">
        <v>297</v>
      </c>
      <c r="H178" s="191">
        <v>4</v>
      </c>
      <c r="I178" s="192"/>
      <c r="J178" s="193">
        <f>ROUND(I178*H178,2)</f>
        <v>0</v>
      </c>
      <c r="K178" s="189" t="s">
        <v>274</v>
      </c>
      <c r="L178" s="37"/>
      <c r="M178" s="194" t="s">
        <v>1</v>
      </c>
      <c r="N178" s="195" t="s">
        <v>41</v>
      </c>
      <c r="O178" s="69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98" t="s">
        <v>165</v>
      </c>
      <c r="AT178" s="198" t="s">
        <v>167</v>
      </c>
      <c r="AU178" s="198" t="s">
        <v>85</v>
      </c>
      <c r="AY178" s="15" t="s">
        <v>166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5" t="s">
        <v>83</v>
      </c>
      <c r="BK178" s="199">
        <f>ROUND(I178*H178,2)</f>
        <v>0</v>
      </c>
      <c r="BL178" s="15" t="s">
        <v>165</v>
      </c>
      <c r="BM178" s="198" t="s">
        <v>3324</v>
      </c>
    </row>
    <row r="179" spans="2:51" s="13" customFormat="1" ht="11.25">
      <c r="B179" s="200"/>
      <c r="C179" s="201"/>
      <c r="D179" s="202" t="s">
        <v>178</v>
      </c>
      <c r="E179" s="203" t="s">
        <v>1</v>
      </c>
      <c r="F179" s="204" t="s">
        <v>3288</v>
      </c>
      <c r="G179" s="201"/>
      <c r="H179" s="205">
        <v>4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178</v>
      </c>
      <c r="AU179" s="211" t="s">
        <v>85</v>
      </c>
      <c r="AV179" s="13" t="s">
        <v>85</v>
      </c>
      <c r="AW179" s="13" t="s">
        <v>32</v>
      </c>
      <c r="AX179" s="13" t="s">
        <v>76</v>
      </c>
      <c r="AY179" s="211" t="s">
        <v>166</v>
      </c>
    </row>
    <row r="180" spans="2:63" s="12" customFormat="1" ht="22.9" customHeight="1">
      <c r="B180" s="173"/>
      <c r="C180" s="174"/>
      <c r="D180" s="175" t="s">
        <v>75</v>
      </c>
      <c r="E180" s="212" t="s">
        <v>218</v>
      </c>
      <c r="F180" s="212" t="s">
        <v>2035</v>
      </c>
      <c r="G180" s="174"/>
      <c r="H180" s="174"/>
      <c r="I180" s="177"/>
      <c r="J180" s="213">
        <f>BK180</f>
        <v>0</v>
      </c>
      <c r="K180" s="174"/>
      <c r="L180" s="179"/>
      <c r="M180" s="180"/>
      <c r="N180" s="181"/>
      <c r="O180" s="181"/>
      <c r="P180" s="182">
        <f>SUM(P181:P200)</f>
        <v>0</v>
      </c>
      <c r="Q180" s="181"/>
      <c r="R180" s="182">
        <f>SUM(R181:R200)</f>
        <v>14.734113700000002</v>
      </c>
      <c r="S180" s="181"/>
      <c r="T180" s="183">
        <f>SUM(T181:T200)</f>
        <v>0</v>
      </c>
      <c r="AR180" s="184" t="s">
        <v>83</v>
      </c>
      <c r="AT180" s="185" t="s">
        <v>75</v>
      </c>
      <c r="AU180" s="185" t="s">
        <v>83</v>
      </c>
      <c r="AY180" s="184" t="s">
        <v>166</v>
      </c>
      <c r="BK180" s="186">
        <f>SUM(BK181:BK200)</f>
        <v>0</v>
      </c>
    </row>
    <row r="181" spans="1:65" s="2" customFormat="1" ht="16.5" customHeight="1">
      <c r="A181" s="32"/>
      <c r="B181" s="33"/>
      <c r="C181" s="187" t="s">
        <v>393</v>
      </c>
      <c r="D181" s="187" t="s">
        <v>167</v>
      </c>
      <c r="E181" s="188" t="s">
        <v>3325</v>
      </c>
      <c r="F181" s="189" t="s">
        <v>3326</v>
      </c>
      <c r="G181" s="190" t="s">
        <v>176</v>
      </c>
      <c r="H181" s="191">
        <v>1</v>
      </c>
      <c r="I181" s="192"/>
      <c r="J181" s="193">
        <f>ROUND(I181*H181,2)</f>
        <v>0</v>
      </c>
      <c r="K181" s="189" t="s">
        <v>1</v>
      </c>
      <c r="L181" s="37"/>
      <c r="M181" s="194" t="s">
        <v>1</v>
      </c>
      <c r="N181" s="195" t="s">
        <v>41</v>
      </c>
      <c r="O181" s="69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98" t="s">
        <v>165</v>
      </c>
      <c r="AT181" s="198" t="s">
        <v>167</v>
      </c>
      <c r="AU181" s="198" t="s">
        <v>85</v>
      </c>
      <c r="AY181" s="15" t="s">
        <v>166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5" t="s">
        <v>83</v>
      </c>
      <c r="BK181" s="199">
        <f>ROUND(I181*H181,2)</f>
        <v>0</v>
      </c>
      <c r="BL181" s="15" t="s">
        <v>165</v>
      </c>
      <c r="BM181" s="198" t="s">
        <v>3327</v>
      </c>
    </row>
    <row r="182" spans="1:65" s="2" customFormat="1" ht="16.5" customHeight="1">
      <c r="A182" s="32"/>
      <c r="B182" s="33"/>
      <c r="C182" s="187" t="s">
        <v>398</v>
      </c>
      <c r="D182" s="187" t="s">
        <v>167</v>
      </c>
      <c r="E182" s="188" t="s">
        <v>3328</v>
      </c>
      <c r="F182" s="189" t="s">
        <v>3329</v>
      </c>
      <c r="G182" s="190" t="s">
        <v>176</v>
      </c>
      <c r="H182" s="191">
        <v>1</v>
      </c>
      <c r="I182" s="192"/>
      <c r="J182" s="193">
        <f>ROUND(I182*H182,2)</f>
        <v>0</v>
      </c>
      <c r="K182" s="189" t="s">
        <v>1</v>
      </c>
      <c r="L182" s="37"/>
      <c r="M182" s="194" t="s">
        <v>1</v>
      </c>
      <c r="N182" s="195" t="s">
        <v>41</v>
      </c>
      <c r="O182" s="69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98" t="s">
        <v>165</v>
      </c>
      <c r="AT182" s="198" t="s">
        <v>167</v>
      </c>
      <c r="AU182" s="198" t="s">
        <v>85</v>
      </c>
      <c r="AY182" s="15" t="s">
        <v>166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5" t="s">
        <v>83</v>
      </c>
      <c r="BK182" s="199">
        <f>ROUND(I182*H182,2)</f>
        <v>0</v>
      </c>
      <c r="BL182" s="15" t="s">
        <v>165</v>
      </c>
      <c r="BM182" s="198" t="s">
        <v>3330</v>
      </c>
    </row>
    <row r="183" spans="1:65" s="2" customFormat="1" ht="24.2" customHeight="1">
      <c r="A183" s="32"/>
      <c r="B183" s="33"/>
      <c r="C183" s="187" t="s">
        <v>408</v>
      </c>
      <c r="D183" s="187" t="s">
        <v>167</v>
      </c>
      <c r="E183" s="188" t="s">
        <v>3331</v>
      </c>
      <c r="F183" s="189" t="s">
        <v>3332</v>
      </c>
      <c r="G183" s="190" t="s">
        <v>382</v>
      </c>
      <c r="H183" s="191">
        <v>27</v>
      </c>
      <c r="I183" s="192"/>
      <c r="J183" s="193">
        <f>ROUND(I183*H183,2)</f>
        <v>0</v>
      </c>
      <c r="K183" s="189" t="s">
        <v>274</v>
      </c>
      <c r="L183" s="37"/>
      <c r="M183" s="194" t="s">
        <v>1</v>
      </c>
      <c r="N183" s="195" t="s">
        <v>41</v>
      </c>
      <c r="O183" s="69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98" t="s">
        <v>165</v>
      </c>
      <c r="AT183" s="198" t="s">
        <v>167</v>
      </c>
      <c r="AU183" s="198" t="s">
        <v>85</v>
      </c>
      <c r="AY183" s="15" t="s">
        <v>166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5" t="s">
        <v>83</v>
      </c>
      <c r="BK183" s="199">
        <f>ROUND(I183*H183,2)</f>
        <v>0</v>
      </c>
      <c r="BL183" s="15" t="s">
        <v>165</v>
      </c>
      <c r="BM183" s="198" t="s">
        <v>3333</v>
      </c>
    </row>
    <row r="184" spans="1:65" s="2" customFormat="1" ht="21.75" customHeight="1">
      <c r="A184" s="32"/>
      <c r="B184" s="33"/>
      <c r="C184" s="219" t="s">
        <v>414</v>
      </c>
      <c r="D184" s="219" t="s">
        <v>345</v>
      </c>
      <c r="E184" s="220" t="s">
        <v>3334</v>
      </c>
      <c r="F184" s="221" t="s">
        <v>3335</v>
      </c>
      <c r="G184" s="222" t="s">
        <v>382</v>
      </c>
      <c r="H184" s="223">
        <v>29.7</v>
      </c>
      <c r="I184" s="224"/>
      <c r="J184" s="225">
        <f>ROUND(I184*H184,2)</f>
        <v>0</v>
      </c>
      <c r="K184" s="221" t="s">
        <v>274</v>
      </c>
      <c r="L184" s="226"/>
      <c r="M184" s="227" t="s">
        <v>1</v>
      </c>
      <c r="N184" s="228" t="s">
        <v>41</v>
      </c>
      <c r="O184" s="69"/>
      <c r="P184" s="196">
        <f>O184*H184</f>
        <v>0</v>
      </c>
      <c r="Q184" s="196">
        <v>0.00106</v>
      </c>
      <c r="R184" s="196">
        <f>Q184*H184</f>
        <v>0.031481999999999996</v>
      </c>
      <c r="S184" s="196">
        <v>0</v>
      </c>
      <c r="T184" s="197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98" t="s">
        <v>218</v>
      </c>
      <c r="AT184" s="198" t="s">
        <v>345</v>
      </c>
      <c r="AU184" s="198" t="s">
        <v>85</v>
      </c>
      <c r="AY184" s="15" t="s">
        <v>166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5" t="s">
        <v>83</v>
      </c>
      <c r="BK184" s="199">
        <f>ROUND(I184*H184,2)</f>
        <v>0</v>
      </c>
      <c r="BL184" s="15" t="s">
        <v>165</v>
      </c>
      <c r="BM184" s="198" t="s">
        <v>3336</v>
      </c>
    </row>
    <row r="185" spans="2:51" s="13" customFormat="1" ht="11.25">
      <c r="B185" s="200"/>
      <c r="C185" s="201"/>
      <c r="D185" s="202" t="s">
        <v>178</v>
      </c>
      <c r="E185" s="201"/>
      <c r="F185" s="204" t="s">
        <v>3337</v>
      </c>
      <c r="G185" s="201"/>
      <c r="H185" s="205">
        <v>29.7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178</v>
      </c>
      <c r="AU185" s="211" t="s">
        <v>85</v>
      </c>
      <c r="AV185" s="13" t="s">
        <v>85</v>
      </c>
      <c r="AW185" s="13" t="s">
        <v>4</v>
      </c>
      <c r="AX185" s="13" t="s">
        <v>83</v>
      </c>
      <c r="AY185" s="211" t="s">
        <v>166</v>
      </c>
    </row>
    <row r="186" spans="1:65" s="2" customFormat="1" ht="16.5" customHeight="1">
      <c r="A186" s="32"/>
      <c r="B186" s="33"/>
      <c r="C186" s="187" t="s">
        <v>420</v>
      </c>
      <c r="D186" s="187" t="s">
        <v>167</v>
      </c>
      <c r="E186" s="188" t="s">
        <v>3338</v>
      </c>
      <c r="F186" s="189" t="s">
        <v>3339</v>
      </c>
      <c r="G186" s="190" t="s">
        <v>176</v>
      </c>
      <c r="H186" s="191">
        <v>1</v>
      </c>
      <c r="I186" s="192"/>
      <c r="J186" s="193">
        <f>ROUND(I186*H186,2)</f>
        <v>0</v>
      </c>
      <c r="K186" s="189" t="s">
        <v>1</v>
      </c>
      <c r="L186" s="37"/>
      <c r="M186" s="194" t="s">
        <v>1</v>
      </c>
      <c r="N186" s="195" t="s">
        <v>41</v>
      </c>
      <c r="O186" s="69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98" t="s">
        <v>165</v>
      </c>
      <c r="AT186" s="198" t="s">
        <v>167</v>
      </c>
      <c r="AU186" s="198" t="s">
        <v>85</v>
      </c>
      <c r="AY186" s="15" t="s">
        <v>166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5" t="s">
        <v>83</v>
      </c>
      <c r="BK186" s="199">
        <f>ROUND(I186*H186,2)</f>
        <v>0</v>
      </c>
      <c r="BL186" s="15" t="s">
        <v>165</v>
      </c>
      <c r="BM186" s="198" t="s">
        <v>3340</v>
      </c>
    </row>
    <row r="187" spans="1:65" s="2" customFormat="1" ht="24.2" customHeight="1">
      <c r="A187" s="32"/>
      <c r="B187" s="33"/>
      <c r="C187" s="187" t="s">
        <v>424</v>
      </c>
      <c r="D187" s="187" t="s">
        <v>167</v>
      </c>
      <c r="E187" s="188" t="s">
        <v>3341</v>
      </c>
      <c r="F187" s="189" t="s">
        <v>3342</v>
      </c>
      <c r="G187" s="190" t="s">
        <v>382</v>
      </c>
      <c r="H187" s="191">
        <v>19.7</v>
      </c>
      <c r="I187" s="192"/>
      <c r="J187" s="193">
        <f>ROUND(I187*H187,2)</f>
        <v>0</v>
      </c>
      <c r="K187" s="189" t="s">
        <v>274</v>
      </c>
      <c r="L187" s="37"/>
      <c r="M187" s="194" t="s">
        <v>1</v>
      </c>
      <c r="N187" s="195" t="s">
        <v>41</v>
      </c>
      <c r="O187" s="69"/>
      <c r="P187" s="196">
        <f>O187*H187</f>
        <v>0</v>
      </c>
      <c r="Q187" s="196">
        <v>1E-05</v>
      </c>
      <c r="R187" s="196">
        <f>Q187*H187</f>
        <v>0.00019700000000000002</v>
      </c>
      <c r="S187" s="196">
        <v>0</v>
      </c>
      <c r="T187" s="197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98" t="s">
        <v>165</v>
      </c>
      <c r="AT187" s="198" t="s">
        <v>167</v>
      </c>
      <c r="AU187" s="198" t="s">
        <v>85</v>
      </c>
      <c r="AY187" s="15" t="s">
        <v>166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5" t="s">
        <v>83</v>
      </c>
      <c r="BK187" s="199">
        <f>ROUND(I187*H187,2)</f>
        <v>0</v>
      </c>
      <c r="BL187" s="15" t="s">
        <v>165</v>
      </c>
      <c r="BM187" s="198" t="s">
        <v>3343</v>
      </c>
    </row>
    <row r="188" spans="2:51" s="13" customFormat="1" ht="11.25">
      <c r="B188" s="200"/>
      <c r="C188" s="201"/>
      <c r="D188" s="202" t="s">
        <v>178</v>
      </c>
      <c r="E188" s="203" t="s">
        <v>1</v>
      </c>
      <c r="F188" s="204" t="s">
        <v>3344</v>
      </c>
      <c r="G188" s="201"/>
      <c r="H188" s="205">
        <v>19.7</v>
      </c>
      <c r="I188" s="206"/>
      <c r="J188" s="201"/>
      <c r="K188" s="201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178</v>
      </c>
      <c r="AU188" s="211" t="s">
        <v>85</v>
      </c>
      <c r="AV188" s="13" t="s">
        <v>85</v>
      </c>
      <c r="AW188" s="13" t="s">
        <v>32</v>
      </c>
      <c r="AX188" s="13" t="s">
        <v>76</v>
      </c>
      <c r="AY188" s="211" t="s">
        <v>166</v>
      </c>
    </row>
    <row r="189" spans="1:65" s="2" customFormat="1" ht="24.2" customHeight="1">
      <c r="A189" s="32"/>
      <c r="B189" s="33"/>
      <c r="C189" s="219" t="s">
        <v>430</v>
      </c>
      <c r="D189" s="219" t="s">
        <v>345</v>
      </c>
      <c r="E189" s="220" t="s">
        <v>3345</v>
      </c>
      <c r="F189" s="221" t="s">
        <v>3346</v>
      </c>
      <c r="G189" s="222" t="s">
        <v>382</v>
      </c>
      <c r="H189" s="223">
        <v>21.473</v>
      </c>
      <c r="I189" s="224"/>
      <c r="J189" s="225">
        <f>ROUND(I189*H189,2)</f>
        <v>0</v>
      </c>
      <c r="K189" s="221" t="s">
        <v>274</v>
      </c>
      <c r="L189" s="226"/>
      <c r="M189" s="227" t="s">
        <v>1</v>
      </c>
      <c r="N189" s="228" t="s">
        <v>41</v>
      </c>
      <c r="O189" s="69"/>
      <c r="P189" s="196">
        <f>O189*H189</f>
        <v>0</v>
      </c>
      <c r="Q189" s="196">
        <v>0.0029</v>
      </c>
      <c r="R189" s="196">
        <f>Q189*H189</f>
        <v>0.06227169999999999</v>
      </c>
      <c r="S189" s="196">
        <v>0</v>
      </c>
      <c r="T189" s="19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98" t="s">
        <v>218</v>
      </c>
      <c r="AT189" s="198" t="s">
        <v>345</v>
      </c>
      <c r="AU189" s="198" t="s">
        <v>85</v>
      </c>
      <c r="AY189" s="15" t="s">
        <v>166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5" t="s">
        <v>83</v>
      </c>
      <c r="BK189" s="199">
        <f>ROUND(I189*H189,2)</f>
        <v>0</v>
      </c>
      <c r="BL189" s="15" t="s">
        <v>165</v>
      </c>
      <c r="BM189" s="198" t="s">
        <v>3347</v>
      </c>
    </row>
    <row r="190" spans="2:51" s="13" customFormat="1" ht="11.25">
      <c r="B190" s="200"/>
      <c r="C190" s="201"/>
      <c r="D190" s="202" t="s">
        <v>178</v>
      </c>
      <c r="E190" s="201"/>
      <c r="F190" s="204" t="s">
        <v>3348</v>
      </c>
      <c r="G190" s="201"/>
      <c r="H190" s="205">
        <v>21.473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178</v>
      </c>
      <c r="AU190" s="211" t="s">
        <v>85</v>
      </c>
      <c r="AV190" s="13" t="s">
        <v>85</v>
      </c>
      <c r="AW190" s="13" t="s">
        <v>4</v>
      </c>
      <c r="AX190" s="13" t="s">
        <v>83</v>
      </c>
      <c r="AY190" s="211" t="s">
        <v>166</v>
      </c>
    </row>
    <row r="191" spans="1:65" s="2" customFormat="1" ht="16.5" customHeight="1">
      <c r="A191" s="32"/>
      <c r="B191" s="33"/>
      <c r="C191" s="187" t="s">
        <v>434</v>
      </c>
      <c r="D191" s="187" t="s">
        <v>167</v>
      </c>
      <c r="E191" s="188" t="s">
        <v>3349</v>
      </c>
      <c r="F191" s="189" t="s">
        <v>3350</v>
      </c>
      <c r="G191" s="190" t="s">
        <v>382</v>
      </c>
      <c r="H191" s="191">
        <v>27</v>
      </c>
      <c r="I191" s="192"/>
      <c r="J191" s="193">
        <f aca="true" t="shared" si="0" ref="J191:J200">ROUND(I191*H191,2)</f>
        <v>0</v>
      </c>
      <c r="K191" s="189" t="s">
        <v>274</v>
      </c>
      <c r="L191" s="37"/>
      <c r="M191" s="194" t="s">
        <v>1</v>
      </c>
      <c r="N191" s="195" t="s">
        <v>41</v>
      </c>
      <c r="O191" s="69"/>
      <c r="P191" s="196">
        <f aca="true" t="shared" si="1" ref="P191:P200">O191*H191</f>
        <v>0</v>
      </c>
      <c r="Q191" s="196">
        <v>0</v>
      </c>
      <c r="R191" s="196">
        <f aca="true" t="shared" si="2" ref="R191:R200">Q191*H191</f>
        <v>0</v>
      </c>
      <c r="S191" s="196">
        <v>0</v>
      </c>
      <c r="T191" s="197">
        <f aca="true" t="shared" si="3" ref="T191:T200"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98" t="s">
        <v>165</v>
      </c>
      <c r="AT191" s="198" t="s">
        <v>167</v>
      </c>
      <c r="AU191" s="198" t="s">
        <v>85</v>
      </c>
      <c r="AY191" s="15" t="s">
        <v>166</v>
      </c>
      <c r="BE191" s="199">
        <f aca="true" t="shared" si="4" ref="BE191:BE200">IF(N191="základní",J191,0)</f>
        <v>0</v>
      </c>
      <c r="BF191" s="199">
        <f aca="true" t="shared" si="5" ref="BF191:BF200">IF(N191="snížená",J191,0)</f>
        <v>0</v>
      </c>
      <c r="BG191" s="199">
        <f aca="true" t="shared" si="6" ref="BG191:BG200">IF(N191="zákl. přenesená",J191,0)</f>
        <v>0</v>
      </c>
      <c r="BH191" s="199">
        <f aca="true" t="shared" si="7" ref="BH191:BH200">IF(N191="sníž. přenesená",J191,0)</f>
        <v>0</v>
      </c>
      <c r="BI191" s="199">
        <f aca="true" t="shared" si="8" ref="BI191:BI200">IF(N191="nulová",J191,0)</f>
        <v>0</v>
      </c>
      <c r="BJ191" s="15" t="s">
        <v>83</v>
      </c>
      <c r="BK191" s="199">
        <f aca="true" t="shared" si="9" ref="BK191:BK200">ROUND(I191*H191,2)</f>
        <v>0</v>
      </c>
      <c r="BL191" s="15" t="s">
        <v>165</v>
      </c>
      <c r="BM191" s="198" t="s">
        <v>3351</v>
      </c>
    </row>
    <row r="192" spans="1:65" s="2" customFormat="1" ht="33" customHeight="1">
      <c r="A192" s="32"/>
      <c r="B192" s="33"/>
      <c r="C192" s="187" t="s">
        <v>440</v>
      </c>
      <c r="D192" s="187" t="s">
        <v>167</v>
      </c>
      <c r="E192" s="188" t="s">
        <v>3352</v>
      </c>
      <c r="F192" s="189" t="s">
        <v>3353</v>
      </c>
      <c r="G192" s="190" t="s">
        <v>176</v>
      </c>
      <c r="H192" s="191">
        <v>2</v>
      </c>
      <c r="I192" s="192"/>
      <c r="J192" s="193">
        <f t="shared" si="0"/>
        <v>0</v>
      </c>
      <c r="K192" s="189" t="s">
        <v>274</v>
      </c>
      <c r="L192" s="37"/>
      <c r="M192" s="194" t="s">
        <v>1</v>
      </c>
      <c r="N192" s="195" t="s">
        <v>41</v>
      </c>
      <c r="O192" s="69"/>
      <c r="P192" s="196">
        <f t="shared" si="1"/>
        <v>0</v>
      </c>
      <c r="Q192" s="196">
        <v>2.11676</v>
      </c>
      <c r="R192" s="196">
        <f t="shared" si="2"/>
        <v>4.23352</v>
      </c>
      <c r="S192" s="196">
        <v>0</v>
      </c>
      <c r="T192" s="197">
        <f t="shared" si="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98" t="s">
        <v>165</v>
      </c>
      <c r="AT192" s="198" t="s">
        <v>167</v>
      </c>
      <c r="AU192" s="198" t="s">
        <v>85</v>
      </c>
      <c r="AY192" s="15" t="s">
        <v>166</v>
      </c>
      <c r="BE192" s="199">
        <f t="shared" si="4"/>
        <v>0</v>
      </c>
      <c r="BF192" s="199">
        <f t="shared" si="5"/>
        <v>0</v>
      </c>
      <c r="BG192" s="199">
        <f t="shared" si="6"/>
        <v>0</v>
      </c>
      <c r="BH192" s="199">
        <f t="shared" si="7"/>
        <v>0</v>
      </c>
      <c r="BI192" s="199">
        <f t="shared" si="8"/>
        <v>0</v>
      </c>
      <c r="BJ192" s="15" t="s">
        <v>83</v>
      </c>
      <c r="BK192" s="199">
        <f t="shared" si="9"/>
        <v>0</v>
      </c>
      <c r="BL192" s="15" t="s">
        <v>165</v>
      </c>
      <c r="BM192" s="198" t="s">
        <v>3354</v>
      </c>
    </row>
    <row r="193" spans="1:65" s="2" customFormat="1" ht="24.2" customHeight="1">
      <c r="A193" s="32"/>
      <c r="B193" s="33"/>
      <c r="C193" s="219" t="s">
        <v>444</v>
      </c>
      <c r="D193" s="219" t="s">
        <v>345</v>
      </c>
      <c r="E193" s="220" t="s">
        <v>3355</v>
      </c>
      <c r="F193" s="221" t="s">
        <v>3356</v>
      </c>
      <c r="G193" s="222" t="s">
        <v>176</v>
      </c>
      <c r="H193" s="223">
        <v>2</v>
      </c>
      <c r="I193" s="224"/>
      <c r="J193" s="225">
        <f t="shared" si="0"/>
        <v>0</v>
      </c>
      <c r="K193" s="221" t="s">
        <v>274</v>
      </c>
      <c r="L193" s="226"/>
      <c r="M193" s="227" t="s">
        <v>1</v>
      </c>
      <c r="N193" s="228" t="s">
        <v>41</v>
      </c>
      <c r="O193" s="69"/>
      <c r="P193" s="196">
        <f t="shared" si="1"/>
        <v>0</v>
      </c>
      <c r="Q193" s="196">
        <v>0.181</v>
      </c>
      <c r="R193" s="196">
        <f t="shared" si="2"/>
        <v>0.362</v>
      </c>
      <c r="S193" s="196">
        <v>0</v>
      </c>
      <c r="T193" s="197">
        <f t="shared" si="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98" t="s">
        <v>916</v>
      </c>
      <c r="AT193" s="198" t="s">
        <v>345</v>
      </c>
      <c r="AU193" s="198" t="s">
        <v>85</v>
      </c>
      <c r="AY193" s="15" t="s">
        <v>166</v>
      </c>
      <c r="BE193" s="199">
        <f t="shared" si="4"/>
        <v>0</v>
      </c>
      <c r="BF193" s="199">
        <f t="shared" si="5"/>
        <v>0</v>
      </c>
      <c r="BG193" s="199">
        <f t="shared" si="6"/>
        <v>0</v>
      </c>
      <c r="BH193" s="199">
        <f t="shared" si="7"/>
        <v>0</v>
      </c>
      <c r="BI193" s="199">
        <f t="shared" si="8"/>
        <v>0</v>
      </c>
      <c r="BJ193" s="15" t="s">
        <v>83</v>
      </c>
      <c r="BK193" s="199">
        <f t="shared" si="9"/>
        <v>0</v>
      </c>
      <c r="BL193" s="15" t="s">
        <v>916</v>
      </c>
      <c r="BM193" s="198" t="s">
        <v>3357</v>
      </c>
    </row>
    <row r="194" spans="1:65" s="2" customFormat="1" ht="24.2" customHeight="1">
      <c r="A194" s="32"/>
      <c r="B194" s="33"/>
      <c r="C194" s="219" t="s">
        <v>449</v>
      </c>
      <c r="D194" s="219" t="s">
        <v>345</v>
      </c>
      <c r="E194" s="220" t="s">
        <v>3358</v>
      </c>
      <c r="F194" s="221" t="s">
        <v>3359</v>
      </c>
      <c r="G194" s="222" t="s">
        <v>176</v>
      </c>
      <c r="H194" s="223">
        <v>2</v>
      </c>
      <c r="I194" s="224"/>
      <c r="J194" s="225">
        <f t="shared" si="0"/>
        <v>0</v>
      </c>
      <c r="K194" s="221" t="s">
        <v>274</v>
      </c>
      <c r="L194" s="226"/>
      <c r="M194" s="227" t="s">
        <v>1</v>
      </c>
      <c r="N194" s="228" t="s">
        <v>41</v>
      </c>
      <c r="O194" s="69"/>
      <c r="P194" s="196">
        <f t="shared" si="1"/>
        <v>0</v>
      </c>
      <c r="Q194" s="196">
        <v>0.254</v>
      </c>
      <c r="R194" s="196">
        <f t="shared" si="2"/>
        <v>0.508</v>
      </c>
      <c r="S194" s="196">
        <v>0</v>
      </c>
      <c r="T194" s="197">
        <f t="shared" si="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98" t="s">
        <v>916</v>
      </c>
      <c r="AT194" s="198" t="s">
        <v>345</v>
      </c>
      <c r="AU194" s="198" t="s">
        <v>85</v>
      </c>
      <c r="AY194" s="15" t="s">
        <v>166</v>
      </c>
      <c r="BE194" s="199">
        <f t="shared" si="4"/>
        <v>0</v>
      </c>
      <c r="BF194" s="199">
        <f t="shared" si="5"/>
        <v>0</v>
      </c>
      <c r="BG194" s="199">
        <f t="shared" si="6"/>
        <v>0</v>
      </c>
      <c r="BH194" s="199">
        <f t="shared" si="7"/>
        <v>0</v>
      </c>
      <c r="BI194" s="199">
        <f t="shared" si="8"/>
        <v>0</v>
      </c>
      <c r="BJ194" s="15" t="s">
        <v>83</v>
      </c>
      <c r="BK194" s="199">
        <f t="shared" si="9"/>
        <v>0</v>
      </c>
      <c r="BL194" s="15" t="s">
        <v>916</v>
      </c>
      <c r="BM194" s="198" t="s">
        <v>3360</v>
      </c>
    </row>
    <row r="195" spans="1:65" s="2" customFormat="1" ht="16.5" customHeight="1">
      <c r="A195" s="32"/>
      <c r="B195" s="33"/>
      <c r="C195" s="219" t="s">
        <v>453</v>
      </c>
      <c r="D195" s="219" t="s">
        <v>345</v>
      </c>
      <c r="E195" s="220" t="s">
        <v>3361</v>
      </c>
      <c r="F195" s="221" t="s">
        <v>3362</v>
      </c>
      <c r="G195" s="222" t="s">
        <v>176</v>
      </c>
      <c r="H195" s="223">
        <v>2</v>
      </c>
      <c r="I195" s="224"/>
      <c r="J195" s="225">
        <f t="shared" si="0"/>
        <v>0</v>
      </c>
      <c r="K195" s="221" t="s">
        <v>274</v>
      </c>
      <c r="L195" s="226"/>
      <c r="M195" s="227" t="s">
        <v>1</v>
      </c>
      <c r="N195" s="228" t="s">
        <v>41</v>
      </c>
      <c r="O195" s="69"/>
      <c r="P195" s="196">
        <f t="shared" si="1"/>
        <v>0</v>
      </c>
      <c r="Q195" s="196">
        <v>1.363</v>
      </c>
      <c r="R195" s="196">
        <f t="shared" si="2"/>
        <v>2.726</v>
      </c>
      <c r="S195" s="196">
        <v>0</v>
      </c>
      <c r="T195" s="197">
        <f t="shared" si="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98" t="s">
        <v>916</v>
      </c>
      <c r="AT195" s="198" t="s">
        <v>345</v>
      </c>
      <c r="AU195" s="198" t="s">
        <v>85</v>
      </c>
      <c r="AY195" s="15" t="s">
        <v>166</v>
      </c>
      <c r="BE195" s="199">
        <f t="shared" si="4"/>
        <v>0</v>
      </c>
      <c r="BF195" s="199">
        <f t="shared" si="5"/>
        <v>0</v>
      </c>
      <c r="BG195" s="199">
        <f t="shared" si="6"/>
        <v>0</v>
      </c>
      <c r="BH195" s="199">
        <f t="shared" si="7"/>
        <v>0</v>
      </c>
      <c r="BI195" s="199">
        <f t="shared" si="8"/>
        <v>0</v>
      </c>
      <c r="BJ195" s="15" t="s">
        <v>83</v>
      </c>
      <c r="BK195" s="199">
        <f t="shared" si="9"/>
        <v>0</v>
      </c>
      <c r="BL195" s="15" t="s">
        <v>916</v>
      </c>
      <c r="BM195" s="198" t="s">
        <v>3363</v>
      </c>
    </row>
    <row r="196" spans="1:65" s="2" customFormat="1" ht="16.5" customHeight="1">
      <c r="A196" s="32"/>
      <c r="B196" s="33"/>
      <c r="C196" s="219" t="s">
        <v>459</v>
      </c>
      <c r="D196" s="219" t="s">
        <v>345</v>
      </c>
      <c r="E196" s="220" t="s">
        <v>3364</v>
      </c>
      <c r="F196" s="221" t="s">
        <v>3365</v>
      </c>
      <c r="G196" s="222" t="s">
        <v>176</v>
      </c>
      <c r="H196" s="223">
        <v>4</v>
      </c>
      <c r="I196" s="224"/>
      <c r="J196" s="225">
        <f t="shared" si="0"/>
        <v>0</v>
      </c>
      <c r="K196" s="221" t="s">
        <v>1</v>
      </c>
      <c r="L196" s="226"/>
      <c r="M196" s="227" t="s">
        <v>1</v>
      </c>
      <c r="N196" s="228" t="s">
        <v>41</v>
      </c>
      <c r="O196" s="69"/>
      <c r="P196" s="196">
        <f t="shared" si="1"/>
        <v>0</v>
      </c>
      <c r="Q196" s="196">
        <v>1.35</v>
      </c>
      <c r="R196" s="196">
        <f t="shared" si="2"/>
        <v>5.4</v>
      </c>
      <c r="S196" s="196">
        <v>0</v>
      </c>
      <c r="T196" s="197">
        <f t="shared" si="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98" t="s">
        <v>916</v>
      </c>
      <c r="AT196" s="198" t="s">
        <v>345</v>
      </c>
      <c r="AU196" s="198" t="s">
        <v>85</v>
      </c>
      <c r="AY196" s="15" t="s">
        <v>166</v>
      </c>
      <c r="BE196" s="199">
        <f t="shared" si="4"/>
        <v>0</v>
      </c>
      <c r="BF196" s="199">
        <f t="shared" si="5"/>
        <v>0</v>
      </c>
      <c r="BG196" s="199">
        <f t="shared" si="6"/>
        <v>0</v>
      </c>
      <c r="BH196" s="199">
        <f t="shared" si="7"/>
        <v>0</v>
      </c>
      <c r="BI196" s="199">
        <f t="shared" si="8"/>
        <v>0</v>
      </c>
      <c r="BJ196" s="15" t="s">
        <v>83</v>
      </c>
      <c r="BK196" s="199">
        <f t="shared" si="9"/>
        <v>0</v>
      </c>
      <c r="BL196" s="15" t="s">
        <v>916</v>
      </c>
      <c r="BM196" s="198" t="s">
        <v>3366</v>
      </c>
    </row>
    <row r="197" spans="1:65" s="2" customFormat="1" ht="21.75" customHeight="1">
      <c r="A197" s="32"/>
      <c r="B197" s="33"/>
      <c r="C197" s="187" t="s">
        <v>472</v>
      </c>
      <c r="D197" s="187" t="s">
        <v>167</v>
      </c>
      <c r="E197" s="188" t="s">
        <v>3367</v>
      </c>
      <c r="F197" s="189" t="s">
        <v>3368</v>
      </c>
      <c r="G197" s="190" t="s">
        <v>176</v>
      </c>
      <c r="H197" s="191">
        <v>4</v>
      </c>
      <c r="I197" s="192"/>
      <c r="J197" s="193">
        <f t="shared" si="0"/>
        <v>0</v>
      </c>
      <c r="K197" s="189" t="s">
        <v>1</v>
      </c>
      <c r="L197" s="37"/>
      <c r="M197" s="194" t="s">
        <v>1</v>
      </c>
      <c r="N197" s="195" t="s">
        <v>41</v>
      </c>
      <c r="O197" s="69"/>
      <c r="P197" s="196">
        <f t="shared" si="1"/>
        <v>0</v>
      </c>
      <c r="Q197" s="196">
        <v>0.14494</v>
      </c>
      <c r="R197" s="196">
        <f t="shared" si="2"/>
        <v>0.57976</v>
      </c>
      <c r="S197" s="196">
        <v>0</v>
      </c>
      <c r="T197" s="197">
        <f t="shared" si="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98" t="s">
        <v>165</v>
      </c>
      <c r="AT197" s="198" t="s">
        <v>167</v>
      </c>
      <c r="AU197" s="198" t="s">
        <v>85</v>
      </c>
      <c r="AY197" s="15" t="s">
        <v>166</v>
      </c>
      <c r="BE197" s="199">
        <f t="shared" si="4"/>
        <v>0</v>
      </c>
      <c r="BF197" s="199">
        <f t="shared" si="5"/>
        <v>0</v>
      </c>
      <c r="BG197" s="199">
        <f t="shared" si="6"/>
        <v>0</v>
      </c>
      <c r="BH197" s="199">
        <f t="shared" si="7"/>
        <v>0</v>
      </c>
      <c r="BI197" s="199">
        <f t="shared" si="8"/>
        <v>0</v>
      </c>
      <c r="BJ197" s="15" t="s">
        <v>83</v>
      </c>
      <c r="BK197" s="199">
        <f t="shared" si="9"/>
        <v>0</v>
      </c>
      <c r="BL197" s="15" t="s">
        <v>165</v>
      </c>
      <c r="BM197" s="198" t="s">
        <v>3369</v>
      </c>
    </row>
    <row r="198" spans="1:65" s="2" customFormat="1" ht="24.2" customHeight="1">
      <c r="A198" s="32"/>
      <c r="B198" s="33"/>
      <c r="C198" s="187" t="s">
        <v>484</v>
      </c>
      <c r="D198" s="187" t="s">
        <v>167</v>
      </c>
      <c r="E198" s="188" t="s">
        <v>3370</v>
      </c>
      <c r="F198" s="189" t="s">
        <v>3371</v>
      </c>
      <c r="G198" s="190" t="s">
        <v>176</v>
      </c>
      <c r="H198" s="191">
        <v>2</v>
      </c>
      <c r="I198" s="192"/>
      <c r="J198" s="193">
        <f t="shared" si="0"/>
        <v>0</v>
      </c>
      <c r="K198" s="189" t="s">
        <v>274</v>
      </c>
      <c r="L198" s="37"/>
      <c r="M198" s="194" t="s">
        <v>1</v>
      </c>
      <c r="N198" s="195" t="s">
        <v>41</v>
      </c>
      <c r="O198" s="69"/>
      <c r="P198" s="196">
        <f t="shared" si="1"/>
        <v>0</v>
      </c>
      <c r="Q198" s="196">
        <v>0.21734</v>
      </c>
      <c r="R198" s="196">
        <f t="shared" si="2"/>
        <v>0.43468</v>
      </c>
      <c r="S198" s="196">
        <v>0</v>
      </c>
      <c r="T198" s="197">
        <f t="shared" si="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98" t="s">
        <v>165</v>
      </c>
      <c r="AT198" s="198" t="s">
        <v>167</v>
      </c>
      <c r="AU198" s="198" t="s">
        <v>85</v>
      </c>
      <c r="AY198" s="15" t="s">
        <v>166</v>
      </c>
      <c r="BE198" s="199">
        <f t="shared" si="4"/>
        <v>0</v>
      </c>
      <c r="BF198" s="199">
        <f t="shared" si="5"/>
        <v>0</v>
      </c>
      <c r="BG198" s="199">
        <f t="shared" si="6"/>
        <v>0</v>
      </c>
      <c r="BH198" s="199">
        <f t="shared" si="7"/>
        <v>0</v>
      </c>
      <c r="BI198" s="199">
        <f t="shared" si="8"/>
        <v>0</v>
      </c>
      <c r="BJ198" s="15" t="s">
        <v>83</v>
      </c>
      <c r="BK198" s="199">
        <f t="shared" si="9"/>
        <v>0</v>
      </c>
      <c r="BL198" s="15" t="s">
        <v>165</v>
      </c>
      <c r="BM198" s="198" t="s">
        <v>3372</v>
      </c>
    </row>
    <row r="199" spans="1:65" s="2" customFormat="1" ht="21.75" customHeight="1">
      <c r="A199" s="32"/>
      <c r="B199" s="33"/>
      <c r="C199" s="219" t="s">
        <v>489</v>
      </c>
      <c r="D199" s="219" t="s">
        <v>345</v>
      </c>
      <c r="E199" s="220" t="s">
        <v>3373</v>
      </c>
      <c r="F199" s="221" t="s">
        <v>3374</v>
      </c>
      <c r="G199" s="222" t="s">
        <v>176</v>
      </c>
      <c r="H199" s="223">
        <v>2</v>
      </c>
      <c r="I199" s="224"/>
      <c r="J199" s="225">
        <f t="shared" si="0"/>
        <v>0</v>
      </c>
      <c r="K199" s="221" t="s">
        <v>274</v>
      </c>
      <c r="L199" s="226"/>
      <c r="M199" s="227" t="s">
        <v>1</v>
      </c>
      <c r="N199" s="228" t="s">
        <v>41</v>
      </c>
      <c r="O199" s="69"/>
      <c r="P199" s="196">
        <f t="shared" si="1"/>
        <v>0</v>
      </c>
      <c r="Q199" s="196">
        <v>0.196</v>
      </c>
      <c r="R199" s="196">
        <f t="shared" si="2"/>
        <v>0.392</v>
      </c>
      <c r="S199" s="196">
        <v>0</v>
      </c>
      <c r="T199" s="197">
        <f t="shared" si="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98" t="s">
        <v>218</v>
      </c>
      <c r="AT199" s="198" t="s">
        <v>345</v>
      </c>
      <c r="AU199" s="198" t="s">
        <v>85</v>
      </c>
      <c r="AY199" s="15" t="s">
        <v>166</v>
      </c>
      <c r="BE199" s="199">
        <f t="shared" si="4"/>
        <v>0</v>
      </c>
      <c r="BF199" s="199">
        <f t="shared" si="5"/>
        <v>0</v>
      </c>
      <c r="BG199" s="199">
        <f t="shared" si="6"/>
        <v>0</v>
      </c>
      <c r="BH199" s="199">
        <f t="shared" si="7"/>
        <v>0</v>
      </c>
      <c r="BI199" s="199">
        <f t="shared" si="8"/>
        <v>0</v>
      </c>
      <c r="BJ199" s="15" t="s">
        <v>83</v>
      </c>
      <c r="BK199" s="199">
        <f t="shared" si="9"/>
        <v>0</v>
      </c>
      <c r="BL199" s="15" t="s">
        <v>165</v>
      </c>
      <c r="BM199" s="198" t="s">
        <v>3375</v>
      </c>
    </row>
    <row r="200" spans="1:65" s="2" customFormat="1" ht="21.75" customHeight="1">
      <c r="A200" s="32"/>
      <c r="B200" s="33"/>
      <c r="C200" s="187" t="s">
        <v>495</v>
      </c>
      <c r="D200" s="187" t="s">
        <v>167</v>
      </c>
      <c r="E200" s="188" t="s">
        <v>3376</v>
      </c>
      <c r="F200" s="189" t="s">
        <v>3377</v>
      </c>
      <c r="G200" s="190" t="s">
        <v>382</v>
      </c>
      <c r="H200" s="191">
        <v>46.7</v>
      </c>
      <c r="I200" s="192"/>
      <c r="J200" s="193">
        <f t="shared" si="0"/>
        <v>0</v>
      </c>
      <c r="K200" s="189" t="s">
        <v>274</v>
      </c>
      <c r="L200" s="37"/>
      <c r="M200" s="194" t="s">
        <v>1</v>
      </c>
      <c r="N200" s="195" t="s">
        <v>41</v>
      </c>
      <c r="O200" s="69"/>
      <c r="P200" s="196">
        <f t="shared" si="1"/>
        <v>0</v>
      </c>
      <c r="Q200" s="196">
        <v>9E-05</v>
      </c>
      <c r="R200" s="196">
        <f t="shared" si="2"/>
        <v>0.004203</v>
      </c>
      <c r="S200" s="196">
        <v>0</v>
      </c>
      <c r="T200" s="197">
        <f t="shared" si="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98" t="s">
        <v>165</v>
      </c>
      <c r="AT200" s="198" t="s">
        <v>167</v>
      </c>
      <c r="AU200" s="198" t="s">
        <v>85</v>
      </c>
      <c r="AY200" s="15" t="s">
        <v>166</v>
      </c>
      <c r="BE200" s="199">
        <f t="shared" si="4"/>
        <v>0</v>
      </c>
      <c r="BF200" s="199">
        <f t="shared" si="5"/>
        <v>0</v>
      </c>
      <c r="BG200" s="199">
        <f t="shared" si="6"/>
        <v>0</v>
      </c>
      <c r="BH200" s="199">
        <f t="shared" si="7"/>
        <v>0</v>
      </c>
      <c r="BI200" s="199">
        <f t="shared" si="8"/>
        <v>0</v>
      </c>
      <c r="BJ200" s="15" t="s">
        <v>83</v>
      </c>
      <c r="BK200" s="199">
        <f t="shared" si="9"/>
        <v>0</v>
      </c>
      <c r="BL200" s="15" t="s">
        <v>165</v>
      </c>
      <c r="BM200" s="198" t="s">
        <v>3378</v>
      </c>
    </row>
    <row r="201" spans="2:63" s="12" customFormat="1" ht="22.9" customHeight="1">
      <c r="B201" s="173"/>
      <c r="C201" s="174"/>
      <c r="D201" s="175" t="s">
        <v>75</v>
      </c>
      <c r="E201" s="212" t="s">
        <v>613</v>
      </c>
      <c r="F201" s="212" t="s">
        <v>614</v>
      </c>
      <c r="G201" s="174"/>
      <c r="H201" s="174"/>
      <c r="I201" s="177"/>
      <c r="J201" s="213">
        <f>BK201</f>
        <v>0</v>
      </c>
      <c r="K201" s="174"/>
      <c r="L201" s="179"/>
      <c r="M201" s="180"/>
      <c r="N201" s="181"/>
      <c r="O201" s="181"/>
      <c r="P201" s="182">
        <f>P202</f>
        <v>0</v>
      </c>
      <c r="Q201" s="181"/>
      <c r="R201" s="182">
        <f>R202</f>
        <v>0</v>
      </c>
      <c r="S201" s="181"/>
      <c r="T201" s="183">
        <f>T202</f>
        <v>0</v>
      </c>
      <c r="AR201" s="184" t="s">
        <v>83</v>
      </c>
      <c r="AT201" s="185" t="s">
        <v>75</v>
      </c>
      <c r="AU201" s="185" t="s">
        <v>83</v>
      </c>
      <c r="AY201" s="184" t="s">
        <v>166</v>
      </c>
      <c r="BK201" s="186">
        <f>BK202</f>
        <v>0</v>
      </c>
    </row>
    <row r="202" spans="1:65" s="2" customFormat="1" ht="24.2" customHeight="1">
      <c r="A202" s="32"/>
      <c r="B202" s="33"/>
      <c r="C202" s="187" t="s">
        <v>500</v>
      </c>
      <c r="D202" s="187" t="s">
        <v>167</v>
      </c>
      <c r="E202" s="188" t="s">
        <v>3379</v>
      </c>
      <c r="F202" s="189" t="s">
        <v>3380</v>
      </c>
      <c r="G202" s="190" t="s">
        <v>288</v>
      </c>
      <c r="H202" s="191">
        <v>7.904</v>
      </c>
      <c r="I202" s="192"/>
      <c r="J202" s="193">
        <f>ROUND(I202*H202,2)</f>
        <v>0</v>
      </c>
      <c r="K202" s="189" t="s">
        <v>274</v>
      </c>
      <c r="L202" s="37"/>
      <c r="M202" s="214" t="s">
        <v>1</v>
      </c>
      <c r="N202" s="215" t="s">
        <v>41</v>
      </c>
      <c r="O202" s="216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98" t="s">
        <v>165</v>
      </c>
      <c r="AT202" s="198" t="s">
        <v>167</v>
      </c>
      <c r="AU202" s="198" t="s">
        <v>85</v>
      </c>
      <c r="AY202" s="15" t="s">
        <v>166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5" t="s">
        <v>83</v>
      </c>
      <c r="BK202" s="199">
        <f>ROUND(I202*H202,2)</f>
        <v>0</v>
      </c>
      <c r="BL202" s="15" t="s">
        <v>165</v>
      </c>
      <c r="BM202" s="198" t="s">
        <v>3381</v>
      </c>
    </row>
    <row r="203" spans="1:31" s="2" customFormat="1" ht="6.95" customHeight="1">
      <c r="A203" s="32"/>
      <c r="B203" s="52"/>
      <c r="C203" s="53"/>
      <c r="D203" s="53"/>
      <c r="E203" s="53"/>
      <c r="F203" s="53"/>
      <c r="G203" s="53"/>
      <c r="H203" s="53"/>
      <c r="I203" s="53"/>
      <c r="J203" s="53"/>
      <c r="K203" s="53"/>
      <c r="L203" s="37"/>
      <c r="M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</row>
  </sheetData>
  <sheetProtection algorithmName="SHA-512" hashValue="S09+SQjzHo6kaHH74UYGMCfq64tk59c56/PCzkGwsJMv9nS5K0dRma4OudrkSOVbZt3h2TlF2yPvARpcONdfxg==" saltValue="oZj60BVZ3D7cfM2ocuwsaWGbWz4zjnGe9b1jJDl1+g2J5+HGtsnEQzaSXYo2Sv18Rims+Mar+dUc5u5INBsBuA==" spinCount="100000" sheet="1" objects="1" scenarios="1" formatColumns="0" formatRows="0" autoFilter="0"/>
  <autoFilter ref="C126:K202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5" t="s">
        <v>133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85</v>
      </c>
    </row>
    <row r="4" spans="2:46" s="1" customFormat="1" ht="24.95" customHeight="1">
      <c r="B4" s="18"/>
      <c r="D4" s="115" t="s">
        <v>137</v>
      </c>
      <c r="L4" s="18"/>
      <c r="M4" s="116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17" t="s">
        <v>16</v>
      </c>
      <c r="L6" s="18"/>
    </row>
    <row r="7" spans="2:12" s="1" customFormat="1" ht="16.5" customHeight="1">
      <c r="B7" s="18"/>
      <c r="E7" s="277" t="str">
        <f>'Rekapitulace stavby'!K6</f>
        <v>Dům s pečovatelskou službou Hranice</v>
      </c>
      <c r="F7" s="278"/>
      <c r="G7" s="278"/>
      <c r="H7" s="278"/>
      <c r="L7" s="18"/>
    </row>
    <row r="8" spans="2:12" s="1" customFormat="1" ht="12" customHeight="1">
      <c r="B8" s="18"/>
      <c r="D8" s="117" t="s">
        <v>138</v>
      </c>
      <c r="L8" s="18"/>
    </row>
    <row r="9" spans="1:31" s="2" customFormat="1" ht="16.5" customHeight="1">
      <c r="A9" s="32"/>
      <c r="B9" s="37"/>
      <c r="C9" s="32"/>
      <c r="D9" s="32"/>
      <c r="E9" s="277" t="s">
        <v>3243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117" t="s">
        <v>245</v>
      </c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7"/>
      <c r="C11" s="32"/>
      <c r="D11" s="32"/>
      <c r="E11" s="279" t="s">
        <v>3382</v>
      </c>
      <c r="F11" s="280"/>
      <c r="G11" s="280"/>
      <c r="H11" s="280"/>
      <c r="I11" s="32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7"/>
      <c r="C12" s="32"/>
      <c r="D12" s="32"/>
      <c r="E12" s="32"/>
      <c r="F12" s="32"/>
      <c r="G12" s="32"/>
      <c r="H12" s="32"/>
      <c r="I12" s="32"/>
      <c r="J12" s="32"/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7"/>
      <c r="C13" s="32"/>
      <c r="D13" s="117" t="s">
        <v>18</v>
      </c>
      <c r="E13" s="32"/>
      <c r="F13" s="108" t="s">
        <v>1</v>
      </c>
      <c r="G13" s="32"/>
      <c r="H13" s="32"/>
      <c r="I13" s="117" t="s">
        <v>19</v>
      </c>
      <c r="J13" s="108" t="s">
        <v>1</v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7" t="s">
        <v>20</v>
      </c>
      <c r="E14" s="32"/>
      <c r="F14" s="108" t="s">
        <v>21</v>
      </c>
      <c r="G14" s="32"/>
      <c r="H14" s="32"/>
      <c r="I14" s="117" t="s">
        <v>22</v>
      </c>
      <c r="J14" s="118" t="str">
        <f>'Rekapitulace stavby'!AN8</f>
        <v>12. 3. 2021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7"/>
      <c r="C15" s="32"/>
      <c r="D15" s="32"/>
      <c r="E15" s="32"/>
      <c r="F15" s="32"/>
      <c r="G15" s="32"/>
      <c r="H15" s="32"/>
      <c r="I15" s="32"/>
      <c r="J15" s="32"/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7"/>
      <c r="C16" s="32"/>
      <c r="D16" s="117" t="s">
        <v>24</v>
      </c>
      <c r="E16" s="32"/>
      <c r="F16" s="32"/>
      <c r="G16" s="32"/>
      <c r="H16" s="32"/>
      <c r="I16" s="117" t="s">
        <v>25</v>
      </c>
      <c r="J16" s="108" t="s">
        <v>1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7"/>
      <c r="C17" s="32"/>
      <c r="D17" s="32"/>
      <c r="E17" s="108" t="s">
        <v>26</v>
      </c>
      <c r="F17" s="32"/>
      <c r="G17" s="32"/>
      <c r="H17" s="32"/>
      <c r="I17" s="117" t="s">
        <v>27</v>
      </c>
      <c r="J17" s="108" t="s">
        <v>1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7"/>
      <c r="C19" s="32"/>
      <c r="D19" s="117" t="s">
        <v>28</v>
      </c>
      <c r="E19" s="32"/>
      <c r="F19" s="32"/>
      <c r="G19" s="32"/>
      <c r="H19" s="32"/>
      <c r="I19" s="117" t="s">
        <v>25</v>
      </c>
      <c r="J19" s="28" t="str">
        <f>'Rekapitulace stavby'!AN13</f>
        <v>Vyplň údaj</v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7"/>
      <c r="C20" s="32"/>
      <c r="D20" s="32"/>
      <c r="E20" s="281" t="str">
        <f>'Rekapitulace stavby'!E14</f>
        <v>Vyplň údaj</v>
      </c>
      <c r="F20" s="282"/>
      <c r="G20" s="282"/>
      <c r="H20" s="282"/>
      <c r="I20" s="117" t="s">
        <v>27</v>
      </c>
      <c r="J20" s="28" t="str">
        <f>'Rekapitulace stavby'!AN14</f>
        <v>Vyplň údaj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7"/>
      <c r="C22" s="32"/>
      <c r="D22" s="117" t="s">
        <v>30</v>
      </c>
      <c r="E22" s="32"/>
      <c r="F22" s="32"/>
      <c r="G22" s="32"/>
      <c r="H22" s="32"/>
      <c r="I22" s="117" t="s">
        <v>25</v>
      </c>
      <c r="J22" s="108" t="s">
        <v>1</v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7"/>
      <c r="C23" s="32"/>
      <c r="D23" s="32"/>
      <c r="E23" s="108" t="s">
        <v>31</v>
      </c>
      <c r="F23" s="32"/>
      <c r="G23" s="32"/>
      <c r="H23" s="32"/>
      <c r="I23" s="117" t="s">
        <v>27</v>
      </c>
      <c r="J23" s="108" t="s">
        <v>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7"/>
      <c r="C25" s="32"/>
      <c r="D25" s="117" t="s">
        <v>33</v>
      </c>
      <c r="E25" s="32"/>
      <c r="F25" s="32"/>
      <c r="G25" s="32"/>
      <c r="H25" s="32"/>
      <c r="I25" s="117" t="s">
        <v>25</v>
      </c>
      <c r="J25" s="108" t="s">
        <v>1</v>
      </c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7"/>
      <c r="C26" s="32"/>
      <c r="D26" s="32"/>
      <c r="E26" s="108" t="s">
        <v>34</v>
      </c>
      <c r="F26" s="32"/>
      <c r="G26" s="32"/>
      <c r="H26" s="32"/>
      <c r="I26" s="117" t="s">
        <v>27</v>
      </c>
      <c r="J26" s="108" t="s">
        <v>1</v>
      </c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7"/>
      <c r="C28" s="32"/>
      <c r="D28" s="117" t="s">
        <v>35</v>
      </c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19"/>
      <c r="B29" s="120"/>
      <c r="C29" s="119"/>
      <c r="D29" s="119"/>
      <c r="E29" s="283" t="s">
        <v>1</v>
      </c>
      <c r="F29" s="283"/>
      <c r="G29" s="283"/>
      <c r="H29" s="283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2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3" t="s">
        <v>36</v>
      </c>
      <c r="E32" s="32"/>
      <c r="F32" s="32"/>
      <c r="G32" s="32"/>
      <c r="H32" s="32"/>
      <c r="I32" s="32"/>
      <c r="J32" s="124">
        <f>ROUND(J125,2)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2"/>
      <c r="J33" s="122"/>
      <c r="K33" s="12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5" t="s">
        <v>38</v>
      </c>
      <c r="G34" s="32"/>
      <c r="H34" s="32"/>
      <c r="I34" s="125" t="s">
        <v>37</v>
      </c>
      <c r="J34" s="125" t="s">
        <v>39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6" t="s">
        <v>40</v>
      </c>
      <c r="E35" s="117" t="s">
        <v>41</v>
      </c>
      <c r="F35" s="127">
        <f>ROUND((SUM(BE125:BE193)),2)</f>
        <v>0</v>
      </c>
      <c r="G35" s="32"/>
      <c r="H35" s="32"/>
      <c r="I35" s="128">
        <v>0.21</v>
      </c>
      <c r="J35" s="127">
        <f>ROUND(((SUM(BE125:BE193))*I35),2)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7" t="s">
        <v>42</v>
      </c>
      <c r="F36" s="127">
        <f>ROUND((SUM(BF125:BF193)),2)</f>
        <v>0</v>
      </c>
      <c r="G36" s="32"/>
      <c r="H36" s="32"/>
      <c r="I36" s="128">
        <v>0.15</v>
      </c>
      <c r="J36" s="127">
        <f>ROUND(((SUM(BF125:BF193))*I36),2)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7" t="s">
        <v>43</v>
      </c>
      <c r="F37" s="127">
        <f>ROUND((SUM(BG125:BG193)),2)</f>
        <v>0</v>
      </c>
      <c r="G37" s="32"/>
      <c r="H37" s="32"/>
      <c r="I37" s="128">
        <v>0.21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7" t="s">
        <v>44</v>
      </c>
      <c r="F38" s="127">
        <f>ROUND((SUM(BH125:BH193)),2)</f>
        <v>0</v>
      </c>
      <c r="G38" s="32"/>
      <c r="H38" s="32"/>
      <c r="I38" s="128">
        <v>0.15</v>
      </c>
      <c r="J38" s="127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7" t="s">
        <v>45</v>
      </c>
      <c r="F39" s="127">
        <f>ROUND((SUM(BI125:BI193)),2)</f>
        <v>0</v>
      </c>
      <c r="G39" s="32"/>
      <c r="H39" s="32"/>
      <c r="I39" s="128">
        <v>0</v>
      </c>
      <c r="J39" s="127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9"/>
      <c r="D41" s="130" t="s">
        <v>46</v>
      </c>
      <c r="E41" s="131"/>
      <c r="F41" s="131"/>
      <c r="G41" s="132" t="s">
        <v>47</v>
      </c>
      <c r="H41" s="133" t="s">
        <v>48</v>
      </c>
      <c r="I41" s="131"/>
      <c r="J41" s="134">
        <f>SUM(J32:J39)</f>
        <v>0</v>
      </c>
      <c r="K41" s="135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36" t="s">
        <v>49</v>
      </c>
      <c r="E50" s="137"/>
      <c r="F50" s="137"/>
      <c r="G50" s="136" t="s">
        <v>50</v>
      </c>
      <c r="H50" s="137"/>
      <c r="I50" s="137"/>
      <c r="J50" s="137"/>
      <c r="K50" s="137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38" t="s">
        <v>51</v>
      </c>
      <c r="E61" s="139"/>
      <c r="F61" s="140" t="s">
        <v>52</v>
      </c>
      <c r="G61" s="138" t="s">
        <v>51</v>
      </c>
      <c r="H61" s="139"/>
      <c r="I61" s="139"/>
      <c r="J61" s="141" t="s">
        <v>52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6" t="s">
        <v>53</v>
      </c>
      <c r="E65" s="142"/>
      <c r="F65" s="142"/>
      <c r="G65" s="136" t="s">
        <v>54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38" t="s">
        <v>51</v>
      </c>
      <c r="E76" s="139"/>
      <c r="F76" s="140" t="s">
        <v>52</v>
      </c>
      <c r="G76" s="138" t="s">
        <v>51</v>
      </c>
      <c r="H76" s="139"/>
      <c r="I76" s="139"/>
      <c r="J76" s="141" t="s">
        <v>52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4" t="str">
        <f>E7</f>
        <v>Dům s pečovatelskou službou Hranice</v>
      </c>
      <c r="F85" s="285"/>
      <c r="G85" s="285"/>
      <c r="H85" s="285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19"/>
      <c r="C86" s="27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2"/>
      <c r="B87" s="33"/>
      <c r="C87" s="34"/>
      <c r="D87" s="34"/>
      <c r="E87" s="284" t="s">
        <v>3243</v>
      </c>
      <c r="F87" s="286"/>
      <c r="G87" s="286"/>
      <c r="H87" s="286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245</v>
      </c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237" t="str">
        <f>E11</f>
        <v>320 - IO 211 - Dešťová kanalizace</v>
      </c>
      <c r="F89" s="286"/>
      <c r="G89" s="286"/>
      <c r="H89" s="286"/>
      <c r="I89" s="34"/>
      <c r="J89" s="34"/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4"/>
      <c r="E91" s="34"/>
      <c r="F91" s="25" t="str">
        <f>F14</f>
        <v>Hranice u Aše</v>
      </c>
      <c r="G91" s="34"/>
      <c r="H91" s="34"/>
      <c r="I91" s="27" t="s">
        <v>22</v>
      </c>
      <c r="J91" s="64" t="str">
        <f>IF(J14="","",J14)</f>
        <v>12. 3. 2021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4"/>
      <c r="E93" s="34"/>
      <c r="F93" s="25" t="str">
        <f>E17</f>
        <v>Město Hranice</v>
      </c>
      <c r="G93" s="34"/>
      <c r="H93" s="34"/>
      <c r="I93" s="27" t="s">
        <v>30</v>
      </c>
      <c r="J93" s="30" t="str">
        <f>E23</f>
        <v>ing.Kostner Petr</v>
      </c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4"/>
      <c r="E94" s="34"/>
      <c r="F94" s="25" t="str">
        <f>IF(E20="","",E20)</f>
        <v>Vyplň údaj</v>
      </c>
      <c r="G94" s="34"/>
      <c r="H94" s="34"/>
      <c r="I94" s="27" t="s">
        <v>33</v>
      </c>
      <c r="J94" s="30" t="str">
        <f>E26</f>
        <v>Milan Hájek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47" t="s">
        <v>141</v>
      </c>
      <c r="D96" s="148"/>
      <c r="E96" s="148"/>
      <c r="F96" s="148"/>
      <c r="G96" s="148"/>
      <c r="H96" s="148"/>
      <c r="I96" s="148"/>
      <c r="J96" s="149" t="s">
        <v>142</v>
      </c>
      <c r="K96" s="148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49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50" t="s">
        <v>143</v>
      </c>
      <c r="D98" s="34"/>
      <c r="E98" s="34"/>
      <c r="F98" s="34"/>
      <c r="G98" s="34"/>
      <c r="H98" s="34"/>
      <c r="I98" s="34"/>
      <c r="J98" s="82">
        <f>J125</f>
        <v>0</v>
      </c>
      <c r="K98" s="34"/>
      <c r="L98" s="49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5" t="s">
        <v>144</v>
      </c>
    </row>
    <row r="99" spans="2:12" s="9" customFormat="1" ht="24.95" customHeight="1">
      <c r="B99" s="151"/>
      <c r="C99" s="152"/>
      <c r="D99" s="153" t="s">
        <v>247</v>
      </c>
      <c r="E99" s="154"/>
      <c r="F99" s="154"/>
      <c r="G99" s="154"/>
      <c r="H99" s="154"/>
      <c r="I99" s="154"/>
      <c r="J99" s="155">
        <f>J126</f>
        <v>0</v>
      </c>
      <c r="K99" s="152"/>
      <c r="L99" s="156"/>
    </row>
    <row r="100" spans="2:12" s="10" customFormat="1" ht="19.9" customHeight="1">
      <c r="B100" s="157"/>
      <c r="C100" s="102"/>
      <c r="D100" s="158" t="s">
        <v>248</v>
      </c>
      <c r="E100" s="159"/>
      <c r="F100" s="159"/>
      <c r="G100" s="159"/>
      <c r="H100" s="159"/>
      <c r="I100" s="159"/>
      <c r="J100" s="160">
        <f>J127</f>
        <v>0</v>
      </c>
      <c r="K100" s="102"/>
      <c r="L100" s="161"/>
    </row>
    <row r="101" spans="2:12" s="10" customFormat="1" ht="19.9" customHeight="1">
      <c r="B101" s="157"/>
      <c r="C101" s="102"/>
      <c r="D101" s="158" t="s">
        <v>251</v>
      </c>
      <c r="E101" s="159"/>
      <c r="F101" s="159"/>
      <c r="G101" s="159"/>
      <c r="H101" s="159"/>
      <c r="I101" s="159"/>
      <c r="J101" s="160">
        <f>J149</f>
        <v>0</v>
      </c>
      <c r="K101" s="102"/>
      <c r="L101" s="161"/>
    </row>
    <row r="102" spans="2:12" s="10" customFormat="1" ht="19.9" customHeight="1">
      <c r="B102" s="157"/>
      <c r="C102" s="102"/>
      <c r="D102" s="158" t="s">
        <v>1986</v>
      </c>
      <c r="E102" s="159"/>
      <c r="F102" s="159"/>
      <c r="G102" s="159"/>
      <c r="H102" s="159"/>
      <c r="I102" s="159"/>
      <c r="J102" s="160">
        <f>J152</f>
        <v>0</v>
      </c>
      <c r="K102" s="102"/>
      <c r="L102" s="161"/>
    </row>
    <row r="103" spans="2:12" s="10" customFormat="1" ht="19.9" customHeight="1">
      <c r="B103" s="157"/>
      <c r="C103" s="102"/>
      <c r="D103" s="158" t="s">
        <v>255</v>
      </c>
      <c r="E103" s="159"/>
      <c r="F103" s="159"/>
      <c r="G103" s="159"/>
      <c r="H103" s="159"/>
      <c r="I103" s="159"/>
      <c r="J103" s="160">
        <f>J192</f>
        <v>0</v>
      </c>
      <c r="K103" s="102"/>
      <c r="L103" s="161"/>
    </row>
    <row r="104" spans="1:31" s="2" customFormat="1" ht="21.75" customHeight="1">
      <c r="A104" s="32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52"/>
      <c r="C105" s="53"/>
      <c r="D105" s="53"/>
      <c r="E105" s="53"/>
      <c r="F105" s="53"/>
      <c r="G105" s="53"/>
      <c r="H105" s="53"/>
      <c r="I105" s="53"/>
      <c r="J105" s="53"/>
      <c r="K105" s="53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150</v>
      </c>
      <c r="D110" s="34"/>
      <c r="E110" s="34"/>
      <c r="F110" s="34"/>
      <c r="G110" s="34"/>
      <c r="H110" s="34"/>
      <c r="I110" s="34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4"/>
      <c r="E112" s="34"/>
      <c r="F112" s="34"/>
      <c r="G112" s="34"/>
      <c r="H112" s="34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4"/>
      <c r="D113" s="34"/>
      <c r="E113" s="284" t="str">
        <f>E7</f>
        <v>Dům s pečovatelskou službou Hranice</v>
      </c>
      <c r="F113" s="285"/>
      <c r="G113" s="285"/>
      <c r="H113" s="285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2:12" s="1" customFormat="1" ht="12" customHeight="1">
      <c r="B114" s="19"/>
      <c r="C114" s="27" t="s">
        <v>138</v>
      </c>
      <c r="D114" s="20"/>
      <c r="E114" s="20"/>
      <c r="F114" s="20"/>
      <c r="G114" s="20"/>
      <c r="H114" s="20"/>
      <c r="I114" s="20"/>
      <c r="J114" s="20"/>
      <c r="K114" s="20"/>
      <c r="L114" s="18"/>
    </row>
    <row r="115" spans="1:31" s="2" customFormat="1" ht="16.5" customHeight="1">
      <c r="A115" s="32"/>
      <c r="B115" s="33"/>
      <c r="C115" s="34"/>
      <c r="D115" s="34"/>
      <c r="E115" s="284" t="s">
        <v>3243</v>
      </c>
      <c r="F115" s="286"/>
      <c r="G115" s="286"/>
      <c r="H115" s="286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245</v>
      </c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4"/>
      <c r="D117" s="34"/>
      <c r="E117" s="237" t="str">
        <f>E11</f>
        <v>320 - IO 211 - Dešťová kanalizace</v>
      </c>
      <c r="F117" s="286"/>
      <c r="G117" s="286"/>
      <c r="H117" s="286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20</v>
      </c>
      <c r="D119" s="34"/>
      <c r="E119" s="34"/>
      <c r="F119" s="25" t="str">
        <f>F14</f>
        <v>Hranice u Aše</v>
      </c>
      <c r="G119" s="34"/>
      <c r="H119" s="34"/>
      <c r="I119" s="27" t="s">
        <v>22</v>
      </c>
      <c r="J119" s="64" t="str">
        <f>IF(J14="","",J14)</f>
        <v>12. 3. 2021</v>
      </c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2" customHeight="1">
      <c r="A121" s="32"/>
      <c r="B121" s="33"/>
      <c r="C121" s="27" t="s">
        <v>24</v>
      </c>
      <c r="D121" s="34"/>
      <c r="E121" s="34"/>
      <c r="F121" s="25" t="str">
        <f>E17</f>
        <v>Město Hranice</v>
      </c>
      <c r="G121" s="34"/>
      <c r="H121" s="34"/>
      <c r="I121" s="27" t="s">
        <v>30</v>
      </c>
      <c r="J121" s="30" t="str">
        <f>E23</f>
        <v>ing.Kostner Petr</v>
      </c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28</v>
      </c>
      <c r="D122" s="34"/>
      <c r="E122" s="34"/>
      <c r="F122" s="25" t="str">
        <f>IF(E20="","",E20)</f>
        <v>Vyplň údaj</v>
      </c>
      <c r="G122" s="34"/>
      <c r="H122" s="34"/>
      <c r="I122" s="27" t="s">
        <v>33</v>
      </c>
      <c r="J122" s="30" t="str">
        <f>E26</f>
        <v>Milan Hájek</v>
      </c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5" customHeight="1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62"/>
      <c r="B124" s="163"/>
      <c r="C124" s="164" t="s">
        <v>151</v>
      </c>
      <c r="D124" s="165" t="s">
        <v>61</v>
      </c>
      <c r="E124" s="165" t="s">
        <v>57</v>
      </c>
      <c r="F124" s="165" t="s">
        <v>58</v>
      </c>
      <c r="G124" s="165" t="s">
        <v>152</v>
      </c>
      <c r="H124" s="165" t="s">
        <v>153</v>
      </c>
      <c r="I124" s="165" t="s">
        <v>154</v>
      </c>
      <c r="J124" s="165" t="s">
        <v>142</v>
      </c>
      <c r="K124" s="166" t="s">
        <v>155</v>
      </c>
      <c r="L124" s="167"/>
      <c r="M124" s="73" t="s">
        <v>1</v>
      </c>
      <c r="N124" s="74" t="s">
        <v>40</v>
      </c>
      <c r="O124" s="74" t="s">
        <v>156</v>
      </c>
      <c r="P124" s="74" t="s">
        <v>157</v>
      </c>
      <c r="Q124" s="74" t="s">
        <v>158</v>
      </c>
      <c r="R124" s="74" t="s">
        <v>159</v>
      </c>
      <c r="S124" s="74" t="s">
        <v>160</v>
      </c>
      <c r="T124" s="75" t="s">
        <v>161</v>
      </c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</row>
    <row r="125" spans="1:63" s="2" customFormat="1" ht="22.9" customHeight="1">
      <c r="A125" s="32"/>
      <c r="B125" s="33"/>
      <c r="C125" s="80" t="s">
        <v>162</v>
      </c>
      <c r="D125" s="34"/>
      <c r="E125" s="34"/>
      <c r="F125" s="34"/>
      <c r="G125" s="34"/>
      <c r="H125" s="34"/>
      <c r="I125" s="34"/>
      <c r="J125" s="168">
        <f>BK125</f>
        <v>0</v>
      </c>
      <c r="K125" s="34"/>
      <c r="L125" s="37"/>
      <c r="M125" s="76"/>
      <c r="N125" s="169"/>
      <c r="O125" s="77"/>
      <c r="P125" s="170">
        <f>P126</f>
        <v>0</v>
      </c>
      <c r="Q125" s="77"/>
      <c r="R125" s="170">
        <f>R126</f>
        <v>7.01597975</v>
      </c>
      <c r="S125" s="77"/>
      <c r="T125" s="171">
        <f>T126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5" t="s">
        <v>75</v>
      </c>
      <c r="AU125" s="15" t="s">
        <v>144</v>
      </c>
      <c r="BK125" s="172">
        <f>BK126</f>
        <v>0</v>
      </c>
    </row>
    <row r="126" spans="2:63" s="12" customFormat="1" ht="25.9" customHeight="1">
      <c r="B126" s="173"/>
      <c r="C126" s="174"/>
      <c r="D126" s="175" t="s">
        <v>75</v>
      </c>
      <c r="E126" s="176" t="s">
        <v>268</v>
      </c>
      <c r="F126" s="176" t="s">
        <v>269</v>
      </c>
      <c r="G126" s="174"/>
      <c r="H126" s="174"/>
      <c r="I126" s="177"/>
      <c r="J126" s="178">
        <f>BK126</f>
        <v>0</v>
      </c>
      <c r="K126" s="174"/>
      <c r="L126" s="179"/>
      <c r="M126" s="180"/>
      <c r="N126" s="181"/>
      <c r="O126" s="181"/>
      <c r="P126" s="182">
        <f>P127+P149+P152+P192</f>
        <v>0</v>
      </c>
      <c r="Q126" s="181"/>
      <c r="R126" s="182">
        <f>R127+R149+R152+R192</f>
        <v>7.01597975</v>
      </c>
      <c r="S126" s="181"/>
      <c r="T126" s="183">
        <f>T127+T149+T152+T192</f>
        <v>0</v>
      </c>
      <c r="AR126" s="184" t="s">
        <v>83</v>
      </c>
      <c r="AT126" s="185" t="s">
        <v>75</v>
      </c>
      <c r="AU126" s="185" t="s">
        <v>76</v>
      </c>
      <c r="AY126" s="184" t="s">
        <v>166</v>
      </c>
      <c r="BK126" s="186">
        <f>BK127+BK149+BK152+BK192</f>
        <v>0</v>
      </c>
    </row>
    <row r="127" spans="2:63" s="12" customFormat="1" ht="22.9" customHeight="1">
      <c r="B127" s="173"/>
      <c r="C127" s="174"/>
      <c r="D127" s="175" t="s">
        <v>75</v>
      </c>
      <c r="E127" s="212" t="s">
        <v>83</v>
      </c>
      <c r="F127" s="212" t="s">
        <v>270</v>
      </c>
      <c r="G127" s="174"/>
      <c r="H127" s="174"/>
      <c r="I127" s="177"/>
      <c r="J127" s="213">
        <f>BK127</f>
        <v>0</v>
      </c>
      <c r="K127" s="174"/>
      <c r="L127" s="179"/>
      <c r="M127" s="180"/>
      <c r="N127" s="181"/>
      <c r="O127" s="181"/>
      <c r="P127" s="182">
        <f>SUM(P128:P148)</f>
        <v>0</v>
      </c>
      <c r="Q127" s="181"/>
      <c r="R127" s="182">
        <f>SUM(R128:R148)</f>
        <v>0</v>
      </c>
      <c r="S127" s="181"/>
      <c r="T127" s="183">
        <f>SUM(T128:T148)</f>
        <v>0</v>
      </c>
      <c r="AR127" s="184" t="s">
        <v>83</v>
      </c>
      <c r="AT127" s="185" t="s">
        <v>75</v>
      </c>
      <c r="AU127" s="185" t="s">
        <v>83</v>
      </c>
      <c r="AY127" s="184" t="s">
        <v>166</v>
      </c>
      <c r="BK127" s="186">
        <f>SUM(BK128:BK148)</f>
        <v>0</v>
      </c>
    </row>
    <row r="128" spans="1:65" s="2" customFormat="1" ht="33" customHeight="1">
      <c r="A128" s="32"/>
      <c r="B128" s="33"/>
      <c r="C128" s="187" t="s">
        <v>83</v>
      </c>
      <c r="D128" s="187" t="s">
        <v>167</v>
      </c>
      <c r="E128" s="188" t="s">
        <v>3383</v>
      </c>
      <c r="F128" s="189" t="s">
        <v>3384</v>
      </c>
      <c r="G128" s="190" t="s">
        <v>273</v>
      </c>
      <c r="H128" s="191">
        <v>146.07</v>
      </c>
      <c r="I128" s="192"/>
      <c r="J128" s="193">
        <f>ROUND(I128*H128,2)</f>
        <v>0</v>
      </c>
      <c r="K128" s="189" t="s">
        <v>274</v>
      </c>
      <c r="L128" s="37"/>
      <c r="M128" s="194" t="s">
        <v>1</v>
      </c>
      <c r="N128" s="195" t="s">
        <v>41</v>
      </c>
      <c r="O128" s="69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98" t="s">
        <v>165</v>
      </c>
      <c r="AT128" s="198" t="s">
        <v>167</v>
      </c>
      <c r="AU128" s="198" t="s">
        <v>85</v>
      </c>
      <c r="AY128" s="15" t="s">
        <v>166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5" t="s">
        <v>83</v>
      </c>
      <c r="BK128" s="199">
        <f>ROUND(I128*H128,2)</f>
        <v>0</v>
      </c>
      <c r="BL128" s="15" t="s">
        <v>165</v>
      </c>
      <c r="BM128" s="198" t="s">
        <v>3385</v>
      </c>
    </row>
    <row r="129" spans="2:51" s="13" customFormat="1" ht="11.25">
      <c r="B129" s="200"/>
      <c r="C129" s="201"/>
      <c r="D129" s="202" t="s">
        <v>178</v>
      </c>
      <c r="E129" s="203" t="s">
        <v>1</v>
      </c>
      <c r="F129" s="204" t="s">
        <v>3386</v>
      </c>
      <c r="G129" s="201"/>
      <c r="H129" s="205">
        <v>146.07</v>
      </c>
      <c r="I129" s="206"/>
      <c r="J129" s="201"/>
      <c r="K129" s="201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178</v>
      </c>
      <c r="AU129" s="211" t="s">
        <v>85</v>
      </c>
      <c r="AV129" s="13" t="s">
        <v>85</v>
      </c>
      <c r="AW129" s="13" t="s">
        <v>32</v>
      </c>
      <c r="AX129" s="13" t="s">
        <v>83</v>
      </c>
      <c r="AY129" s="211" t="s">
        <v>166</v>
      </c>
    </row>
    <row r="130" spans="1:65" s="2" customFormat="1" ht="33" customHeight="1">
      <c r="A130" s="32"/>
      <c r="B130" s="33"/>
      <c r="C130" s="187" t="s">
        <v>85</v>
      </c>
      <c r="D130" s="187" t="s">
        <v>167</v>
      </c>
      <c r="E130" s="188" t="s">
        <v>283</v>
      </c>
      <c r="F130" s="189" t="s">
        <v>284</v>
      </c>
      <c r="G130" s="190" t="s">
        <v>273</v>
      </c>
      <c r="H130" s="191">
        <v>146.07</v>
      </c>
      <c r="I130" s="192"/>
      <c r="J130" s="193">
        <f>ROUND(I130*H130,2)</f>
        <v>0</v>
      </c>
      <c r="K130" s="189" t="s">
        <v>274</v>
      </c>
      <c r="L130" s="37"/>
      <c r="M130" s="194" t="s">
        <v>1</v>
      </c>
      <c r="N130" s="195" t="s">
        <v>41</v>
      </c>
      <c r="O130" s="69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98" t="s">
        <v>165</v>
      </c>
      <c r="AT130" s="198" t="s">
        <v>167</v>
      </c>
      <c r="AU130" s="198" t="s">
        <v>85</v>
      </c>
      <c r="AY130" s="15" t="s">
        <v>166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5" t="s">
        <v>83</v>
      </c>
      <c r="BK130" s="199">
        <f>ROUND(I130*H130,2)</f>
        <v>0</v>
      </c>
      <c r="BL130" s="15" t="s">
        <v>165</v>
      </c>
      <c r="BM130" s="198" t="s">
        <v>3387</v>
      </c>
    </row>
    <row r="131" spans="1:65" s="2" customFormat="1" ht="33" customHeight="1">
      <c r="A131" s="32"/>
      <c r="B131" s="33"/>
      <c r="C131" s="187" t="s">
        <v>125</v>
      </c>
      <c r="D131" s="187" t="s">
        <v>167</v>
      </c>
      <c r="E131" s="188" t="s">
        <v>286</v>
      </c>
      <c r="F131" s="189" t="s">
        <v>287</v>
      </c>
      <c r="G131" s="190" t="s">
        <v>288</v>
      </c>
      <c r="H131" s="191">
        <v>292.14</v>
      </c>
      <c r="I131" s="192"/>
      <c r="J131" s="193">
        <f>ROUND(I131*H131,2)</f>
        <v>0</v>
      </c>
      <c r="K131" s="189" t="s">
        <v>274</v>
      </c>
      <c r="L131" s="37"/>
      <c r="M131" s="194" t="s">
        <v>1</v>
      </c>
      <c r="N131" s="195" t="s">
        <v>41</v>
      </c>
      <c r="O131" s="69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98" t="s">
        <v>165</v>
      </c>
      <c r="AT131" s="198" t="s">
        <v>167</v>
      </c>
      <c r="AU131" s="198" t="s">
        <v>85</v>
      </c>
      <c r="AY131" s="15" t="s">
        <v>166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5" t="s">
        <v>83</v>
      </c>
      <c r="BK131" s="199">
        <f>ROUND(I131*H131,2)</f>
        <v>0</v>
      </c>
      <c r="BL131" s="15" t="s">
        <v>165</v>
      </c>
      <c r="BM131" s="198" t="s">
        <v>3388</v>
      </c>
    </row>
    <row r="132" spans="2:51" s="13" customFormat="1" ht="11.25">
      <c r="B132" s="200"/>
      <c r="C132" s="201"/>
      <c r="D132" s="202" t="s">
        <v>178</v>
      </c>
      <c r="E132" s="201"/>
      <c r="F132" s="204" t="s">
        <v>3389</v>
      </c>
      <c r="G132" s="201"/>
      <c r="H132" s="205">
        <v>292.14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178</v>
      </c>
      <c r="AU132" s="211" t="s">
        <v>85</v>
      </c>
      <c r="AV132" s="13" t="s">
        <v>85</v>
      </c>
      <c r="AW132" s="13" t="s">
        <v>4</v>
      </c>
      <c r="AX132" s="13" t="s">
        <v>83</v>
      </c>
      <c r="AY132" s="211" t="s">
        <v>166</v>
      </c>
    </row>
    <row r="133" spans="1:65" s="2" customFormat="1" ht="16.5" customHeight="1">
      <c r="A133" s="32"/>
      <c r="B133" s="33"/>
      <c r="C133" s="187" t="s">
        <v>165</v>
      </c>
      <c r="D133" s="187" t="s">
        <v>167</v>
      </c>
      <c r="E133" s="188" t="s">
        <v>291</v>
      </c>
      <c r="F133" s="189" t="s">
        <v>292</v>
      </c>
      <c r="G133" s="190" t="s">
        <v>273</v>
      </c>
      <c r="H133" s="191">
        <v>146.07</v>
      </c>
      <c r="I133" s="192"/>
      <c r="J133" s="193">
        <f>ROUND(I133*H133,2)</f>
        <v>0</v>
      </c>
      <c r="K133" s="189" t="s">
        <v>274</v>
      </c>
      <c r="L133" s="37"/>
      <c r="M133" s="194" t="s">
        <v>1</v>
      </c>
      <c r="N133" s="195" t="s">
        <v>41</v>
      </c>
      <c r="O133" s="69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98" t="s">
        <v>165</v>
      </c>
      <c r="AT133" s="198" t="s">
        <v>167</v>
      </c>
      <c r="AU133" s="198" t="s">
        <v>85</v>
      </c>
      <c r="AY133" s="15" t="s">
        <v>166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5" t="s">
        <v>83</v>
      </c>
      <c r="BK133" s="199">
        <f>ROUND(I133*H133,2)</f>
        <v>0</v>
      </c>
      <c r="BL133" s="15" t="s">
        <v>165</v>
      </c>
      <c r="BM133" s="198" t="s">
        <v>3390</v>
      </c>
    </row>
    <row r="134" spans="1:65" s="2" customFormat="1" ht="24.2" customHeight="1">
      <c r="A134" s="32"/>
      <c r="B134" s="33"/>
      <c r="C134" s="187" t="s">
        <v>192</v>
      </c>
      <c r="D134" s="187" t="s">
        <v>167</v>
      </c>
      <c r="E134" s="188" t="s">
        <v>1996</v>
      </c>
      <c r="F134" s="189" t="s">
        <v>1997</v>
      </c>
      <c r="G134" s="190" t="s">
        <v>273</v>
      </c>
      <c r="H134" s="191">
        <v>110.966</v>
      </c>
      <c r="I134" s="192"/>
      <c r="J134" s="193">
        <f>ROUND(I134*H134,2)</f>
        <v>0</v>
      </c>
      <c r="K134" s="189" t="s">
        <v>274</v>
      </c>
      <c r="L134" s="37"/>
      <c r="M134" s="194" t="s">
        <v>1</v>
      </c>
      <c r="N134" s="195" t="s">
        <v>41</v>
      </c>
      <c r="O134" s="69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98" t="s">
        <v>165</v>
      </c>
      <c r="AT134" s="198" t="s">
        <v>167</v>
      </c>
      <c r="AU134" s="198" t="s">
        <v>85</v>
      </c>
      <c r="AY134" s="15" t="s">
        <v>166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5" t="s">
        <v>83</v>
      </c>
      <c r="BK134" s="199">
        <f>ROUND(I134*H134,2)</f>
        <v>0</v>
      </c>
      <c r="BL134" s="15" t="s">
        <v>165</v>
      </c>
      <c r="BM134" s="198" t="s">
        <v>3391</v>
      </c>
    </row>
    <row r="135" spans="2:51" s="13" customFormat="1" ht="11.25">
      <c r="B135" s="200"/>
      <c r="C135" s="201"/>
      <c r="D135" s="202" t="s">
        <v>178</v>
      </c>
      <c r="E135" s="203" t="s">
        <v>1</v>
      </c>
      <c r="F135" s="204" t="s">
        <v>3392</v>
      </c>
      <c r="G135" s="201"/>
      <c r="H135" s="205">
        <v>4.284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178</v>
      </c>
      <c r="AU135" s="211" t="s">
        <v>85</v>
      </c>
      <c r="AV135" s="13" t="s">
        <v>85</v>
      </c>
      <c r="AW135" s="13" t="s">
        <v>32</v>
      </c>
      <c r="AX135" s="13" t="s">
        <v>76</v>
      </c>
      <c r="AY135" s="211" t="s">
        <v>166</v>
      </c>
    </row>
    <row r="136" spans="2:51" s="13" customFormat="1" ht="11.25">
      <c r="B136" s="200"/>
      <c r="C136" s="201"/>
      <c r="D136" s="202" t="s">
        <v>178</v>
      </c>
      <c r="E136" s="203" t="s">
        <v>1</v>
      </c>
      <c r="F136" s="204" t="s">
        <v>3393</v>
      </c>
      <c r="G136" s="201"/>
      <c r="H136" s="205">
        <v>73.59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178</v>
      </c>
      <c r="AU136" s="211" t="s">
        <v>85</v>
      </c>
      <c r="AV136" s="13" t="s">
        <v>85</v>
      </c>
      <c r="AW136" s="13" t="s">
        <v>32</v>
      </c>
      <c r="AX136" s="13" t="s">
        <v>76</v>
      </c>
      <c r="AY136" s="211" t="s">
        <v>166</v>
      </c>
    </row>
    <row r="137" spans="2:51" s="13" customFormat="1" ht="11.25">
      <c r="B137" s="200"/>
      <c r="C137" s="201"/>
      <c r="D137" s="202" t="s">
        <v>178</v>
      </c>
      <c r="E137" s="203" t="s">
        <v>1</v>
      </c>
      <c r="F137" s="204" t="s">
        <v>3394</v>
      </c>
      <c r="G137" s="201"/>
      <c r="H137" s="205">
        <v>33.092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178</v>
      </c>
      <c r="AU137" s="211" t="s">
        <v>85</v>
      </c>
      <c r="AV137" s="13" t="s">
        <v>85</v>
      </c>
      <c r="AW137" s="13" t="s">
        <v>32</v>
      </c>
      <c r="AX137" s="13" t="s">
        <v>76</v>
      </c>
      <c r="AY137" s="211" t="s">
        <v>166</v>
      </c>
    </row>
    <row r="138" spans="1:65" s="2" customFormat="1" ht="16.5" customHeight="1">
      <c r="A138" s="32"/>
      <c r="B138" s="33"/>
      <c r="C138" s="219" t="s">
        <v>210</v>
      </c>
      <c r="D138" s="219" t="s">
        <v>345</v>
      </c>
      <c r="E138" s="220" t="s">
        <v>3266</v>
      </c>
      <c r="F138" s="221" t="s">
        <v>3267</v>
      </c>
      <c r="G138" s="222" t="s">
        <v>288</v>
      </c>
      <c r="H138" s="223">
        <v>221.932</v>
      </c>
      <c r="I138" s="224"/>
      <c r="J138" s="225">
        <f>ROUND(I138*H138,2)</f>
        <v>0</v>
      </c>
      <c r="K138" s="221" t="s">
        <v>274</v>
      </c>
      <c r="L138" s="226"/>
      <c r="M138" s="227" t="s">
        <v>1</v>
      </c>
      <c r="N138" s="228" t="s">
        <v>41</v>
      </c>
      <c r="O138" s="69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98" t="s">
        <v>218</v>
      </c>
      <c r="AT138" s="198" t="s">
        <v>345</v>
      </c>
      <c r="AU138" s="198" t="s">
        <v>85</v>
      </c>
      <c r="AY138" s="15" t="s">
        <v>166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5" t="s">
        <v>83</v>
      </c>
      <c r="BK138" s="199">
        <f>ROUND(I138*H138,2)</f>
        <v>0</v>
      </c>
      <c r="BL138" s="15" t="s">
        <v>165</v>
      </c>
      <c r="BM138" s="198" t="s">
        <v>3395</v>
      </c>
    </row>
    <row r="139" spans="2:51" s="13" customFormat="1" ht="11.25">
      <c r="B139" s="200"/>
      <c r="C139" s="201"/>
      <c r="D139" s="202" t="s">
        <v>178</v>
      </c>
      <c r="E139" s="201"/>
      <c r="F139" s="204" t="s">
        <v>3396</v>
      </c>
      <c r="G139" s="201"/>
      <c r="H139" s="205">
        <v>221.932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178</v>
      </c>
      <c r="AU139" s="211" t="s">
        <v>85</v>
      </c>
      <c r="AV139" s="13" t="s">
        <v>85</v>
      </c>
      <c r="AW139" s="13" t="s">
        <v>4</v>
      </c>
      <c r="AX139" s="13" t="s">
        <v>83</v>
      </c>
      <c r="AY139" s="211" t="s">
        <v>166</v>
      </c>
    </row>
    <row r="140" spans="1:65" s="2" customFormat="1" ht="24.2" customHeight="1">
      <c r="A140" s="32"/>
      <c r="B140" s="33"/>
      <c r="C140" s="187" t="s">
        <v>214</v>
      </c>
      <c r="D140" s="187" t="s">
        <v>167</v>
      </c>
      <c r="E140" s="188" t="s">
        <v>3278</v>
      </c>
      <c r="F140" s="189" t="s">
        <v>3279</v>
      </c>
      <c r="G140" s="190" t="s">
        <v>273</v>
      </c>
      <c r="H140" s="191">
        <v>23.921</v>
      </c>
      <c r="I140" s="192"/>
      <c r="J140" s="193">
        <f>ROUND(I140*H140,2)</f>
        <v>0</v>
      </c>
      <c r="K140" s="189" t="s">
        <v>274</v>
      </c>
      <c r="L140" s="37"/>
      <c r="M140" s="194" t="s">
        <v>1</v>
      </c>
      <c r="N140" s="195" t="s">
        <v>41</v>
      </c>
      <c r="O140" s="69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98" t="s">
        <v>165</v>
      </c>
      <c r="AT140" s="198" t="s">
        <v>167</v>
      </c>
      <c r="AU140" s="198" t="s">
        <v>85</v>
      </c>
      <c r="AY140" s="15" t="s">
        <v>166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5" t="s">
        <v>83</v>
      </c>
      <c r="BK140" s="199">
        <f>ROUND(I140*H140,2)</f>
        <v>0</v>
      </c>
      <c r="BL140" s="15" t="s">
        <v>165</v>
      </c>
      <c r="BM140" s="198" t="s">
        <v>3397</v>
      </c>
    </row>
    <row r="141" spans="2:51" s="13" customFormat="1" ht="11.25">
      <c r="B141" s="200"/>
      <c r="C141" s="201"/>
      <c r="D141" s="202" t="s">
        <v>178</v>
      </c>
      <c r="E141" s="203" t="s">
        <v>1</v>
      </c>
      <c r="F141" s="204" t="s">
        <v>3398</v>
      </c>
      <c r="G141" s="201"/>
      <c r="H141" s="205">
        <v>1.428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178</v>
      </c>
      <c r="AU141" s="211" t="s">
        <v>85</v>
      </c>
      <c r="AV141" s="13" t="s">
        <v>85</v>
      </c>
      <c r="AW141" s="13" t="s">
        <v>32</v>
      </c>
      <c r="AX141" s="13" t="s">
        <v>76</v>
      </c>
      <c r="AY141" s="211" t="s">
        <v>166</v>
      </c>
    </row>
    <row r="142" spans="2:51" s="13" customFormat="1" ht="11.25">
      <c r="B142" s="200"/>
      <c r="C142" s="201"/>
      <c r="D142" s="202" t="s">
        <v>178</v>
      </c>
      <c r="E142" s="203" t="s">
        <v>1</v>
      </c>
      <c r="F142" s="204" t="s">
        <v>3399</v>
      </c>
      <c r="G142" s="201"/>
      <c r="H142" s="205">
        <v>20.07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178</v>
      </c>
      <c r="AU142" s="211" t="s">
        <v>85</v>
      </c>
      <c r="AV142" s="13" t="s">
        <v>85</v>
      </c>
      <c r="AW142" s="13" t="s">
        <v>32</v>
      </c>
      <c r="AX142" s="13" t="s">
        <v>76</v>
      </c>
      <c r="AY142" s="211" t="s">
        <v>166</v>
      </c>
    </row>
    <row r="143" spans="2:51" s="13" customFormat="1" ht="11.25">
      <c r="B143" s="200"/>
      <c r="C143" s="201"/>
      <c r="D143" s="202" t="s">
        <v>178</v>
      </c>
      <c r="E143" s="203" t="s">
        <v>1</v>
      </c>
      <c r="F143" s="204" t="s">
        <v>3400</v>
      </c>
      <c r="G143" s="201"/>
      <c r="H143" s="205">
        <v>7.194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178</v>
      </c>
      <c r="AU143" s="211" t="s">
        <v>85</v>
      </c>
      <c r="AV143" s="13" t="s">
        <v>85</v>
      </c>
      <c r="AW143" s="13" t="s">
        <v>32</v>
      </c>
      <c r="AX143" s="13" t="s">
        <v>76</v>
      </c>
      <c r="AY143" s="211" t="s">
        <v>166</v>
      </c>
    </row>
    <row r="144" spans="2:51" s="13" customFormat="1" ht="11.25">
      <c r="B144" s="200"/>
      <c r="C144" s="201"/>
      <c r="D144" s="202" t="s">
        <v>178</v>
      </c>
      <c r="E144" s="203" t="s">
        <v>1</v>
      </c>
      <c r="F144" s="204" t="s">
        <v>3401</v>
      </c>
      <c r="G144" s="201"/>
      <c r="H144" s="205">
        <v>-0.34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178</v>
      </c>
      <c r="AU144" s="211" t="s">
        <v>85</v>
      </c>
      <c r="AV144" s="13" t="s">
        <v>85</v>
      </c>
      <c r="AW144" s="13" t="s">
        <v>32</v>
      </c>
      <c r="AX144" s="13" t="s">
        <v>76</v>
      </c>
      <c r="AY144" s="211" t="s">
        <v>166</v>
      </c>
    </row>
    <row r="145" spans="2:51" s="13" customFormat="1" ht="11.25">
      <c r="B145" s="200"/>
      <c r="C145" s="201"/>
      <c r="D145" s="202" t="s">
        <v>178</v>
      </c>
      <c r="E145" s="203" t="s">
        <v>1</v>
      </c>
      <c r="F145" s="204" t="s">
        <v>3402</v>
      </c>
      <c r="G145" s="201"/>
      <c r="H145" s="205">
        <v>-3.568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178</v>
      </c>
      <c r="AU145" s="211" t="s">
        <v>85</v>
      </c>
      <c r="AV145" s="13" t="s">
        <v>85</v>
      </c>
      <c r="AW145" s="13" t="s">
        <v>32</v>
      </c>
      <c r="AX145" s="13" t="s">
        <v>76</v>
      </c>
      <c r="AY145" s="211" t="s">
        <v>166</v>
      </c>
    </row>
    <row r="146" spans="2:51" s="13" customFormat="1" ht="11.25">
      <c r="B146" s="200"/>
      <c r="C146" s="201"/>
      <c r="D146" s="202" t="s">
        <v>178</v>
      </c>
      <c r="E146" s="203" t="s">
        <v>1</v>
      </c>
      <c r="F146" s="204" t="s">
        <v>3403</v>
      </c>
      <c r="G146" s="201"/>
      <c r="H146" s="205">
        <v>-0.863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178</v>
      </c>
      <c r="AU146" s="211" t="s">
        <v>85</v>
      </c>
      <c r="AV146" s="13" t="s">
        <v>85</v>
      </c>
      <c r="AW146" s="13" t="s">
        <v>32</v>
      </c>
      <c r="AX146" s="13" t="s">
        <v>76</v>
      </c>
      <c r="AY146" s="211" t="s">
        <v>166</v>
      </c>
    </row>
    <row r="147" spans="1:65" s="2" customFormat="1" ht="16.5" customHeight="1">
      <c r="A147" s="32"/>
      <c r="B147" s="33"/>
      <c r="C147" s="219" t="s">
        <v>218</v>
      </c>
      <c r="D147" s="219" t="s">
        <v>345</v>
      </c>
      <c r="E147" s="220" t="s">
        <v>3266</v>
      </c>
      <c r="F147" s="221" t="s">
        <v>3267</v>
      </c>
      <c r="G147" s="222" t="s">
        <v>288</v>
      </c>
      <c r="H147" s="223">
        <v>47.842</v>
      </c>
      <c r="I147" s="224"/>
      <c r="J147" s="225">
        <f>ROUND(I147*H147,2)</f>
        <v>0</v>
      </c>
      <c r="K147" s="221" t="s">
        <v>274</v>
      </c>
      <c r="L147" s="226"/>
      <c r="M147" s="227" t="s">
        <v>1</v>
      </c>
      <c r="N147" s="228" t="s">
        <v>41</v>
      </c>
      <c r="O147" s="69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98" t="s">
        <v>218</v>
      </c>
      <c r="AT147" s="198" t="s">
        <v>345</v>
      </c>
      <c r="AU147" s="198" t="s">
        <v>85</v>
      </c>
      <c r="AY147" s="15" t="s">
        <v>166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5" t="s">
        <v>83</v>
      </c>
      <c r="BK147" s="199">
        <f>ROUND(I147*H147,2)</f>
        <v>0</v>
      </c>
      <c r="BL147" s="15" t="s">
        <v>165</v>
      </c>
      <c r="BM147" s="198" t="s">
        <v>3404</v>
      </c>
    </row>
    <row r="148" spans="2:51" s="13" customFormat="1" ht="11.25">
      <c r="B148" s="200"/>
      <c r="C148" s="201"/>
      <c r="D148" s="202" t="s">
        <v>178</v>
      </c>
      <c r="E148" s="201"/>
      <c r="F148" s="204" t="s">
        <v>3405</v>
      </c>
      <c r="G148" s="201"/>
      <c r="H148" s="205">
        <v>47.842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178</v>
      </c>
      <c r="AU148" s="211" t="s">
        <v>85</v>
      </c>
      <c r="AV148" s="13" t="s">
        <v>85</v>
      </c>
      <c r="AW148" s="13" t="s">
        <v>4</v>
      </c>
      <c r="AX148" s="13" t="s">
        <v>83</v>
      </c>
      <c r="AY148" s="211" t="s">
        <v>166</v>
      </c>
    </row>
    <row r="149" spans="2:63" s="12" customFormat="1" ht="22.9" customHeight="1">
      <c r="B149" s="173"/>
      <c r="C149" s="174"/>
      <c r="D149" s="175" t="s">
        <v>75</v>
      </c>
      <c r="E149" s="212" t="s">
        <v>165</v>
      </c>
      <c r="F149" s="212" t="s">
        <v>407</v>
      </c>
      <c r="G149" s="174"/>
      <c r="H149" s="174"/>
      <c r="I149" s="177"/>
      <c r="J149" s="213">
        <f>BK149</f>
        <v>0</v>
      </c>
      <c r="K149" s="174"/>
      <c r="L149" s="179"/>
      <c r="M149" s="180"/>
      <c r="N149" s="181"/>
      <c r="O149" s="181"/>
      <c r="P149" s="182">
        <f>SUM(P150:P151)</f>
        <v>0</v>
      </c>
      <c r="Q149" s="181"/>
      <c r="R149" s="182">
        <f>SUM(R150:R151)</f>
        <v>0</v>
      </c>
      <c r="S149" s="181"/>
      <c r="T149" s="183">
        <f>SUM(T150:T151)</f>
        <v>0</v>
      </c>
      <c r="AR149" s="184" t="s">
        <v>83</v>
      </c>
      <c r="AT149" s="185" t="s">
        <v>75</v>
      </c>
      <c r="AU149" s="185" t="s">
        <v>83</v>
      </c>
      <c r="AY149" s="184" t="s">
        <v>166</v>
      </c>
      <c r="BK149" s="186">
        <f>SUM(BK150:BK151)</f>
        <v>0</v>
      </c>
    </row>
    <row r="150" spans="1:65" s="2" customFormat="1" ht="24.2" customHeight="1">
      <c r="A150" s="32"/>
      <c r="B150" s="33"/>
      <c r="C150" s="187" t="s">
        <v>222</v>
      </c>
      <c r="D150" s="187" t="s">
        <v>167</v>
      </c>
      <c r="E150" s="188" t="s">
        <v>3304</v>
      </c>
      <c r="F150" s="189" t="s">
        <v>3305</v>
      </c>
      <c r="G150" s="190" t="s">
        <v>273</v>
      </c>
      <c r="H150" s="191">
        <v>9.738</v>
      </c>
      <c r="I150" s="192"/>
      <c r="J150" s="193">
        <f>ROUND(I150*H150,2)</f>
        <v>0</v>
      </c>
      <c r="K150" s="189" t="s">
        <v>274</v>
      </c>
      <c r="L150" s="37"/>
      <c r="M150" s="194" t="s">
        <v>1</v>
      </c>
      <c r="N150" s="195" t="s">
        <v>41</v>
      </c>
      <c r="O150" s="69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98" t="s">
        <v>165</v>
      </c>
      <c r="AT150" s="198" t="s">
        <v>167</v>
      </c>
      <c r="AU150" s="198" t="s">
        <v>85</v>
      </c>
      <c r="AY150" s="15" t="s">
        <v>166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5" t="s">
        <v>83</v>
      </c>
      <c r="BK150" s="199">
        <f>ROUND(I150*H150,2)</f>
        <v>0</v>
      </c>
      <c r="BL150" s="15" t="s">
        <v>165</v>
      </c>
      <c r="BM150" s="198" t="s">
        <v>3406</v>
      </c>
    </row>
    <row r="151" spans="2:51" s="13" customFormat="1" ht="11.25">
      <c r="B151" s="200"/>
      <c r="C151" s="201"/>
      <c r="D151" s="202" t="s">
        <v>178</v>
      </c>
      <c r="E151" s="203" t="s">
        <v>1</v>
      </c>
      <c r="F151" s="204" t="s">
        <v>3407</v>
      </c>
      <c r="G151" s="201"/>
      <c r="H151" s="205">
        <v>9.738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178</v>
      </c>
      <c r="AU151" s="211" t="s">
        <v>85</v>
      </c>
      <c r="AV151" s="13" t="s">
        <v>85</v>
      </c>
      <c r="AW151" s="13" t="s">
        <v>32</v>
      </c>
      <c r="AX151" s="13" t="s">
        <v>76</v>
      </c>
      <c r="AY151" s="211" t="s">
        <v>166</v>
      </c>
    </row>
    <row r="152" spans="2:63" s="12" customFormat="1" ht="22.9" customHeight="1">
      <c r="B152" s="173"/>
      <c r="C152" s="174"/>
      <c r="D152" s="175" t="s">
        <v>75</v>
      </c>
      <c r="E152" s="212" t="s">
        <v>218</v>
      </c>
      <c r="F152" s="212" t="s">
        <v>2035</v>
      </c>
      <c r="G152" s="174"/>
      <c r="H152" s="174"/>
      <c r="I152" s="177"/>
      <c r="J152" s="213">
        <f>BK152</f>
        <v>0</v>
      </c>
      <c r="K152" s="174"/>
      <c r="L152" s="179"/>
      <c r="M152" s="180"/>
      <c r="N152" s="181"/>
      <c r="O152" s="181"/>
      <c r="P152" s="182">
        <f>SUM(P153:P191)</f>
        <v>0</v>
      </c>
      <c r="Q152" s="181"/>
      <c r="R152" s="182">
        <f>SUM(R153:R191)</f>
        <v>7.01597975</v>
      </c>
      <c r="S152" s="181"/>
      <c r="T152" s="183">
        <f>SUM(T153:T191)</f>
        <v>0</v>
      </c>
      <c r="AR152" s="184" t="s">
        <v>83</v>
      </c>
      <c r="AT152" s="185" t="s">
        <v>75</v>
      </c>
      <c r="AU152" s="185" t="s">
        <v>83</v>
      </c>
      <c r="AY152" s="184" t="s">
        <v>166</v>
      </c>
      <c r="BK152" s="186">
        <f>SUM(BK153:BK191)</f>
        <v>0</v>
      </c>
    </row>
    <row r="153" spans="1:65" s="2" customFormat="1" ht="24.2" customHeight="1">
      <c r="A153" s="32"/>
      <c r="B153" s="33"/>
      <c r="C153" s="187" t="s">
        <v>228</v>
      </c>
      <c r="D153" s="187" t="s">
        <v>167</v>
      </c>
      <c r="E153" s="188" t="s">
        <v>3341</v>
      </c>
      <c r="F153" s="189" t="s">
        <v>3342</v>
      </c>
      <c r="G153" s="190" t="s">
        <v>382</v>
      </c>
      <c r="H153" s="191">
        <v>44</v>
      </c>
      <c r="I153" s="192"/>
      <c r="J153" s="193">
        <f>ROUND(I153*H153,2)</f>
        <v>0</v>
      </c>
      <c r="K153" s="189" t="s">
        <v>274</v>
      </c>
      <c r="L153" s="37"/>
      <c r="M153" s="194" t="s">
        <v>1</v>
      </c>
      <c r="N153" s="195" t="s">
        <v>41</v>
      </c>
      <c r="O153" s="69"/>
      <c r="P153" s="196">
        <f>O153*H153</f>
        <v>0</v>
      </c>
      <c r="Q153" s="196">
        <v>1E-05</v>
      </c>
      <c r="R153" s="196">
        <f>Q153*H153</f>
        <v>0.00044</v>
      </c>
      <c r="S153" s="196">
        <v>0</v>
      </c>
      <c r="T153" s="19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98" t="s">
        <v>165</v>
      </c>
      <c r="AT153" s="198" t="s">
        <v>167</v>
      </c>
      <c r="AU153" s="198" t="s">
        <v>85</v>
      </c>
      <c r="AY153" s="15" t="s">
        <v>166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5" t="s">
        <v>83</v>
      </c>
      <c r="BK153" s="199">
        <f>ROUND(I153*H153,2)</f>
        <v>0</v>
      </c>
      <c r="BL153" s="15" t="s">
        <v>165</v>
      </c>
      <c r="BM153" s="198" t="s">
        <v>3408</v>
      </c>
    </row>
    <row r="154" spans="1:65" s="2" customFormat="1" ht="24.2" customHeight="1">
      <c r="A154" s="32"/>
      <c r="B154" s="33"/>
      <c r="C154" s="219" t="s">
        <v>232</v>
      </c>
      <c r="D154" s="219" t="s">
        <v>345</v>
      </c>
      <c r="E154" s="220" t="s">
        <v>3345</v>
      </c>
      <c r="F154" s="221" t="s">
        <v>3346</v>
      </c>
      <c r="G154" s="222" t="s">
        <v>382</v>
      </c>
      <c r="H154" s="223">
        <v>47.96</v>
      </c>
      <c r="I154" s="224"/>
      <c r="J154" s="225">
        <f>ROUND(I154*H154,2)</f>
        <v>0</v>
      </c>
      <c r="K154" s="221" t="s">
        <v>274</v>
      </c>
      <c r="L154" s="226"/>
      <c r="M154" s="227" t="s">
        <v>1</v>
      </c>
      <c r="N154" s="228" t="s">
        <v>41</v>
      </c>
      <c r="O154" s="69"/>
      <c r="P154" s="196">
        <f>O154*H154</f>
        <v>0</v>
      </c>
      <c r="Q154" s="196">
        <v>0.0029</v>
      </c>
      <c r="R154" s="196">
        <f>Q154*H154</f>
        <v>0.13908399999999999</v>
      </c>
      <c r="S154" s="196">
        <v>0</v>
      </c>
      <c r="T154" s="19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8" t="s">
        <v>218</v>
      </c>
      <c r="AT154" s="198" t="s">
        <v>345</v>
      </c>
      <c r="AU154" s="198" t="s">
        <v>85</v>
      </c>
      <c r="AY154" s="15" t="s">
        <v>166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5" t="s">
        <v>83</v>
      </c>
      <c r="BK154" s="199">
        <f>ROUND(I154*H154,2)</f>
        <v>0</v>
      </c>
      <c r="BL154" s="15" t="s">
        <v>165</v>
      </c>
      <c r="BM154" s="198" t="s">
        <v>3409</v>
      </c>
    </row>
    <row r="155" spans="2:51" s="13" customFormat="1" ht="11.25">
      <c r="B155" s="200"/>
      <c r="C155" s="201"/>
      <c r="D155" s="202" t="s">
        <v>178</v>
      </c>
      <c r="E155" s="201"/>
      <c r="F155" s="204" t="s">
        <v>3410</v>
      </c>
      <c r="G155" s="201"/>
      <c r="H155" s="205">
        <v>47.96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178</v>
      </c>
      <c r="AU155" s="211" t="s">
        <v>85</v>
      </c>
      <c r="AV155" s="13" t="s">
        <v>85</v>
      </c>
      <c r="AW155" s="13" t="s">
        <v>4</v>
      </c>
      <c r="AX155" s="13" t="s">
        <v>83</v>
      </c>
      <c r="AY155" s="211" t="s">
        <v>166</v>
      </c>
    </row>
    <row r="156" spans="1:65" s="2" customFormat="1" ht="24.2" customHeight="1">
      <c r="A156" s="32"/>
      <c r="B156" s="33"/>
      <c r="C156" s="187" t="s">
        <v>236</v>
      </c>
      <c r="D156" s="187" t="s">
        <v>167</v>
      </c>
      <c r="E156" s="188" t="s">
        <v>3411</v>
      </c>
      <c r="F156" s="189" t="s">
        <v>3412</v>
      </c>
      <c r="G156" s="190" t="s">
        <v>382</v>
      </c>
      <c r="H156" s="191">
        <v>111.5</v>
      </c>
      <c r="I156" s="192"/>
      <c r="J156" s="193">
        <f>ROUND(I156*H156,2)</f>
        <v>0</v>
      </c>
      <c r="K156" s="189" t="s">
        <v>274</v>
      </c>
      <c r="L156" s="37"/>
      <c r="M156" s="194" t="s">
        <v>1</v>
      </c>
      <c r="N156" s="195" t="s">
        <v>41</v>
      </c>
      <c r="O156" s="69"/>
      <c r="P156" s="196">
        <f>O156*H156</f>
        <v>0</v>
      </c>
      <c r="Q156" s="196">
        <v>1E-05</v>
      </c>
      <c r="R156" s="196">
        <f>Q156*H156</f>
        <v>0.001115</v>
      </c>
      <c r="S156" s="196">
        <v>0</v>
      </c>
      <c r="T156" s="197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98" t="s">
        <v>165</v>
      </c>
      <c r="AT156" s="198" t="s">
        <v>167</v>
      </c>
      <c r="AU156" s="198" t="s">
        <v>85</v>
      </c>
      <c r="AY156" s="15" t="s">
        <v>166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5" t="s">
        <v>83</v>
      </c>
      <c r="BK156" s="199">
        <f>ROUND(I156*H156,2)</f>
        <v>0</v>
      </c>
      <c r="BL156" s="15" t="s">
        <v>165</v>
      </c>
      <c r="BM156" s="198" t="s">
        <v>3413</v>
      </c>
    </row>
    <row r="157" spans="1:65" s="2" customFormat="1" ht="24.2" customHeight="1">
      <c r="A157" s="32"/>
      <c r="B157" s="33"/>
      <c r="C157" s="219" t="s">
        <v>240</v>
      </c>
      <c r="D157" s="219" t="s">
        <v>345</v>
      </c>
      <c r="E157" s="220" t="s">
        <v>3414</v>
      </c>
      <c r="F157" s="221" t="s">
        <v>3415</v>
      </c>
      <c r="G157" s="222" t="s">
        <v>382</v>
      </c>
      <c r="H157" s="223">
        <v>117.075</v>
      </c>
      <c r="I157" s="224"/>
      <c r="J157" s="225">
        <f>ROUND(I157*H157,2)</f>
        <v>0</v>
      </c>
      <c r="K157" s="221" t="s">
        <v>274</v>
      </c>
      <c r="L157" s="226"/>
      <c r="M157" s="227" t="s">
        <v>1</v>
      </c>
      <c r="N157" s="228" t="s">
        <v>41</v>
      </c>
      <c r="O157" s="69"/>
      <c r="P157" s="196">
        <f>O157*H157</f>
        <v>0</v>
      </c>
      <c r="Q157" s="196">
        <v>0.00461</v>
      </c>
      <c r="R157" s="196">
        <f>Q157*H157</f>
        <v>0.53971575</v>
      </c>
      <c r="S157" s="196">
        <v>0</v>
      </c>
      <c r="T157" s="197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98" t="s">
        <v>218</v>
      </c>
      <c r="AT157" s="198" t="s">
        <v>345</v>
      </c>
      <c r="AU157" s="198" t="s">
        <v>85</v>
      </c>
      <c r="AY157" s="15" t="s">
        <v>166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5" t="s">
        <v>83</v>
      </c>
      <c r="BK157" s="199">
        <f>ROUND(I157*H157,2)</f>
        <v>0</v>
      </c>
      <c r="BL157" s="15" t="s">
        <v>165</v>
      </c>
      <c r="BM157" s="198" t="s">
        <v>3416</v>
      </c>
    </row>
    <row r="158" spans="2:51" s="13" customFormat="1" ht="11.25">
      <c r="B158" s="200"/>
      <c r="C158" s="201"/>
      <c r="D158" s="202" t="s">
        <v>178</v>
      </c>
      <c r="E158" s="201"/>
      <c r="F158" s="204" t="s">
        <v>3417</v>
      </c>
      <c r="G158" s="201"/>
      <c r="H158" s="205">
        <v>117.075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178</v>
      </c>
      <c r="AU158" s="211" t="s">
        <v>85</v>
      </c>
      <c r="AV158" s="13" t="s">
        <v>85</v>
      </c>
      <c r="AW158" s="13" t="s">
        <v>4</v>
      </c>
      <c r="AX158" s="13" t="s">
        <v>83</v>
      </c>
      <c r="AY158" s="211" t="s">
        <v>166</v>
      </c>
    </row>
    <row r="159" spans="1:65" s="2" customFormat="1" ht="24.2" customHeight="1">
      <c r="A159" s="32"/>
      <c r="B159" s="33"/>
      <c r="C159" s="187" t="s">
        <v>173</v>
      </c>
      <c r="D159" s="187" t="s">
        <v>167</v>
      </c>
      <c r="E159" s="188" t="s">
        <v>3418</v>
      </c>
      <c r="F159" s="189" t="s">
        <v>3419</v>
      </c>
      <c r="G159" s="190" t="s">
        <v>382</v>
      </c>
      <c r="H159" s="191">
        <v>6.8</v>
      </c>
      <c r="I159" s="192"/>
      <c r="J159" s="193">
        <f>ROUND(I159*H159,2)</f>
        <v>0</v>
      </c>
      <c r="K159" s="189" t="s">
        <v>274</v>
      </c>
      <c r="L159" s="37"/>
      <c r="M159" s="194" t="s">
        <v>1</v>
      </c>
      <c r="N159" s="195" t="s">
        <v>41</v>
      </c>
      <c r="O159" s="69"/>
      <c r="P159" s="196">
        <f>O159*H159</f>
        <v>0</v>
      </c>
      <c r="Q159" s="196">
        <v>2E-05</v>
      </c>
      <c r="R159" s="196">
        <f>Q159*H159</f>
        <v>0.000136</v>
      </c>
      <c r="S159" s="196">
        <v>0</v>
      </c>
      <c r="T159" s="19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98" t="s">
        <v>165</v>
      </c>
      <c r="AT159" s="198" t="s">
        <v>167</v>
      </c>
      <c r="AU159" s="198" t="s">
        <v>85</v>
      </c>
      <c r="AY159" s="15" t="s">
        <v>166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5" t="s">
        <v>83</v>
      </c>
      <c r="BK159" s="199">
        <f>ROUND(I159*H159,2)</f>
        <v>0</v>
      </c>
      <c r="BL159" s="15" t="s">
        <v>165</v>
      </c>
      <c r="BM159" s="198" t="s">
        <v>3420</v>
      </c>
    </row>
    <row r="160" spans="1:65" s="2" customFormat="1" ht="24.2" customHeight="1">
      <c r="A160" s="32"/>
      <c r="B160" s="33"/>
      <c r="C160" s="219" t="s">
        <v>8</v>
      </c>
      <c r="D160" s="219" t="s">
        <v>345</v>
      </c>
      <c r="E160" s="220" t="s">
        <v>3421</v>
      </c>
      <c r="F160" s="221" t="s">
        <v>3422</v>
      </c>
      <c r="G160" s="222" t="s">
        <v>382</v>
      </c>
      <c r="H160" s="223">
        <v>7.14</v>
      </c>
      <c r="I160" s="224"/>
      <c r="J160" s="225">
        <f>ROUND(I160*H160,2)</f>
        <v>0</v>
      </c>
      <c r="K160" s="221" t="s">
        <v>274</v>
      </c>
      <c r="L160" s="226"/>
      <c r="M160" s="227" t="s">
        <v>1</v>
      </c>
      <c r="N160" s="228" t="s">
        <v>41</v>
      </c>
      <c r="O160" s="69"/>
      <c r="P160" s="196">
        <f>O160*H160</f>
        <v>0</v>
      </c>
      <c r="Q160" s="196">
        <v>0.0073</v>
      </c>
      <c r="R160" s="196">
        <f>Q160*H160</f>
        <v>0.052121999999999995</v>
      </c>
      <c r="S160" s="196">
        <v>0</v>
      </c>
      <c r="T160" s="197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98" t="s">
        <v>218</v>
      </c>
      <c r="AT160" s="198" t="s">
        <v>345</v>
      </c>
      <c r="AU160" s="198" t="s">
        <v>85</v>
      </c>
      <c r="AY160" s="15" t="s">
        <v>166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5" t="s">
        <v>83</v>
      </c>
      <c r="BK160" s="199">
        <f>ROUND(I160*H160,2)</f>
        <v>0</v>
      </c>
      <c r="BL160" s="15" t="s">
        <v>165</v>
      </c>
      <c r="BM160" s="198" t="s">
        <v>3423</v>
      </c>
    </row>
    <row r="161" spans="2:51" s="13" customFormat="1" ht="11.25">
      <c r="B161" s="200"/>
      <c r="C161" s="201"/>
      <c r="D161" s="202" t="s">
        <v>178</v>
      </c>
      <c r="E161" s="201"/>
      <c r="F161" s="204" t="s">
        <v>3424</v>
      </c>
      <c r="G161" s="201"/>
      <c r="H161" s="205">
        <v>7.14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178</v>
      </c>
      <c r="AU161" s="211" t="s">
        <v>85</v>
      </c>
      <c r="AV161" s="13" t="s">
        <v>85</v>
      </c>
      <c r="AW161" s="13" t="s">
        <v>4</v>
      </c>
      <c r="AX161" s="13" t="s">
        <v>83</v>
      </c>
      <c r="AY161" s="211" t="s">
        <v>166</v>
      </c>
    </row>
    <row r="162" spans="1:65" s="2" customFormat="1" ht="16.5" customHeight="1">
      <c r="A162" s="32"/>
      <c r="B162" s="33"/>
      <c r="C162" s="187" t="s">
        <v>183</v>
      </c>
      <c r="D162" s="187" t="s">
        <v>167</v>
      </c>
      <c r="E162" s="188" t="s">
        <v>3425</v>
      </c>
      <c r="F162" s="189" t="s">
        <v>3426</v>
      </c>
      <c r="G162" s="190" t="s">
        <v>176</v>
      </c>
      <c r="H162" s="191">
        <v>1</v>
      </c>
      <c r="I162" s="192"/>
      <c r="J162" s="193">
        <f aca="true" t="shared" si="0" ref="J162:J190">ROUND(I162*H162,2)</f>
        <v>0</v>
      </c>
      <c r="K162" s="189" t="s">
        <v>1</v>
      </c>
      <c r="L162" s="37"/>
      <c r="M162" s="194" t="s">
        <v>1</v>
      </c>
      <c r="N162" s="195" t="s">
        <v>41</v>
      </c>
      <c r="O162" s="69"/>
      <c r="P162" s="196">
        <f aca="true" t="shared" si="1" ref="P162:P190">O162*H162</f>
        <v>0</v>
      </c>
      <c r="Q162" s="196">
        <v>0</v>
      </c>
      <c r="R162" s="196">
        <f aca="true" t="shared" si="2" ref="R162:R190">Q162*H162</f>
        <v>0</v>
      </c>
      <c r="S162" s="196">
        <v>0</v>
      </c>
      <c r="T162" s="197">
        <f aca="true" t="shared" si="3" ref="T162:T190"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98" t="s">
        <v>165</v>
      </c>
      <c r="AT162" s="198" t="s">
        <v>167</v>
      </c>
      <c r="AU162" s="198" t="s">
        <v>85</v>
      </c>
      <c r="AY162" s="15" t="s">
        <v>166</v>
      </c>
      <c r="BE162" s="199">
        <f aca="true" t="shared" si="4" ref="BE162:BE190">IF(N162="základní",J162,0)</f>
        <v>0</v>
      </c>
      <c r="BF162" s="199">
        <f aca="true" t="shared" si="5" ref="BF162:BF190">IF(N162="snížená",J162,0)</f>
        <v>0</v>
      </c>
      <c r="BG162" s="199">
        <f aca="true" t="shared" si="6" ref="BG162:BG190">IF(N162="zákl. přenesená",J162,0)</f>
        <v>0</v>
      </c>
      <c r="BH162" s="199">
        <f aca="true" t="shared" si="7" ref="BH162:BH190">IF(N162="sníž. přenesená",J162,0)</f>
        <v>0</v>
      </c>
      <c r="BI162" s="199">
        <f aca="true" t="shared" si="8" ref="BI162:BI190">IF(N162="nulová",J162,0)</f>
        <v>0</v>
      </c>
      <c r="BJ162" s="15" t="s">
        <v>83</v>
      </c>
      <c r="BK162" s="199">
        <f aca="true" t="shared" si="9" ref="BK162:BK190">ROUND(I162*H162,2)</f>
        <v>0</v>
      </c>
      <c r="BL162" s="15" t="s">
        <v>165</v>
      </c>
      <c r="BM162" s="198" t="s">
        <v>3427</v>
      </c>
    </row>
    <row r="163" spans="1:65" s="2" customFormat="1" ht="24.2" customHeight="1">
      <c r="A163" s="32"/>
      <c r="B163" s="33"/>
      <c r="C163" s="187" t="s">
        <v>187</v>
      </c>
      <c r="D163" s="187" t="s">
        <v>167</v>
      </c>
      <c r="E163" s="188" t="s">
        <v>3428</v>
      </c>
      <c r="F163" s="189" t="s">
        <v>3429</v>
      </c>
      <c r="G163" s="190" t="s">
        <v>176</v>
      </c>
      <c r="H163" s="191">
        <v>3</v>
      </c>
      <c r="I163" s="192"/>
      <c r="J163" s="193">
        <f t="shared" si="0"/>
        <v>0</v>
      </c>
      <c r="K163" s="189" t="s">
        <v>274</v>
      </c>
      <c r="L163" s="37"/>
      <c r="M163" s="194" t="s">
        <v>1</v>
      </c>
      <c r="N163" s="195" t="s">
        <v>41</v>
      </c>
      <c r="O163" s="69"/>
      <c r="P163" s="196">
        <f t="shared" si="1"/>
        <v>0</v>
      </c>
      <c r="Q163" s="196">
        <v>0</v>
      </c>
      <c r="R163" s="196">
        <f t="shared" si="2"/>
        <v>0</v>
      </c>
      <c r="S163" s="196">
        <v>0</v>
      </c>
      <c r="T163" s="197">
        <f t="shared" si="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98" t="s">
        <v>165</v>
      </c>
      <c r="AT163" s="198" t="s">
        <v>167</v>
      </c>
      <c r="AU163" s="198" t="s">
        <v>85</v>
      </c>
      <c r="AY163" s="15" t="s">
        <v>166</v>
      </c>
      <c r="BE163" s="199">
        <f t="shared" si="4"/>
        <v>0</v>
      </c>
      <c r="BF163" s="199">
        <f t="shared" si="5"/>
        <v>0</v>
      </c>
      <c r="BG163" s="199">
        <f t="shared" si="6"/>
        <v>0</v>
      </c>
      <c r="BH163" s="199">
        <f t="shared" si="7"/>
        <v>0</v>
      </c>
      <c r="BI163" s="199">
        <f t="shared" si="8"/>
        <v>0</v>
      </c>
      <c r="BJ163" s="15" t="s">
        <v>83</v>
      </c>
      <c r="BK163" s="199">
        <f t="shared" si="9"/>
        <v>0</v>
      </c>
      <c r="BL163" s="15" t="s">
        <v>165</v>
      </c>
      <c r="BM163" s="198" t="s">
        <v>3430</v>
      </c>
    </row>
    <row r="164" spans="1:65" s="2" customFormat="1" ht="16.5" customHeight="1">
      <c r="A164" s="32"/>
      <c r="B164" s="33"/>
      <c r="C164" s="219" t="s">
        <v>350</v>
      </c>
      <c r="D164" s="219" t="s">
        <v>345</v>
      </c>
      <c r="E164" s="220" t="s">
        <v>3431</v>
      </c>
      <c r="F164" s="221" t="s">
        <v>3432</v>
      </c>
      <c r="G164" s="222" t="s">
        <v>176</v>
      </c>
      <c r="H164" s="223">
        <v>1</v>
      </c>
      <c r="I164" s="224"/>
      <c r="J164" s="225">
        <f t="shared" si="0"/>
        <v>0</v>
      </c>
      <c r="K164" s="221" t="s">
        <v>274</v>
      </c>
      <c r="L164" s="226"/>
      <c r="M164" s="227" t="s">
        <v>1</v>
      </c>
      <c r="N164" s="228" t="s">
        <v>41</v>
      </c>
      <c r="O164" s="69"/>
      <c r="P164" s="196">
        <f t="shared" si="1"/>
        <v>0</v>
      </c>
      <c r="Q164" s="196">
        <v>0.0007</v>
      </c>
      <c r="R164" s="196">
        <f t="shared" si="2"/>
        <v>0.0007</v>
      </c>
      <c r="S164" s="196">
        <v>0</v>
      </c>
      <c r="T164" s="197">
        <f t="shared" si="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98" t="s">
        <v>218</v>
      </c>
      <c r="AT164" s="198" t="s">
        <v>345</v>
      </c>
      <c r="AU164" s="198" t="s">
        <v>85</v>
      </c>
      <c r="AY164" s="15" t="s">
        <v>166</v>
      </c>
      <c r="BE164" s="199">
        <f t="shared" si="4"/>
        <v>0</v>
      </c>
      <c r="BF164" s="199">
        <f t="shared" si="5"/>
        <v>0</v>
      </c>
      <c r="BG164" s="199">
        <f t="shared" si="6"/>
        <v>0</v>
      </c>
      <c r="BH164" s="199">
        <f t="shared" si="7"/>
        <v>0</v>
      </c>
      <c r="BI164" s="199">
        <f t="shared" si="8"/>
        <v>0</v>
      </c>
      <c r="BJ164" s="15" t="s">
        <v>83</v>
      </c>
      <c r="BK164" s="199">
        <f t="shared" si="9"/>
        <v>0</v>
      </c>
      <c r="BL164" s="15" t="s">
        <v>165</v>
      </c>
      <c r="BM164" s="198" t="s">
        <v>3433</v>
      </c>
    </row>
    <row r="165" spans="1:65" s="2" customFormat="1" ht="16.5" customHeight="1">
      <c r="A165" s="32"/>
      <c r="B165" s="33"/>
      <c r="C165" s="219" t="s">
        <v>359</v>
      </c>
      <c r="D165" s="219" t="s">
        <v>345</v>
      </c>
      <c r="E165" s="220" t="s">
        <v>3434</v>
      </c>
      <c r="F165" s="221" t="s">
        <v>3435</v>
      </c>
      <c r="G165" s="222" t="s">
        <v>176</v>
      </c>
      <c r="H165" s="223">
        <v>2</v>
      </c>
      <c r="I165" s="224"/>
      <c r="J165" s="225">
        <f t="shared" si="0"/>
        <v>0</v>
      </c>
      <c r="K165" s="221" t="s">
        <v>274</v>
      </c>
      <c r="L165" s="226"/>
      <c r="M165" s="227" t="s">
        <v>1</v>
      </c>
      <c r="N165" s="228" t="s">
        <v>41</v>
      </c>
      <c r="O165" s="69"/>
      <c r="P165" s="196">
        <f t="shared" si="1"/>
        <v>0</v>
      </c>
      <c r="Q165" s="196">
        <v>0.0008</v>
      </c>
      <c r="R165" s="196">
        <f t="shared" si="2"/>
        <v>0.0016</v>
      </c>
      <c r="S165" s="196">
        <v>0</v>
      </c>
      <c r="T165" s="197">
        <f t="shared" si="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98" t="s">
        <v>218</v>
      </c>
      <c r="AT165" s="198" t="s">
        <v>345</v>
      </c>
      <c r="AU165" s="198" t="s">
        <v>85</v>
      </c>
      <c r="AY165" s="15" t="s">
        <v>166</v>
      </c>
      <c r="BE165" s="199">
        <f t="shared" si="4"/>
        <v>0</v>
      </c>
      <c r="BF165" s="199">
        <f t="shared" si="5"/>
        <v>0</v>
      </c>
      <c r="BG165" s="199">
        <f t="shared" si="6"/>
        <v>0</v>
      </c>
      <c r="BH165" s="199">
        <f t="shared" si="7"/>
        <v>0</v>
      </c>
      <c r="BI165" s="199">
        <f t="shared" si="8"/>
        <v>0</v>
      </c>
      <c r="BJ165" s="15" t="s">
        <v>83</v>
      </c>
      <c r="BK165" s="199">
        <f t="shared" si="9"/>
        <v>0</v>
      </c>
      <c r="BL165" s="15" t="s">
        <v>165</v>
      </c>
      <c r="BM165" s="198" t="s">
        <v>3436</v>
      </c>
    </row>
    <row r="166" spans="1:65" s="2" customFormat="1" ht="24.2" customHeight="1">
      <c r="A166" s="32"/>
      <c r="B166" s="33"/>
      <c r="C166" s="187" t="s">
        <v>364</v>
      </c>
      <c r="D166" s="187" t="s">
        <v>167</v>
      </c>
      <c r="E166" s="188" t="s">
        <v>3437</v>
      </c>
      <c r="F166" s="189" t="s">
        <v>3438</v>
      </c>
      <c r="G166" s="190" t="s">
        <v>176</v>
      </c>
      <c r="H166" s="191">
        <v>1</v>
      </c>
      <c r="I166" s="192"/>
      <c r="J166" s="193">
        <f t="shared" si="0"/>
        <v>0</v>
      </c>
      <c r="K166" s="189" t="s">
        <v>274</v>
      </c>
      <c r="L166" s="37"/>
      <c r="M166" s="194" t="s">
        <v>1</v>
      </c>
      <c r="N166" s="195" t="s">
        <v>41</v>
      </c>
      <c r="O166" s="69"/>
      <c r="P166" s="196">
        <f t="shared" si="1"/>
        <v>0</v>
      </c>
      <c r="Q166" s="196">
        <v>0</v>
      </c>
      <c r="R166" s="196">
        <f t="shared" si="2"/>
        <v>0</v>
      </c>
      <c r="S166" s="196">
        <v>0</v>
      </c>
      <c r="T166" s="197">
        <f t="shared" si="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98" t="s">
        <v>165</v>
      </c>
      <c r="AT166" s="198" t="s">
        <v>167</v>
      </c>
      <c r="AU166" s="198" t="s">
        <v>85</v>
      </c>
      <c r="AY166" s="15" t="s">
        <v>166</v>
      </c>
      <c r="BE166" s="199">
        <f t="shared" si="4"/>
        <v>0</v>
      </c>
      <c r="BF166" s="199">
        <f t="shared" si="5"/>
        <v>0</v>
      </c>
      <c r="BG166" s="199">
        <f t="shared" si="6"/>
        <v>0</v>
      </c>
      <c r="BH166" s="199">
        <f t="shared" si="7"/>
        <v>0</v>
      </c>
      <c r="BI166" s="199">
        <f t="shared" si="8"/>
        <v>0</v>
      </c>
      <c r="BJ166" s="15" t="s">
        <v>83</v>
      </c>
      <c r="BK166" s="199">
        <f t="shared" si="9"/>
        <v>0</v>
      </c>
      <c r="BL166" s="15" t="s">
        <v>165</v>
      </c>
      <c r="BM166" s="198" t="s">
        <v>3439</v>
      </c>
    </row>
    <row r="167" spans="1:65" s="2" customFormat="1" ht="16.5" customHeight="1">
      <c r="A167" s="32"/>
      <c r="B167" s="33"/>
      <c r="C167" s="219" t="s">
        <v>7</v>
      </c>
      <c r="D167" s="219" t="s">
        <v>345</v>
      </c>
      <c r="E167" s="220" t="s">
        <v>3440</v>
      </c>
      <c r="F167" s="221" t="s">
        <v>3441</v>
      </c>
      <c r="G167" s="222" t="s">
        <v>176</v>
      </c>
      <c r="H167" s="223">
        <v>1</v>
      </c>
      <c r="I167" s="224"/>
      <c r="J167" s="225">
        <f t="shared" si="0"/>
        <v>0</v>
      </c>
      <c r="K167" s="221" t="s">
        <v>274</v>
      </c>
      <c r="L167" s="226"/>
      <c r="M167" s="227" t="s">
        <v>1</v>
      </c>
      <c r="N167" s="228" t="s">
        <v>41</v>
      </c>
      <c r="O167" s="69"/>
      <c r="P167" s="196">
        <f t="shared" si="1"/>
        <v>0</v>
      </c>
      <c r="Q167" s="196">
        <v>0.0018</v>
      </c>
      <c r="R167" s="196">
        <f t="shared" si="2"/>
        <v>0.0018</v>
      </c>
      <c r="S167" s="196">
        <v>0</v>
      </c>
      <c r="T167" s="197">
        <f t="shared" si="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98" t="s">
        <v>218</v>
      </c>
      <c r="AT167" s="198" t="s">
        <v>345</v>
      </c>
      <c r="AU167" s="198" t="s">
        <v>85</v>
      </c>
      <c r="AY167" s="15" t="s">
        <v>166</v>
      </c>
      <c r="BE167" s="199">
        <f t="shared" si="4"/>
        <v>0</v>
      </c>
      <c r="BF167" s="199">
        <f t="shared" si="5"/>
        <v>0</v>
      </c>
      <c r="BG167" s="199">
        <f t="shared" si="6"/>
        <v>0</v>
      </c>
      <c r="BH167" s="199">
        <f t="shared" si="7"/>
        <v>0</v>
      </c>
      <c r="BI167" s="199">
        <f t="shared" si="8"/>
        <v>0</v>
      </c>
      <c r="BJ167" s="15" t="s">
        <v>83</v>
      </c>
      <c r="BK167" s="199">
        <f t="shared" si="9"/>
        <v>0</v>
      </c>
      <c r="BL167" s="15" t="s">
        <v>165</v>
      </c>
      <c r="BM167" s="198" t="s">
        <v>3442</v>
      </c>
    </row>
    <row r="168" spans="1:65" s="2" customFormat="1" ht="24.2" customHeight="1">
      <c r="A168" s="32"/>
      <c r="B168" s="33"/>
      <c r="C168" s="187" t="s">
        <v>379</v>
      </c>
      <c r="D168" s="187" t="s">
        <v>167</v>
      </c>
      <c r="E168" s="188" t="s">
        <v>3443</v>
      </c>
      <c r="F168" s="189" t="s">
        <v>3444</v>
      </c>
      <c r="G168" s="190" t="s">
        <v>176</v>
      </c>
      <c r="H168" s="191">
        <v>1</v>
      </c>
      <c r="I168" s="192"/>
      <c r="J168" s="193">
        <f t="shared" si="0"/>
        <v>0</v>
      </c>
      <c r="K168" s="189" t="s">
        <v>274</v>
      </c>
      <c r="L168" s="37"/>
      <c r="M168" s="194" t="s">
        <v>1</v>
      </c>
      <c r="N168" s="195" t="s">
        <v>41</v>
      </c>
      <c r="O168" s="69"/>
      <c r="P168" s="196">
        <f t="shared" si="1"/>
        <v>0</v>
      </c>
      <c r="Q168" s="196">
        <v>0</v>
      </c>
      <c r="R168" s="196">
        <f t="shared" si="2"/>
        <v>0</v>
      </c>
      <c r="S168" s="196">
        <v>0</v>
      </c>
      <c r="T168" s="197">
        <f t="shared" si="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98" t="s">
        <v>165</v>
      </c>
      <c r="AT168" s="198" t="s">
        <v>167</v>
      </c>
      <c r="AU168" s="198" t="s">
        <v>85</v>
      </c>
      <c r="AY168" s="15" t="s">
        <v>166</v>
      </c>
      <c r="BE168" s="199">
        <f t="shared" si="4"/>
        <v>0</v>
      </c>
      <c r="BF168" s="199">
        <f t="shared" si="5"/>
        <v>0</v>
      </c>
      <c r="BG168" s="199">
        <f t="shared" si="6"/>
        <v>0</v>
      </c>
      <c r="BH168" s="199">
        <f t="shared" si="7"/>
        <v>0</v>
      </c>
      <c r="BI168" s="199">
        <f t="shared" si="8"/>
        <v>0</v>
      </c>
      <c r="BJ168" s="15" t="s">
        <v>83</v>
      </c>
      <c r="BK168" s="199">
        <f t="shared" si="9"/>
        <v>0</v>
      </c>
      <c r="BL168" s="15" t="s">
        <v>165</v>
      </c>
      <c r="BM168" s="198" t="s">
        <v>3445</v>
      </c>
    </row>
    <row r="169" spans="1:65" s="2" customFormat="1" ht="16.5" customHeight="1">
      <c r="A169" s="32"/>
      <c r="B169" s="33"/>
      <c r="C169" s="219" t="s">
        <v>388</v>
      </c>
      <c r="D169" s="219" t="s">
        <v>345</v>
      </c>
      <c r="E169" s="220" t="s">
        <v>3446</v>
      </c>
      <c r="F169" s="221" t="s">
        <v>3447</v>
      </c>
      <c r="G169" s="222" t="s">
        <v>176</v>
      </c>
      <c r="H169" s="223">
        <v>1</v>
      </c>
      <c r="I169" s="224"/>
      <c r="J169" s="225">
        <f t="shared" si="0"/>
        <v>0</v>
      </c>
      <c r="K169" s="221" t="s">
        <v>274</v>
      </c>
      <c r="L169" s="226"/>
      <c r="M169" s="227" t="s">
        <v>1</v>
      </c>
      <c r="N169" s="228" t="s">
        <v>41</v>
      </c>
      <c r="O169" s="69"/>
      <c r="P169" s="196">
        <f t="shared" si="1"/>
        <v>0</v>
      </c>
      <c r="Q169" s="196">
        <v>0.0021</v>
      </c>
      <c r="R169" s="196">
        <f t="shared" si="2"/>
        <v>0.0021</v>
      </c>
      <c r="S169" s="196">
        <v>0</v>
      </c>
      <c r="T169" s="197">
        <f t="shared" si="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98" t="s">
        <v>218</v>
      </c>
      <c r="AT169" s="198" t="s">
        <v>345</v>
      </c>
      <c r="AU169" s="198" t="s">
        <v>85</v>
      </c>
      <c r="AY169" s="15" t="s">
        <v>166</v>
      </c>
      <c r="BE169" s="199">
        <f t="shared" si="4"/>
        <v>0</v>
      </c>
      <c r="BF169" s="199">
        <f t="shared" si="5"/>
        <v>0</v>
      </c>
      <c r="BG169" s="199">
        <f t="shared" si="6"/>
        <v>0</v>
      </c>
      <c r="BH169" s="199">
        <f t="shared" si="7"/>
        <v>0</v>
      </c>
      <c r="BI169" s="199">
        <f t="shared" si="8"/>
        <v>0</v>
      </c>
      <c r="BJ169" s="15" t="s">
        <v>83</v>
      </c>
      <c r="BK169" s="199">
        <f t="shared" si="9"/>
        <v>0</v>
      </c>
      <c r="BL169" s="15" t="s">
        <v>165</v>
      </c>
      <c r="BM169" s="198" t="s">
        <v>3448</v>
      </c>
    </row>
    <row r="170" spans="1:65" s="2" customFormat="1" ht="24.2" customHeight="1">
      <c r="A170" s="32"/>
      <c r="B170" s="33"/>
      <c r="C170" s="187" t="s">
        <v>393</v>
      </c>
      <c r="D170" s="187" t="s">
        <v>167</v>
      </c>
      <c r="E170" s="188" t="s">
        <v>2036</v>
      </c>
      <c r="F170" s="189" t="s">
        <v>2037</v>
      </c>
      <c r="G170" s="190" t="s">
        <v>176</v>
      </c>
      <c r="H170" s="191">
        <v>1</v>
      </c>
      <c r="I170" s="192"/>
      <c r="J170" s="193">
        <f t="shared" si="0"/>
        <v>0</v>
      </c>
      <c r="K170" s="189" t="s">
        <v>274</v>
      </c>
      <c r="L170" s="37"/>
      <c r="M170" s="194" t="s">
        <v>1</v>
      </c>
      <c r="N170" s="195" t="s">
        <v>41</v>
      </c>
      <c r="O170" s="69"/>
      <c r="P170" s="196">
        <f t="shared" si="1"/>
        <v>0</v>
      </c>
      <c r="Q170" s="196">
        <v>0.06896</v>
      </c>
      <c r="R170" s="196">
        <f t="shared" si="2"/>
        <v>0.06896</v>
      </c>
      <c r="S170" s="196">
        <v>0</v>
      </c>
      <c r="T170" s="197">
        <f t="shared" si="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98" t="s">
        <v>165</v>
      </c>
      <c r="AT170" s="198" t="s">
        <v>167</v>
      </c>
      <c r="AU170" s="198" t="s">
        <v>85</v>
      </c>
      <c r="AY170" s="15" t="s">
        <v>166</v>
      </c>
      <c r="BE170" s="199">
        <f t="shared" si="4"/>
        <v>0</v>
      </c>
      <c r="BF170" s="199">
        <f t="shared" si="5"/>
        <v>0</v>
      </c>
      <c r="BG170" s="199">
        <f t="shared" si="6"/>
        <v>0</v>
      </c>
      <c r="BH170" s="199">
        <f t="shared" si="7"/>
        <v>0</v>
      </c>
      <c r="BI170" s="199">
        <f t="shared" si="8"/>
        <v>0</v>
      </c>
      <c r="BJ170" s="15" t="s">
        <v>83</v>
      </c>
      <c r="BK170" s="199">
        <f t="shared" si="9"/>
        <v>0</v>
      </c>
      <c r="BL170" s="15" t="s">
        <v>165</v>
      </c>
      <c r="BM170" s="198" t="s">
        <v>3449</v>
      </c>
    </row>
    <row r="171" spans="1:65" s="2" customFormat="1" ht="24.2" customHeight="1">
      <c r="A171" s="32"/>
      <c r="B171" s="33"/>
      <c r="C171" s="187" t="s">
        <v>398</v>
      </c>
      <c r="D171" s="187" t="s">
        <v>167</v>
      </c>
      <c r="E171" s="188" t="s">
        <v>3450</v>
      </c>
      <c r="F171" s="189" t="s">
        <v>3451</v>
      </c>
      <c r="G171" s="190" t="s">
        <v>176</v>
      </c>
      <c r="H171" s="191">
        <v>1</v>
      </c>
      <c r="I171" s="192"/>
      <c r="J171" s="193">
        <f t="shared" si="0"/>
        <v>0</v>
      </c>
      <c r="K171" s="189" t="s">
        <v>274</v>
      </c>
      <c r="L171" s="37"/>
      <c r="M171" s="194" t="s">
        <v>1</v>
      </c>
      <c r="N171" s="195" t="s">
        <v>41</v>
      </c>
      <c r="O171" s="69"/>
      <c r="P171" s="196">
        <f t="shared" si="1"/>
        <v>0</v>
      </c>
      <c r="Q171" s="196">
        <v>0.08415</v>
      </c>
      <c r="R171" s="196">
        <f t="shared" si="2"/>
        <v>0.08415</v>
      </c>
      <c r="S171" s="196">
        <v>0</v>
      </c>
      <c r="T171" s="197">
        <f t="shared" si="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98" t="s">
        <v>165</v>
      </c>
      <c r="AT171" s="198" t="s">
        <v>167</v>
      </c>
      <c r="AU171" s="198" t="s">
        <v>85</v>
      </c>
      <c r="AY171" s="15" t="s">
        <v>166</v>
      </c>
      <c r="BE171" s="199">
        <f t="shared" si="4"/>
        <v>0</v>
      </c>
      <c r="BF171" s="199">
        <f t="shared" si="5"/>
        <v>0</v>
      </c>
      <c r="BG171" s="199">
        <f t="shared" si="6"/>
        <v>0</v>
      </c>
      <c r="BH171" s="199">
        <f t="shared" si="7"/>
        <v>0</v>
      </c>
      <c r="BI171" s="199">
        <f t="shared" si="8"/>
        <v>0</v>
      </c>
      <c r="BJ171" s="15" t="s">
        <v>83</v>
      </c>
      <c r="BK171" s="199">
        <f t="shared" si="9"/>
        <v>0</v>
      </c>
      <c r="BL171" s="15" t="s">
        <v>165</v>
      </c>
      <c r="BM171" s="198" t="s">
        <v>3452</v>
      </c>
    </row>
    <row r="172" spans="1:65" s="2" customFormat="1" ht="33" customHeight="1">
      <c r="A172" s="32"/>
      <c r="B172" s="33"/>
      <c r="C172" s="187" t="s">
        <v>408</v>
      </c>
      <c r="D172" s="187" t="s">
        <v>167</v>
      </c>
      <c r="E172" s="188" t="s">
        <v>3453</v>
      </c>
      <c r="F172" s="189" t="s">
        <v>3454</v>
      </c>
      <c r="G172" s="190" t="s">
        <v>176</v>
      </c>
      <c r="H172" s="191">
        <v>2</v>
      </c>
      <c r="I172" s="192"/>
      <c r="J172" s="193">
        <f t="shared" si="0"/>
        <v>0</v>
      </c>
      <c r="K172" s="189" t="s">
        <v>274</v>
      </c>
      <c r="L172" s="37"/>
      <c r="M172" s="194" t="s">
        <v>1</v>
      </c>
      <c r="N172" s="195" t="s">
        <v>41</v>
      </c>
      <c r="O172" s="69"/>
      <c r="P172" s="196">
        <f t="shared" si="1"/>
        <v>0</v>
      </c>
      <c r="Q172" s="196">
        <v>0.01136</v>
      </c>
      <c r="R172" s="196">
        <f t="shared" si="2"/>
        <v>0.02272</v>
      </c>
      <c r="S172" s="196">
        <v>0</v>
      </c>
      <c r="T172" s="197">
        <f t="shared" si="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98" t="s">
        <v>165</v>
      </c>
      <c r="AT172" s="198" t="s">
        <v>167</v>
      </c>
      <c r="AU172" s="198" t="s">
        <v>85</v>
      </c>
      <c r="AY172" s="15" t="s">
        <v>166</v>
      </c>
      <c r="BE172" s="199">
        <f t="shared" si="4"/>
        <v>0</v>
      </c>
      <c r="BF172" s="199">
        <f t="shared" si="5"/>
        <v>0</v>
      </c>
      <c r="BG172" s="199">
        <f t="shared" si="6"/>
        <v>0</v>
      </c>
      <c r="BH172" s="199">
        <f t="shared" si="7"/>
        <v>0</v>
      </c>
      <c r="BI172" s="199">
        <f t="shared" si="8"/>
        <v>0</v>
      </c>
      <c r="BJ172" s="15" t="s">
        <v>83</v>
      </c>
      <c r="BK172" s="199">
        <f t="shared" si="9"/>
        <v>0</v>
      </c>
      <c r="BL172" s="15" t="s">
        <v>165</v>
      </c>
      <c r="BM172" s="198" t="s">
        <v>3455</v>
      </c>
    </row>
    <row r="173" spans="1:65" s="2" customFormat="1" ht="24.2" customHeight="1">
      <c r="A173" s="32"/>
      <c r="B173" s="33"/>
      <c r="C173" s="187" t="s">
        <v>414</v>
      </c>
      <c r="D173" s="187" t="s">
        <v>167</v>
      </c>
      <c r="E173" s="188" t="s">
        <v>3456</v>
      </c>
      <c r="F173" s="189" t="s">
        <v>3457</v>
      </c>
      <c r="G173" s="190" t="s">
        <v>176</v>
      </c>
      <c r="H173" s="191">
        <v>2</v>
      </c>
      <c r="I173" s="192"/>
      <c r="J173" s="193">
        <f t="shared" si="0"/>
        <v>0</v>
      </c>
      <c r="K173" s="189" t="s">
        <v>274</v>
      </c>
      <c r="L173" s="37"/>
      <c r="M173" s="194" t="s">
        <v>1</v>
      </c>
      <c r="N173" s="195" t="s">
        <v>41</v>
      </c>
      <c r="O173" s="69"/>
      <c r="P173" s="196">
        <f t="shared" si="1"/>
        <v>0</v>
      </c>
      <c r="Q173" s="196">
        <v>0</v>
      </c>
      <c r="R173" s="196">
        <f t="shared" si="2"/>
        <v>0</v>
      </c>
      <c r="S173" s="196">
        <v>0</v>
      </c>
      <c r="T173" s="197">
        <f t="shared" si="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98" t="s">
        <v>165</v>
      </c>
      <c r="AT173" s="198" t="s">
        <v>167</v>
      </c>
      <c r="AU173" s="198" t="s">
        <v>85</v>
      </c>
      <c r="AY173" s="15" t="s">
        <v>166</v>
      </c>
      <c r="BE173" s="199">
        <f t="shared" si="4"/>
        <v>0</v>
      </c>
      <c r="BF173" s="199">
        <f t="shared" si="5"/>
        <v>0</v>
      </c>
      <c r="BG173" s="199">
        <f t="shared" si="6"/>
        <v>0</v>
      </c>
      <c r="BH173" s="199">
        <f t="shared" si="7"/>
        <v>0</v>
      </c>
      <c r="BI173" s="199">
        <f t="shared" si="8"/>
        <v>0</v>
      </c>
      <c r="BJ173" s="15" t="s">
        <v>83</v>
      </c>
      <c r="BK173" s="199">
        <f t="shared" si="9"/>
        <v>0</v>
      </c>
      <c r="BL173" s="15" t="s">
        <v>165</v>
      </c>
      <c r="BM173" s="198" t="s">
        <v>3458</v>
      </c>
    </row>
    <row r="174" spans="1:65" s="2" customFormat="1" ht="33" customHeight="1">
      <c r="A174" s="32"/>
      <c r="B174" s="33"/>
      <c r="C174" s="187" t="s">
        <v>420</v>
      </c>
      <c r="D174" s="187" t="s">
        <v>167</v>
      </c>
      <c r="E174" s="188" t="s">
        <v>2042</v>
      </c>
      <c r="F174" s="189" t="s">
        <v>2043</v>
      </c>
      <c r="G174" s="190" t="s">
        <v>176</v>
      </c>
      <c r="H174" s="191">
        <v>2</v>
      </c>
      <c r="I174" s="192"/>
      <c r="J174" s="193">
        <f t="shared" si="0"/>
        <v>0</v>
      </c>
      <c r="K174" s="189" t="s">
        <v>274</v>
      </c>
      <c r="L174" s="37"/>
      <c r="M174" s="194" t="s">
        <v>1</v>
      </c>
      <c r="N174" s="195" t="s">
        <v>41</v>
      </c>
      <c r="O174" s="69"/>
      <c r="P174" s="196">
        <f t="shared" si="1"/>
        <v>0</v>
      </c>
      <c r="Q174" s="196">
        <v>0.15251</v>
      </c>
      <c r="R174" s="196">
        <f t="shared" si="2"/>
        <v>0.30502</v>
      </c>
      <c r="S174" s="196">
        <v>0</v>
      </c>
      <c r="T174" s="197">
        <f t="shared" si="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98" t="s">
        <v>165</v>
      </c>
      <c r="AT174" s="198" t="s">
        <v>167</v>
      </c>
      <c r="AU174" s="198" t="s">
        <v>85</v>
      </c>
      <c r="AY174" s="15" t="s">
        <v>166</v>
      </c>
      <c r="BE174" s="199">
        <f t="shared" si="4"/>
        <v>0</v>
      </c>
      <c r="BF174" s="199">
        <f t="shared" si="5"/>
        <v>0</v>
      </c>
      <c r="BG174" s="199">
        <f t="shared" si="6"/>
        <v>0</v>
      </c>
      <c r="BH174" s="199">
        <f t="shared" si="7"/>
        <v>0</v>
      </c>
      <c r="BI174" s="199">
        <f t="shared" si="8"/>
        <v>0</v>
      </c>
      <c r="BJ174" s="15" t="s">
        <v>83</v>
      </c>
      <c r="BK174" s="199">
        <f t="shared" si="9"/>
        <v>0</v>
      </c>
      <c r="BL174" s="15" t="s">
        <v>165</v>
      </c>
      <c r="BM174" s="198" t="s">
        <v>3459</v>
      </c>
    </row>
    <row r="175" spans="1:65" s="2" customFormat="1" ht="24.2" customHeight="1">
      <c r="A175" s="32"/>
      <c r="B175" s="33"/>
      <c r="C175" s="187" t="s">
        <v>424</v>
      </c>
      <c r="D175" s="187" t="s">
        <v>167</v>
      </c>
      <c r="E175" s="188" t="s">
        <v>3460</v>
      </c>
      <c r="F175" s="189" t="s">
        <v>3461</v>
      </c>
      <c r="G175" s="190" t="s">
        <v>176</v>
      </c>
      <c r="H175" s="191">
        <v>1</v>
      </c>
      <c r="I175" s="192"/>
      <c r="J175" s="193">
        <f t="shared" si="0"/>
        <v>0</v>
      </c>
      <c r="K175" s="189" t="s">
        <v>274</v>
      </c>
      <c r="L175" s="37"/>
      <c r="M175" s="194" t="s">
        <v>1</v>
      </c>
      <c r="N175" s="195" t="s">
        <v>41</v>
      </c>
      <c r="O175" s="69"/>
      <c r="P175" s="196">
        <f t="shared" si="1"/>
        <v>0</v>
      </c>
      <c r="Q175" s="196">
        <v>0.10661</v>
      </c>
      <c r="R175" s="196">
        <f t="shared" si="2"/>
        <v>0.10661</v>
      </c>
      <c r="S175" s="196">
        <v>0</v>
      </c>
      <c r="T175" s="197">
        <f t="shared" si="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98" t="s">
        <v>165</v>
      </c>
      <c r="AT175" s="198" t="s">
        <v>167</v>
      </c>
      <c r="AU175" s="198" t="s">
        <v>85</v>
      </c>
      <c r="AY175" s="15" t="s">
        <v>166</v>
      </c>
      <c r="BE175" s="199">
        <f t="shared" si="4"/>
        <v>0</v>
      </c>
      <c r="BF175" s="199">
        <f t="shared" si="5"/>
        <v>0</v>
      </c>
      <c r="BG175" s="199">
        <f t="shared" si="6"/>
        <v>0</v>
      </c>
      <c r="BH175" s="199">
        <f t="shared" si="7"/>
        <v>0</v>
      </c>
      <c r="BI175" s="199">
        <f t="shared" si="8"/>
        <v>0</v>
      </c>
      <c r="BJ175" s="15" t="s">
        <v>83</v>
      </c>
      <c r="BK175" s="199">
        <f t="shared" si="9"/>
        <v>0</v>
      </c>
      <c r="BL175" s="15" t="s">
        <v>165</v>
      </c>
      <c r="BM175" s="198" t="s">
        <v>3462</v>
      </c>
    </row>
    <row r="176" spans="1:65" s="2" customFormat="1" ht="24.2" customHeight="1">
      <c r="A176" s="32"/>
      <c r="B176" s="33"/>
      <c r="C176" s="187" t="s">
        <v>430</v>
      </c>
      <c r="D176" s="187" t="s">
        <v>167</v>
      </c>
      <c r="E176" s="188" t="s">
        <v>3463</v>
      </c>
      <c r="F176" s="189" t="s">
        <v>3464</v>
      </c>
      <c r="G176" s="190" t="s">
        <v>176</v>
      </c>
      <c r="H176" s="191">
        <v>4</v>
      </c>
      <c r="I176" s="192"/>
      <c r="J176" s="193">
        <f t="shared" si="0"/>
        <v>0</v>
      </c>
      <c r="K176" s="189" t="s">
        <v>274</v>
      </c>
      <c r="L176" s="37"/>
      <c r="M176" s="194" t="s">
        <v>1</v>
      </c>
      <c r="N176" s="195" t="s">
        <v>41</v>
      </c>
      <c r="O176" s="69"/>
      <c r="P176" s="196">
        <f t="shared" si="1"/>
        <v>0</v>
      </c>
      <c r="Q176" s="196">
        <v>0.10863</v>
      </c>
      <c r="R176" s="196">
        <f t="shared" si="2"/>
        <v>0.43452</v>
      </c>
      <c r="S176" s="196">
        <v>0</v>
      </c>
      <c r="T176" s="197">
        <f t="shared" si="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98" t="s">
        <v>165</v>
      </c>
      <c r="AT176" s="198" t="s">
        <v>167</v>
      </c>
      <c r="AU176" s="198" t="s">
        <v>85</v>
      </c>
      <c r="AY176" s="15" t="s">
        <v>166</v>
      </c>
      <c r="BE176" s="199">
        <f t="shared" si="4"/>
        <v>0</v>
      </c>
      <c r="BF176" s="199">
        <f t="shared" si="5"/>
        <v>0</v>
      </c>
      <c r="BG176" s="199">
        <f t="shared" si="6"/>
        <v>0</v>
      </c>
      <c r="BH176" s="199">
        <f t="shared" si="7"/>
        <v>0</v>
      </c>
      <c r="BI176" s="199">
        <f t="shared" si="8"/>
        <v>0</v>
      </c>
      <c r="BJ176" s="15" t="s">
        <v>83</v>
      </c>
      <c r="BK176" s="199">
        <f t="shared" si="9"/>
        <v>0</v>
      </c>
      <c r="BL176" s="15" t="s">
        <v>165</v>
      </c>
      <c r="BM176" s="198" t="s">
        <v>3465</v>
      </c>
    </row>
    <row r="177" spans="1:65" s="2" customFormat="1" ht="24.2" customHeight="1">
      <c r="A177" s="32"/>
      <c r="B177" s="33"/>
      <c r="C177" s="187" t="s">
        <v>434</v>
      </c>
      <c r="D177" s="187" t="s">
        <v>167</v>
      </c>
      <c r="E177" s="188" t="s">
        <v>3466</v>
      </c>
      <c r="F177" s="189" t="s">
        <v>3467</v>
      </c>
      <c r="G177" s="190" t="s">
        <v>176</v>
      </c>
      <c r="H177" s="191">
        <v>1</v>
      </c>
      <c r="I177" s="192"/>
      <c r="J177" s="193">
        <f t="shared" si="0"/>
        <v>0</v>
      </c>
      <c r="K177" s="189" t="s">
        <v>274</v>
      </c>
      <c r="L177" s="37"/>
      <c r="M177" s="194" t="s">
        <v>1</v>
      </c>
      <c r="N177" s="195" t="s">
        <v>41</v>
      </c>
      <c r="O177" s="69"/>
      <c r="P177" s="196">
        <f t="shared" si="1"/>
        <v>0</v>
      </c>
      <c r="Q177" s="196">
        <v>0.11217</v>
      </c>
      <c r="R177" s="196">
        <f t="shared" si="2"/>
        <v>0.11217</v>
      </c>
      <c r="S177" s="196">
        <v>0</v>
      </c>
      <c r="T177" s="197">
        <f t="shared" si="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98" t="s">
        <v>165</v>
      </c>
      <c r="AT177" s="198" t="s">
        <v>167</v>
      </c>
      <c r="AU177" s="198" t="s">
        <v>85</v>
      </c>
      <c r="AY177" s="15" t="s">
        <v>166</v>
      </c>
      <c r="BE177" s="199">
        <f t="shared" si="4"/>
        <v>0</v>
      </c>
      <c r="BF177" s="199">
        <f t="shared" si="5"/>
        <v>0</v>
      </c>
      <c r="BG177" s="199">
        <f t="shared" si="6"/>
        <v>0</v>
      </c>
      <c r="BH177" s="199">
        <f t="shared" si="7"/>
        <v>0</v>
      </c>
      <c r="BI177" s="199">
        <f t="shared" si="8"/>
        <v>0</v>
      </c>
      <c r="BJ177" s="15" t="s">
        <v>83</v>
      </c>
      <c r="BK177" s="199">
        <f t="shared" si="9"/>
        <v>0</v>
      </c>
      <c r="BL177" s="15" t="s">
        <v>165</v>
      </c>
      <c r="BM177" s="198" t="s">
        <v>3468</v>
      </c>
    </row>
    <row r="178" spans="1:65" s="2" customFormat="1" ht="24.2" customHeight="1">
      <c r="A178" s="32"/>
      <c r="B178" s="33"/>
      <c r="C178" s="187" t="s">
        <v>440</v>
      </c>
      <c r="D178" s="187" t="s">
        <v>167</v>
      </c>
      <c r="E178" s="188" t="s">
        <v>3469</v>
      </c>
      <c r="F178" s="189" t="s">
        <v>3470</v>
      </c>
      <c r="G178" s="190" t="s">
        <v>176</v>
      </c>
      <c r="H178" s="191">
        <v>6</v>
      </c>
      <c r="I178" s="192"/>
      <c r="J178" s="193">
        <f t="shared" si="0"/>
        <v>0</v>
      </c>
      <c r="K178" s="189" t="s">
        <v>274</v>
      </c>
      <c r="L178" s="37"/>
      <c r="M178" s="194" t="s">
        <v>1</v>
      </c>
      <c r="N178" s="195" t="s">
        <v>41</v>
      </c>
      <c r="O178" s="69"/>
      <c r="P178" s="196">
        <f t="shared" si="1"/>
        <v>0</v>
      </c>
      <c r="Q178" s="196">
        <v>0.02424</v>
      </c>
      <c r="R178" s="196">
        <f t="shared" si="2"/>
        <v>0.14544</v>
      </c>
      <c r="S178" s="196">
        <v>0</v>
      </c>
      <c r="T178" s="197">
        <f t="shared" si="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98" t="s">
        <v>165</v>
      </c>
      <c r="AT178" s="198" t="s">
        <v>167</v>
      </c>
      <c r="AU178" s="198" t="s">
        <v>85</v>
      </c>
      <c r="AY178" s="15" t="s">
        <v>166</v>
      </c>
      <c r="BE178" s="199">
        <f t="shared" si="4"/>
        <v>0</v>
      </c>
      <c r="BF178" s="199">
        <f t="shared" si="5"/>
        <v>0</v>
      </c>
      <c r="BG178" s="199">
        <f t="shared" si="6"/>
        <v>0</v>
      </c>
      <c r="BH178" s="199">
        <f t="shared" si="7"/>
        <v>0</v>
      </c>
      <c r="BI178" s="199">
        <f t="shared" si="8"/>
        <v>0</v>
      </c>
      <c r="BJ178" s="15" t="s">
        <v>83</v>
      </c>
      <c r="BK178" s="199">
        <f t="shared" si="9"/>
        <v>0</v>
      </c>
      <c r="BL178" s="15" t="s">
        <v>165</v>
      </c>
      <c r="BM178" s="198" t="s">
        <v>3471</v>
      </c>
    </row>
    <row r="179" spans="1:65" s="2" customFormat="1" ht="24.2" customHeight="1">
      <c r="A179" s="32"/>
      <c r="B179" s="33"/>
      <c r="C179" s="187" t="s">
        <v>444</v>
      </c>
      <c r="D179" s="187" t="s">
        <v>167</v>
      </c>
      <c r="E179" s="188" t="s">
        <v>3472</v>
      </c>
      <c r="F179" s="189" t="s">
        <v>3473</v>
      </c>
      <c r="G179" s="190" t="s">
        <v>176</v>
      </c>
      <c r="H179" s="191">
        <v>6</v>
      </c>
      <c r="I179" s="192"/>
      <c r="J179" s="193">
        <f t="shared" si="0"/>
        <v>0</v>
      </c>
      <c r="K179" s="189" t="s">
        <v>274</v>
      </c>
      <c r="L179" s="37"/>
      <c r="M179" s="194" t="s">
        <v>1</v>
      </c>
      <c r="N179" s="195" t="s">
        <v>41</v>
      </c>
      <c r="O179" s="69"/>
      <c r="P179" s="196">
        <f t="shared" si="1"/>
        <v>0</v>
      </c>
      <c r="Q179" s="196">
        <v>0</v>
      </c>
      <c r="R179" s="196">
        <f t="shared" si="2"/>
        <v>0</v>
      </c>
      <c r="S179" s="196">
        <v>0</v>
      </c>
      <c r="T179" s="197">
        <f t="shared" si="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98" t="s">
        <v>165</v>
      </c>
      <c r="AT179" s="198" t="s">
        <v>167</v>
      </c>
      <c r="AU179" s="198" t="s">
        <v>85</v>
      </c>
      <c r="AY179" s="15" t="s">
        <v>166</v>
      </c>
      <c r="BE179" s="199">
        <f t="shared" si="4"/>
        <v>0</v>
      </c>
      <c r="BF179" s="199">
        <f t="shared" si="5"/>
        <v>0</v>
      </c>
      <c r="BG179" s="199">
        <f t="shared" si="6"/>
        <v>0</v>
      </c>
      <c r="BH179" s="199">
        <f t="shared" si="7"/>
        <v>0</v>
      </c>
      <c r="BI179" s="199">
        <f t="shared" si="8"/>
        <v>0</v>
      </c>
      <c r="BJ179" s="15" t="s">
        <v>83</v>
      </c>
      <c r="BK179" s="199">
        <f t="shared" si="9"/>
        <v>0</v>
      </c>
      <c r="BL179" s="15" t="s">
        <v>165</v>
      </c>
      <c r="BM179" s="198" t="s">
        <v>3474</v>
      </c>
    </row>
    <row r="180" spans="1:65" s="2" customFormat="1" ht="33" customHeight="1">
      <c r="A180" s="32"/>
      <c r="B180" s="33"/>
      <c r="C180" s="187" t="s">
        <v>449</v>
      </c>
      <c r="D180" s="187" t="s">
        <v>167</v>
      </c>
      <c r="E180" s="188" t="s">
        <v>3475</v>
      </c>
      <c r="F180" s="189" t="s">
        <v>3476</v>
      </c>
      <c r="G180" s="190" t="s">
        <v>176</v>
      </c>
      <c r="H180" s="191">
        <v>6</v>
      </c>
      <c r="I180" s="192"/>
      <c r="J180" s="193">
        <f t="shared" si="0"/>
        <v>0</v>
      </c>
      <c r="K180" s="189" t="s">
        <v>274</v>
      </c>
      <c r="L180" s="37"/>
      <c r="M180" s="194" t="s">
        <v>1</v>
      </c>
      <c r="N180" s="195" t="s">
        <v>41</v>
      </c>
      <c r="O180" s="69"/>
      <c r="P180" s="196">
        <f t="shared" si="1"/>
        <v>0</v>
      </c>
      <c r="Q180" s="196">
        <v>0.304</v>
      </c>
      <c r="R180" s="196">
        <f t="shared" si="2"/>
        <v>1.8239999999999998</v>
      </c>
      <c r="S180" s="196">
        <v>0</v>
      </c>
      <c r="T180" s="197">
        <f t="shared" si="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98" t="s">
        <v>165</v>
      </c>
      <c r="AT180" s="198" t="s">
        <v>167</v>
      </c>
      <c r="AU180" s="198" t="s">
        <v>85</v>
      </c>
      <c r="AY180" s="15" t="s">
        <v>166</v>
      </c>
      <c r="BE180" s="199">
        <f t="shared" si="4"/>
        <v>0</v>
      </c>
      <c r="BF180" s="199">
        <f t="shared" si="5"/>
        <v>0</v>
      </c>
      <c r="BG180" s="199">
        <f t="shared" si="6"/>
        <v>0</v>
      </c>
      <c r="BH180" s="199">
        <f t="shared" si="7"/>
        <v>0</v>
      </c>
      <c r="BI180" s="199">
        <f t="shared" si="8"/>
        <v>0</v>
      </c>
      <c r="BJ180" s="15" t="s">
        <v>83</v>
      </c>
      <c r="BK180" s="199">
        <f t="shared" si="9"/>
        <v>0</v>
      </c>
      <c r="BL180" s="15" t="s">
        <v>165</v>
      </c>
      <c r="BM180" s="198" t="s">
        <v>3477</v>
      </c>
    </row>
    <row r="181" spans="1:65" s="2" customFormat="1" ht="16.5" customHeight="1">
      <c r="A181" s="32"/>
      <c r="B181" s="33"/>
      <c r="C181" s="187" t="s">
        <v>453</v>
      </c>
      <c r="D181" s="187" t="s">
        <v>167</v>
      </c>
      <c r="E181" s="188" t="s">
        <v>3478</v>
      </c>
      <c r="F181" s="189" t="s">
        <v>3479</v>
      </c>
      <c r="G181" s="190" t="s">
        <v>176</v>
      </c>
      <c r="H181" s="191">
        <v>1</v>
      </c>
      <c r="I181" s="192"/>
      <c r="J181" s="193">
        <f t="shared" si="0"/>
        <v>0</v>
      </c>
      <c r="K181" s="189" t="s">
        <v>274</v>
      </c>
      <c r="L181" s="37"/>
      <c r="M181" s="194" t="s">
        <v>1</v>
      </c>
      <c r="N181" s="195" t="s">
        <v>41</v>
      </c>
      <c r="O181" s="69"/>
      <c r="P181" s="196">
        <f t="shared" si="1"/>
        <v>0</v>
      </c>
      <c r="Q181" s="196">
        <v>0.3409</v>
      </c>
      <c r="R181" s="196">
        <f t="shared" si="2"/>
        <v>0.3409</v>
      </c>
      <c r="S181" s="196">
        <v>0</v>
      </c>
      <c r="T181" s="197">
        <f t="shared" si="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98" t="s">
        <v>165</v>
      </c>
      <c r="AT181" s="198" t="s">
        <v>167</v>
      </c>
      <c r="AU181" s="198" t="s">
        <v>85</v>
      </c>
      <c r="AY181" s="15" t="s">
        <v>166</v>
      </c>
      <c r="BE181" s="199">
        <f t="shared" si="4"/>
        <v>0</v>
      </c>
      <c r="BF181" s="199">
        <f t="shared" si="5"/>
        <v>0</v>
      </c>
      <c r="BG181" s="199">
        <f t="shared" si="6"/>
        <v>0</v>
      </c>
      <c r="BH181" s="199">
        <f t="shared" si="7"/>
        <v>0</v>
      </c>
      <c r="BI181" s="199">
        <f t="shared" si="8"/>
        <v>0</v>
      </c>
      <c r="BJ181" s="15" t="s">
        <v>83</v>
      </c>
      <c r="BK181" s="199">
        <f t="shared" si="9"/>
        <v>0</v>
      </c>
      <c r="BL181" s="15" t="s">
        <v>165</v>
      </c>
      <c r="BM181" s="198" t="s">
        <v>3480</v>
      </c>
    </row>
    <row r="182" spans="1:65" s="2" customFormat="1" ht="16.5" customHeight="1">
      <c r="A182" s="32"/>
      <c r="B182" s="33"/>
      <c r="C182" s="219" t="s">
        <v>459</v>
      </c>
      <c r="D182" s="219" t="s">
        <v>345</v>
      </c>
      <c r="E182" s="220" t="s">
        <v>3481</v>
      </c>
      <c r="F182" s="221" t="s">
        <v>3482</v>
      </c>
      <c r="G182" s="222" t="s">
        <v>176</v>
      </c>
      <c r="H182" s="223">
        <v>1</v>
      </c>
      <c r="I182" s="224"/>
      <c r="J182" s="225">
        <f t="shared" si="0"/>
        <v>0</v>
      </c>
      <c r="K182" s="221" t="s">
        <v>274</v>
      </c>
      <c r="L182" s="226"/>
      <c r="M182" s="227" t="s">
        <v>1</v>
      </c>
      <c r="N182" s="228" t="s">
        <v>41</v>
      </c>
      <c r="O182" s="69"/>
      <c r="P182" s="196">
        <f t="shared" si="1"/>
        <v>0</v>
      </c>
      <c r="Q182" s="196">
        <v>0.01823</v>
      </c>
      <c r="R182" s="196">
        <f t="shared" si="2"/>
        <v>0.01823</v>
      </c>
      <c r="S182" s="196">
        <v>0</v>
      </c>
      <c r="T182" s="197">
        <f t="shared" si="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98" t="s">
        <v>218</v>
      </c>
      <c r="AT182" s="198" t="s">
        <v>345</v>
      </c>
      <c r="AU182" s="198" t="s">
        <v>85</v>
      </c>
      <c r="AY182" s="15" t="s">
        <v>166</v>
      </c>
      <c r="BE182" s="199">
        <f t="shared" si="4"/>
        <v>0</v>
      </c>
      <c r="BF182" s="199">
        <f t="shared" si="5"/>
        <v>0</v>
      </c>
      <c r="BG182" s="199">
        <f t="shared" si="6"/>
        <v>0</v>
      </c>
      <c r="BH182" s="199">
        <f t="shared" si="7"/>
        <v>0</v>
      </c>
      <c r="BI182" s="199">
        <f t="shared" si="8"/>
        <v>0</v>
      </c>
      <c r="BJ182" s="15" t="s">
        <v>83</v>
      </c>
      <c r="BK182" s="199">
        <f t="shared" si="9"/>
        <v>0</v>
      </c>
      <c r="BL182" s="15" t="s">
        <v>165</v>
      </c>
      <c r="BM182" s="198" t="s">
        <v>3483</v>
      </c>
    </row>
    <row r="183" spans="1:65" s="2" customFormat="1" ht="24.2" customHeight="1">
      <c r="A183" s="32"/>
      <c r="B183" s="33"/>
      <c r="C183" s="187" t="s">
        <v>472</v>
      </c>
      <c r="D183" s="187" t="s">
        <v>167</v>
      </c>
      <c r="E183" s="188" t="s">
        <v>3484</v>
      </c>
      <c r="F183" s="189" t="s">
        <v>3485</v>
      </c>
      <c r="G183" s="190" t="s">
        <v>176</v>
      </c>
      <c r="H183" s="191">
        <v>3</v>
      </c>
      <c r="I183" s="192"/>
      <c r="J183" s="193">
        <f t="shared" si="0"/>
        <v>0</v>
      </c>
      <c r="K183" s="189" t="s">
        <v>274</v>
      </c>
      <c r="L183" s="37"/>
      <c r="M183" s="194" t="s">
        <v>1</v>
      </c>
      <c r="N183" s="195" t="s">
        <v>41</v>
      </c>
      <c r="O183" s="69"/>
      <c r="P183" s="196">
        <f t="shared" si="1"/>
        <v>0</v>
      </c>
      <c r="Q183" s="196">
        <v>0.14494</v>
      </c>
      <c r="R183" s="196">
        <f t="shared" si="2"/>
        <v>0.43482000000000004</v>
      </c>
      <c r="S183" s="196">
        <v>0</v>
      </c>
      <c r="T183" s="197">
        <f t="shared" si="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98" t="s">
        <v>165</v>
      </c>
      <c r="AT183" s="198" t="s">
        <v>167</v>
      </c>
      <c r="AU183" s="198" t="s">
        <v>85</v>
      </c>
      <c r="AY183" s="15" t="s">
        <v>166</v>
      </c>
      <c r="BE183" s="199">
        <f t="shared" si="4"/>
        <v>0</v>
      </c>
      <c r="BF183" s="199">
        <f t="shared" si="5"/>
        <v>0</v>
      </c>
      <c r="BG183" s="199">
        <f t="shared" si="6"/>
        <v>0</v>
      </c>
      <c r="BH183" s="199">
        <f t="shared" si="7"/>
        <v>0</v>
      </c>
      <c r="BI183" s="199">
        <f t="shared" si="8"/>
        <v>0</v>
      </c>
      <c r="BJ183" s="15" t="s">
        <v>83</v>
      </c>
      <c r="BK183" s="199">
        <f t="shared" si="9"/>
        <v>0</v>
      </c>
      <c r="BL183" s="15" t="s">
        <v>165</v>
      </c>
      <c r="BM183" s="198" t="s">
        <v>3486</v>
      </c>
    </row>
    <row r="184" spans="1:65" s="2" customFormat="1" ht="21.75" customHeight="1">
      <c r="A184" s="32"/>
      <c r="B184" s="33"/>
      <c r="C184" s="219" t="s">
        <v>484</v>
      </c>
      <c r="D184" s="219" t="s">
        <v>345</v>
      </c>
      <c r="E184" s="220" t="s">
        <v>3487</v>
      </c>
      <c r="F184" s="221" t="s">
        <v>3488</v>
      </c>
      <c r="G184" s="222" t="s">
        <v>176</v>
      </c>
      <c r="H184" s="223">
        <v>3</v>
      </c>
      <c r="I184" s="224"/>
      <c r="J184" s="225">
        <f t="shared" si="0"/>
        <v>0</v>
      </c>
      <c r="K184" s="221" t="s">
        <v>274</v>
      </c>
      <c r="L184" s="226"/>
      <c r="M184" s="227" t="s">
        <v>1</v>
      </c>
      <c r="N184" s="228" t="s">
        <v>41</v>
      </c>
      <c r="O184" s="69"/>
      <c r="P184" s="196">
        <f t="shared" si="1"/>
        <v>0</v>
      </c>
      <c r="Q184" s="196">
        <v>0.232</v>
      </c>
      <c r="R184" s="196">
        <f t="shared" si="2"/>
        <v>0.6960000000000001</v>
      </c>
      <c r="S184" s="196">
        <v>0</v>
      </c>
      <c r="T184" s="197">
        <f t="shared" si="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98" t="s">
        <v>218</v>
      </c>
      <c r="AT184" s="198" t="s">
        <v>345</v>
      </c>
      <c r="AU184" s="198" t="s">
        <v>85</v>
      </c>
      <c r="AY184" s="15" t="s">
        <v>166</v>
      </c>
      <c r="BE184" s="199">
        <f t="shared" si="4"/>
        <v>0</v>
      </c>
      <c r="BF184" s="199">
        <f t="shared" si="5"/>
        <v>0</v>
      </c>
      <c r="BG184" s="199">
        <f t="shared" si="6"/>
        <v>0</v>
      </c>
      <c r="BH184" s="199">
        <f t="shared" si="7"/>
        <v>0</v>
      </c>
      <c r="BI184" s="199">
        <f t="shared" si="8"/>
        <v>0</v>
      </c>
      <c r="BJ184" s="15" t="s">
        <v>83</v>
      </c>
      <c r="BK184" s="199">
        <f t="shared" si="9"/>
        <v>0</v>
      </c>
      <c r="BL184" s="15" t="s">
        <v>165</v>
      </c>
      <c r="BM184" s="198" t="s">
        <v>3489</v>
      </c>
    </row>
    <row r="185" spans="1:65" s="2" customFormat="1" ht="24.2" customHeight="1">
      <c r="A185" s="32"/>
      <c r="B185" s="33"/>
      <c r="C185" s="219" t="s">
        <v>489</v>
      </c>
      <c r="D185" s="219" t="s">
        <v>345</v>
      </c>
      <c r="E185" s="220" t="s">
        <v>3490</v>
      </c>
      <c r="F185" s="221" t="s">
        <v>3491</v>
      </c>
      <c r="G185" s="222" t="s">
        <v>176</v>
      </c>
      <c r="H185" s="223">
        <v>3</v>
      </c>
      <c r="I185" s="224"/>
      <c r="J185" s="225">
        <f t="shared" si="0"/>
        <v>0</v>
      </c>
      <c r="K185" s="221" t="s">
        <v>274</v>
      </c>
      <c r="L185" s="226"/>
      <c r="M185" s="227" t="s">
        <v>1</v>
      </c>
      <c r="N185" s="228" t="s">
        <v>41</v>
      </c>
      <c r="O185" s="69"/>
      <c r="P185" s="196">
        <f t="shared" si="1"/>
        <v>0</v>
      </c>
      <c r="Q185" s="196">
        <v>0.17</v>
      </c>
      <c r="R185" s="196">
        <f t="shared" si="2"/>
        <v>0.51</v>
      </c>
      <c r="S185" s="196">
        <v>0</v>
      </c>
      <c r="T185" s="197">
        <f t="shared" si="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98" t="s">
        <v>218</v>
      </c>
      <c r="AT185" s="198" t="s">
        <v>345</v>
      </c>
      <c r="AU185" s="198" t="s">
        <v>85</v>
      </c>
      <c r="AY185" s="15" t="s">
        <v>166</v>
      </c>
      <c r="BE185" s="199">
        <f t="shared" si="4"/>
        <v>0</v>
      </c>
      <c r="BF185" s="199">
        <f t="shared" si="5"/>
        <v>0</v>
      </c>
      <c r="BG185" s="199">
        <f t="shared" si="6"/>
        <v>0</v>
      </c>
      <c r="BH185" s="199">
        <f t="shared" si="7"/>
        <v>0</v>
      </c>
      <c r="BI185" s="199">
        <f t="shared" si="8"/>
        <v>0</v>
      </c>
      <c r="BJ185" s="15" t="s">
        <v>83</v>
      </c>
      <c r="BK185" s="199">
        <f t="shared" si="9"/>
        <v>0</v>
      </c>
      <c r="BL185" s="15" t="s">
        <v>165</v>
      </c>
      <c r="BM185" s="198" t="s">
        <v>3492</v>
      </c>
    </row>
    <row r="186" spans="1:65" s="2" customFormat="1" ht="16.5" customHeight="1">
      <c r="A186" s="32"/>
      <c r="B186" s="33"/>
      <c r="C186" s="219" t="s">
        <v>495</v>
      </c>
      <c r="D186" s="219" t="s">
        <v>345</v>
      </c>
      <c r="E186" s="220" t="s">
        <v>3493</v>
      </c>
      <c r="F186" s="221" t="s">
        <v>3494</v>
      </c>
      <c r="G186" s="222" t="s">
        <v>176</v>
      </c>
      <c r="H186" s="223">
        <v>3</v>
      </c>
      <c r="I186" s="224"/>
      <c r="J186" s="225">
        <f t="shared" si="0"/>
        <v>0</v>
      </c>
      <c r="K186" s="221" t="s">
        <v>274</v>
      </c>
      <c r="L186" s="226"/>
      <c r="M186" s="227" t="s">
        <v>1</v>
      </c>
      <c r="N186" s="228" t="s">
        <v>41</v>
      </c>
      <c r="O186" s="69"/>
      <c r="P186" s="196">
        <f t="shared" si="1"/>
        <v>0</v>
      </c>
      <c r="Q186" s="196">
        <v>0.103</v>
      </c>
      <c r="R186" s="196">
        <f t="shared" si="2"/>
        <v>0.309</v>
      </c>
      <c r="S186" s="196">
        <v>0</v>
      </c>
      <c r="T186" s="197">
        <f t="shared" si="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98" t="s">
        <v>218</v>
      </c>
      <c r="AT186" s="198" t="s">
        <v>345</v>
      </c>
      <c r="AU186" s="198" t="s">
        <v>85</v>
      </c>
      <c r="AY186" s="15" t="s">
        <v>166</v>
      </c>
      <c r="BE186" s="199">
        <f t="shared" si="4"/>
        <v>0</v>
      </c>
      <c r="BF186" s="199">
        <f t="shared" si="5"/>
        <v>0</v>
      </c>
      <c r="BG186" s="199">
        <f t="shared" si="6"/>
        <v>0</v>
      </c>
      <c r="BH186" s="199">
        <f t="shared" si="7"/>
        <v>0</v>
      </c>
      <c r="BI186" s="199">
        <f t="shared" si="8"/>
        <v>0</v>
      </c>
      <c r="BJ186" s="15" t="s">
        <v>83</v>
      </c>
      <c r="BK186" s="199">
        <f t="shared" si="9"/>
        <v>0</v>
      </c>
      <c r="BL186" s="15" t="s">
        <v>165</v>
      </c>
      <c r="BM186" s="198" t="s">
        <v>3495</v>
      </c>
    </row>
    <row r="187" spans="1:65" s="2" customFormat="1" ht="24.2" customHeight="1">
      <c r="A187" s="32"/>
      <c r="B187" s="33"/>
      <c r="C187" s="187" t="s">
        <v>500</v>
      </c>
      <c r="D187" s="187" t="s">
        <v>167</v>
      </c>
      <c r="E187" s="188" t="s">
        <v>3496</v>
      </c>
      <c r="F187" s="189" t="s">
        <v>3497</v>
      </c>
      <c r="G187" s="190" t="s">
        <v>176</v>
      </c>
      <c r="H187" s="191">
        <v>3</v>
      </c>
      <c r="I187" s="192"/>
      <c r="J187" s="193">
        <f t="shared" si="0"/>
        <v>0</v>
      </c>
      <c r="K187" s="189" t="s">
        <v>274</v>
      </c>
      <c r="L187" s="37"/>
      <c r="M187" s="194" t="s">
        <v>1</v>
      </c>
      <c r="N187" s="195" t="s">
        <v>41</v>
      </c>
      <c r="O187" s="69"/>
      <c r="P187" s="196">
        <f t="shared" si="1"/>
        <v>0</v>
      </c>
      <c r="Q187" s="196">
        <v>0.21734</v>
      </c>
      <c r="R187" s="196">
        <f t="shared" si="2"/>
        <v>0.65202</v>
      </c>
      <c r="S187" s="196">
        <v>0</v>
      </c>
      <c r="T187" s="197">
        <f t="shared" si="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98" t="s">
        <v>165</v>
      </c>
      <c r="AT187" s="198" t="s">
        <v>167</v>
      </c>
      <c r="AU187" s="198" t="s">
        <v>85</v>
      </c>
      <c r="AY187" s="15" t="s">
        <v>166</v>
      </c>
      <c r="BE187" s="199">
        <f t="shared" si="4"/>
        <v>0</v>
      </c>
      <c r="BF187" s="199">
        <f t="shared" si="5"/>
        <v>0</v>
      </c>
      <c r="BG187" s="199">
        <f t="shared" si="6"/>
        <v>0</v>
      </c>
      <c r="BH187" s="199">
        <f t="shared" si="7"/>
        <v>0</v>
      </c>
      <c r="BI187" s="199">
        <f t="shared" si="8"/>
        <v>0</v>
      </c>
      <c r="BJ187" s="15" t="s">
        <v>83</v>
      </c>
      <c r="BK187" s="199">
        <f t="shared" si="9"/>
        <v>0</v>
      </c>
      <c r="BL187" s="15" t="s">
        <v>165</v>
      </c>
      <c r="BM187" s="198" t="s">
        <v>3498</v>
      </c>
    </row>
    <row r="188" spans="1:65" s="2" customFormat="1" ht="16.5" customHeight="1">
      <c r="A188" s="32"/>
      <c r="B188" s="33"/>
      <c r="C188" s="219" t="s">
        <v>505</v>
      </c>
      <c r="D188" s="219" t="s">
        <v>345</v>
      </c>
      <c r="E188" s="220" t="s">
        <v>3499</v>
      </c>
      <c r="F188" s="221" t="s">
        <v>3500</v>
      </c>
      <c r="G188" s="222" t="s">
        <v>176</v>
      </c>
      <c r="H188" s="223">
        <v>3</v>
      </c>
      <c r="I188" s="224"/>
      <c r="J188" s="225">
        <f t="shared" si="0"/>
        <v>0</v>
      </c>
      <c r="K188" s="221" t="s">
        <v>274</v>
      </c>
      <c r="L188" s="226"/>
      <c r="M188" s="227" t="s">
        <v>1</v>
      </c>
      <c r="N188" s="228" t="s">
        <v>41</v>
      </c>
      <c r="O188" s="69"/>
      <c r="P188" s="196">
        <f t="shared" si="1"/>
        <v>0</v>
      </c>
      <c r="Q188" s="196">
        <v>0.06</v>
      </c>
      <c r="R188" s="196">
        <f t="shared" si="2"/>
        <v>0.18</v>
      </c>
      <c r="S188" s="196">
        <v>0</v>
      </c>
      <c r="T188" s="197">
        <f t="shared" si="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98" t="s">
        <v>218</v>
      </c>
      <c r="AT188" s="198" t="s">
        <v>345</v>
      </c>
      <c r="AU188" s="198" t="s">
        <v>85</v>
      </c>
      <c r="AY188" s="15" t="s">
        <v>166</v>
      </c>
      <c r="BE188" s="199">
        <f t="shared" si="4"/>
        <v>0</v>
      </c>
      <c r="BF188" s="199">
        <f t="shared" si="5"/>
        <v>0</v>
      </c>
      <c r="BG188" s="199">
        <f t="shared" si="6"/>
        <v>0</v>
      </c>
      <c r="BH188" s="199">
        <f t="shared" si="7"/>
        <v>0</v>
      </c>
      <c r="BI188" s="199">
        <f t="shared" si="8"/>
        <v>0</v>
      </c>
      <c r="BJ188" s="15" t="s">
        <v>83</v>
      </c>
      <c r="BK188" s="199">
        <f t="shared" si="9"/>
        <v>0</v>
      </c>
      <c r="BL188" s="15" t="s">
        <v>165</v>
      </c>
      <c r="BM188" s="198" t="s">
        <v>3501</v>
      </c>
    </row>
    <row r="189" spans="1:65" s="2" customFormat="1" ht="24.2" customHeight="1">
      <c r="A189" s="32"/>
      <c r="B189" s="33"/>
      <c r="C189" s="219" t="s">
        <v>510</v>
      </c>
      <c r="D189" s="219" t="s">
        <v>345</v>
      </c>
      <c r="E189" s="220" t="s">
        <v>3502</v>
      </c>
      <c r="F189" s="221" t="s">
        <v>3503</v>
      </c>
      <c r="G189" s="222" t="s">
        <v>176</v>
      </c>
      <c r="H189" s="223">
        <v>3</v>
      </c>
      <c r="I189" s="224"/>
      <c r="J189" s="225">
        <f t="shared" si="0"/>
        <v>0</v>
      </c>
      <c r="K189" s="221" t="s">
        <v>274</v>
      </c>
      <c r="L189" s="226"/>
      <c r="M189" s="227" t="s">
        <v>1</v>
      </c>
      <c r="N189" s="228" t="s">
        <v>41</v>
      </c>
      <c r="O189" s="69"/>
      <c r="P189" s="196">
        <f t="shared" si="1"/>
        <v>0</v>
      </c>
      <c r="Q189" s="196">
        <v>0.006</v>
      </c>
      <c r="R189" s="196">
        <f t="shared" si="2"/>
        <v>0.018000000000000002</v>
      </c>
      <c r="S189" s="196">
        <v>0</v>
      </c>
      <c r="T189" s="197">
        <f t="shared" si="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98" t="s">
        <v>218</v>
      </c>
      <c r="AT189" s="198" t="s">
        <v>345</v>
      </c>
      <c r="AU189" s="198" t="s">
        <v>85</v>
      </c>
      <c r="AY189" s="15" t="s">
        <v>166</v>
      </c>
      <c r="BE189" s="199">
        <f t="shared" si="4"/>
        <v>0</v>
      </c>
      <c r="BF189" s="199">
        <f t="shared" si="5"/>
        <v>0</v>
      </c>
      <c r="BG189" s="199">
        <f t="shared" si="6"/>
        <v>0</v>
      </c>
      <c r="BH189" s="199">
        <f t="shared" si="7"/>
        <v>0</v>
      </c>
      <c r="BI189" s="199">
        <f t="shared" si="8"/>
        <v>0</v>
      </c>
      <c r="BJ189" s="15" t="s">
        <v>83</v>
      </c>
      <c r="BK189" s="199">
        <f t="shared" si="9"/>
        <v>0</v>
      </c>
      <c r="BL189" s="15" t="s">
        <v>165</v>
      </c>
      <c r="BM189" s="198" t="s">
        <v>3504</v>
      </c>
    </row>
    <row r="190" spans="1:65" s="2" customFormat="1" ht="21.75" customHeight="1">
      <c r="A190" s="32"/>
      <c r="B190" s="33"/>
      <c r="C190" s="187" t="s">
        <v>514</v>
      </c>
      <c r="D190" s="187" t="s">
        <v>167</v>
      </c>
      <c r="E190" s="188" t="s">
        <v>3376</v>
      </c>
      <c r="F190" s="189" t="s">
        <v>3377</v>
      </c>
      <c r="G190" s="190" t="s">
        <v>382</v>
      </c>
      <c r="H190" s="191">
        <v>162.3</v>
      </c>
      <c r="I190" s="192"/>
      <c r="J190" s="193">
        <f t="shared" si="0"/>
        <v>0</v>
      </c>
      <c r="K190" s="189" t="s">
        <v>274</v>
      </c>
      <c r="L190" s="37"/>
      <c r="M190" s="194" t="s">
        <v>1</v>
      </c>
      <c r="N190" s="195" t="s">
        <v>41</v>
      </c>
      <c r="O190" s="69"/>
      <c r="P190" s="196">
        <f t="shared" si="1"/>
        <v>0</v>
      </c>
      <c r="Q190" s="196">
        <v>9E-05</v>
      </c>
      <c r="R190" s="196">
        <f t="shared" si="2"/>
        <v>0.014607000000000002</v>
      </c>
      <c r="S190" s="196">
        <v>0</v>
      </c>
      <c r="T190" s="197">
        <f t="shared" si="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98" t="s">
        <v>165</v>
      </c>
      <c r="AT190" s="198" t="s">
        <v>167</v>
      </c>
      <c r="AU190" s="198" t="s">
        <v>85</v>
      </c>
      <c r="AY190" s="15" t="s">
        <v>166</v>
      </c>
      <c r="BE190" s="199">
        <f t="shared" si="4"/>
        <v>0</v>
      </c>
      <c r="BF190" s="199">
        <f t="shared" si="5"/>
        <v>0</v>
      </c>
      <c r="BG190" s="199">
        <f t="shared" si="6"/>
        <v>0</v>
      </c>
      <c r="BH190" s="199">
        <f t="shared" si="7"/>
        <v>0</v>
      </c>
      <c r="BI190" s="199">
        <f t="shared" si="8"/>
        <v>0</v>
      </c>
      <c r="BJ190" s="15" t="s">
        <v>83</v>
      </c>
      <c r="BK190" s="199">
        <f t="shared" si="9"/>
        <v>0</v>
      </c>
      <c r="BL190" s="15" t="s">
        <v>165</v>
      </c>
      <c r="BM190" s="198" t="s">
        <v>3505</v>
      </c>
    </row>
    <row r="191" spans="2:51" s="13" customFormat="1" ht="11.25">
      <c r="B191" s="200"/>
      <c r="C191" s="201"/>
      <c r="D191" s="202" t="s">
        <v>178</v>
      </c>
      <c r="E191" s="203" t="s">
        <v>1</v>
      </c>
      <c r="F191" s="204" t="s">
        <v>3506</v>
      </c>
      <c r="G191" s="201"/>
      <c r="H191" s="205">
        <v>162.3</v>
      </c>
      <c r="I191" s="206"/>
      <c r="J191" s="201"/>
      <c r="K191" s="201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178</v>
      </c>
      <c r="AU191" s="211" t="s">
        <v>85</v>
      </c>
      <c r="AV191" s="13" t="s">
        <v>85</v>
      </c>
      <c r="AW191" s="13" t="s">
        <v>32</v>
      </c>
      <c r="AX191" s="13" t="s">
        <v>76</v>
      </c>
      <c r="AY191" s="211" t="s">
        <v>166</v>
      </c>
    </row>
    <row r="192" spans="2:63" s="12" customFormat="1" ht="22.9" customHeight="1">
      <c r="B192" s="173"/>
      <c r="C192" s="174"/>
      <c r="D192" s="175" t="s">
        <v>75</v>
      </c>
      <c r="E192" s="212" t="s">
        <v>613</v>
      </c>
      <c r="F192" s="212" t="s">
        <v>614</v>
      </c>
      <c r="G192" s="174"/>
      <c r="H192" s="174"/>
      <c r="I192" s="177"/>
      <c r="J192" s="213">
        <f>BK192</f>
        <v>0</v>
      </c>
      <c r="K192" s="174"/>
      <c r="L192" s="179"/>
      <c r="M192" s="180"/>
      <c r="N192" s="181"/>
      <c r="O192" s="181"/>
      <c r="P192" s="182">
        <f>P193</f>
        <v>0</v>
      </c>
      <c r="Q192" s="181"/>
      <c r="R192" s="182">
        <f>R193</f>
        <v>0</v>
      </c>
      <c r="S192" s="181"/>
      <c r="T192" s="183">
        <f>T193</f>
        <v>0</v>
      </c>
      <c r="AR192" s="184" t="s">
        <v>83</v>
      </c>
      <c r="AT192" s="185" t="s">
        <v>75</v>
      </c>
      <c r="AU192" s="185" t="s">
        <v>83</v>
      </c>
      <c r="AY192" s="184" t="s">
        <v>166</v>
      </c>
      <c r="BK192" s="186">
        <f>BK193</f>
        <v>0</v>
      </c>
    </row>
    <row r="193" spans="1:65" s="2" customFormat="1" ht="24.2" customHeight="1">
      <c r="A193" s="32"/>
      <c r="B193" s="33"/>
      <c r="C193" s="187" t="s">
        <v>518</v>
      </c>
      <c r="D193" s="187" t="s">
        <v>167</v>
      </c>
      <c r="E193" s="188" t="s">
        <v>3379</v>
      </c>
      <c r="F193" s="189" t="s">
        <v>3380</v>
      </c>
      <c r="G193" s="190" t="s">
        <v>288</v>
      </c>
      <c r="H193" s="191">
        <v>7.016</v>
      </c>
      <c r="I193" s="192"/>
      <c r="J193" s="193">
        <f>ROUND(I193*H193,2)</f>
        <v>0</v>
      </c>
      <c r="K193" s="189" t="s">
        <v>274</v>
      </c>
      <c r="L193" s="37"/>
      <c r="M193" s="214" t="s">
        <v>1</v>
      </c>
      <c r="N193" s="215" t="s">
        <v>41</v>
      </c>
      <c r="O193" s="216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98" t="s">
        <v>165</v>
      </c>
      <c r="AT193" s="198" t="s">
        <v>167</v>
      </c>
      <c r="AU193" s="198" t="s">
        <v>85</v>
      </c>
      <c r="AY193" s="15" t="s">
        <v>166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5" t="s">
        <v>83</v>
      </c>
      <c r="BK193" s="199">
        <f>ROUND(I193*H193,2)</f>
        <v>0</v>
      </c>
      <c r="BL193" s="15" t="s">
        <v>165</v>
      </c>
      <c r="BM193" s="198" t="s">
        <v>3507</v>
      </c>
    </row>
    <row r="194" spans="1:31" s="2" customFormat="1" ht="6.95" customHeight="1">
      <c r="A194" s="32"/>
      <c r="B194" s="52"/>
      <c r="C194" s="53"/>
      <c r="D194" s="53"/>
      <c r="E194" s="53"/>
      <c r="F194" s="53"/>
      <c r="G194" s="53"/>
      <c r="H194" s="53"/>
      <c r="I194" s="53"/>
      <c r="J194" s="53"/>
      <c r="K194" s="53"/>
      <c r="L194" s="37"/>
      <c r="M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</row>
  </sheetData>
  <sheetProtection algorithmName="SHA-512" hashValue="RzZznvPjANd/Ldkd3jsfMxtoIrCtAgxPPYF6LGuJHQWPdcMdJhJNSFOdK8at2GeuRR76j8TytyS4HnrVOhJ+SQ==" saltValue="iA1zaKR4j4loX7VP0txkvVf0q1fa1/RBM5AVD8FcFKQr6q0rjGszzUZh5+x7UEWY6ymyWZR1jPqBSTkKnSpeSg==" spinCount="100000" sheet="1" objects="1" scenarios="1" formatColumns="0" formatRows="0" autoFilter="0"/>
  <autoFilter ref="C124:K193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5" t="s">
        <v>136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85</v>
      </c>
    </row>
    <row r="4" spans="2:46" s="1" customFormat="1" ht="24.95" customHeight="1">
      <c r="B4" s="18"/>
      <c r="D4" s="115" t="s">
        <v>137</v>
      </c>
      <c r="L4" s="18"/>
      <c r="M4" s="116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17" t="s">
        <v>16</v>
      </c>
      <c r="L6" s="18"/>
    </row>
    <row r="7" spans="2:12" s="1" customFormat="1" ht="16.5" customHeight="1">
      <c r="B7" s="18"/>
      <c r="E7" s="277" t="str">
        <f>'Rekapitulace stavby'!K6</f>
        <v>Dům s pečovatelskou službou Hranice</v>
      </c>
      <c r="F7" s="278"/>
      <c r="G7" s="278"/>
      <c r="H7" s="278"/>
      <c r="L7" s="18"/>
    </row>
    <row r="8" spans="2:12" s="1" customFormat="1" ht="12" customHeight="1">
      <c r="B8" s="18"/>
      <c r="D8" s="117" t="s">
        <v>138</v>
      </c>
      <c r="L8" s="18"/>
    </row>
    <row r="9" spans="1:31" s="2" customFormat="1" ht="16.5" customHeight="1">
      <c r="A9" s="32"/>
      <c r="B9" s="37"/>
      <c r="C9" s="32"/>
      <c r="D9" s="32"/>
      <c r="E9" s="277" t="s">
        <v>3243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117" t="s">
        <v>245</v>
      </c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7"/>
      <c r="C11" s="32"/>
      <c r="D11" s="32"/>
      <c r="E11" s="279" t="s">
        <v>3508</v>
      </c>
      <c r="F11" s="280"/>
      <c r="G11" s="280"/>
      <c r="H11" s="280"/>
      <c r="I11" s="32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7"/>
      <c r="C12" s="32"/>
      <c r="D12" s="32"/>
      <c r="E12" s="32"/>
      <c r="F12" s="32"/>
      <c r="G12" s="32"/>
      <c r="H12" s="32"/>
      <c r="I12" s="32"/>
      <c r="J12" s="32"/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7"/>
      <c r="C13" s="32"/>
      <c r="D13" s="117" t="s">
        <v>18</v>
      </c>
      <c r="E13" s="32"/>
      <c r="F13" s="108" t="s">
        <v>1</v>
      </c>
      <c r="G13" s="32"/>
      <c r="H13" s="32"/>
      <c r="I13" s="117" t="s">
        <v>19</v>
      </c>
      <c r="J13" s="108" t="s">
        <v>1</v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7" t="s">
        <v>20</v>
      </c>
      <c r="E14" s="32"/>
      <c r="F14" s="108" t="s">
        <v>21</v>
      </c>
      <c r="G14" s="32"/>
      <c r="H14" s="32"/>
      <c r="I14" s="117" t="s">
        <v>22</v>
      </c>
      <c r="J14" s="118" t="str">
        <f>'Rekapitulace stavby'!AN8</f>
        <v>12. 3. 2021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7"/>
      <c r="C15" s="32"/>
      <c r="D15" s="32"/>
      <c r="E15" s="32"/>
      <c r="F15" s="32"/>
      <c r="G15" s="32"/>
      <c r="H15" s="32"/>
      <c r="I15" s="32"/>
      <c r="J15" s="32"/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7"/>
      <c r="C16" s="32"/>
      <c r="D16" s="117" t="s">
        <v>24</v>
      </c>
      <c r="E16" s="32"/>
      <c r="F16" s="32"/>
      <c r="G16" s="32"/>
      <c r="H16" s="32"/>
      <c r="I16" s="117" t="s">
        <v>25</v>
      </c>
      <c r="J16" s="108" t="s">
        <v>1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7"/>
      <c r="C17" s="32"/>
      <c r="D17" s="32"/>
      <c r="E17" s="108" t="s">
        <v>26</v>
      </c>
      <c r="F17" s="32"/>
      <c r="G17" s="32"/>
      <c r="H17" s="32"/>
      <c r="I17" s="117" t="s">
        <v>27</v>
      </c>
      <c r="J17" s="108" t="s">
        <v>1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7"/>
      <c r="C19" s="32"/>
      <c r="D19" s="117" t="s">
        <v>28</v>
      </c>
      <c r="E19" s="32"/>
      <c r="F19" s="32"/>
      <c r="G19" s="32"/>
      <c r="H19" s="32"/>
      <c r="I19" s="117" t="s">
        <v>25</v>
      </c>
      <c r="J19" s="28" t="str">
        <f>'Rekapitulace stavby'!AN13</f>
        <v>Vyplň údaj</v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7"/>
      <c r="C20" s="32"/>
      <c r="D20" s="32"/>
      <c r="E20" s="281" t="str">
        <f>'Rekapitulace stavby'!E14</f>
        <v>Vyplň údaj</v>
      </c>
      <c r="F20" s="282"/>
      <c r="G20" s="282"/>
      <c r="H20" s="282"/>
      <c r="I20" s="117" t="s">
        <v>27</v>
      </c>
      <c r="J20" s="28" t="str">
        <f>'Rekapitulace stavby'!AN14</f>
        <v>Vyplň údaj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7"/>
      <c r="C22" s="32"/>
      <c r="D22" s="117" t="s">
        <v>30</v>
      </c>
      <c r="E22" s="32"/>
      <c r="F22" s="32"/>
      <c r="G22" s="32"/>
      <c r="H22" s="32"/>
      <c r="I22" s="117" t="s">
        <v>25</v>
      </c>
      <c r="J22" s="108" t="s">
        <v>1</v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7"/>
      <c r="C23" s="32"/>
      <c r="D23" s="32"/>
      <c r="E23" s="108" t="s">
        <v>31</v>
      </c>
      <c r="F23" s="32"/>
      <c r="G23" s="32"/>
      <c r="H23" s="32"/>
      <c r="I23" s="117" t="s">
        <v>27</v>
      </c>
      <c r="J23" s="108" t="s">
        <v>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7"/>
      <c r="C25" s="32"/>
      <c r="D25" s="117" t="s">
        <v>33</v>
      </c>
      <c r="E25" s="32"/>
      <c r="F25" s="32"/>
      <c r="G25" s="32"/>
      <c r="H25" s="32"/>
      <c r="I25" s="117" t="s">
        <v>25</v>
      </c>
      <c r="J25" s="108" t="s">
        <v>1</v>
      </c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7"/>
      <c r="C26" s="32"/>
      <c r="D26" s="32"/>
      <c r="E26" s="108" t="s">
        <v>34</v>
      </c>
      <c r="F26" s="32"/>
      <c r="G26" s="32"/>
      <c r="H26" s="32"/>
      <c r="I26" s="117" t="s">
        <v>27</v>
      </c>
      <c r="J26" s="108" t="s">
        <v>1</v>
      </c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7"/>
      <c r="C28" s="32"/>
      <c r="D28" s="117" t="s">
        <v>35</v>
      </c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19"/>
      <c r="B29" s="120"/>
      <c r="C29" s="119"/>
      <c r="D29" s="119"/>
      <c r="E29" s="283" t="s">
        <v>1</v>
      </c>
      <c r="F29" s="283"/>
      <c r="G29" s="283"/>
      <c r="H29" s="283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2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3" t="s">
        <v>36</v>
      </c>
      <c r="E32" s="32"/>
      <c r="F32" s="32"/>
      <c r="G32" s="32"/>
      <c r="H32" s="32"/>
      <c r="I32" s="32"/>
      <c r="J32" s="124">
        <f>ROUND(J126,2)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2"/>
      <c r="J33" s="122"/>
      <c r="K33" s="12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5" t="s">
        <v>38</v>
      </c>
      <c r="G34" s="32"/>
      <c r="H34" s="32"/>
      <c r="I34" s="125" t="s">
        <v>37</v>
      </c>
      <c r="J34" s="125" t="s">
        <v>39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6" t="s">
        <v>40</v>
      </c>
      <c r="E35" s="117" t="s">
        <v>41</v>
      </c>
      <c r="F35" s="127">
        <f>ROUND((SUM(BE126:BE166)),2)</f>
        <v>0</v>
      </c>
      <c r="G35" s="32"/>
      <c r="H35" s="32"/>
      <c r="I35" s="128">
        <v>0.21</v>
      </c>
      <c r="J35" s="127">
        <f>ROUND(((SUM(BE126:BE166))*I35),2)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7" t="s">
        <v>42</v>
      </c>
      <c r="F36" s="127">
        <f>ROUND((SUM(BF126:BF166)),2)</f>
        <v>0</v>
      </c>
      <c r="G36" s="32"/>
      <c r="H36" s="32"/>
      <c r="I36" s="128">
        <v>0.15</v>
      </c>
      <c r="J36" s="127">
        <f>ROUND(((SUM(BF126:BF166))*I36),2)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7" t="s">
        <v>43</v>
      </c>
      <c r="F37" s="127">
        <f>ROUND((SUM(BG126:BG166)),2)</f>
        <v>0</v>
      </c>
      <c r="G37" s="32"/>
      <c r="H37" s="32"/>
      <c r="I37" s="128">
        <v>0.21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7" t="s">
        <v>44</v>
      </c>
      <c r="F38" s="127">
        <f>ROUND((SUM(BH126:BH166)),2)</f>
        <v>0</v>
      </c>
      <c r="G38" s="32"/>
      <c r="H38" s="32"/>
      <c r="I38" s="128">
        <v>0.15</v>
      </c>
      <c r="J38" s="127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7" t="s">
        <v>45</v>
      </c>
      <c r="F39" s="127">
        <f>ROUND((SUM(BI126:BI166)),2)</f>
        <v>0</v>
      </c>
      <c r="G39" s="32"/>
      <c r="H39" s="32"/>
      <c r="I39" s="128">
        <v>0</v>
      </c>
      <c r="J39" s="127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9"/>
      <c r="D41" s="130" t="s">
        <v>46</v>
      </c>
      <c r="E41" s="131"/>
      <c r="F41" s="131"/>
      <c r="G41" s="132" t="s">
        <v>47</v>
      </c>
      <c r="H41" s="133" t="s">
        <v>48</v>
      </c>
      <c r="I41" s="131"/>
      <c r="J41" s="134">
        <f>SUM(J32:J39)</f>
        <v>0</v>
      </c>
      <c r="K41" s="135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36" t="s">
        <v>49</v>
      </c>
      <c r="E50" s="137"/>
      <c r="F50" s="137"/>
      <c r="G50" s="136" t="s">
        <v>50</v>
      </c>
      <c r="H50" s="137"/>
      <c r="I50" s="137"/>
      <c r="J50" s="137"/>
      <c r="K50" s="137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38" t="s">
        <v>51</v>
      </c>
      <c r="E61" s="139"/>
      <c r="F61" s="140" t="s">
        <v>52</v>
      </c>
      <c r="G61" s="138" t="s">
        <v>51</v>
      </c>
      <c r="H61" s="139"/>
      <c r="I61" s="139"/>
      <c r="J61" s="141" t="s">
        <v>52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6" t="s">
        <v>53</v>
      </c>
      <c r="E65" s="142"/>
      <c r="F65" s="142"/>
      <c r="G65" s="136" t="s">
        <v>54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38" t="s">
        <v>51</v>
      </c>
      <c r="E76" s="139"/>
      <c r="F76" s="140" t="s">
        <v>52</v>
      </c>
      <c r="G76" s="138" t="s">
        <v>51</v>
      </c>
      <c r="H76" s="139"/>
      <c r="I76" s="139"/>
      <c r="J76" s="141" t="s">
        <v>52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4" t="str">
        <f>E7</f>
        <v>Dům s pečovatelskou službou Hranice</v>
      </c>
      <c r="F85" s="285"/>
      <c r="G85" s="285"/>
      <c r="H85" s="285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19"/>
      <c r="C86" s="27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2"/>
      <c r="B87" s="33"/>
      <c r="C87" s="34"/>
      <c r="D87" s="34"/>
      <c r="E87" s="284" t="s">
        <v>3243</v>
      </c>
      <c r="F87" s="286"/>
      <c r="G87" s="286"/>
      <c r="H87" s="286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245</v>
      </c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237" t="str">
        <f>E11</f>
        <v>340 - IO 213 - STL, NTL přípojka plynu</v>
      </c>
      <c r="F89" s="286"/>
      <c r="G89" s="286"/>
      <c r="H89" s="286"/>
      <c r="I89" s="34"/>
      <c r="J89" s="34"/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4"/>
      <c r="E91" s="34"/>
      <c r="F91" s="25" t="str">
        <f>F14</f>
        <v>Hranice u Aše</v>
      </c>
      <c r="G91" s="34"/>
      <c r="H91" s="34"/>
      <c r="I91" s="27" t="s">
        <v>22</v>
      </c>
      <c r="J91" s="64" t="str">
        <f>IF(J14="","",J14)</f>
        <v>12. 3. 2021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4"/>
      <c r="E93" s="34"/>
      <c r="F93" s="25" t="str">
        <f>E17</f>
        <v>Město Hranice</v>
      </c>
      <c r="G93" s="34"/>
      <c r="H93" s="34"/>
      <c r="I93" s="27" t="s">
        <v>30</v>
      </c>
      <c r="J93" s="30" t="str">
        <f>E23</f>
        <v>ing.Kostner Petr</v>
      </c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4"/>
      <c r="E94" s="34"/>
      <c r="F94" s="25" t="str">
        <f>IF(E20="","",E20)</f>
        <v>Vyplň údaj</v>
      </c>
      <c r="G94" s="34"/>
      <c r="H94" s="34"/>
      <c r="I94" s="27" t="s">
        <v>33</v>
      </c>
      <c r="J94" s="30" t="str">
        <f>E26</f>
        <v>Milan Hájek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47" t="s">
        <v>141</v>
      </c>
      <c r="D96" s="148"/>
      <c r="E96" s="148"/>
      <c r="F96" s="148"/>
      <c r="G96" s="148"/>
      <c r="H96" s="148"/>
      <c r="I96" s="148"/>
      <c r="J96" s="149" t="s">
        <v>142</v>
      </c>
      <c r="K96" s="148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49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50" t="s">
        <v>143</v>
      </c>
      <c r="D98" s="34"/>
      <c r="E98" s="34"/>
      <c r="F98" s="34"/>
      <c r="G98" s="34"/>
      <c r="H98" s="34"/>
      <c r="I98" s="34"/>
      <c r="J98" s="82">
        <f>J126</f>
        <v>0</v>
      </c>
      <c r="K98" s="34"/>
      <c r="L98" s="49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5" t="s">
        <v>144</v>
      </c>
    </row>
    <row r="99" spans="2:12" s="9" customFormat="1" ht="24.95" customHeight="1">
      <c r="B99" s="151"/>
      <c r="C99" s="152"/>
      <c r="D99" s="153" t="s">
        <v>247</v>
      </c>
      <c r="E99" s="154"/>
      <c r="F99" s="154"/>
      <c r="G99" s="154"/>
      <c r="H99" s="154"/>
      <c r="I99" s="154"/>
      <c r="J99" s="155">
        <f>J127</f>
        <v>0</v>
      </c>
      <c r="K99" s="152"/>
      <c r="L99" s="156"/>
    </row>
    <row r="100" spans="2:12" s="10" customFormat="1" ht="19.9" customHeight="1">
      <c r="B100" s="157"/>
      <c r="C100" s="102"/>
      <c r="D100" s="158" t="s">
        <v>248</v>
      </c>
      <c r="E100" s="159"/>
      <c r="F100" s="159"/>
      <c r="G100" s="159"/>
      <c r="H100" s="159"/>
      <c r="I100" s="159"/>
      <c r="J100" s="160">
        <f>J128</f>
        <v>0</v>
      </c>
      <c r="K100" s="102"/>
      <c r="L100" s="161"/>
    </row>
    <row r="101" spans="2:12" s="10" customFormat="1" ht="19.9" customHeight="1">
      <c r="B101" s="157"/>
      <c r="C101" s="102"/>
      <c r="D101" s="158" t="s">
        <v>251</v>
      </c>
      <c r="E101" s="159"/>
      <c r="F101" s="159"/>
      <c r="G101" s="159"/>
      <c r="H101" s="159"/>
      <c r="I101" s="159"/>
      <c r="J101" s="160">
        <f>J143</f>
        <v>0</v>
      </c>
      <c r="K101" s="102"/>
      <c r="L101" s="161"/>
    </row>
    <row r="102" spans="2:12" s="10" customFormat="1" ht="19.9" customHeight="1">
      <c r="B102" s="157"/>
      <c r="C102" s="102"/>
      <c r="D102" s="158" t="s">
        <v>1986</v>
      </c>
      <c r="E102" s="159"/>
      <c r="F102" s="159"/>
      <c r="G102" s="159"/>
      <c r="H102" s="159"/>
      <c r="I102" s="159"/>
      <c r="J102" s="160">
        <f>J146</f>
        <v>0</v>
      </c>
      <c r="K102" s="102"/>
      <c r="L102" s="161"/>
    </row>
    <row r="103" spans="2:12" s="9" customFormat="1" ht="24.95" customHeight="1">
      <c r="B103" s="151"/>
      <c r="C103" s="152"/>
      <c r="D103" s="153" t="s">
        <v>266</v>
      </c>
      <c r="E103" s="154"/>
      <c r="F103" s="154"/>
      <c r="G103" s="154"/>
      <c r="H103" s="154"/>
      <c r="I103" s="154"/>
      <c r="J103" s="155">
        <f>J149</f>
        <v>0</v>
      </c>
      <c r="K103" s="152"/>
      <c r="L103" s="156"/>
    </row>
    <row r="104" spans="2:12" s="10" customFormat="1" ht="19.9" customHeight="1">
      <c r="B104" s="157"/>
      <c r="C104" s="102"/>
      <c r="D104" s="158" t="s">
        <v>3509</v>
      </c>
      <c r="E104" s="159"/>
      <c r="F104" s="159"/>
      <c r="G104" s="159"/>
      <c r="H104" s="159"/>
      <c r="I104" s="159"/>
      <c r="J104" s="160">
        <f>J150</f>
        <v>0</v>
      </c>
      <c r="K104" s="102"/>
      <c r="L104" s="161"/>
    </row>
    <row r="105" spans="1:31" s="2" customFormat="1" ht="21.75" customHeight="1">
      <c r="A105" s="32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1" t="s">
        <v>150</v>
      </c>
      <c r="D111" s="34"/>
      <c r="E111" s="34"/>
      <c r="F111" s="34"/>
      <c r="G111" s="34"/>
      <c r="H111" s="34"/>
      <c r="I111" s="34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16</v>
      </c>
      <c r="D113" s="34"/>
      <c r="E113" s="34"/>
      <c r="F113" s="34"/>
      <c r="G113" s="34"/>
      <c r="H113" s="34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4"/>
      <c r="D114" s="34"/>
      <c r="E114" s="284" t="str">
        <f>E7</f>
        <v>Dům s pečovatelskou službou Hranice</v>
      </c>
      <c r="F114" s="285"/>
      <c r="G114" s="285"/>
      <c r="H114" s="285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2:12" s="1" customFormat="1" ht="12" customHeight="1">
      <c r="B115" s="19"/>
      <c r="C115" s="27" t="s">
        <v>138</v>
      </c>
      <c r="D115" s="20"/>
      <c r="E115" s="20"/>
      <c r="F115" s="20"/>
      <c r="G115" s="20"/>
      <c r="H115" s="20"/>
      <c r="I115" s="20"/>
      <c r="J115" s="20"/>
      <c r="K115" s="20"/>
      <c r="L115" s="18"/>
    </row>
    <row r="116" spans="1:31" s="2" customFormat="1" ht="16.5" customHeight="1">
      <c r="A116" s="32"/>
      <c r="B116" s="33"/>
      <c r="C116" s="34"/>
      <c r="D116" s="34"/>
      <c r="E116" s="284" t="s">
        <v>3243</v>
      </c>
      <c r="F116" s="286"/>
      <c r="G116" s="286"/>
      <c r="H116" s="286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245</v>
      </c>
      <c r="D117" s="34"/>
      <c r="E117" s="34"/>
      <c r="F117" s="34"/>
      <c r="G117" s="34"/>
      <c r="H117" s="34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4"/>
      <c r="D118" s="34"/>
      <c r="E118" s="237" t="str">
        <f>E11</f>
        <v>340 - IO 213 - STL, NTL přípojka plynu</v>
      </c>
      <c r="F118" s="286"/>
      <c r="G118" s="286"/>
      <c r="H118" s="286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4"/>
      <c r="E120" s="34"/>
      <c r="F120" s="25" t="str">
        <f>F14</f>
        <v>Hranice u Aše</v>
      </c>
      <c r="G120" s="34"/>
      <c r="H120" s="34"/>
      <c r="I120" s="27" t="s">
        <v>22</v>
      </c>
      <c r="J120" s="64" t="str">
        <f>IF(J14="","",J14)</f>
        <v>12. 3. 2021</v>
      </c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24</v>
      </c>
      <c r="D122" s="34"/>
      <c r="E122" s="34"/>
      <c r="F122" s="25" t="str">
        <f>E17</f>
        <v>Město Hranice</v>
      </c>
      <c r="G122" s="34"/>
      <c r="H122" s="34"/>
      <c r="I122" s="27" t="s">
        <v>30</v>
      </c>
      <c r="J122" s="30" t="str">
        <f>E23</f>
        <v>ing.Kostner Petr</v>
      </c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28</v>
      </c>
      <c r="D123" s="34"/>
      <c r="E123" s="34"/>
      <c r="F123" s="25" t="str">
        <f>IF(E20="","",E20)</f>
        <v>Vyplň údaj</v>
      </c>
      <c r="G123" s="34"/>
      <c r="H123" s="34"/>
      <c r="I123" s="27" t="s">
        <v>33</v>
      </c>
      <c r="J123" s="30" t="str">
        <f>E26</f>
        <v>Milan Hájek</v>
      </c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62"/>
      <c r="B125" s="163"/>
      <c r="C125" s="164" t="s">
        <v>151</v>
      </c>
      <c r="D125" s="165" t="s">
        <v>61</v>
      </c>
      <c r="E125" s="165" t="s">
        <v>57</v>
      </c>
      <c r="F125" s="165" t="s">
        <v>58</v>
      </c>
      <c r="G125" s="165" t="s">
        <v>152</v>
      </c>
      <c r="H125" s="165" t="s">
        <v>153</v>
      </c>
      <c r="I125" s="165" t="s">
        <v>154</v>
      </c>
      <c r="J125" s="165" t="s">
        <v>142</v>
      </c>
      <c r="K125" s="166" t="s">
        <v>155</v>
      </c>
      <c r="L125" s="167"/>
      <c r="M125" s="73" t="s">
        <v>1</v>
      </c>
      <c r="N125" s="74" t="s">
        <v>40</v>
      </c>
      <c r="O125" s="74" t="s">
        <v>156</v>
      </c>
      <c r="P125" s="74" t="s">
        <v>157</v>
      </c>
      <c r="Q125" s="74" t="s">
        <v>158</v>
      </c>
      <c r="R125" s="74" t="s">
        <v>159</v>
      </c>
      <c r="S125" s="74" t="s">
        <v>160</v>
      </c>
      <c r="T125" s="75" t="s">
        <v>161</v>
      </c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</row>
    <row r="126" spans="1:63" s="2" customFormat="1" ht="22.9" customHeight="1">
      <c r="A126" s="32"/>
      <c r="B126" s="33"/>
      <c r="C126" s="80" t="s">
        <v>162</v>
      </c>
      <c r="D126" s="34"/>
      <c r="E126" s="34"/>
      <c r="F126" s="34"/>
      <c r="G126" s="34"/>
      <c r="H126" s="34"/>
      <c r="I126" s="34"/>
      <c r="J126" s="168">
        <f>BK126</f>
        <v>0</v>
      </c>
      <c r="K126" s="34"/>
      <c r="L126" s="37"/>
      <c r="M126" s="76"/>
      <c r="N126" s="169"/>
      <c r="O126" s="77"/>
      <c r="P126" s="170">
        <f>P127+P149</f>
        <v>0</v>
      </c>
      <c r="Q126" s="77"/>
      <c r="R126" s="170">
        <f>R127+R149</f>
        <v>39.506296000000006</v>
      </c>
      <c r="S126" s="77"/>
      <c r="T126" s="171">
        <f>T127+T149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5" t="s">
        <v>75</v>
      </c>
      <c r="AU126" s="15" t="s">
        <v>144</v>
      </c>
      <c r="BK126" s="172">
        <f>BK127+BK149</f>
        <v>0</v>
      </c>
    </row>
    <row r="127" spans="2:63" s="12" customFormat="1" ht="25.9" customHeight="1">
      <c r="B127" s="173"/>
      <c r="C127" s="174"/>
      <c r="D127" s="175" t="s">
        <v>75</v>
      </c>
      <c r="E127" s="176" t="s">
        <v>268</v>
      </c>
      <c r="F127" s="176" t="s">
        <v>269</v>
      </c>
      <c r="G127" s="174"/>
      <c r="H127" s="174"/>
      <c r="I127" s="177"/>
      <c r="J127" s="178">
        <f>BK127</f>
        <v>0</v>
      </c>
      <c r="K127" s="174"/>
      <c r="L127" s="179"/>
      <c r="M127" s="180"/>
      <c r="N127" s="181"/>
      <c r="O127" s="181"/>
      <c r="P127" s="182">
        <f>P128+P143+P146</f>
        <v>0</v>
      </c>
      <c r="Q127" s="181"/>
      <c r="R127" s="182">
        <f>R128+R143+R146</f>
        <v>39.486580000000004</v>
      </c>
      <c r="S127" s="181"/>
      <c r="T127" s="183">
        <f>T128+T143+T146</f>
        <v>0</v>
      </c>
      <c r="AR127" s="184" t="s">
        <v>83</v>
      </c>
      <c r="AT127" s="185" t="s">
        <v>75</v>
      </c>
      <c r="AU127" s="185" t="s">
        <v>76</v>
      </c>
      <c r="AY127" s="184" t="s">
        <v>166</v>
      </c>
      <c r="BK127" s="186">
        <f>BK128+BK143+BK146</f>
        <v>0</v>
      </c>
    </row>
    <row r="128" spans="2:63" s="12" customFormat="1" ht="22.9" customHeight="1">
      <c r="B128" s="173"/>
      <c r="C128" s="174"/>
      <c r="D128" s="175" t="s">
        <v>75</v>
      </c>
      <c r="E128" s="212" t="s">
        <v>83</v>
      </c>
      <c r="F128" s="212" t="s">
        <v>270</v>
      </c>
      <c r="G128" s="174"/>
      <c r="H128" s="174"/>
      <c r="I128" s="177"/>
      <c r="J128" s="213">
        <f>BK128</f>
        <v>0</v>
      </c>
      <c r="K128" s="174"/>
      <c r="L128" s="179"/>
      <c r="M128" s="180"/>
      <c r="N128" s="181"/>
      <c r="O128" s="181"/>
      <c r="P128" s="182">
        <f>SUM(P129:P142)</f>
        <v>0</v>
      </c>
      <c r="Q128" s="181"/>
      <c r="R128" s="182">
        <f>SUM(R129:R142)</f>
        <v>39.480000000000004</v>
      </c>
      <c r="S128" s="181"/>
      <c r="T128" s="183">
        <f>SUM(T129:T142)</f>
        <v>0</v>
      </c>
      <c r="AR128" s="184" t="s">
        <v>83</v>
      </c>
      <c r="AT128" s="185" t="s">
        <v>75</v>
      </c>
      <c r="AU128" s="185" t="s">
        <v>83</v>
      </c>
      <c r="AY128" s="184" t="s">
        <v>166</v>
      </c>
      <c r="BK128" s="186">
        <f>SUM(BK129:BK142)</f>
        <v>0</v>
      </c>
    </row>
    <row r="129" spans="1:65" s="2" customFormat="1" ht="33" customHeight="1">
      <c r="A129" s="32"/>
      <c r="B129" s="33"/>
      <c r="C129" s="187" t="s">
        <v>414</v>
      </c>
      <c r="D129" s="187" t="s">
        <v>167</v>
      </c>
      <c r="E129" s="188" t="s">
        <v>2162</v>
      </c>
      <c r="F129" s="189" t="s">
        <v>2163</v>
      </c>
      <c r="G129" s="190" t="s">
        <v>273</v>
      </c>
      <c r="H129" s="191">
        <v>21.15</v>
      </c>
      <c r="I129" s="192"/>
      <c r="J129" s="193">
        <f>ROUND(I129*H129,2)</f>
        <v>0</v>
      </c>
      <c r="K129" s="189" t="s">
        <v>274</v>
      </c>
      <c r="L129" s="37"/>
      <c r="M129" s="194" t="s">
        <v>1</v>
      </c>
      <c r="N129" s="195" t="s">
        <v>41</v>
      </c>
      <c r="O129" s="69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98" t="s">
        <v>165</v>
      </c>
      <c r="AT129" s="198" t="s">
        <v>167</v>
      </c>
      <c r="AU129" s="198" t="s">
        <v>85</v>
      </c>
      <c r="AY129" s="15" t="s">
        <v>166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5" t="s">
        <v>83</v>
      </c>
      <c r="BK129" s="199">
        <f>ROUND(I129*H129,2)</f>
        <v>0</v>
      </c>
      <c r="BL129" s="15" t="s">
        <v>165</v>
      </c>
      <c r="BM129" s="198" t="s">
        <v>3510</v>
      </c>
    </row>
    <row r="130" spans="2:51" s="13" customFormat="1" ht="11.25">
      <c r="B130" s="200"/>
      <c r="C130" s="201"/>
      <c r="D130" s="202" t="s">
        <v>178</v>
      </c>
      <c r="E130" s="203" t="s">
        <v>1</v>
      </c>
      <c r="F130" s="204" t="s">
        <v>3511</v>
      </c>
      <c r="G130" s="201"/>
      <c r="H130" s="205">
        <v>21.15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178</v>
      </c>
      <c r="AU130" s="211" t="s">
        <v>85</v>
      </c>
      <c r="AV130" s="13" t="s">
        <v>85</v>
      </c>
      <c r="AW130" s="13" t="s">
        <v>32</v>
      </c>
      <c r="AX130" s="13" t="s">
        <v>83</v>
      </c>
      <c r="AY130" s="211" t="s">
        <v>166</v>
      </c>
    </row>
    <row r="131" spans="1:65" s="2" customFormat="1" ht="33" customHeight="1">
      <c r="A131" s="32"/>
      <c r="B131" s="33"/>
      <c r="C131" s="187" t="s">
        <v>420</v>
      </c>
      <c r="D131" s="187" t="s">
        <v>167</v>
      </c>
      <c r="E131" s="188" t="s">
        <v>283</v>
      </c>
      <c r="F131" s="189" t="s">
        <v>284</v>
      </c>
      <c r="G131" s="190" t="s">
        <v>273</v>
      </c>
      <c r="H131" s="191">
        <v>21.15</v>
      </c>
      <c r="I131" s="192"/>
      <c r="J131" s="193">
        <f>ROUND(I131*H131,2)</f>
        <v>0</v>
      </c>
      <c r="K131" s="189" t="s">
        <v>274</v>
      </c>
      <c r="L131" s="37"/>
      <c r="M131" s="194" t="s">
        <v>1</v>
      </c>
      <c r="N131" s="195" t="s">
        <v>41</v>
      </c>
      <c r="O131" s="69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98" t="s">
        <v>165</v>
      </c>
      <c r="AT131" s="198" t="s">
        <v>167</v>
      </c>
      <c r="AU131" s="198" t="s">
        <v>85</v>
      </c>
      <c r="AY131" s="15" t="s">
        <v>166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5" t="s">
        <v>83</v>
      </c>
      <c r="BK131" s="199">
        <f>ROUND(I131*H131,2)</f>
        <v>0</v>
      </c>
      <c r="BL131" s="15" t="s">
        <v>165</v>
      </c>
      <c r="BM131" s="198" t="s">
        <v>3512</v>
      </c>
    </row>
    <row r="132" spans="1:65" s="2" customFormat="1" ht="33" customHeight="1">
      <c r="A132" s="32"/>
      <c r="B132" s="33"/>
      <c r="C132" s="187" t="s">
        <v>424</v>
      </c>
      <c r="D132" s="187" t="s">
        <v>167</v>
      </c>
      <c r="E132" s="188" t="s">
        <v>286</v>
      </c>
      <c r="F132" s="189" t="s">
        <v>287</v>
      </c>
      <c r="G132" s="190" t="s">
        <v>288</v>
      </c>
      <c r="H132" s="191">
        <v>42.3</v>
      </c>
      <c r="I132" s="192"/>
      <c r="J132" s="193">
        <f>ROUND(I132*H132,2)</f>
        <v>0</v>
      </c>
      <c r="K132" s="189" t="s">
        <v>274</v>
      </c>
      <c r="L132" s="37"/>
      <c r="M132" s="194" t="s">
        <v>1</v>
      </c>
      <c r="N132" s="195" t="s">
        <v>41</v>
      </c>
      <c r="O132" s="69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98" t="s">
        <v>165</v>
      </c>
      <c r="AT132" s="198" t="s">
        <v>167</v>
      </c>
      <c r="AU132" s="198" t="s">
        <v>85</v>
      </c>
      <c r="AY132" s="15" t="s">
        <v>166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5" t="s">
        <v>83</v>
      </c>
      <c r="BK132" s="199">
        <f>ROUND(I132*H132,2)</f>
        <v>0</v>
      </c>
      <c r="BL132" s="15" t="s">
        <v>165</v>
      </c>
      <c r="BM132" s="198" t="s">
        <v>3513</v>
      </c>
    </row>
    <row r="133" spans="2:51" s="13" customFormat="1" ht="11.25">
      <c r="B133" s="200"/>
      <c r="C133" s="201"/>
      <c r="D133" s="202" t="s">
        <v>178</v>
      </c>
      <c r="E133" s="201"/>
      <c r="F133" s="204" t="s">
        <v>3514</v>
      </c>
      <c r="G133" s="201"/>
      <c r="H133" s="205">
        <v>42.3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178</v>
      </c>
      <c r="AU133" s="211" t="s">
        <v>85</v>
      </c>
      <c r="AV133" s="13" t="s">
        <v>85</v>
      </c>
      <c r="AW133" s="13" t="s">
        <v>4</v>
      </c>
      <c r="AX133" s="13" t="s">
        <v>83</v>
      </c>
      <c r="AY133" s="211" t="s">
        <v>166</v>
      </c>
    </row>
    <row r="134" spans="1:65" s="2" customFormat="1" ht="16.5" customHeight="1">
      <c r="A134" s="32"/>
      <c r="B134" s="33"/>
      <c r="C134" s="187" t="s">
        <v>165</v>
      </c>
      <c r="D134" s="187" t="s">
        <v>167</v>
      </c>
      <c r="E134" s="188" t="s">
        <v>291</v>
      </c>
      <c r="F134" s="189" t="s">
        <v>292</v>
      </c>
      <c r="G134" s="190" t="s">
        <v>273</v>
      </c>
      <c r="H134" s="191">
        <v>21.15</v>
      </c>
      <c r="I134" s="192"/>
      <c r="J134" s="193">
        <f>ROUND(I134*H134,2)</f>
        <v>0</v>
      </c>
      <c r="K134" s="189" t="s">
        <v>274</v>
      </c>
      <c r="L134" s="37"/>
      <c r="M134" s="194" t="s">
        <v>1</v>
      </c>
      <c r="N134" s="195" t="s">
        <v>41</v>
      </c>
      <c r="O134" s="69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98" t="s">
        <v>165</v>
      </c>
      <c r="AT134" s="198" t="s">
        <v>167</v>
      </c>
      <c r="AU134" s="198" t="s">
        <v>85</v>
      </c>
      <c r="AY134" s="15" t="s">
        <v>166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5" t="s">
        <v>83</v>
      </c>
      <c r="BK134" s="199">
        <f>ROUND(I134*H134,2)</f>
        <v>0</v>
      </c>
      <c r="BL134" s="15" t="s">
        <v>165</v>
      </c>
      <c r="BM134" s="198" t="s">
        <v>3515</v>
      </c>
    </row>
    <row r="135" spans="1:65" s="2" customFormat="1" ht="24.2" customHeight="1">
      <c r="A135" s="32"/>
      <c r="B135" s="33"/>
      <c r="C135" s="187" t="s">
        <v>210</v>
      </c>
      <c r="D135" s="187" t="s">
        <v>167</v>
      </c>
      <c r="E135" s="188" t="s">
        <v>1996</v>
      </c>
      <c r="F135" s="189" t="s">
        <v>1997</v>
      </c>
      <c r="G135" s="190" t="s">
        <v>273</v>
      </c>
      <c r="H135" s="191">
        <v>15.51</v>
      </c>
      <c r="I135" s="192"/>
      <c r="J135" s="193">
        <f>ROUND(I135*H135,2)</f>
        <v>0</v>
      </c>
      <c r="K135" s="189" t="s">
        <v>274</v>
      </c>
      <c r="L135" s="37"/>
      <c r="M135" s="194" t="s">
        <v>1</v>
      </c>
      <c r="N135" s="195" t="s">
        <v>41</v>
      </c>
      <c r="O135" s="69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98" t="s">
        <v>165</v>
      </c>
      <c r="AT135" s="198" t="s">
        <v>167</v>
      </c>
      <c r="AU135" s="198" t="s">
        <v>85</v>
      </c>
      <c r="AY135" s="15" t="s">
        <v>166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5" t="s">
        <v>83</v>
      </c>
      <c r="BK135" s="199">
        <f>ROUND(I135*H135,2)</f>
        <v>0</v>
      </c>
      <c r="BL135" s="15" t="s">
        <v>165</v>
      </c>
      <c r="BM135" s="198" t="s">
        <v>3516</v>
      </c>
    </row>
    <row r="136" spans="2:51" s="13" customFormat="1" ht="11.25">
      <c r="B136" s="200"/>
      <c r="C136" s="201"/>
      <c r="D136" s="202" t="s">
        <v>178</v>
      </c>
      <c r="E136" s="203" t="s">
        <v>1</v>
      </c>
      <c r="F136" s="204" t="s">
        <v>3517</v>
      </c>
      <c r="G136" s="201"/>
      <c r="H136" s="205">
        <v>15.51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178</v>
      </c>
      <c r="AU136" s="211" t="s">
        <v>85</v>
      </c>
      <c r="AV136" s="13" t="s">
        <v>85</v>
      </c>
      <c r="AW136" s="13" t="s">
        <v>32</v>
      </c>
      <c r="AX136" s="13" t="s">
        <v>76</v>
      </c>
      <c r="AY136" s="211" t="s">
        <v>166</v>
      </c>
    </row>
    <row r="137" spans="1:65" s="2" customFormat="1" ht="16.5" customHeight="1">
      <c r="A137" s="32"/>
      <c r="B137" s="33"/>
      <c r="C137" s="219" t="s">
        <v>430</v>
      </c>
      <c r="D137" s="219" t="s">
        <v>345</v>
      </c>
      <c r="E137" s="220" t="s">
        <v>3274</v>
      </c>
      <c r="F137" s="221" t="s">
        <v>3275</v>
      </c>
      <c r="G137" s="222" t="s">
        <v>288</v>
      </c>
      <c r="H137" s="223">
        <v>31.02</v>
      </c>
      <c r="I137" s="224"/>
      <c r="J137" s="225">
        <f>ROUND(I137*H137,2)</f>
        <v>0</v>
      </c>
      <c r="K137" s="221" t="s">
        <v>274</v>
      </c>
      <c r="L137" s="226"/>
      <c r="M137" s="227" t="s">
        <v>1</v>
      </c>
      <c r="N137" s="228" t="s">
        <v>41</v>
      </c>
      <c r="O137" s="69"/>
      <c r="P137" s="196">
        <f>O137*H137</f>
        <v>0</v>
      </c>
      <c r="Q137" s="196">
        <v>1</v>
      </c>
      <c r="R137" s="196">
        <f>Q137*H137</f>
        <v>31.02</v>
      </c>
      <c r="S137" s="196">
        <v>0</v>
      </c>
      <c r="T137" s="197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98" t="s">
        <v>218</v>
      </c>
      <c r="AT137" s="198" t="s">
        <v>345</v>
      </c>
      <c r="AU137" s="198" t="s">
        <v>85</v>
      </c>
      <c r="AY137" s="15" t="s">
        <v>166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5" t="s">
        <v>83</v>
      </c>
      <c r="BK137" s="199">
        <f>ROUND(I137*H137,2)</f>
        <v>0</v>
      </c>
      <c r="BL137" s="15" t="s">
        <v>165</v>
      </c>
      <c r="BM137" s="198" t="s">
        <v>3518</v>
      </c>
    </row>
    <row r="138" spans="2:51" s="13" customFormat="1" ht="11.25">
      <c r="B138" s="200"/>
      <c r="C138" s="201"/>
      <c r="D138" s="202" t="s">
        <v>178</v>
      </c>
      <c r="E138" s="201"/>
      <c r="F138" s="204" t="s">
        <v>3519</v>
      </c>
      <c r="G138" s="201"/>
      <c r="H138" s="205">
        <v>31.02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178</v>
      </c>
      <c r="AU138" s="211" t="s">
        <v>85</v>
      </c>
      <c r="AV138" s="13" t="s">
        <v>85</v>
      </c>
      <c r="AW138" s="13" t="s">
        <v>4</v>
      </c>
      <c r="AX138" s="13" t="s">
        <v>83</v>
      </c>
      <c r="AY138" s="211" t="s">
        <v>166</v>
      </c>
    </row>
    <row r="139" spans="1:65" s="2" customFormat="1" ht="24.2" customHeight="1">
      <c r="A139" s="32"/>
      <c r="B139" s="33"/>
      <c r="C139" s="187" t="s">
        <v>218</v>
      </c>
      <c r="D139" s="187" t="s">
        <v>167</v>
      </c>
      <c r="E139" s="188" t="s">
        <v>3278</v>
      </c>
      <c r="F139" s="189" t="s">
        <v>3279</v>
      </c>
      <c r="G139" s="190" t="s">
        <v>273</v>
      </c>
      <c r="H139" s="191">
        <v>4.23</v>
      </c>
      <c r="I139" s="192"/>
      <c r="J139" s="193">
        <f>ROUND(I139*H139,2)</f>
        <v>0</v>
      </c>
      <c r="K139" s="189" t="s">
        <v>274</v>
      </c>
      <c r="L139" s="37"/>
      <c r="M139" s="194" t="s">
        <v>1</v>
      </c>
      <c r="N139" s="195" t="s">
        <v>41</v>
      </c>
      <c r="O139" s="69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98" t="s">
        <v>165</v>
      </c>
      <c r="AT139" s="198" t="s">
        <v>167</v>
      </c>
      <c r="AU139" s="198" t="s">
        <v>85</v>
      </c>
      <c r="AY139" s="15" t="s">
        <v>166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5" t="s">
        <v>83</v>
      </c>
      <c r="BK139" s="199">
        <f>ROUND(I139*H139,2)</f>
        <v>0</v>
      </c>
      <c r="BL139" s="15" t="s">
        <v>165</v>
      </c>
      <c r="BM139" s="198" t="s">
        <v>3520</v>
      </c>
    </row>
    <row r="140" spans="2:51" s="13" customFormat="1" ht="11.25">
      <c r="B140" s="200"/>
      <c r="C140" s="201"/>
      <c r="D140" s="202" t="s">
        <v>178</v>
      </c>
      <c r="E140" s="203" t="s">
        <v>1</v>
      </c>
      <c r="F140" s="204" t="s">
        <v>3521</v>
      </c>
      <c r="G140" s="201"/>
      <c r="H140" s="205">
        <v>4.23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178</v>
      </c>
      <c r="AU140" s="211" t="s">
        <v>85</v>
      </c>
      <c r="AV140" s="13" t="s">
        <v>85</v>
      </c>
      <c r="AW140" s="13" t="s">
        <v>32</v>
      </c>
      <c r="AX140" s="13" t="s">
        <v>76</v>
      </c>
      <c r="AY140" s="211" t="s">
        <v>166</v>
      </c>
    </row>
    <row r="141" spans="1:65" s="2" customFormat="1" ht="16.5" customHeight="1">
      <c r="A141" s="32"/>
      <c r="B141" s="33"/>
      <c r="C141" s="219" t="s">
        <v>434</v>
      </c>
      <c r="D141" s="219" t="s">
        <v>345</v>
      </c>
      <c r="E141" s="220" t="s">
        <v>3274</v>
      </c>
      <c r="F141" s="221" t="s">
        <v>3275</v>
      </c>
      <c r="G141" s="222" t="s">
        <v>288</v>
      </c>
      <c r="H141" s="223">
        <v>8.46</v>
      </c>
      <c r="I141" s="224"/>
      <c r="J141" s="225">
        <f>ROUND(I141*H141,2)</f>
        <v>0</v>
      </c>
      <c r="K141" s="221" t="s">
        <v>274</v>
      </c>
      <c r="L141" s="226"/>
      <c r="M141" s="227" t="s">
        <v>1</v>
      </c>
      <c r="N141" s="228" t="s">
        <v>41</v>
      </c>
      <c r="O141" s="69"/>
      <c r="P141" s="196">
        <f>O141*H141</f>
        <v>0</v>
      </c>
      <c r="Q141" s="196">
        <v>1</v>
      </c>
      <c r="R141" s="196">
        <f>Q141*H141</f>
        <v>8.46</v>
      </c>
      <c r="S141" s="196">
        <v>0</v>
      </c>
      <c r="T141" s="19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98" t="s">
        <v>218</v>
      </c>
      <c r="AT141" s="198" t="s">
        <v>345</v>
      </c>
      <c r="AU141" s="198" t="s">
        <v>85</v>
      </c>
      <c r="AY141" s="15" t="s">
        <v>166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5" t="s">
        <v>83</v>
      </c>
      <c r="BK141" s="199">
        <f>ROUND(I141*H141,2)</f>
        <v>0</v>
      </c>
      <c r="BL141" s="15" t="s">
        <v>165</v>
      </c>
      <c r="BM141" s="198" t="s">
        <v>3522</v>
      </c>
    </row>
    <row r="142" spans="2:51" s="13" customFormat="1" ht="11.25">
      <c r="B142" s="200"/>
      <c r="C142" s="201"/>
      <c r="D142" s="202" t="s">
        <v>178</v>
      </c>
      <c r="E142" s="201"/>
      <c r="F142" s="204" t="s">
        <v>3523</v>
      </c>
      <c r="G142" s="201"/>
      <c r="H142" s="205">
        <v>8.46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178</v>
      </c>
      <c r="AU142" s="211" t="s">
        <v>85</v>
      </c>
      <c r="AV142" s="13" t="s">
        <v>85</v>
      </c>
      <c r="AW142" s="13" t="s">
        <v>4</v>
      </c>
      <c r="AX142" s="13" t="s">
        <v>83</v>
      </c>
      <c r="AY142" s="211" t="s">
        <v>166</v>
      </c>
    </row>
    <row r="143" spans="2:63" s="12" customFormat="1" ht="22.9" customHeight="1">
      <c r="B143" s="173"/>
      <c r="C143" s="174"/>
      <c r="D143" s="175" t="s">
        <v>75</v>
      </c>
      <c r="E143" s="212" t="s">
        <v>165</v>
      </c>
      <c r="F143" s="212" t="s">
        <v>407</v>
      </c>
      <c r="G143" s="174"/>
      <c r="H143" s="174"/>
      <c r="I143" s="177"/>
      <c r="J143" s="213">
        <f>BK143</f>
        <v>0</v>
      </c>
      <c r="K143" s="174"/>
      <c r="L143" s="179"/>
      <c r="M143" s="180"/>
      <c r="N143" s="181"/>
      <c r="O143" s="181"/>
      <c r="P143" s="182">
        <f>SUM(P144:P145)</f>
        <v>0</v>
      </c>
      <c r="Q143" s="181"/>
      <c r="R143" s="182">
        <f>SUM(R144:R145)</f>
        <v>0</v>
      </c>
      <c r="S143" s="181"/>
      <c r="T143" s="183">
        <f>SUM(T144:T145)</f>
        <v>0</v>
      </c>
      <c r="AR143" s="184" t="s">
        <v>83</v>
      </c>
      <c r="AT143" s="185" t="s">
        <v>75</v>
      </c>
      <c r="AU143" s="185" t="s">
        <v>83</v>
      </c>
      <c r="AY143" s="184" t="s">
        <v>166</v>
      </c>
      <c r="BK143" s="186">
        <f>SUM(BK144:BK145)</f>
        <v>0</v>
      </c>
    </row>
    <row r="144" spans="1:65" s="2" customFormat="1" ht="24.2" customHeight="1">
      <c r="A144" s="32"/>
      <c r="B144" s="33"/>
      <c r="C144" s="187" t="s">
        <v>228</v>
      </c>
      <c r="D144" s="187" t="s">
        <v>167</v>
      </c>
      <c r="E144" s="188" t="s">
        <v>3304</v>
      </c>
      <c r="F144" s="189" t="s">
        <v>3305</v>
      </c>
      <c r="G144" s="190" t="s">
        <v>273</v>
      </c>
      <c r="H144" s="191">
        <v>1.41</v>
      </c>
      <c r="I144" s="192"/>
      <c r="J144" s="193">
        <f>ROUND(I144*H144,2)</f>
        <v>0</v>
      </c>
      <c r="K144" s="189" t="s">
        <v>274</v>
      </c>
      <c r="L144" s="37"/>
      <c r="M144" s="194" t="s">
        <v>1</v>
      </c>
      <c r="N144" s="195" t="s">
        <v>41</v>
      </c>
      <c r="O144" s="69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98" t="s">
        <v>165</v>
      </c>
      <c r="AT144" s="198" t="s">
        <v>167</v>
      </c>
      <c r="AU144" s="198" t="s">
        <v>85</v>
      </c>
      <c r="AY144" s="15" t="s">
        <v>166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5" t="s">
        <v>83</v>
      </c>
      <c r="BK144" s="199">
        <f>ROUND(I144*H144,2)</f>
        <v>0</v>
      </c>
      <c r="BL144" s="15" t="s">
        <v>165</v>
      </c>
      <c r="BM144" s="198" t="s">
        <v>3524</v>
      </c>
    </row>
    <row r="145" spans="2:51" s="13" customFormat="1" ht="11.25">
      <c r="B145" s="200"/>
      <c r="C145" s="201"/>
      <c r="D145" s="202" t="s">
        <v>178</v>
      </c>
      <c r="E145" s="203" t="s">
        <v>1</v>
      </c>
      <c r="F145" s="204" t="s">
        <v>3525</v>
      </c>
      <c r="G145" s="201"/>
      <c r="H145" s="205">
        <v>1.41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178</v>
      </c>
      <c r="AU145" s="211" t="s">
        <v>85</v>
      </c>
      <c r="AV145" s="13" t="s">
        <v>85</v>
      </c>
      <c r="AW145" s="13" t="s">
        <v>32</v>
      </c>
      <c r="AX145" s="13" t="s">
        <v>76</v>
      </c>
      <c r="AY145" s="211" t="s">
        <v>166</v>
      </c>
    </row>
    <row r="146" spans="2:63" s="12" customFormat="1" ht="22.9" customHeight="1">
      <c r="B146" s="173"/>
      <c r="C146" s="174"/>
      <c r="D146" s="175" t="s">
        <v>75</v>
      </c>
      <c r="E146" s="212" t="s">
        <v>218</v>
      </c>
      <c r="F146" s="212" t="s">
        <v>2035</v>
      </c>
      <c r="G146" s="174"/>
      <c r="H146" s="174"/>
      <c r="I146" s="177"/>
      <c r="J146" s="213">
        <f>BK146</f>
        <v>0</v>
      </c>
      <c r="K146" s="174"/>
      <c r="L146" s="179"/>
      <c r="M146" s="180"/>
      <c r="N146" s="181"/>
      <c r="O146" s="181"/>
      <c r="P146" s="182">
        <f>SUM(P147:P148)</f>
        <v>0</v>
      </c>
      <c r="Q146" s="181"/>
      <c r="R146" s="182">
        <f>SUM(R147:R148)</f>
        <v>0.006580000000000001</v>
      </c>
      <c r="S146" s="181"/>
      <c r="T146" s="183">
        <f>SUM(T147:T148)</f>
        <v>0</v>
      </c>
      <c r="AR146" s="184" t="s">
        <v>83</v>
      </c>
      <c r="AT146" s="185" t="s">
        <v>75</v>
      </c>
      <c r="AU146" s="185" t="s">
        <v>83</v>
      </c>
      <c r="AY146" s="184" t="s">
        <v>166</v>
      </c>
      <c r="BK146" s="186">
        <f>SUM(BK147:BK148)</f>
        <v>0</v>
      </c>
    </row>
    <row r="147" spans="1:65" s="2" customFormat="1" ht="16.5" customHeight="1">
      <c r="A147" s="32"/>
      <c r="B147" s="33"/>
      <c r="C147" s="187" t="s">
        <v>232</v>
      </c>
      <c r="D147" s="187" t="s">
        <v>167</v>
      </c>
      <c r="E147" s="188" t="s">
        <v>3526</v>
      </c>
      <c r="F147" s="189" t="s">
        <v>3527</v>
      </c>
      <c r="G147" s="190" t="s">
        <v>382</v>
      </c>
      <c r="H147" s="191">
        <v>23.5</v>
      </c>
      <c r="I147" s="192"/>
      <c r="J147" s="193">
        <f>ROUND(I147*H147,2)</f>
        <v>0</v>
      </c>
      <c r="K147" s="189" t="s">
        <v>274</v>
      </c>
      <c r="L147" s="37"/>
      <c r="M147" s="194" t="s">
        <v>1</v>
      </c>
      <c r="N147" s="195" t="s">
        <v>41</v>
      </c>
      <c r="O147" s="69"/>
      <c r="P147" s="196">
        <f>O147*H147</f>
        <v>0</v>
      </c>
      <c r="Q147" s="196">
        <v>0.00019</v>
      </c>
      <c r="R147" s="196">
        <f>Q147*H147</f>
        <v>0.004465</v>
      </c>
      <c r="S147" s="196">
        <v>0</v>
      </c>
      <c r="T147" s="19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98" t="s">
        <v>165</v>
      </c>
      <c r="AT147" s="198" t="s">
        <v>167</v>
      </c>
      <c r="AU147" s="198" t="s">
        <v>85</v>
      </c>
      <c r="AY147" s="15" t="s">
        <v>166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5" t="s">
        <v>83</v>
      </c>
      <c r="BK147" s="199">
        <f>ROUND(I147*H147,2)</f>
        <v>0</v>
      </c>
      <c r="BL147" s="15" t="s">
        <v>165</v>
      </c>
      <c r="BM147" s="198" t="s">
        <v>3528</v>
      </c>
    </row>
    <row r="148" spans="1:65" s="2" customFormat="1" ht="21.75" customHeight="1">
      <c r="A148" s="32"/>
      <c r="B148" s="33"/>
      <c r="C148" s="187" t="s">
        <v>236</v>
      </c>
      <c r="D148" s="187" t="s">
        <v>167</v>
      </c>
      <c r="E148" s="188" t="s">
        <v>3376</v>
      </c>
      <c r="F148" s="189" t="s">
        <v>3377</v>
      </c>
      <c r="G148" s="190" t="s">
        <v>382</v>
      </c>
      <c r="H148" s="191">
        <v>23.5</v>
      </c>
      <c r="I148" s="192"/>
      <c r="J148" s="193">
        <f>ROUND(I148*H148,2)</f>
        <v>0</v>
      </c>
      <c r="K148" s="189" t="s">
        <v>274</v>
      </c>
      <c r="L148" s="37"/>
      <c r="M148" s="194" t="s">
        <v>1</v>
      </c>
      <c r="N148" s="195" t="s">
        <v>41</v>
      </c>
      <c r="O148" s="69"/>
      <c r="P148" s="196">
        <f>O148*H148</f>
        <v>0</v>
      </c>
      <c r="Q148" s="196">
        <v>9E-05</v>
      </c>
      <c r="R148" s="196">
        <f>Q148*H148</f>
        <v>0.002115</v>
      </c>
      <c r="S148" s="196">
        <v>0</v>
      </c>
      <c r="T148" s="19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8" t="s">
        <v>165</v>
      </c>
      <c r="AT148" s="198" t="s">
        <v>167</v>
      </c>
      <c r="AU148" s="198" t="s">
        <v>85</v>
      </c>
      <c r="AY148" s="15" t="s">
        <v>166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5" t="s">
        <v>83</v>
      </c>
      <c r="BK148" s="199">
        <f>ROUND(I148*H148,2)</f>
        <v>0</v>
      </c>
      <c r="BL148" s="15" t="s">
        <v>165</v>
      </c>
      <c r="BM148" s="198" t="s">
        <v>3529</v>
      </c>
    </row>
    <row r="149" spans="2:63" s="12" customFormat="1" ht="25.9" customHeight="1">
      <c r="B149" s="173"/>
      <c r="C149" s="174"/>
      <c r="D149" s="175" t="s">
        <v>75</v>
      </c>
      <c r="E149" s="176" t="s">
        <v>345</v>
      </c>
      <c r="F149" s="176" t="s">
        <v>1059</v>
      </c>
      <c r="G149" s="174"/>
      <c r="H149" s="174"/>
      <c r="I149" s="177"/>
      <c r="J149" s="178">
        <f>BK149</f>
        <v>0</v>
      </c>
      <c r="K149" s="174"/>
      <c r="L149" s="179"/>
      <c r="M149" s="180"/>
      <c r="N149" s="181"/>
      <c r="O149" s="181"/>
      <c r="P149" s="182">
        <f>P150</f>
        <v>0</v>
      </c>
      <c r="Q149" s="181"/>
      <c r="R149" s="182">
        <f>R150</f>
        <v>0.019716</v>
      </c>
      <c r="S149" s="181"/>
      <c r="T149" s="183">
        <f>T150</f>
        <v>0</v>
      </c>
      <c r="AR149" s="184" t="s">
        <v>125</v>
      </c>
      <c r="AT149" s="185" t="s">
        <v>75</v>
      </c>
      <c r="AU149" s="185" t="s">
        <v>76</v>
      </c>
      <c r="AY149" s="184" t="s">
        <v>166</v>
      </c>
      <c r="BK149" s="186">
        <f>BK150</f>
        <v>0</v>
      </c>
    </row>
    <row r="150" spans="2:63" s="12" customFormat="1" ht="22.9" customHeight="1">
      <c r="B150" s="173"/>
      <c r="C150" s="174"/>
      <c r="D150" s="175" t="s">
        <v>75</v>
      </c>
      <c r="E150" s="212" t="s">
        <v>3530</v>
      </c>
      <c r="F150" s="212" t="s">
        <v>3531</v>
      </c>
      <c r="G150" s="174"/>
      <c r="H150" s="174"/>
      <c r="I150" s="177"/>
      <c r="J150" s="213">
        <f>BK150</f>
        <v>0</v>
      </c>
      <c r="K150" s="174"/>
      <c r="L150" s="179"/>
      <c r="M150" s="180"/>
      <c r="N150" s="181"/>
      <c r="O150" s="181"/>
      <c r="P150" s="182">
        <f>SUM(P151:P166)</f>
        <v>0</v>
      </c>
      <c r="Q150" s="181"/>
      <c r="R150" s="182">
        <f>SUM(R151:R166)</f>
        <v>0.019716</v>
      </c>
      <c r="S150" s="181"/>
      <c r="T150" s="183">
        <f>SUM(T151:T166)</f>
        <v>0</v>
      </c>
      <c r="AR150" s="184" t="s">
        <v>125</v>
      </c>
      <c r="AT150" s="185" t="s">
        <v>75</v>
      </c>
      <c r="AU150" s="185" t="s">
        <v>83</v>
      </c>
      <c r="AY150" s="184" t="s">
        <v>166</v>
      </c>
      <c r="BK150" s="186">
        <f>SUM(BK151:BK166)</f>
        <v>0</v>
      </c>
    </row>
    <row r="151" spans="1:65" s="2" customFormat="1" ht="16.5" customHeight="1">
      <c r="A151" s="32"/>
      <c r="B151" s="33"/>
      <c r="C151" s="187" t="s">
        <v>240</v>
      </c>
      <c r="D151" s="187" t="s">
        <v>167</v>
      </c>
      <c r="E151" s="188" t="s">
        <v>3532</v>
      </c>
      <c r="F151" s="189" t="s">
        <v>3533</v>
      </c>
      <c r="G151" s="190" t="s">
        <v>176</v>
      </c>
      <c r="H151" s="191">
        <v>1</v>
      </c>
      <c r="I151" s="192"/>
      <c r="J151" s="193">
        <f>ROUND(I151*H151,2)</f>
        <v>0</v>
      </c>
      <c r="K151" s="189" t="s">
        <v>1</v>
      </c>
      <c r="L151" s="37"/>
      <c r="M151" s="194" t="s">
        <v>1</v>
      </c>
      <c r="N151" s="195" t="s">
        <v>41</v>
      </c>
      <c r="O151" s="69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98" t="s">
        <v>633</v>
      </c>
      <c r="AT151" s="198" t="s">
        <v>167</v>
      </c>
      <c r="AU151" s="198" t="s">
        <v>85</v>
      </c>
      <c r="AY151" s="15" t="s">
        <v>166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5" t="s">
        <v>83</v>
      </c>
      <c r="BK151" s="199">
        <f>ROUND(I151*H151,2)</f>
        <v>0</v>
      </c>
      <c r="BL151" s="15" t="s">
        <v>633</v>
      </c>
      <c r="BM151" s="198" t="s">
        <v>3534</v>
      </c>
    </row>
    <row r="152" spans="1:65" s="2" customFormat="1" ht="21.75" customHeight="1">
      <c r="A152" s="32"/>
      <c r="B152" s="33"/>
      <c r="C152" s="187" t="s">
        <v>173</v>
      </c>
      <c r="D152" s="187" t="s">
        <v>167</v>
      </c>
      <c r="E152" s="188" t="s">
        <v>3535</v>
      </c>
      <c r="F152" s="189" t="s">
        <v>3536</v>
      </c>
      <c r="G152" s="190" t="s">
        <v>176</v>
      </c>
      <c r="H152" s="191">
        <v>1</v>
      </c>
      <c r="I152" s="192"/>
      <c r="J152" s="193">
        <f>ROUND(I152*H152,2)</f>
        <v>0</v>
      </c>
      <c r="K152" s="189" t="s">
        <v>1</v>
      </c>
      <c r="L152" s="37"/>
      <c r="M152" s="194" t="s">
        <v>1</v>
      </c>
      <c r="N152" s="195" t="s">
        <v>41</v>
      </c>
      <c r="O152" s="69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98" t="s">
        <v>633</v>
      </c>
      <c r="AT152" s="198" t="s">
        <v>167</v>
      </c>
      <c r="AU152" s="198" t="s">
        <v>85</v>
      </c>
      <c r="AY152" s="15" t="s">
        <v>166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5" t="s">
        <v>83</v>
      </c>
      <c r="BK152" s="199">
        <f>ROUND(I152*H152,2)</f>
        <v>0</v>
      </c>
      <c r="BL152" s="15" t="s">
        <v>633</v>
      </c>
      <c r="BM152" s="198" t="s">
        <v>3537</v>
      </c>
    </row>
    <row r="153" spans="1:65" s="2" customFormat="1" ht="24.2" customHeight="1">
      <c r="A153" s="32"/>
      <c r="B153" s="33"/>
      <c r="C153" s="187" t="s">
        <v>8</v>
      </c>
      <c r="D153" s="187" t="s">
        <v>167</v>
      </c>
      <c r="E153" s="188" t="s">
        <v>3538</v>
      </c>
      <c r="F153" s="189" t="s">
        <v>3539</v>
      </c>
      <c r="G153" s="190" t="s">
        <v>382</v>
      </c>
      <c r="H153" s="191">
        <v>9.5</v>
      </c>
      <c r="I153" s="192"/>
      <c r="J153" s="193">
        <f>ROUND(I153*H153,2)</f>
        <v>0</v>
      </c>
      <c r="K153" s="189" t="s">
        <v>274</v>
      </c>
      <c r="L153" s="37"/>
      <c r="M153" s="194" t="s">
        <v>1</v>
      </c>
      <c r="N153" s="195" t="s">
        <v>41</v>
      </c>
      <c r="O153" s="69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98" t="s">
        <v>633</v>
      </c>
      <c r="AT153" s="198" t="s">
        <v>167</v>
      </c>
      <c r="AU153" s="198" t="s">
        <v>85</v>
      </c>
      <c r="AY153" s="15" t="s">
        <v>166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5" t="s">
        <v>83</v>
      </c>
      <c r="BK153" s="199">
        <f>ROUND(I153*H153,2)</f>
        <v>0</v>
      </c>
      <c r="BL153" s="15" t="s">
        <v>633</v>
      </c>
      <c r="BM153" s="198" t="s">
        <v>3540</v>
      </c>
    </row>
    <row r="154" spans="1:65" s="2" customFormat="1" ht="24.2" customHeight="1">
      <c r="A154" s="32"/>
      <c r="B154" s="33"/>
      <c r="C154" s="219" t="s">
        <v>440</v>
      </c>
      <c r="D154" s="219" t="s">
        <v>345</v>
      </c>
      <c r="E154" s="220" t="s">
        <v>3541</v>
      </c>
      <c r="F154" s="221" t="s">
        <v>3542</v>
      </c>
      <c r="G154" s="222" t="s">
        <v>382</v>
      </c>
      <c r="H154" s="223">
        <v>10.45</v>
      </c>
      <c r="I154" s="224"/>
      <c r="J154" s="225">
        <f>ROUND(I154*H154,2)</f>
        <v>0</v>
      </c>
      <c r="K154" s="221" t="s">
        <v>274</v>
      </c>
      <c r="L154" s="226"/>
      <c r="M154" s="227" t="s">
        <v>1</v>
      </c>
      <c r="N154" s="228" t="s">
        <v>41</v>
      </c>
      <c r="O154" s="69"/>
      <c r="P154" s="196">
        <f>O154*H154</f>
        <v>0</v>
      </c>
      <c r="Q154" s="196">
        <v>0.00028</v>
      </c>
      <c r="R154" s="196">
        <f>Q154*H154</f>
        <v>0.0029259999999999993</v>
      </c>
      <c r="S154" s="196">
        <v>0</v>
      </c>
      <c r="T154" s="19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8" t="s">
        <v>916</v>
      </c>
      <c r="AT154" s="198" t="s">
        <v>345</v>
      </c>
      <c r="AU154" s="198" t="s">
        <v>85</v>
      </c>
      <c r="AY154" s="15" t="s">
        <v>166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5" t="s">
        <v>83</v>
      </c>
      <c r="BK154" s="199">
        <f>ROUND(I154*H154,2)</f>
        <v>0</v>
      </c>
      <c r="BL154" s="15" t="s">
        <v>916</v>
      </c>
      <c r="BM154" s="198" t="s">
        <v>3543</v>
      </c>
    </row>
    <row r="155" spans="2:51" s="13" customFormat="1" ht="11.25">
      <c r="B155" s="200"/>
      <c r="C155" s="201"/>
      <c r="D155" s="202" t="s">
        <v>178</v>
      </c>
      <c r="E155" s="201"/>
      <c r="F155" s="204" t="s">
        <v>3544</v>
      </c>
      <c r="G155" s="201"/>
      <c r="H155" s="205">
        <v>10.45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178</v>
      </c>
      <c r="AU155" s="211" t="s">
        <v>85</v>
      </c>
      <c r="AV155" s="13" t="s">
        <v>85</v>
      </c>
      <c r="AW155" s="13" t="s">
        <v>4</v>
      </c>
      <c r="AX155" s="13" t="s">
        <v>83</v>
      </c>
      <c r="AY155" s="211" t="s">
        <v>166</v>
      </c>
    </row>
    <row r="156" spans="1:65" s="2" customFormat="1" ht="16.5" customHeight="1">
      <c r="A156" s="32"/>
      <c r="B156" s="33"/>
      <c r="C156" s="219" t="s">
        <v>187</v>
      </c>
      <c r="D156" s="219" t="s">
        <v>345</v>
      </c>
      <c r="E156" s="220" t="s">
        <v>3545</v>
      </c>
      <c r="F156" s="221" t="s">
        <v>3546</v>
      </c>
      <c r="G156" s="222" t="s">
        <v>176</v>
      </c>
      <c r="H156" s="223">
        <v>2</v>
      </c>
      <c r="I156" s="224"/>
      <c r="J156" s="225">
        <f>ROUND(I156*H156,2)</f>
        <v>0</v>
      </c>
      <c r="K156" s="221" t="s">
        <v>274</v>
      </c>
      <c r="L156" s="226"/>
      <c r="M156" s="227" t="s">
        <v>1</v>
      </c>
      <c r="N156" s="228" t="s">
        <v>41</v>
      </c>
      <c r="O156" s="69"/>
      <c r="P156" s="196">
        <f>O156*H156</f>
        <v>0</v>
      </c>
      <c r="Q156" s="196">
        <v>5E-05</v>
      </c>
      <c r="R156" s="196">
        <f>Q156*H156</f>
        <v>0.0001</v>
      </c>
      <c r="S156" s="196">
        <v>0</v>
      </c>
      <c r="T156" s="197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98" t="s">
        <v>3547</v>
      </c>
      <c r="AT156" s="198" t="s">
        <v>345</v>
      </c>
      <c r="AU156" s="198" t="s">
        <v>85</v>
      </c>
      <c r="AY156" s="15" t="s">
        <v>166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5" t="s">
        <v>83</v>
      </c>
      <c r="BK156" s="199">
        <f>ROUND(I156*H156,2)</f>
        <v>0</v>
      </c>
      <c r="BL156" s="15" t="s">
        <v>633</v>
      </c>
      <c r="BM156" s="198" t="s">
        <v>3548</v>
      </c>
    </row>
    <row r="157" spans="1:65" s="2" customFormat="1" ht="24.2" customHeight="1">
      <c r="A157" s="32"/>
      <c r="B157" s="33"/>
      <c r="C157" s="187" t="s">
        <v>350</v>
      </c>
      <c r="D157" s="187" t="s">
        <v>167</v>
      </c>
      <c r="E157" s="188" t="s">
        <v>3549</v>
      </c>
      <c r="F157" s="189" t="s">
        <v>3550</v>
      </c>
      <c r="G157" s="190" t="s">
        <v>382</v>
      </c>
      <c r="H157" s="191">
        <v>14</v>
      </c>
      <c r="I157" s="192"/>
      <c r="J157" s="193">
        <f>ROUND(I157*H157,2)</f>
        <v>0</v>
      </c>
      <c r="K157" s="189" t="s">
        <v>274</v>
      </c>
      <c r="L157" s="37"/>
      <c r="M157" s="194" t="s">
        <v>1</v>
      </c>
      <c r="N157" s="195" t="s">
        <v>41</v>
      </c>
      <c r="O157" s="69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98" t="s">
        <v>633</v>
      </c>
      <c r="AT157" s="198" t="s">
        <v>167</v>
      </c>
      <c r="AU157" s="198" t="s">
        <v>85</v>
      </c>
      <c r="AY157" s="15" t="s">
        <v>166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5" t="s">
        <v>83</v>
      </c>
      <c r="BK157" s="199">
        <f>ROUND(I157*H157,2)</f>
        <v>0</v>
      </c>
      <c r="BL157" s="15" t="s">
        <v>633</v>
      </c>
      <c r="BM157" s="198" t="s">
        <v>3551</v>
      </c>
    </row>
    <row r="158" spans="1:65" s="2" customFormat="1" ht="16.5" customHeight="1">
      <c r="A158" s="32"/>
      <c r="B158" s="33"/>
      <c r="C158" s="219" t="s">
        <v>359</v>
      </c>
      <c r="D158" s="219" t="s">
        <v>345</v>
      </c>
      <c r="E158" s="220" t="s">
        <v>3552</v>
      </c>
      <c r="F158" s="221" t="s">
        <v>3553</v>
      </c>
      <c r="G158" s="222" t="s">
        <v>176</v>
      </c>
      <c r="H158" s="223">
        <v>2</v>
      </c>
      <c r="I158" s="224"/>
      <c r="J158" s="225">
        <f>ROUND(I158*H158,2)</f>
        <v>0</v>
      </c>
      <c r="K158" s="221" t="s">
        <v>274</v>
      </c>
      <c r="L158" s="226"/>
      <c r="M158" s="227" t="s">
        <v>1</v>
      </c>
      <c r="N158" s="228" t="s">
        <v>41</v>
      </c>
      <c r="O158" s="69"/>
      <c r="P158" s="196">
        <f>O158*H158</f>
        <v>0</v>
      </c>
      <c r="Q158" s="196">
        <v>0.00022</v>
      </c>
      <c r="R158" s="196">
        <f>Q158*H158</f>
        <v>0.00044</v>
      </c>
      <c r="S158" s="196">
        <v>0</v>
      </c>
      <c r="T158" s="197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98" t="s">
        <v>3547</v>
      </c>
      <c r="AT158" s="198" t="s">
        <v>345</v>
      </c>
      <c r="AU158" s="198" t="s">
        <v>85</v>
      </c>
      <c r="AY158" s="15" t="s">
        <v>166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5" t="s">
        <v>83</v>
      </c>
      <c r="BK158" s="199">
        <f>ROUND(I158*H158,2)</f>
        <v>0</v>
      </c>
      <c r="BL158" s="15" t="s">
        <v>633</v>
      </c>
      <c r="BM158" s="198" t="s">
        <v>3554</v>
      </c>
    </row>
    <row r="159" spans="1:65" s="2" customFormat="1" ht="24.2" customHeight="1">
      <c r="A159" s="32"/>
      <c r="B159" s="33"/>
      <c r="C159" s="219" t="s">
        <v>364</v>
      </c>
      <c r="D159" s="219" t="s">
        <v>345</v>
      </c>
      <c r="E159" s="220" t="s">
        <v>3555</v>
      </c>
      <c r="F159" s="221" t="s">
        <v>3556</v>
      </c>
      <c r="G159" s="222" t="s">
        <v>382</v>
      </c>
      <c r="H159" s="223">
        <v>15.4</v>
      </c>
      <c r="I159" s="224"/>
      <c r="J159" s="225">
        <f>ROUND(I159*H159,2)</f>
        <v>0</v>
      </c>
      <c r="K159" s="221" t="s">
        <v>274</v>
      </c>
      <c r="L159" s="226"/>
      <c r="M159" s="227" t="s">
        <v>1</v>
      </c>
      <c r="N159" s="228" t="s">
        <v>41</v>
      </c>
      <c r="O159" s="69"/>
      <c r="P159" s="196">
        <f>O159*H159</f>
        <v>0</v>
      </c>
      <c r="Q159" s="196">
        <v>0.00105</v>
      </c>
      <c r="R159" s="196">
        <f>Q159*H159</f>
        <v>0.01617</v>
      </c>
      <c r="S159" s="196">
        <v>0</v>
      </c>
      <c r="T159" s="19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98" t="s">
        <v>916</v>
      </c>
      <c r="AT159" s="198" t="s">
        <v>345</v>
      </c>
      <c r="AU159" s="198" t="s">
        <v>85</v>
      </c>
      <c r="AY159" s="15" t="s">
        <v>166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5" t="s">
        <v>83</v>
      </c>
      <c r="BK159" s="199">
        <f>ROUND(I159*H159,2)</f>
        <v>0</v>
      </c>
      <c r="BL159" s="15" t="s">
        <v>916</v>
      </c>
      <c r="BM159" s="198" t="s">
        <v>3557</v>
      </c>
    </row>
    <row r="160" spans="2:51" s="13" customFormat="1" ht="11.25">
      <c r="B160" s="200"/>
      <c r="C160" s="201"/>
      <c r="D160" s="202" t="s">
        <v>178</v>
      </c>
      <c r="E160" s="201"/>
      <c r="F160" s="204" t="s">
        <v>3558</v>
      </c>
      <c r="G160" s="201"/>
      <c r="H160" s="205">
        <v>15.4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178</v>
      </c>
      <c r="AU160" s="211" t="s">
        <v>85</v>
      </c>
      <c r="AV160" s="13" t="s">
        <v>85</v>
      </c>
      <c r="AW160" s="13" t="s">
        <v>4</v>
      </c>
      <c r="AX160" s="13" t="s">
        <v>83</v>
      </c>
      <c r="AY160" s="211" t="s">
        <v>166</v>
      </c>
    </row>
    <row r="161" spans="1:65" s="2" customFormat="1" ht="24.2" customHeight="1">
      <c r="A161" s="32"/>
      <c r="B161" s="33"/>
      <c r="C161" s="187" t="s">
        <v>7</v>
      </c>
      <c r="D161" s="187" t="s">
        <v>167</v>
      </c>
      <c r="E161" s="188" t="s">
        <v>3559</v>
      </c>
      <c r="F161" s="189" t="s">
        <v>3560</v>
      </c>
      <c r="G161" s="190" t="s">
        <v>176</v>
      </c>
      <c r="H161" s="191">
        <v>1</v>
      </c>
      <c r="I161" s="192"/>
      <c r="J161" s="193">
        <f aca="true" t="shared" si="0" ref="J161:J166">ROUND(I161*H161,2)</f>
        <v>0</v>
      </c>
      <c r="K161" s="189" t="s">
        <v>274</v>
      </c>
      <c r="L161" s="37"/>
      <c r="M161" s="194" t="s">
        <v>1</v>
      </c>
      <c r="N161" s="195" t="s">
        <v>41</v>
      </c>
      <c r="O161" s="69"/>
      <c r="P161" s="196">
        <f aca="true" t="shared" si="1" ref="P161:P166">O161*H161</f>
        <v>0</v>
      </c>
      <c r="Q161" s="196">
        <v>0</v>
      </c>
      <c r="R161" s="196">
        <f aca="true" t="shared" si="2" ref="R161:R166">Q161*H161</f>
        <v>0</v>
      </c>
      <c r="S161" s="196">
        <v>0</v>
      </c>
      <c r="T161" s="197">
        <f aca="true" t="shared" si="3" ref="T161:T166"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98" t="s">
        <v>633</v>
      </c>
      <c r="AT161" s="198" t="s">
        <v>167</v>
      </c>
      <c r="AU161" s="198" t="s">
        <v>85</v>
      </c>
      <c r="AY161" s="15" t="s">
        <v>166</v>
      </c>
      <c r="BE161" s="199">
        <f aca="true" t="shared" si="4" ref="BE161:BE166">IF(N161="základní",J161,0)</f>
        <v>0</v>
      </c>
      <c r="BF161" s="199">
        <f aca="true" t="shared" si="5" ref="BF161:BF166">IF(N161="snížená",J161,0)</f>
        <v>0</v>
      </c>
      <c r="BG161" s="199">
        <f aca="true" t="shared" si="6" ref="BG161:BG166">IF(N161="zákl. přenesená",J161,0)</f>
        <v>0</v>
      </c>
      <c r="BH161" s="199">
        <f aca="true" t="shared" si="7" ref="BH161:BH166">IF(N161="sníž. přenesená",J161,0)</f>
        <v>0</v>
      </c>
      <c r="BI161" s="199">
        <f aca="true" t="shared" si="8" ref="BI161:BI166">IF(N161="nulová",J161,0)</f>
        <v>0</v>
      </c>
      <c r="BJ161" s="15" t="s">
        <v>83</v>
      </c>
      <c r="BK161" s="199">
        <f aca="true" t="shared" si="9" ref="BK161:BK166">ROUND(I161*H161,2)</f>
        <v>0</v>
      </c>
      <c r="BL161" s="15" t="s">
        <v>633</v>
      </c>
      <c r="BM161" s="198" t="s">
        <v>3561</v>
      </c>
    </row>
    <row r="162" spans="1:65" s="2" customFormat="1" ht="16.5" customHeight="1">
      <c r="A162" s="32"/>
      <c r="B162" s="33"/>
      <c r="C162" s="219" t="s">
        <v>379</v>
      </c>
      <c r="D162" s="219" t="s">
        <v>345</v>
      </c>
      <c r="E162" s="220" t="s">
        <v>3562</v>
      </c>
      <c r="F162" s="221" t="s">
        <v>3563</v>
      </c>
      <c r="G162" s="222" t="s">
        <v>176</v>
      </c>
      <c r="H162" s="223">
        <v>1</v>
      </c>
      <c r="I162" s="224"/>
      <c r="J162" s="225">
        <f t="shared" si="0"/>
        <v>0</v>
      </c>
      <c r="K162" s="221" t="s">
        <v>274</v>
      </c>
      <c r="L162" s="226"/>
      <c r="M162" s="227" t="s">
        <v>1</v>
      </c>
      <c r="N162" s="228" t="s">
        <v>41</v>
      </c>
      <c r="O162" s="69"/>
      <c r="P162" s="196">
        <f t="shared" si="1"/>
        <v>0</v>
      </c>
      <c r="Q162" s="196">
        <v>8E-05</v>
      </c>
      <c r="R162" s="196">
        <f t="shared" si="2"/>
        <v>8E-05</v>
      </c>
      <c r="S162" s="196">
        <v>0</v>
      </c>
      <c r="T162" s="197">
        <f t="shared" si="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98" t="s">
        <v>916</v>
      </c>
      <c r="AT162" s="198" t="s">
        <v>345</v>
      </c>
      <c r="AU162" s="198" t="s">
        <v>85</v>
      </c>
      <c r="AY162" s="15" t="s">
        <v>166</v>
      </c>
      <c r="BE162" s="199">
        <f t="shared" si="4"/>
        <v>0</v>
      </c>
      <c r="BF162" s="199">
        <f t="shared" si="5"/>
        <v>0</v>
      </c>
      <c r="BG162" s="199">
        <f t="shared" si="6"/>
        <v>0</v>
      </c>
      <c r="BH162" s="199">
        <f t="shared" si="7"/>
        <v>0</v>
      </c>
      <c r="BI162" s="199">
        <f t="shared" si="8"/>
        <v>0</v>
      </c>
      <c r="BJ162" s="15" t="s">
        <v>83</v>
      </c>
      <c r="BK162" s="199">
        <f t="shared" si="9"/>
        <v>0</v>
      </c>
      <c r="BL162" s="15" t="s">
        <v>916</v>
      </c>
      <c r="BM162" s="198" t="s">
        <v>3564</v>
      </c>
    </row>
    <row r="163" spans="1:65" s="2" customFormat="1" ht="16.5" customHeight="1">
      <c r="A163" s="32"/>
      <c r="B163" s="33"/>
      <c r="C163" s="187" t="s">
        <v>388</v>
      </c>
      <c r="D163" s="187" t="s">
        <v>167</v>
      </c>
      <c r="E163" s="188" t="s">
        <v>3565</v>
      </c>
      <c r="F163" s="189" t="s">
        <v>3566</v>
      </c>
      <c r="G163" s="190" t="s">
        <v>382</v>
      </c>
      <c r="H163" s="191">
        <v>23.5</v>
      </c>
      <c r="I163" s="192"/>
      <c r="J163" s="193">
        <f t="shared" si="0"/>
        <v>0</v>
      </c>
      <c r="K163" s="189" t="s">
        <v>274</v>
      </c>
      <c r="L163" s="37"/>
      <c r="M163" s="194" t="s">
        <v>1</v>
      </c>
      <c r="N163" s="195" t="s">
        <v>41</v>
      </c>
      <c r="O163" s="69"/>
      <c r="P163" s="196">
        <f t="shared" si="1"/>
        <v>0</v>
      </c>
      <c r="Q163" s="196">
        <v>0</v>
      </c>
      <c r="R163" s="196">
        <f t="shared" si="2"/>
        <v>0</v>
      </c>
      <c r="S163" s="196">
        <v>0</v>
      </c>
      <c r="T163" s="197">
        <f t="shared" si="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98" t="s">
        <v>633</v>
      </c>
      <c r="AT163" s="198" t="s">
        <v>167</v>
      </c>
      <c r="AU163" s="198" t="s">
        <v>85</v>
      </c>
      <c r="AY163" s="15" t="s">
        <v>166</v>
      </c>
      <c r="BE163" s="199">
        <f t="shared" si="4"/>
        <v>0</v>
      </c>
      <c r="BF163" s="199">
        <f t="shared" si="5"/>
        <v>0</v>
      </c>
      <c r="BG163" s="199">
        <f t="shared" si="6"/>
        <v>0</v>
      </c>
      <c r="BH163" s="199">
        <f t="shared" si="7"/>
        <v>0</v>
      </c>
      <c r="BI163" s="199">
        <f t="shared" si="8"/>
        <v>0</v>
      </c>
      <c r="BJ163" s="15" t="s">
        <v>83</v>
      </c>
      <c r="BK163" s="199">
        <f t="shared" si="9"/>
        <v>0</v>
      </c>
      <c r="BL163" s="15" t="s">
        <v>633</v>
      </c>
      <c r="BM163" s="198" t="s">
        <v>3567</v>
      </c>
    </row>
    <row r="164" spans="1:65" s="2" customFormat="1" ht="21.75" customHeight="1">
      <c r="A164" s="32"/>
      <c r="B164" s="33"/>
      <c r="C164" s="187" t="s">
        <v>393</v>
      </c>
      <c r="D164" s="187" t="s">
        <v>167</v>
      </c>
      <c r="E164" s="188" t="s">
        <v>3568</v>
      </c>
      <c r="F164" s="189" t="s">
        <v>3569</v>
      </c>
      <c r="G164" s="190" t="s">
        <v>382</v>
      </c>
      <c r="H164" s="191">
        <v>23.5</v>
      </c>
      <c r="I164" s="192"/>
      <c r="J164" s="193">
        <f t="shared" si="0"/>
        <v>0</v>
      </c>
      <c r="K164" s="189" t="s">
        <v>274</v>
      </c>
      <c r="L164" s="37"/>
      <c r="M164" s="194" t="s">
        <v>1</v>
      </c>
      <c r="N164" s="195" t="s">
        <v>41</v>
      </c>
      <c r="O164" s="69"/>
      <c r="P164" s="196">
        <f t="shared" si="1"/>
        <v>0</v>
      </c>
      <c r="Q164" s="196">
        <v>0</v>
      </c>
      <c r="R164" s="196">
        <f t="shared" si="2"/>
        <v>0</v>
      </c>
      <c r="S164" s="196">
        <v>0</v>
      </c>
      <c r="T164" s="197">
        <f t="shared" si="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98" t="s">
        <v>633</v>
      </c>
      <c r="AT164" s="198" t="s">
        <v>167</v>
      </c>
      <c r="AU164" s="198" t="s">
        <v>85</v>
      </c>
      <c r="AY164" s="15" t="s">
        <v>166</v>
      </c>
      <c r="BE164" s="199">
        <f t="shared" si="4"/>
        <v>0</v>
      </c>
      <c r="BF164" s="199">
        <f t="shared" si="5"/>
        <v>0</v>
      </c>
      <c r="BG164" s="199">
        <f t="shared" si="6"/>
        <v>0</v>
      </c>
      <c r="BH164" s="199">
        <f t="shared" si="7"/>
        <v>0</v>
      </c>
      <c r="BI164" s="199">
        <f t="shared" si="8"/>
        <v>0</v>
      </c>
      <c r="BJ164" s="15" t="s">
        <v>83</v>
      </c>
      <c r="BK164" s="199">
        <f t="shared" si="9"/>
        <v>0</v>
      </c>
      <c r="BL164" s="15" t="s">
        <v>633</v>
      </c>
      <c r="BM164" s="198" t="s">
        <v>3570</v>
      </c>
    </row>
    <row r="165" spans="1:65" s="2" customFormat="1" ht="16.5" customHeight="1">
      <c r="A165" s="32"/>
      <c r="B165" s="33"/>
      <c r="C165" s="187" t="s">
        <v>398</v>
      </c>
      <c r="D165" s="187" t="s">
        <v>167</v>
      </c>
      <c r="E165" s="188" t="s">
        <v>3571</v>
      </c>
      <c r="F165" s="189" t="s">
        <v>3572</v>
      </c>
      <c r="G165" s="190" t="s">
        <v>382</v>
      </c>
      <c r="H165" s="191">
        <v>23.5</v>
      </c>
      <c r="I165" s="192"/>
      <c r="J165" s="193">
        <f t="shared" si="0"/>
        <v>0</v>
      </c>
      <c r="K165" s="189" t="s">
        <v>274</v>
      </c>
      <c r="L165" s="37"/>
      <c r="M165" s="194" t="s">
        <v>1</v>
      </c>
      <c r="N165" s="195" t="s">
        <v>41</v>
      </c>
      <c r="O165" s="69"/>
      <c r="P165" s="196">
        <f t="shared" si="1"/>
        <v>0</v>
      </c>
      <c r="Q165" s="196">
        <v>0</v>
      </c>
      <c r="R165" s="196">
        <f t="shared" si="2"/>
        <v>0</v>
      </c>
      <c r="S165" s="196">
        <v>0</v>
      </c>
      <c r="T165" s="197">
        <f t="shared" si="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98" t="s">
        <v>633</v>
      </c>
      <c r="AT165" s="198" t="s">
        <v>167</v>
      </c>
      <c r="AU165" s="198" t="s">
        <v>85</v>
      </c>
      <c r="AY165" s="15" t="s">
        <v>166</v>
      </c>
      <c r="BE165" s="199">
        <f t="shared" si="4"/>
        <v>0</v>
      </c>
      <c r="BF165" s="199">
        <f t="shared" si="5"/>
        <v>0</v>
      </c>
      <c r="BG165" s="199">
        <f t="shared" si="6"/>
        <v>0</v>
      </c>
      <c r="BH165" s="199">
        <f t="shared" si="7"/>
        <v>0</v>
      </c>
      <c r="BI165" s="199">
        <f t="shared" si="8"/>
        <v>0</v>
      </c>
      <c r="BJ165" s="15" t="s">
        <v>83</v>
      </c>
      <c r="BK165" s="199">
        <f t="shared" si="9"/>
        <v>0</v>
      </c>
      <c r="BL165" s="15" t="s">
        <v>633</v>
      </c>
      <c r="BM165" s="198" t="s">
        <v>3573</v>
      </c>
    </row>
    <row r="166" spans="1:65" s="2" customFormat="1" ht="16.5" customHeight="1">
      <c r="A166" s="32"/>
      <c r="B166" s="33"/>
      <c r="C166" s="187" t="s">
        <v>408</v>
      </c>
      <c r="D166" s="187" t="s">
        <v>167</v>
      </c>
      <c r="E166" s="188" t="s">
        <v>3574</v>
      </c>
      <c r="F166" s="189" t="s">
        <v>3575</v>
      </c>
      <c r="G166" s="190" t="s">
        <v>176</v>
      </c>
      <c r="H166" s="191">
        <v>1</v>
      </c>
      <c r="I166" s="192"/>
      <c r="J166" s="193">
        <f t="shared" si="0"/>
        <v>0</v>
      </c>
      <c r="K166" s="189" t="s">
        <v>1</v>
      </c>
      <c r="L166" s="37"/>
      <c r="M166" s="214" t="s">
        <v>1</v>
      </c>
      <c r="N166" s="215" t="s">
        <v>41</v>
      </c>
      <c r="O166" s="216"/>
      <c r="P166" s="217">
        <f t="shared" si="1"/>
        <v>0</v>
      </c>
      <c r="Q166" s="217">
        <v>0</v>
      </c>
      <c r="R166" s="217">
        <f t="shared" si="2"/>
        <v>0</v>
      </c>
      <c r="S166" s="217">
        <v>0</v>
      </c>
      <c r="T166" s="218">
        <f t="shared" si="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98" t="s">
        <v>633</v>
      </c>
      <c r="AT166" s="198" t="s">
        <v>167</v>
      </c>
      <c r="AU166" s="198" t="s">
        <v>85</v>
      </c>
      <c r="AY166" s="15" t="s">
        <v>166</v>
      </c>
      <c r="BE166" s="199">
        <f t="shared" si="4"/>
        <v>0</v>
      </c>
      <c r="BF166" s="199">
        <f t="shared" si="5"/>
        <v>0</v>
      </c>
      <c r="BG166" s="199">
        <f t="shared" si="6"/>
        <v>0</v>
      </c>
      <c r="BH166" s="199">
        <f t="shared" si="7"/>
        <v>0</v>
      </c>
      <c r="BI166" s="199">
        <f t="shared" si="8"/>
        <v>0</v>
      </c>
      <c r="BJ166" s="15" t="s">
        <v>83</v>
      </c>
      <c r="BK166" s="199">
        <f t="shared" si="9"/>
        <v>0</v>
      </c>
      <c r="BL166" s="15" t="s">
        <v>633</v>
      </c>
      <c r="BM166" s="198" t="s">
        <v>3576</v>
      </c>
    </row>
    <row r="167" spans="1:31" s="2" customFormat="1" ht="6.95" customHeight="1">
      <c r="A167" s="32"/>
      <c r="B167" s="52"/>
      <c r="C167" s="53"/>
      <c r="D167" s="53"/>
      <c r="E167" s="53"/>
      <c r="F167" s="53"/>
      <c r="G167" s="53"/>
      <c r="H167" s="53"/>
      <c r="I167" s="53"/>
      <c r="J167" s="53"/>
      <c r="K167" s="53"/>
      <c r="L167" s="37"/>
      <c r="M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</row>
  </sheetData>
  <sheetProtection algorithmName="SHA-512" hashValue="TWqZ0Ug5Pwk1IuweT2t2a3Rgq0AhW9OdnHFphYGX8Sj+q4wqju0/nCZZ2xliwZ/+kcANNL7zeM5wg2dP5wKg2w==" saltValue="4QTf0qBRN2gunKybbGnmGEstNo1XWts0lhFER0UcXb1eg5NPKN2M5LIEM2sIVBN9WT6H2Xbryma4WyOTKqiPOQ==" spinCount="100000" sheet="1" objects="1" scenarios="1" formatColumns="0" formatRows="0" autoFilter="0"/>
  <autoFilter ref="C125:K166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5" t="s">
        <v>84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85</v>
      </c>
    </row>
    <row r="4" spans="2:46" s="1" customFormat="1" ht="24.95" customHeight="1">
      <c r="B4" s="18"/>
      <c r="D4" s="115" t="s">
        <v>137</v>
      </c>
      <c r="L4" s="18"/>
      <c r="M4" s="116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17" t="s">
        <v>16</v>
      </c>
      <c r="L6" s="18"/>
    </row>
    <row r="7" spans="2:12" s="1" customFormat="1" ht="16.5" customHeight="1">
      <c r="B7" s="18"/>
      <c r="E7" s="277" t="str">
        <f>'Rekapitulace stavby'!K6</f>
        <v>Dům s pečovatelskou službou Hranice</v>
      </c>
      <c r="F7" s="278"/>
      <c r="G7" s="278"/>
      <c r="H7" s="278"/>
      <c r="L7" s="18"/>
    </row>
    <row r="8" spans="1:31" s="2" customFormat="1" ht="12" customHeight="1">
      <c r="A8" s="32"/>
      <c r="B8" s="37"/>
      <c r="C8" s="32"/>
      <c r="D8" s="117" t="s">
        <v>138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79" t="s">
        <v>139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7" t="s">
        <v>18</v>
      </c>
      <c r="E11" s="32"/>
      <c r="F11" s="108" t="s">
        <v>1</v>
      </c>
      <c r="G11" s="32"/>
      <c r="H11" s="32"/>
      <c r="I11" s="117" t="s">
        <v>19</v>
      </c>
      <c r="J11" s="108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7" t="s">
        <v>20</v>
      </c>
      <c r="E12" s="32"/>
      <c r="F12" s="108" t="s">
        <v>21</v>
      </c>
      <c r="G12" s="32"/>
      <c r="H12" s="32"/>
      <c r="I12" s="117" t="s">
        <v>22</v>
      </c>
      <c r="J12" s="118" t="str">
        <f>'Rekapitulace stavby'!AN8</f>
        <v>12. 3. 2021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7" t="s">
        <v>24</v>
      </c>
      <c r="E14" s="32"/>
      <c r="F14" s="32"/>
      <c r="G14" s="32"/>
      <c r="H14" s="32"/>
      <c r="I14" s="117" t="s">
        <v>25</v>
      </c>
      <c r="J14" s="108" t="s">
        <v>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08" t="s">
        <v>26</v>
      </c>
      <c r="F15" s="32"/>
      <c r="G15" s="32"/>
      <c r="H15" s="32"/>
      <c r="I15" s="117" t="s">
        <v>27</v>
      </c>
      <c r="J15" s="108" t="s">
        <v>1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7" t="s">
        <v>28</v>
      </c>
      <c r="E17" s="32"/>
      <c r="F17" s="32"/>
      <c r="G17" s="32"/>
      <c r="H17" s="32"/>
      <c r="I17" s="117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1" t="str">
        <f>'Rekapitulace stavby'!E14</f>
        <v>Vyplň údaj</v>
      </c>
      <c r="F18" s="282"/>
      <c r="G18" s="282"/>
      <c r="H18" s="282"/>
      <c r="I18" s="117" t="s">
        <v>27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7" t="s">
        <v>30</v>
      </c>
      <c r="E20" s="32"/>
      <c r="F20" s="32"/>
      <c r="G20" s="32"/>
      <c r="H20" s="32"/>
      <c r="I20" s="117" t="s">
        <v>25</v>
      </c>
      <c r="J20" s="108" t="s">
        <v>1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8" t="s">
        <v>31</v>
      </c>
      <c r="F21" s="32"/>
      <c r="G21" s="32"/>
      <c r="H21" s="32"/>
      <c r="I21" s="117" t="s">
        <v>27</v>
      </c>
      <c r="J21" s="108" t="s">
        <v>1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7" t="s">
        <v>33</v>
      </c>
      <c r="E23" s="32"/>
      <c r="F23" s="32"/>
      <c r="G23" s="32"/>
      <c r="H23" s="32"/>
      <c r="I23" s="117" t="s">
        <v>25</v>
      </c>
      <c r="J23" s="108" t="s">
        <v>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8" t="s">
        <v>34</v>
      </c>
      <c r="F24" s="32"/>
      <c r="G24" s="32"/>
      <c r="H24" s="32"/>
      <c r="I24" s="117" t="s">
        <v>27</v>
      </c>
      <c r="J24" s="108" t="s">
        <v>1</v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7" t="s">
        <v>35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9"/>
      <c r="B27" s="120"/>
      <c r="C27" s="119"/>
      <c r="D27" s="119"/>
      <c r="E27" s="283" t="s">
        <v>1</v>
      </c>
      <c r="F27" s="283"/>
      <c r="G27" s="283"/>
      <c r="H27" s="28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2"/>
      <c r="J29" s="122"/>
      <c r="K29" s="122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36</v>
      </c>
      <c r="E30" s="32"/>
      <c r="F30" s="32"/>
      <c r="G30" s="32"/>
      <c r="H30" s="32"/>
      <c r="I30" s="32"/>
      <c r="J30" s="124">
        <f>ROUND(J121,2)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5" t="s">
        <v>38</v>
      </c>
      <c r="G32" s="32"/>
      <c r="H32" s="32"/>
      <c r="I32" s="125" t="s">
        <v>37</v>
      </c>
      <c r="J32" s="125" t="s">
        <v>39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6" t="s">
        <v>40</v>
      </c>
      <c r="E33" s="117" t="s">
        <v>41</v>
      </c>
      <c r="F33" s="127">
        <f>ROUND((SUM(BE121:BE144)),2)</f>
        <v>0</v>
      </c>
      <c r="G33" s="32"/>
      <c r="H33" s="32"/>
      <c r="I33" s="128">
        <v>0.21</v>
      </c>
      <c r="J33" s="127">
        <f>ROUND(((SUM(BE121:BE144))*I33),2)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7" t="s">
        <v>42</v>
      </c>
      <c r="F34" s="127">
        <f>ROUND((SUM(BF121:BF144)),2)</f>
        <v>0</v>
      </c>
      <c r="G34" s="32"/>
      <c r="H34" s="32"/>
      <c r="I34" s="128">
        <v>0.15</v>
      </c>
      <c r="J34" s="127">
        <f>ROUND(((SUM(BF121:BF144))*I34),2)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117" t="s">
        <v>43</v>
      </c>
      <c r="F35" s="127">
        <f>ROUND((SUM(BG121:BG144)),2)</f>
        <v>0</v>
      </c>
      <c r="G35" s="32"/>
      <c r="H35" s="32"/>
      <c r="I35" s="128">
        <v>0.21</v>
      </c>
      <c r="J35" s="127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7"/>
      <c r="C36" s="32"/>
      <c r="D36" s="32"/>
      <c r="E36" s="117" t="s">
        <v>44</v>
      </c>
      <c r="F36" s="127">
        <f>ROUND((SUM(BH121:BH144)),2)</f>
        <v>0</v>
      </c>
      <c r="G36" s="32"/>
      <c r="H36" s="32"/>
      <c r="I36" s="128">
        <v>0.15</v>
      </c>
      <c r="J36" s="127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7" t="s">
        <v>45</v>
      </c>
      <c r="F37" s="127">
        <f>ROUND((SUM(BI121:BI144)),2)</f>
        <v>0</v>
      </c>
      <c r="G37" s="32"/>
      <c r="H37" s="32"/>
      <c r="I37" s="128">
        <v>0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1"/>
      <c r="J39" s="134">
        <f>SUM(J30:J37)</f>
        <v>0</v>
      </c>
      <c r="K39" s="135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36" t="s">
        <v>49</v>
      </c>
      <c r="E50" s="137"/>
      <c r="F50" s="137"/>
      <c r="G50" s="136" t="s">
        <v>50</v>
      </c>
      <c r="H50" s="137"/>
      <c r="I50" s="137"/>
      <c r="J50" s="137"/>
      <c r="K50" s="137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38" t="s">
        <v>51</v>
      </c>
      <c r="E61" s="139"/>
      <c r="F61" s="140" t="s">
        <v>52</v>
      </c>
      <c r="G61" s="138" t="s">
        <v>51</v>
      </c>
      <c r="H61" s="139"/>
      <c r="I61" s="139"/>
      <c r="J61" s="141" t="s">
        <v>52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6" t="s">
        <v>53</v>
      </c>
      <c r="E65" s="142"/>
      <c r="F65" s="142"/>
      <c r="G65" s="136" t="s">
        <v>54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38" t="s">
        <v>51</v>
      </c>
      <c r="E76" s="139"/>
      <c r="F76" s="140" t="s">
        <v>52</v>
      </c>
      <c r="G76" s="138" t="s">
        <v>51</v>
      </c>
      <c r="H76" s="139"/>
      <c r="I76" s="139"/>
      <c r="J76" s="141" t="s">
        <v>52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4" t="str">
        <f>E7</f>
        <v>Dům s pečovatelskou službou Hranice</v>
      </c>
      <c r="F85" s="285"/>
      <c r="G85" s="285"/>
      <c r="H85" s="285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138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37" t="str">
        <f>E9</f>
        <v>0 - VRN</v>
      </c>
      <c r="F87" s="286"/>
      <c r="G87" s="286"/>
      <c r="H87" s="286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>Hranice u Aše</v>
      </c>
      <c r="G89" s="34"/>
      <c r="H89" s="34"/>
      <c r="I89" s="27" t="s">
        <v>22</v>
      </c>
      <c r="J89" s="64" t="str">
        <f>IF(J12="","",J12)</f>
        <v>12. 3. 2021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4"/>
      <c r="E91" s="34"/>
      <c r="F91" s="25" t="str">
        <f>E15</f>
        <v>Město Hranice</v>
      </c>
      <c r="G91" s="34"/>
      <c r="H91" s="34"/>
      <c r="I91" s="27" t="s">
        <v>30</v>
      </c>
      <c r="J91" s="30" t="str">
        <f>E21</f>
        <v>ing.Kostner Petr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33</v>
      </c>
      <c r="J92" s="30" t="str">
        <f>E24</f>
        <v>Milan Hájek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7" t="s">
        <v>141</v>
      </c>
      <c r="D94" s="148"/>
      <c r="E94" s="148"/>
      <c r="F94" s="148"/>
      <c r="G94" s="148"/>
      <c r="H94" s="148"/>
      <c r="I94" s="148"/>
      <c r="J94" s="149" t="s">
        <v>142</v>
      </c>
      <c r="K94" s="148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0" t="s">
        <v>143</v>
      </c>
      <c r="D96" s="34"/>
      <c r="E96" s="34"/>
      <c r="F96" s="34"/>
      <c r="G96" s="34"/>
      <c r="H96" s="34"/>
      <c r="I96" s="34"/>
      <c r="J96" s="82">
        <f>J121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144</v>
      </c>
    </row>
    <row r="97" spans="2:12" s="9" customFormat="1" ht="24.95" customHeight="1">
      <c r="B97" s="151"/>
      <c r="C97" s="152"/>
      <c r="D97" s="153" t="s">
        <v>145</v>
      </c>
      <c r="E97" s="154"/>
      <c r="F97" s="154"/>
      <c r="G97" s="154"/>
      <c r="H97" s="154"/>
      <c r="I97" s="154"/>
      <c r="J97" s="155">
        <f>J122</f>
        <v>0</v>
      </c>
      <c r="K97" s="152"/>
      <c r="L97" s="156"/>
    </row>
    <row r="98" spans="2:12" s="9" customFormat="1" ht="24.95" customHeight="1">
      <c r="B98" s="151"/>
      <c r="C98" s="152"/>
      <c r="D98" s="153" t="s">
        <v>146</v>
      </c>
      <c r="E98" s="154"/>
      <c r="F98" s="154"/>
      <c r="G98" s="154"/>
      <c r="H98" s="154"/>
      <c r="I98" s="154"/>
      <c r="J98" s="155">
        <f>J129</f>
        <v>0</v>
      </c>
      <c r="K98" s="152"/>
      <c r="L98" s="156"/>
    </row>
    <row r="99" spans="2:12" s="10" customFormat="1" ht="19.9" customHeight="1">
      <c r="B99" s="157"/>
      <c r="C99" s="102"/>
      <c r="D99" s="158" t="s">
        <v>147</v>
      </c>
      <c r="E99" s="159"/>
      <c r="F99" s="159"/>
      <c r="G99" s="159"/>
      <c r="H99" s="159"/>
      <c r="I99" s="159"/>
      <c r="J99" s="160">
        <f>J130</f>
        <v>0</v>
      </c>
      <c r="K99" s="102"/>
      <c r="L99" s="161"/>
    </row>
    <row r="100" spans="2:12" s="10" customFormat="1" ht="19.9" customHeight="1">
      <c r="B100" s="157"/>
      <c r="C100" s="102"/>
      <c r="D100" s="158" t="s">
        <v>148</v>
      </c>
      <c r="E100" s="159"/>
      <c r="F100" s="159"/>
      <c r="G100" s="159"/>
      <c r="H100" s="159"/>
      <c r="I100" s="159"/>
      <c r="J100" s="160">
        <f>J132</f>
        <v>0</v>
      </c>
      <c r="K100" s="102"/>
      <c r="L100" s="161"/>
    </row>
    <row r="101" spans="2:12" s="10" customFormat="1" ht="19.9" customHeight="1">
      <c r="B101" s="157"/>
      <c r="C101" s="102"/>
      <c r="D101" s="158" t="s">
        <v>149</v>
      </c>
      <c r="E101" s="159"/>
      <c r="F101" s="159"/>
      <c r="G101" s="159"/>
      <c r="H101" s="159"/>
      <c r="I101" s="159"/>
      <c r="J101" s="160">
        <f>J140</f>
        <v>0</v>
      </c>
      <c r="K101" s="102"/>
      <c r="L101" s="161"/>
    </row>
    <row r="102" spans="1:31" s="2" customFormat="1" ht="21.75" customHeight="1">
      <c r="A102" s="32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49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49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150</v>
      </c>
      <c r="D108" s="34"/>
      <c r="E108" s="34"/>
      <c r="F108" s="34"/>
      <c r="G108" s="34"/>
      <c r="H108" s="34"/>
      <c r="I108" s="34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16</v>
      </c>
      <c r="D110" s="34"/>
      <c r="E110" s="34"/>
      <c r="F110" s="34"/>
      <c r="G110" s="34"/>
      <c r="H110" s="34"/>
      <c r="I110" s="34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4"/>
      <c r="D111" s="34"/>
      <c r="E111" s="284" t="str">
        <f>E7</f>
        <v>Dům s pečovatelskou službou Hranice</v>
      </c>
      <c r="F111" s="285"/>
      <c r="G111" s="285"/>
      <c r="H111" s="285"/>
      <c r="I111" s="34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138</v>
      </c>
      <c r="D112" s="34"/>
      <c r="E112" s="34"/>
      <c r="F112" s="34"/>
      <c r="G112" s="34"/>
      <c r="H112" s="34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4"/>
      <c r="D113" s="34"/>
      <c r="E113" s="237" t="str">
        <f>E9</f>
        <v>0 - VRN</v>
      </c>
      <c r="F113" s="286"/>
      <c r="G113" s="286"/>
      <c r="H113" s="286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20</v>
      </c>
      <c r="D115" s="34"/>
      <c r="E115" s="34"/>
      <c r="F115" s="25" t="str">
        <f>F12</f>
        <v>Hranice u Aše</v>
      </c>
      <c r="G115" s="34"/>
      <c r="H115" s="34"/>
      <c r="I115" s="27" t="s">
        <v>22</v>
      </c>
      <c r="J115" s="64" t="str">
        <f>IF(J12="","",J12)</f>
        <v>12. 3. 2021</v>
      </c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2" customHeight="1">
      <c r="A117" s="32"/>
      <c r="B117" s="33"/>
      <c r="C117" s="27" t="s">
        <v>24</v>
      </c>
      <c r="D117" s="34"/>
      <c r="E117" s="34"/>
      <c r="F117" s="25" t="str">
        <f>E15</f>
        <v>Město Hranice</v>
      </c>
      <c r="G117" s="34"/>
      <c r="H117" s="34"/>
      <c r="I117" s="27" t="s">
        <v>30</v>
      </c>
      <c r="J117" s="30" t="str">
        <f>E21</f>
        <v>ing.Kostner Petr</v>
      </c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28</v>
      </c>
      <c r="D118" s="34"/>
      <c r="E118" s="34"/>
      <c r="F118" s="25" t="str">
        <f>IF(E18="","",E18)</f>
        <v>Vyplň údaj</v>
      </c>
      <c r="G118" s="34"/>
      <c r="H118" s="34"/>
      <c r="I118" s="27" t="s">
        <v>33</v>
      </c>
      <c r="J118" s="30" t="str">
        <f>E24</f>
        <v>Milan Hájek</v>
      </c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62"/>
      <c r="B120" s="163"/>
      <c r="C120" s="164" t="s">
        <v>151</v>
      </c>
      <c r="D120" s="165" t="s">
        <v>61</v>
      </c>
      <c r="E120" s="165" t="s">
        <v>57</v>
      </c>
      <c r="F120" s="165" t="s">
        <v>58</v>
      </c>
      <c r="G120" s="165" t="s">
        <v>152</v>
      </c>
      <c r="H120" s="165" t="s">
        <v>153</v>
      </c>
      <c r="I120" s="165" t="s">
        <v>154</v>
      </c>
      <c r="J120" s="165" t="s">
        <v>142</v>
      </c>
      <c r="K120" s="166" t="s">
        <v>155</v>
      </c>
      <c r="L120" s="167"/>
      <c r="M120" s="73" t="s">
        <v>1</v>
      </c>
      <c r="N120" s="74" t="s">
        <v>40</v>
      </c>
      <c r="O120" s="74" t="s">
        <v>156</v>
      </c>
      <c r="P120" s="74" t="s">
        <v>157</v>
      </c>
      <c r="Q120" s="74" t="s">
        <v>158</v>
      </c>
      <c r="R120" s="74" t="s">
        <v>159</v>
      </c>
      <c r="S120" s="74" t="s">
        <v>160</v>
      </c>
      <c r="T120" s="75" t="s">
        <v>161</v>
      </c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</row>
    <row r="121" spans="1:63" s="2" customFormat="1" ht="22.9" customHeight="1">
      <c r="A121" s="32"/>
      <c r="B121" s="33"/>
      <c r="C121" s="80" t="s">
        <v>162</v>
      </c>
      <c r="D121" s="34"/>
      <c r="E121" s="34"/>
      <c r="F121" s="34"/>
      <c r="G121" s="34"/>
      <c r="H121" s="34"/>
      <c r="I121" s="34"/>
      <c r="J121" s="168">
        <f>BK121</f>
        <v>0</v>
      </c>
      <c r="K121" s="34"/>
      <c r="L121" s="37"/>
      <c r="M121" s="76"/>
      <c r="N121" s="169"/>
      <c r="O121" s="77"/>
      <c r="P121" s="170">
        <f>P122+P129</f>
        <v>0</v>
      </c>
      <c r="Q121" s="77"/>
      <c r="R121" s="170">
        <f>R122+R129</f>
        <v>0</v>
      </c>
      <c r="S121" s="77"/>
      <c r="T121" s="171">
        <f>T122+T129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5" t="s">
        <v>75</v>
      </c>
      <c r="AU121" s="15" t="s">
        <v>144</v>
      </c>
      <c r="BK121" s="172">
        <f>BK122+BK129</f>
        <v>0</v>
      </c>
    </row>
    <row r="122" spans="2:63" s="12" customFormat="1" ht="25.9" customHeight="1">
      <c r="B122" s="173"/>
      <c r="C122" s="174"/>
      <c r="D122" s="175" t="s">
        <v>75</v>
      </c>
      <c r="E122" s="176" t="s">
        <v>163</v>
      </c>
      <c r="F122" s="176" t="s">
        <v>164</v>
      </c>
      <c r="G122" s="174"/>
      <c r="H122" s="174"/>
      <c r="I122" s="177"/>
      <c r="J122" s="178">
        <f>BK122</f>
        <v>0</v>
      </c>
      <c r="K122" s="174"/>
      <c r="L122" s="179"/>
      <c r="M122" s="180"/>
      <c r="N122" s="181"/>
      <c r="O122" s="181"/>
      <c r="P122" s="182">
        <f>SUM(P123:P128)</f>
        <v>0</v>
      </c>
      <c r="Q122" s="181"/>
      <c r="R122" s="182">
        <f>SUM(R123:R128)</f>
        <v>0</v>
      </c>
      <c r="S122" s="181"/>
      <c r="T122" s="183">
        <f>SUM(T123:T128)</f>
        <v>0</v>
      </c>
      <c r="AR122" s="184" t="s">
        <v>165</v>
      </c>
      <c r="AT122" s="185" t="s">
        <v>75</v>
      </c>
      <c r="AU122" s="185" t="s">
        <v>76</v>
      </c>
      <c r="AY122" s="184" t="s">
        <v>166</v>
      </c>
      <c r="BK122" s="186">
        <f>SUM(BK123:BK128)</f>
        <v>0</v>
      </c>
    </row>
    <row r="123" spans="1:65" s="2" customFormat="1" ht="24.2" customHeight="1">
      <c r="A123" s="32"/>
      <c r="B123" s="33"/>
      <c r="C123" s="187" t="s">
        <v>83</v>
      </c>
      <c r="D123" s="187" t="s">
        <v>167</v>
      </c>
      <c r="E123" s="188" t="s">
        <v>168</v>
      </c>
      <c r="F123" s="189" t="s">
        <v>169</v>
      </c>
      <c r="G123" s="190" t="s">
        <v>170</v>
      </c>
      <c r="H123" s="191">
        <v>1</v>
      </c>
      <c r="I123" s="192"/>
      <c r="J123" s="193">
        <f>ROUND(I123*H123,2)</f>
        <v>0</v>
      </c>
      <c r="K123" s="189" t="s">
        <v>1</v>
      </c>
      <c r="L123" s="37"/>
      <c r="M123" s="194" t="s">
        <v>1</v>
      </c>
      <c r="N123" s="195" t="s">
        <v>41</v>
      </c>
      <c r="O123" s="69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98" t="s">
        <v>171</v>
      </c>
      <c r="AT123" s="198" t="s">
        <v>167</v>
      </c>
      <c r="AU123" s="198" t="s">
        <v>83</v>
      </c>
      <c r="AY123" s="15" t="s">
        <v>166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5" t="s">
        <v>83</v>
      </c>
      <c r="BK123" s="199">
        <f>ROUND(I123*H123,2)</f>
        <v>0</v>
      </c>
      <c r="BL123" s="15" t="s">
        <v>171</v>
      </c>
      <c r="BM123" s="198" t="s">
        <v>172</v>
      </c>
    </row>
    <row r="124" spans="1:65" s="2" customFormat="1" ht="16.5" customHeight="1">
      <c r="A124" s="32"/>
      <c r="B124" s="33"/>
      <c r="C124" s="187" t="s">
        <v>173</v>
      </c>
      <c r="D124" s="187" t="s">
        <v>167</v>
      </c>
      <c r="E124" s="188" t="s">
        <v>174</v>
      </c>
      <c r="F124" s="189" t="s">
        <v>175</v>
      </c>
      <c r="G124" s="190" t="s">
        <v>176</v>
      </c>
      <c r="H124" s="191">
        <v>23</v>
      </c>
      <c r="I124" s="192"/>
      <c r="J124" s="193">
        <f>ROUND(I124*H124,2)</f>
        <v>0</v>
      </c>
      <c r="K124" s="189" t="s">
        <v>1</v>
      </c>
      <c r="L124" s="37"/>
      <c r="M124" s="194" t="s">
        <v>1</v>
      </c>
      <c r="N124" s="195" t="s">
        <v>41</v>
      </c>
      <c r="O124" s="69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98" t="s">
        <v>171</v>
      </c>
      <c r="AT124" s="198" t="s">
        <v>167</v>
      </c>
      <c r="AU124" s="198" t="s">
        <v>83</v>
      </c>
      <c r="AY124" s="15" t="s">
        <v>166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5" t="s">
        <v>83</v>
      </c>
      <c r="BK124" s="199">
        <f>ROUND(I124*H124,2)</f>
        <v>0</v>
      </c>
      <c r="BL124" s="15" t="s">
        <v>171</v>
      </c>
      <c r="BM124" s="198" t="s">
        <v>177</v>
      </c>
    </row>
    <row r="125" spans="2:51" s="13" customFormat="1" ht="11.25">
      <c r="B125" s="200"/>
      <c r="C125" s="201"/>
      <c r="D125" s="202" t="s">
        <v>178</v>
      </c>
      <c r="E125" s="203" t="s">
        <v>1</v>
      </c>
      <c r="F125" s="204" t="s">
        <v>179</v>
      </c>
      <c r="G125" s="201"/>
      <c r="H125" s="205">
        <v>23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178</v>
      </c>
      <c r="AU125" s="211" t="s">
        <v>83</v>
      </c>
      <c r="AV125" s="13" t="s">
        <v>85</v>
      </c>
      <c r="AW125" s="13" t="s">
        <v>32</v>
      </c>
      <c r="AX125" s="13" t="s">
        <v>76</v>
      </c>
      <c r="AY125" s="211" t="s">
        <v>166</v>
      </c>
    </row>
    <row r="126" spans="1:65" s="2" customFormat="1" ht="16.5" customHeight="1">
      <c r="A126" s="32"/>
      <c r="B126" s="33"/>
      <c r="C126" s="187" t="s">
        <v>8</v>
      </c>
      <c r="D126" s="187" t="s">
        <v>167</v>
      </c>
      <c r="E126" s="188" t="s">
        <v>180</v>
      </c>
      <c r="F126" s="189" t="s">
        <v>181</v>
      </c>
      <c r="G126" s="190" t="s">
        <v>176</v>
      </c>
      <c r="H126" s="191">
        <v>1</v>
      </c>
      <c r="I126" s="192"/>
      <c r="J126" s="193">
        <f>ROUND(I126*H126,2)</f>
        <v>0</v>
      </c>
      <c r="K126" s="189" t="s">
        <v>1</v>
      </c>
      <c r="L126" s="37"/>
      <c r="M126" s="194" t="s">
        <v>1</v>
      </c>
      <c r="N126" s="195" t="s">
        <v>41</v>
      </c>
      <c r="O126" s="69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98" t="s">
        <v>171</v>
      </c>
      <c r="AT126" s="198" t="s">
        <v>167</v>
      </c>
      <c r="AU126" s="198" t="s">
        <v>83</v>
      </c>
      <c r="AY126" s="15" t="s">
        <v>166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5" t="s">
        <v>83</v>
      </c>
      <c r="BK126" s="199">
        <f>ROUND(I126*H126,2)</f>
        <v>0</v>
      </c>
      <c r="BL126" s="15" t="s">
        <v>171</v>
      </c>
      <c r="BM126" s="198" t="s">
        <v>182</v>
      </c>
    </row>
    <row r="127" spans="1:65" s="2" customFormat="1" ht="24.2" customHeight="1">
      <c r="A127" s="32"/>
      <c r="B127" s="33"/>
      <c r="C127" s="187" t="s">
        <v>183</v>
      </c>
      <c r="D127" s="187" t="s">
        <v>167</v>
      </c>
      <c r="E127" s="188" t="s">
        <v>184</v>
      </c>
      <c r="F127" s="189" t="s">
        <v>185</v>
      </c>
      <c r="G127" s="190" t="s">
        <v>176</v>
      </c>
      <c r="H127" s="191">
        <v>1</v>
      </c>
      <c r="I127" s="192"/>
      <c r="J127" s="193">
        <f>ROUND(I127*H127,2)</f>
        <v>0</v>
      </c>
      <c r="K127" s="189" t="s">
        <v>1</v>
      </c>
      <c r="L127" s="37"/>
      <c r="M127" s="194" t="s">
        <v>1</v>
      </c>
      <c r="N127" s="195" t="s">
        <v>41</v>
      </c>
      <c r="O127" s="69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98" t="s">
        <v>171</v>
      </c>
      <c r="AT127" s="198" t="s">
        <v>167</v>
      </c>
      <c r="AU127" s="198" t="s">
        <v>83</v>
      </c>
      <c r="AY127" s="15" t="s">
        <v>166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5" t="s">
        <v>83</v>
      </c>
      <c r="BK127" s="199">
        <f>ROUND(I127*H127,2)</f>
        <v>0</v>
      </c>
      <c r="BL127" s="15" t="s">
        <v>171</v>
      </c>
      <c r="BM127" s="198" t="s">
        <v>186</v>
      </c>
    </row>
    <row r="128" spans="1:65" s="2" customFormat="1" ht="16.5" customHeight="1">
      <c r="A128" s="32"/>
      <c r="B128" s="33"/>
      <c r="C128" s="187" t="s">
        <v>187</v>
      </c>
      <c r="D128" s="187" t="s">
        <v>167</v>
      </c>
      <c r="E128" s="188" t="s">
        <v>188</v>
      </c>
      <c r="F128" s="189" t="s">
        <v>189</v>
      </c>
      <c r="G128" s="190" t="s">
        <v>176</v>
      </c>
      <c r="H128" s="191">
        <v>1</v>
      </c>
      <c r="I128" s="192"/>
      <c r="J128" s="193">
        <f>ROUND(I128*H128,2)</f>
        <v>0</v>
      </c>
      <c r="K128" s="189" t="s">
        <v>1</v>
      </c>
      <c r="L128" s="37"/>
      <c r="M128" s="194" t="s">
        <v>1</v>
      </c>
      <c r="N128" s="195" t="s">
        <v>41</v>
      </c>
      <c r="O128" s="69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98" t="s">
        <v>171</v>
      </c>
      <c r="AT128" s="198" t="s">
        <v>167</v>
      </c>
      <c r="AU128" s="198" t="s">
        <v>83</v>
      </c>
      <c r="AY128" s="15" t="s">
        <v>166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5" t="s">
        <v>83</v>
      </c>
      <c r="BK128" s="199">
        <f>ROUND(I128*H128,2)</f>
        <v>0</v>
      </c>
      <c r="BL128" s="15" t="s">
        <v>171</v>
      </c>
      <c r="BM128" s="198" t="s">
        <v>190</v>
      </c>
    </row>
    <row r="129" spans="2:63" s="12" customFormat="1" ht="25.9" customHeight="1">
      <c r="B129" s="173"/>
      <c r="C129" s="174"/>
      <c r="D129" s="175" t="s">
        <v>75</v>
      </c>
      <c r="E129" s="176" t="s">
        <v>81</v>
      </c>
      <c r="F129" s="176" t="s">
        <v>191</v>
      </c>
      <c r="G129" s="174"/>
      <c r="H129" s="174"/>
      <c r="I129" s="177"/>
      <c r="J129" s="178">
        <f>BK129</f>
        <v>0</v>
      </c>
      <c r="K129" s="174"/>
      <c r="L129" s="179"/>
      <c r="M129" s="180"/>
      <c r="N129" s="181"/>
      <c r="O129" s="181"/>
      <c r="P129" s="182">
        <f>P130+P132+P140</f>
        <v>0</v>
      </c>
      <c r="Q129" s="181"/>
      <c r="R129" s="182">
        <f>R130+R132+R140</f>
        <v>0</v>
      </c>
      <c r="S129" s="181"/>
      <c r="T129" s="183">
        <f>T130+T132+T140</f>
        <v>0</v>
      </c>
      <c r="AR129" s="184" t="s">
        <v>192</v>
      </c>
      <c r="AT129" s="185" t="s">
        <v>75</v>
      </c>
      <c r="AU129" s="185" t="s">
        <v>76</v>
      </c>
      <c r="AY129" s="184" t="s">
        <v>166</v>
      </c>
      <c r="BK129" s="186">
        <f>BK130+BK132+BK140</f>
        <v>0</v>
      </c>
    </row>
    <row r="130" spans="2:63" s="12" customFormat="1" ht="22.9" customHeight="1">
      <c r="B130" s="173"/>
      <c r="C130" s="174"/>
      <c r="D130" s="175" t="s">
        <v>75</v>
      </c>
      <c r="E130" s="212" t="s">
        <v>193</v>
      </c>
      <c r="F130" s="212" t="s">
        <v>194</v>
      </c>
      <c r="G130" s="174"/>
      <c r="H130" s="174"/>
      <c r="I130" s="177"/>
      <c r="J130" s="213">
        <f>BK130</f>
        <v>0</v>
      </c>
      <c r="K130" s="174"/>
      <c r="L130" s="179"/>
      <c r="M130" s="180"/>
      <c r="N130" s="181"/>
      <c r="O130" s="181"/>
      <c r="P130" s="182">
        <f>P131</f>
        <v>0</v>
      </c>
      <c r="Q130" s="181"/>
      <c r="R130" s="182">
        <f>R131</f>
        <v>0</v>
      </c>
      <c r="S130" s="181"/>
      <c r="T130" s="183">
        <f>T131</f>
        <v>0</v>
      </c>
      <c r="AR130" s="184" t="s">
        <v>192</v>
      </c>
      <c r="AT130" s="185" t="s">
        <v>75</v>
      </c>
      <c r="AU130" s="185" t="s">
        <v>83</v>
      </c>
      <c r="AY130" s="184" t="s">
        <v>166</v>
      </c>
      <c r="BK130" s="186">
        <f>BK131</f>
        <v>0</v>
      </c>
    </row>
    <row r="131" spans="1:65" s="2" customFormat="1" ht="16.5" customHeight="1">
      <c r="A131" s="32"/>
      <c r="B131" s="33"/>
      <c r="C131" s="187" t="s">
        <v>85</v>
      </c>
      <c r="D131" s="187" t="s">
        <v>167</v>
      </c>
      <c r="E131" s="188" t="s">
        <v>195</v>
      </c>
      <c r="F131" s="189" t="s">
        <v>196</v>
      </c>
      <c r="G131" s="190" t="s">
        <v>170</v>
      </c>
      <c r="H131" s="191">
        <v>1</v>
      </c>
      <c r="I131" s="192"/>
      <c r="J131" s="193">
        <f>ROUND(I131*H131,2)</f>
        <v>0</v>
      </c>
      <c r="K131" s="189" t="s">
        <v>197</v>
      </c>
      <c r="L131" s="37"/>
      <c r="M131" s="194" t="s">
        <v>1</v>
      </c>
      <c r="N131" s="195" t="s">
        <v>41</v>
      </c>
      <c r="O131" s="69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98" t="s">
        <v>198</v>
      </c>
      <c r="AT131" s="198" t="s">
        <v>167</v>
      </c>
      <c r="AU131" s="198" t="s">
        <v>85</v>
      </c>
      <c r="AY131" s="15" t="s">
        <v>166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5" t="s">
        <v>83</v>
      </c>
      <c r="BK131" s="199">
        <f>ROUND(I131*H131,2)</f>
        <v>0</v>
      </c>
      <c r="BL131" s="15" t="s">
        <v>198</v>
      </c>
      <c r="BM131" s="198" t="s">
        <v>199</v>
      </c>
    </row>
    <row r="132" spans="2:63" s="12" customFormat="1" ht="22.9" customHeight="1">
      <c r="B132" s="173"/>
      <c r="C132" s="174"/>
      <c r="D132" s="175" t="s">
        <v>75</v>
      </c>
      <c r="E132" s="212" t="s">
        <v>200</v>
      </c>
      <c r="F132" s="212" t="s">
        <v>201</v>
      </c>
      <c r="G132" s="174"/>
      <c r="H132" s="174"/>
      <c r="I132" s="177"/>
      <c r="J132" s="213">
        <f>BK132</f>
        <v>0</v>
      </c>
      <c r="K132" s="174"/>
      <c r="L132" s="179"/>
      <c r="M132" s="180"/>
      <c r="N132" s="181"/>
      <c r="O132" s="181"/>
      <c r="P132" s="182">
        <f>SUM(P133:P139)</f>
        <v>0</v>
      </c>
      <c r="Q132" s="181"/>
      <c r="R132" s="182">
        <f>SUM(R133:R139)</f>
        <v>0</v>
      </c>
      <c r="S132" s="181"/>
      <c r="T132" s="183">
        <f>SUM(T133:T139)</f>
        <v>0</v>
      </c>
      <c r="AR132" s="184" t="s">
        <v>192</v>
      </c>
      <c r="AT132" s="185" t="s">
        <v>75</v>
      </c>
      <c r="AU132" s="185" t="s">
        <v>83</v>
      </c>
      <c r="AY132" s="184" t="s">
        <v>166</v>
      </c>
      <c r="BK132" s="186">
        <f>SUM(BK133:BK139)</f>
        <v>0</v>
      </c>
    </row>
    <row r="133" spans="1:65" s="2" customFormat="1" ht="16.5" customHeight="1">
      <c r="A133" s="32"/>
      <c r="B133" s="33"/>
      <c r="C133" s="187" t="s">
        <v>125</v>
      </c>
      <c r="D133" s="187" t="s">
        <v>167</v>
      </c>
      <c r="E133" s="188" t="s">
        <v>202</v>
      </c>
      <c r="F133" s="189" t="s">
        <v>201</v>
      </c>
      <c r="G133" s="190" t="s">
        <v>170</v>
      </c>
      <c r="H133" s="191">
        <v>1</v>
      </c>
      <c r="I133" s="192"/>
      <c r="J133" s="193">
        <f aca="true" t="shared" si="0" ref="J133:J139">ROUND(I133*H133,2)</f>
        <v>0</v>
      </c>
      <c r="K133" s="189" t="s">
        <v>197</v>
      </c>
      <c r="L133" s="37"/>
      <c r="M133" s="194" t="s">
        <v>1</v>
      </c>
      <c r="N133" s="195" t="s">
        <v>41</v>
      </c>
      <c r="O133" s="69"/>
      <c r="P133" s="196">
        <f aca="true" t="shared" si="1" ref="P133:P139">O133*H133</f>
        <v>0</v>
      </c>
      <c r="Q133" s="196">
        <v>0</v>
      </c>
      <c r="R133" s="196">
        <f aca="true" t="shared" si="2" ref="R133:R139">Q133*H133</f>
        <v>0</v>
      </c>
      <c r="S133" s="196">
        <v>0</v>
      </c>
      <c r="T133" s="197">
        <f aca="true" t="shared" si="3" ref="T133:T139"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98" t="s">
        <v>198</v>
      </c>
      <c r="AT133" s="198" t="s">
        <v>167</v>
      </c>
      <c r="AU133" s="198" t="s">
        <v>85</v>
      </c>
      <c r="AY133" s="15" t="s">
        <v>166</v>
      </c>
      <c r="BE133" s="199">
        <f aca="true" t="shared" si="4" ref="BE133:BE139">IF(N133="základní",J133,0)</f>
        <v>0</v>
      </c>
      <c r="BF133" s="199">
        <f aca="true" t="shared" si="5" ref="BF133:BF139">IF(N133="snížená",J133,0)</f>
        <v>0</v>
      </c>
      <c r="BG133" s="199">
        <f aca="true" t="shared" si="6" ref="BG133:BG139">IF(N133="zákl. přenesená",J133,0)</f>
        <v>0</v>
      </c>
      <c r="BH133" s="199">
        <f aca="true" t="shared" si="7" ref="BH133:BH139">IF(N133="sníž. přenesená",J133,0)</f>
        <v>0</v>
      </c>
      <c r="BI133" s="199">
        <f aca="true" t="shared" si="8" ref="BI133:BI139">IF(N133="nulová",J133,0)</f>
        <v>0</v>
      </c>
      <c r="BJ133" s="15" t="s">
        <v>83</v>
      </c>
      <c r="BK133" s="199">
        <f aca="true" t="shared" si="9" ref="BK133:BK139">ROUND(I133*H133,2)</f>
        <v>0</v>
      </c>
      <c r="BL133" s="15" t="s">
        <v>198</v>
      </c>
      <c r="BM133" s="198" t="s">
        <v>203</v>
      </c>
    </row>
    <row r="134" spans="1:65" s="2" customFormat="1" ht="16.5" customHeight="1">
      <c r="A134" s="32"/>
      <c r="B134" s="33"/>
      <c r="C134" s="187" t="s">
        <v>165</v>
      </c>
      <c r="D134" s="187" t="s">
        <v>167</v>
      </c>
      <c r="E134" s="188" t="s">
        <v>204</v>
      </c>
      <c r="F134" s="189" t="s">
        <v>205</v>
      </c>
      <c r="G134" s="190" t="s">
        <v>170</v>
      </c>
      <c r="H134" s="191">
        <v>1</v>
      </c>
      <c r="I134" s="192"/>
      <c r="J134" s="193">
        <f t="shared" si="0"/>
        <v>0</v>
      </c>
      <c r="K134" s="189" t="s">
        <v>197</v>
      </c>
      <c r="L134" s="37"/>
      <c r="M134" s="194" t="s">
        <v>1</v>
      </c>
      <c r="N134" s="195" t="s">
        <v>41</v>
      </c>
      <c r="O134" s="69"/>
      <c r="P134" s="196">
        <f t="shared" si="1"/>
        <v>0</v>
      </c>
      <c r="Q134" s="196">
        <v>0</v>
      </c>
      <c r="R134" s="196">
        <f t="shared" si="2"/>
        <v>0</v>
      </c>
      <c r="S134" s="196">
        <v>0</v>
      </c>
      <c r="T134" s="19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98" t="s">
        <v>198</v>
      </c>
      <c r="AT134" s="198" t="s">
        <v>167</v>
      </c>
      <c r="AU134" s="198" t="s">
        <v>85</v>
      </c>
      <c r="AY134" s="15" t="s">
        <v>166</v>
      </c>
      <c r="BE134" s="199">
        <f t="shared" si="4"/>
        <v>0</v>
      </c>
      <c r="BF134" s="199">
        <f t="shared" si="5"/>
        <v>0</v>
      </c>
      <c r="BG134" s="199">
        <f t="shared" si="6"/>
        <v>0</v>
      </c>
      <c r="BH134" s="199">
        <f t="shared" si="7"/>
        <v>0</v>
      </c>
      <c r="BI134" s="199">
        <f t="shared" si="8"/>
        <v>0</v>
      </c>
      <c r="BJ134" s="15" t="s">
        <v>83</v>
      </c>
      <c r="BK134" s="199">
        <f t="shared" si="9"/>
        <v>0</v>
      </c>
      <c r="BL134" s="15" t="s">
        <v>198</v>
      </c>
      <c r="BM134" s="198" t="s">
        <v>206</v>
      </c>
    </row>
    <row r="135" spans="1:65" s="2" customFormat="1" ht="16.5" customHeight="1">
      <c r="A135" s="32"/>
      <c r="B135" s="33"/>
      <c r="C135" s="187" t="s">
        <v>192</v>
      </c>
      <c r="D135" s="187" t="s">
        <v>167</v>
      </c>
      <c r="E135" s="188" t="s">
        <v>207</v>
      </c>
      <c r="F135" s="189" t="s">
        <v>208</v>
      </c>
      <c r="G135" s="190" t="s">
        <v>170</v>
      </c>
      <c r="H135" s="191">
        <v>1</v>
      </c>
      <c r="I135" s="192"/>
      <c r="J135" s="193">
        <f t="shared" si="0"/>
        <v>0</v>
      </c>
      <c r="K135" s="189" t="s">
        <v>197</v>
      </c>
      <c r="L135" s="37"/>
      <c r="M135" s="194" t="s">
        <v>1</v>
      </c>
      <c r="N135" s="195" t="s">
        <v>41</v>
      </c>
      <c r="O135" s="69"/>
      <c r="P135" s="196">
        <f t="shared" si="1"/>
        <v>0</v>
      </c>
      <c r="Q135" s="196">
        <v>0</v>
      </c>
      <c r="R135" s="196">
        <f t="shared" si="2"/>
        <v>0</v>
      </c>
      <c r="S135" s="196">
        <v>0</v>
      </c>
      <c r="T135" s="19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98" t="s">
        <v>198</v>
      </c>
      <c r="AT135" s="198" t="s">
        <v>167</v>
      </c>
      <c r="AU135" s="198" t="s">
        <v>85</v>
      </c>
      <c r="AY135" s="15" t="s">
        <v>166</v>
      </c>
      <c r="BE135" s="199">
        <f t="shared" si="4"/>
        <v>0</v>
      </c>
      <c r="BF135" s="199">
        <f t="shared" si="5"/>
        <v>0</v>
      </c>
      <c r="BG135" s="199">
        <f t="shared" si="6"/>
        <v>0</v>
      </c>
      <c r="BH135" s="199">
        <f t="shared" si="7"/>
        <v>0</v>
      </c>
      <c r="BI135" s="199">
        <f t="shared" si="8"/>
        <v>0</v>
      </c>
      <c r="BJ135" s="15" t="s">
        <v>83</v>
      </c>
      <c r="BK135" s="199">
        <f t="shared" si="9"/>
        <v>0</v>
      </c>
      <c r="BL135" s="15" t="s">
        <v>198</v>
      </c>
      <c r="BM135" s="198" t="s">
        <v>209</v>
      </c>
    </row>
    <row r="136" spans="1:65" s="2" customFormat="1" ht="16.5" customHeight="1">
      <c r="A136" s="32"/>
      <c r="B136" s="33"/>
      <c r="C136" s="187" t="s">
        <v>210</v>
      </c>
      <c r="D136" s="187" t="s">
        <v>167</v>
      </c>
      <c r="E136" s="188" t="s">
        <v>211</v>
      </c>
      <c r="F136" s="189" t="s">
        <v>212</v>
      </c>
      <c r="G136" s="190" t="s">
        <v>170</v>
      </c>
      <c r="H136" s="191">
        <v>1</v>
      </c>
      <c r="I136" s="192"/>
      <c r="J136" s="193">
        <f t="shared" si="0"/>
        <v>0</v>
      </c>
      <c r="K136" s="189" t="s">
        <v>197</v>
      </c>
      <c r="L136" s="37"/>
      <c r="M136" s="194" t="s">
        <v>1</v>
      </c>
      <c r="N136" s="195" t="s">
        <v>41</v>
      </c>
      <c r="O136" s="69"/>
      <c r="P136" s="196">
        <f t="shared" si="1"/>
        <v>0</v>
      </c>
      <c r="Q136" s="196">
        <v>0</v>
      </c>
      <c r="R136" s="196">
        <f t="shared" si="2"/>
        <v>0</v>
      </c>
      <c r="S136" s="196">
        <v>0</v>
      </c>
      <c r="T136" s="19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8" t="s">
        <v>198</v>
      </c>
      <c r="AT136" s="198" t="s">
        <v>167</v>
      </c>
      <c r="AU136" s="198" t="s">
        <v>85</v>
      </c>
      <c r="AY136" s="15" t="s">
        <v>166</v>
      </c>
      <c r="BE136" s="199">
        <f t="shared" si="4"/>
        <v>0</v>
      </c>
      <c r="BF136" s="199">
        <f t="shared" si="5"/>
        <v>0</v>
      </c>
      <c r="BG136" s="199">
        <f t="shared" si="6"/>
        <v>0</v>
      </c>
      <c r="BH136" s="199">
        <f t="shared" si="7"/>
        <v>0</v>
      </c>
      <c r="BI136" s="199">
        <f t="shared" si="8"/>
        <v>0</v>
      </c>
      <c r="BJ136" s="15" t="s">
        <v>83</v>
      </c>
      <c r="BK136" s="199">
        <f t="shared" si="9"/>
        <v>0</v>
      </c>
      <c r="BL136" s="15" t="s">
        <v>198</v>
      </c>
      <c r="BM136" s="198" t="s">
        <v>213</v>
      </c>
    </row>
    <row r="137" spans="1:65" s="2" customFormat="1" ht="16.5" customHeight="1">
      <c r="A137" s="32"/>
      <c r="B137" s="33"/>
      <c r="C137" s="187" t="s">
        <v>214</v>
      </c>
      <c r="D137" s="187" t="s">
        <v>167</v>
      </c>
      <c r="E137" s="188" t="s">
        <v>215</v>
      </c>
      <c r="F137" s="189" t="s">
        <v>216</v>
      </c>
      <c r="G137" s="190" t="s">
        <v>170</v>
      </c>
      <c r="H137" s="191">
        <v>1</v>
      </c>
      <c r="I137" s="192"/>
      <c r="J137" s="193">
        <f t="shared" si="0"/>
        <v>0</v>
      </c>
      <c r="K137" s="189" t="s">
        <v>197</v>
      </c>
      <c r="L137" s="37"/>
      <c r="M137" s="194" t="s">
        <v>1</v>
      </c>
      <c r="N137" s="195" t="s">
        <v>41</v>
      </c>
      <c r="O137" s="69"/>
      <c r="P137" s="196">
        <f t="shared" si="1"/>
        <v>0</v>
      </c>
      <c r="Q137" s="196">
        <v>0</v>
      </c>
      <c r="R137" s="196">
        <f t="shared" si="2"/>
        <v>0</v>
      </c>
      <c r="S137" s="196">
        <v>0</v>
      </c>
      <c r="T137" s="19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98" t="s">
        <v>198</v>
      </c>
      <c r="AT137" s="198" t="s">
        <v>167</v>
      </c>
      <c r="AU137" s="198" t="s">
        <v>85</v>
      </c>
      <c r="AY137" s="15" t="s">
        <v>166</v>
      </c>
      <c r="BE137" s="199">
        <f t="shared" si="4"/>
        <v>0</v>
      </c>
      <c r="BF137" s="199">
        <f t="shared" si="5"/>
        <v>0</v>
      </c>
      <c r="BG137" s="199">
        <f t="shared" si="6"/>
        <v>0</v>
      </c>
      <c r="BH137" s="199">
        <f t="shared" si="7"/>
        <v>0</v>
      </c>
      <c r="BI137" s="199">
        <f t="shared" si="8"/>
        <v>0</v>
      </c>
      <c r="BJ137" s="15" t="s">
        <v>83</v>
      </c>
      <c r="BK137" s="199">
        <f t="shared" si="9"/>
        <v>0</v>
      </c>
      <c r="BL137" s="15" t="s">
        <v>198</v>
      </c>
      <c r="BM137" s="198" t="s">
        <v>217</v>
      </c>
    </row>
    <row r="138" spans="1:65" s="2" customFormat="1" ht="16.5" customHeight="1">
      <c r="A138" s="32"/>
      <c r="B138" s="33"/>
      <c r="C138" s="187" t="s">
        <v>218</v>
      </c>
      <c r="D138" s="187" t="s">
        <v>167</v>
      </c>
      <c r="E138" s="188" t="s">
        <v>219</v>
      </c>
      <c r="F138" s="189" t="s">
        <v>220</v>
      </c>
      <c r="G138" s="190" t="s">
        <v>170</v>
      </c>
      <c r="H138" s="191">
        <v>1</v>
      </c>
      <c r="I138" s="192"/>
      <c r="J138" s="193">
        <f t="shared" si="0"/>
        <v>0</v>
      </c>
      <c r="K138" s="189" t="s">
        <v>197</v>
      </c>
      <c r="L138" s="37"/>
      <c r="M138" s="194" t="s">
        <v>1</v>
      </c>
      <c r="N138" s="195" t="s">
        <v>41</v>
      </c>
      <c r="O138" s="69"/>
      <c r="P138" s="196">
        <f t="shared" si="1"/>
        <v>0</v>
      </c>
      <c r="Q138" s="196">
        <v>0</v>
      </c>
      <c r="R138" s="196">
        <f t="shared" si="2"/>
        <v>0</v>
      </c>
      <c r="S138" s="196">
        <v>0</v>
      </c>
      <c r="T138" s="19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98" t="s">
        <v>198</v>
      </c>
      <c r="AT138" s="198" t="s">
        <v>167</v>
      </c>
      <c r="AU138" s="198" t="s">
        <v>85</v>
      </c>
      <c r="AY138" s="15" t="s">
        <v>166</v>
      </c>
      <c r="BE138" s="199">
        <f t="shared" si="4"/>
        <v>0</v>
      </c>
      <c r="BF138" s="199">
        <f t="shared" si="5"/>
        <v>0</v>
      </c>
      <c r="BG138" s="199">
        <f t="shared" si="6"/>
        <v>0</v>
      </c>
      <c r="BH138" s="199">
        <f t="shared" si="7"/>
        <v>0</v>
      </c>
      <c r="BI138" s="199">
        <f t="shared" si="8"/>
        <v>0</v>
      </c>
      <c r="BJ138" s="15" t="s">
        <v>83</v>
      </c>
      <c r="BK138" s="199">
        <f t="shared" si="9"/>
        <v>0</v>
      </c>
      <c r="BL138" s="15" t="s">
        <v>198</v>
      </c>
      <c r="BM138" s="198" t="s">
        <v>221</v>
      </c>
    </row>
    <row r="139" spans="1:65" s="2" customFormat="1" ht="16.5" customHeight="1">
      <c r="A139" s="32"/>
      <c r="B139" s="33"/>
      <c r="C139" s="187" t="s">
        <v>222</v>
      </c>
      <c r="D139" s="187" t="s">
        <v>167</v>
      </c>
      <c r="E139" s="188" t="s">
        <v>223</v>
      </c>
      <c r="F139" s="189" t="s">
        <v>224</v>
      </c>
      <c r="G139" s="190" t="s">
        <v>170</v>
      </c>
      <c r="H139" s="191">
        <v>1</v>
      </c>
      <c r="I139" s="192"/>
      <c r="J139" s="193">
        <f t="shared" si="0"/>
        <v>0</v>
      </c>
      <c r="K139" s="189" t="s">
        <v>197</v>
      </c>
      <c r="L139" s="37"/>
      <c r="M139" s="194" t="s">
        <v>1</v>
      </c>
      <c r="N139" s="195" t="s">
        <v>41</v>
      </c>
      <c r="O139" s="69"/>
      <c r="P139" s="196">
        <f t="shared" si="1"/>
        <v>0</v>
      </c>
      <c r="Q139" s="196">
        <v>0</v>
      </c>
      <c r="R139" s="196">
        <f t="shared" si="2"/>
        <v>0</v>
      </c>
      <c r="S139" s="196">
        <v>0</v>
      </c>
      <c r="T139" s="19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98" t="s">
        <v>198</v>
      </c>
      <c r="AT139" s="198" t="s">
        <v>167</v>
      </c>
      <c r="AU139" s="198" t="s">
        <v>85</v>
      </c>
      <c r="AY139" s="15" t="s">
        <v>166</v>
      </c>
      <c r="BE139" s="199">
        <f t="shared" si="4"/>
        <v>0</v>
      </c>
      <c r="BF139" s="199">
        <f t="shared" si="5"/>
        <v>0</v>
      </c>
      <c r="BG139" s="199">
        <f t="shared" si="6"/>
        <v>0</v>
      </c>
      <c r="BH139" s="199">
        <f t="shared" si="7"/>
        <v>0</v>
      </c>
      <c r="BI139" s="199">
        <f t="shared" si="8"/>
        <v>0</v>
      </c>
      <c r="BJ139" s="15" t="s">
        <v>83</v>
      </c>
      <c r="BK139" s="199">
        <f t="shared" si="9"/>
        <v>0</v>
      </c>
      <c r="BL139" s="15" t="s">
        <v>198</v>
      </c>
      <c r="BM139" s="198" t="s">
        <v>225</v>
      </c>
    </row>
    <row r="140" spans="2:63" s="12" customFormat="1" ht="22.9" customHeight="1">
      <c r="B140" s="173"/>
      <c r="C140" s="174"/>
      <c r="D140" s="175" t="s">
        <v>75</v>
      </c>
      <c r="E140" s="212" t="s">
        <v>226</v>
      </c>
      <c r="F140" s="212" t="s">
        <v>227</v>
      </c>
      <c r="G140" s="174"/>
      <c r="H140" s="174"/>
      <c r="I140" s="177"/>
      <c r="J140" s="213">
        <f>BK140</f>
        <v>0</v>
      </c>
      <c r="K140" s="174"/>
      <c r="L140" s="179"/>
      <c r="M140" s="180"/>
      <c r="N140" s="181"/>
      <c r="O140" s="181"/>
      <c r="P140" s="182">
        <f>SUM(P141:P144)</f>
        <v>0</v>
      </c>
      <c r="Q140" s="181"/>
      <c r="R140" s="182">
        <f>SUM(R141:R144)</f>
        <v>0</v>
      </c>
      <c r="S140" s="181"/>
      <c r="T140" s="183">
        <f>SUM(T141:T144)</f>
        <v>0</v>
      </c>
      <c r="AR140" s="184" t="s">
        <v>192</v>
      </c>
      <c r="AT140" s="185" t="s">
        <v>75</v>
      </c>
      <c r="AU140" s="185" t="s">
        <v>83</v>
      </c>
      <c r="AY140" s="184" t="s">
        <v>166</v>
      </c>
      <c r="BK140" s="186">
        <f>SUM(BK141:BK144)</f>
        <v>0</v>
      </c>
    </row>
    <row r="141" spans="1:65" s="2" customFormat="1" ht="16.5" customHeight="1">
      <c r="A141" s="32"/>
      <c r="B141" s="33"/>
      <c r="C141" s="187" t="s">
        <v>228</v>
      </c>
      <c r="D141" s="187" t="s">
        <v>167</v>
      </c>
      <c r="E141" s="188" t="s">
        <v>229</v>
      </c>
      <c r="F141" s="189" t="s">
        <v>230</v>
      </c>
      <c r="G141" s="190" t="s">
        <v>170</v>
      </c>
      <c r="H141" s="191">
        <v>1</v>
      </c>
      <c r="I141" s="192"/>
      <c r="J141" s="193">
        <f>ROUND(I141*H141,2)</f>
        <v>0</v>
      </c>
      <c r="K141" s="189" t="s">
        <v>197</v>
      </c>
      <c r="L141" s="37"/>
      <c r="M141" s="194" t="s">
        <v>1</v>
      </c>
      <c r="N141" s="195" t="s">
        <v>41</v>
      </c>
      <c r="O141" s="69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98" t="s">
        <v>198</v>
      </c>
      <c r="AT141" s="198" t="s">
        <v>167</v>
      </c>
      <c r="AU141" s="198" t="s">
        <v>85</v>
      </c>
      <c r="AY141" s="15" t="s">
        <v>166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5" t="s">
        <v>83</v>
      </c>
      <c r="BK141" s="199">
        <f>ROUND(I141*H141,2)</f>
        <v>0</v>
      </c>
      <c r="BL141" s="15" t="s">
        <v>198</v>
      </c>
      <c r="BM141" s="198" t="s">
        <v>231</v>
      </c>
    </row>
    <row r="142" spans="1:65" s="2" customFormat="1" ht="16.5" customHeight="1">
      <c r="A142" s="32"/>
      <c r="B142" s="33"/>
      <c r="C142" s="187" t="s">
        <v>232</v>
      </c>
      <c r="D142" s="187" t="s">
        <v>167</v>
      </c>
      <c r="E142" s="188" t="s">
        <v>233</v>
      </c>
      <c r="F142" s="189" t="s">
        <v>234</v>
      </c>
      <c r="G142" s="190" t="s">
        <v>170</v>
      </c>
      <c r="H142" s="191">
        <v>1</v>
      </c>
      <c r="I142" s="192"/>
      <c r="J142" s="193">
        <f>ROUND(I142*H142,2)</f>
        <v>0</v>
      </c>
      <c r="K142" s="189" t="s">
        <v>197</v>
      </c>
      <c r="L142" s="37"/>
      <c r="M142" s="194" t="s">
        <v>1</v>
      </c>
      <c r="N142" s="195" t="s">
        <v>41</v>
      </c>
      <c r="O142" s="69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98" t="s">
        <v>198</v>
      </c>
      <c r="AT142" s="198" t="s">
        <v>167</v>
      </c>
      <c r="AU142" s="198" t="s">
        <v>85</v>
      </c>
      <c r="AY142" s="15" t="s">
        <v>166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5" t="s">
        <v>83</v>
      </c>
      <c r="BK142" s="199">
        <f>ROUND(I142*H142,2)</f>
        <v>0</v>
      </c>
      <c r="BL142" s="15" t="s">
        <v>198</v>
      </c>
      <c r="BM142" s="198" t="s">
        <v>235</v>
      </c>
    </row>
    <row r="143" spans="1:65" s="2" customFormat="1" ht="16.5" customHeight="1">
      <c r="A143" s="32"/>
      <c r="B143" s="33"/>
      <c r="C143" s="187" t="s">
        <v>236</v>
      </c>
      <c r="D143" s="187" t="s">
        <v>167</v>
      </c>
      <c r="E143" s="188" t="s">
        <v>237</v>
      </c>
      <c r="F143" s="189" t="s">
        <v>238</v>
      </c>
      <c r="G143" s="190" t="s">
        <v>170</v>
      </c>
      <c r="H143" s="191">
        <v>1</v>
      </c>
      <c r="I143" s="192"/>
      <c r="J143" s="193">
        <f>ROUND(I143*H143,2)</f>
        <v>0</v>
      </c>
      <c r="K143" s="189" t="s">
        <v>197</v>
      </c>
      <c r="L143" s="37"/>
      <c r="M143" s="194" t="s">
        <v>1</v>
      </c>
      <c r="N143" s="195" t="s">
        <v>41</v>
      </c>
      <c r="O143" s="69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98" t="s">
        <v>198</v>
      </c>
      <c r="AT143" s="198" t="s">
        <v>167</v>
      </c>
      <c r="AU143" s="198" t="s">
        <v>85</v>
      </c>
      <c r="AY143" s="15" t="s">
        <v>166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5" t="s">
        <v>83</v>
      </c>
      <c r="BK143" s="199">
        <f>ROUND(I143*H143,2)</f>
        <v>0</v>
      </c>
      <c r="BL143" s="15" t="s">
        <v>198</v>
      </c>
      <c r="BM143" s="198" t="s">
        <v>239</v>
      </c>
    </row>
    <row r="144" spans="1:65" s="2" customFormat="1" ht="16.5" customHeight="1">
      <c r="A144" s="32"/>
      <c r="B144" s="33"/>
      <c r="C144" s="187" t="s">
        <v>240</v>
      </c>
      <c r="D144" s="187" t="s">
        <v>167</v>
      </c>
      <c r="E144" s="188" t="s">
        <v>241</v>
      </c>
      <c r="F144" s="189" t="s">
        <v>242</v>
      </c>
      <c r="G144" s="190" t="s">
        <v>170</v>
      </c>
      <c r="H144" s="191">
        <v>1</v>
      </c>
      <c r="I144" s="192"/>
      <c r="J144" s="193">
        <f>ROUND(I144*H144,2)</f>
        <v>0</v>
      </c>
      <c r="K144" s="189" t="s">
        <v>197</v>
      </c>
      <c r="L144" s="37"/>
      <c r="M144" s="214" t="s">
        <v>1</v>
      </c>
      <c r="N144" s="215" t="s">
        <v>41</v>
      </c>
      <c r="O144" s="216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98" t="s">
        <v>198</v>
      </c>
      <c r="AT144" s="198" t="s">
        <v>167</v>
      </c>
      <c r="AU144" s="198" t="s">
        <v>85</v>
      </c>
      <c r="AY144" s="15" t="s">
        <v>166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5" t="s">
        <v>83</v>
      </c>
      <c r="BK144" s="199">
        <f>ROUND(I144*H144,2)</f>
        <v>0</v>
      </c>
      <c r="BL144" s="15" t="s">
        <v>198</v>
      </c>
      <c r="BM144" s="198" t="s">
        <v>243</v>
      </c>
    </row>
    <row r="145" spans="1:31" s="2" customFormat="1" ht="6.95" customHeight="1">
      <c r="A145" s="32"/>
      <c r="B145" s="52"/>
      <c r="C145" s="53"/>
      <c r="D145" s="53"/>
      <c r="E145" s="53"/>
      <c r="F145" s="53"/>
      <c r="G145" s="53"/>
      <c r="H145" s="53"/>
      <c r="I145" s="53"/>
      <c r="J145" s="53"/>
      <c r="K145" s="53"/>
      <c r="L145" s="37"/>
      <c r="M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</sheetData>
  <sheetProtection algorithmName="SHA-512" hashValue="9loyA/0y/eNWy7g0RWvXT0A/X8tcfIuz3CViVbBRZaveXH+lgptTwxfzf0GquDwBmr2JoykNBhqXVwEQQiyZuA==" saltValue="lUaMinLr82XMJwl9Wga4enj10GKHDnduCNgxLa1HH7H32hmUznfWqAjtSNspg94/tVK2tdn5djmLRMQMY/MQjg==" spinCount="100000" sheet="1" objects="1" scenarios="1" formatColumns="0" formatRows="0" autoFilter="0"/>
  <autoFilter ref="C120:K144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5" t="s">
        <v>91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85</v>
      </c>
    </row>
    <row r="4" spans="2:46" s="1" customFormat="1" ht="24.95" customHeight="1">
      <c r="B4" s="18"/>
      <c r="D4" s="115" t="s">
        <v>137</v>
      </c>
      <c r="L4" s="18"/>
      <c r="M4" s="116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17" t="s">
        <v>16</v>
      </c>
      <c r="L6" s="18"/>
    </row>
    <row r="7" spans="2:12" s="1" customFormat="1" ht="16.5" customHeight="1">
      <c r="B7" s="18"/>
      <c r="E7" s="277" t="str">
        <f>'Rekapitulace stavby'!K6</f>
        <v>Dům s pečovatelskou službou Hranice</v>
      </c>
      <c r="F7" s="278"/>
      <c r="G7" s="278"/>
      <c r="H7" s="278"/>
      <c r="L7" s="18"/>
    </row>
    <row r="8" spans="2:12" s="1" customFormat="1" ht="12" customHeight="1">
      <c r="B8" s="18"/>
      <c r="D8" s="117" t="s">
        <v>138</v>
      </c>
      <c r="L8" s="18"/>
    </row>
    <row r="9" spans="1:31" s="2" customFormat="1" ht="16.5" customHeight="1">
      <c r="A9" s="32"/>
      <c r="B9" s="37"/>
      <c r="C9" s="32"/>
      <c r="D9" s="32"/>
      <c r="E9" s="277" t="s">
        <v>244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117" t="s">
        <v>245</v>
      </c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7"/>
      <c r="C11" s="32"/>
      <c r="D11" s="32"/>
      <c r="E11" s="279" t="s">
        <v>246</v>
      </c>
      <c r="F11" s="280"/>
      <c r="G11" s="280"/>
      <c r="H11" s="280"/>
      <c r="I11" s="32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7"/>
      <c r="C12" s="32"/>
      <c r="D12" s="32"/>
      <c r="E12" s="32"/>
      <c r="F12" s="32"/>
      <c r="G12" s="32"/>
      <c r="H12" s="32"/>
      <c r="I12" s="32"/>
      <c r="J12" s="32"/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7"/>
      <c r="C13" s="32"/>
      <c r="D13" s="117" t="s">
        <v>18</v>
      </c>
      <c r="E13" s="32"/>
      <c r="F13" s="108" t="s">
        <v>1</v>
      </c>
      <c r="G13" s="32"/>
      <c r="H13" s="32"/>
      <c r="I13" s="117" t="s">
        <v>19</v>
      </c>
      <c r="J13" s="108" t="s">
        <v>1</v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7" t="s">
        <v>20</v>
      </c>
      <c r="E14" s="32"/>
      <c r="F14" s="108" t="s">
        <v>21</v>
      </c>
      <c r="G14" s="32"/>
      <c r="H14" s="32"/>
      <c r="I14" s="117" t="s">
        <v>22</v>
      </c>
      <c r="J14" s="118" t="str">
        <f>'Rekapitulace stavby'!AN8</f>
        <v>12. 3. 2021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7"/>
      <c r="C15" s="32"/>
      <c r="D15" s="32"/>
      <c r="E15" s="32"/>
      <c r="F15" s="32"/>
      <c r="G15" s="32"/>
      <c r="H15" s="32"/>
      <c r="I15" s="32"/>
      <c r="J15" s="32"/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7"/>
      <c r="C16" s="32"/>
      <c r="D16" s="117" t="s">
        <v>24</v>
      </c>
      <c r="E16" s="32"/>
      <c r="F16" s="32"/>
      <c r="G16" s="32"/>
      <c r="H16" s="32"/>
      <c r="I16" s="117" t="s">
        <v>25</v>
      </c>
      <c r="J16" s="108" t="s">
        <v>1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7"/>
      <c r="C17" s="32"/>
      <c r="D17" s="32"/>
      <c r="E17" s="108" t="s">
        <v>26</v>
      </c>
      <c r="F17" s="32"/>
      <c r="G17" s="32"/>
      <c r="H17" s="32"/>
      <c r="I17" s="117" t="s">
        <v>27</v>
      </c>
      <c r="J17" s="108" t="s">
        <v>1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7"/>
      <c r="C19" s="32"/>
      <c r="D19" s="117" t="s">
        <v>28</v>
      </c>
      <c r="E19" s="32"/>
      <c r="F19" s="32"/>
      <c r="G19" s="32"/>
      <c r="H19" s="32"/>
      <c r="I19" s="117" t="s">
        <v>25</v>
      </c>
      <c r="J19" s="28" t="str">
        <f>'Rekapitulace stavby'!AN13</f>
        <v>Vyplň údaj</v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7"/>
      <c r="C20" s="32"/>
      <c r="D20" s="32"/>
      <c r="E20" s="281" t="str">
        <f>'Rekapitulace stavby'!E14</f>
        <v>Vyplň údaj</v>
      </c>
      <c r="F20" s="282"/>
      <c r="G20" s="282"/>
      <c r="H20" s="282"/>
      <c r="I20" s="117" t="s">
        <v>27</v>
      </c>
      <c r="J20" s="28" t="str">
        <f>'Rekapitulace stavby'!AN14</f>
        <v>Vyplň údaj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7"/>
      <c r="C22" s="32"/>
      <c r="D22" s="117" t="s">
        <v>30</v>
      </c>
      <c r="E22" s="32"/>
      <c r="F22" s="32"/>
      <c r="G22" s="32"/>
      <c r="H22" s="32"/>
      <c r="I22" s="117" t="s">
        <v>25</v>
      </c>
      <c r="J22" s="108" t="s">
        <v>1</v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7"/>
      <c r="C23" s="32"/>
      <c r="D23" s="32"/>
      <c r="E23" s="108" t="s">
        <v>31</v>
      </c>
      <c r="F23" s="32"/>
      <c r="G23" s="32"/>
      <c r="H23" s="32"/>
      <c r="I23" s="117" t="s">
        <v>27</v>
      </c>
      <c r="J23" s="108" t="s">
        <v>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7"/>
      <c r="C25" s="32"/>
      <c r="D25" s="117" t="s">
        <v>33</v>
      </c>
      <c r="E25" s="32"/>
      <c r="F25" s="32"/>
      <c r="G25" s="32"/>
      <c r="H25" s="32"/>
      <c r="I25" s="117" t="s">
        <v>25</v>
      </c>
      <c r="J25" s="108" t="s">
        <v>1</v>
      </c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7"/>
      <c r="C26" s="32"/>
      <c r="D26" s="32"/>
      <c r="E26" s="108" t="s">
        <v>34</v>
      </c>
      <c r="F26" s="32"/>
      <c r="G26" s="32"/>
      <c r="H26" s="32"/>
      <c r="I26" s="117" t="s">
        <v>27</v>
      </c>
      <c r="J26" s="108" t="s">
        <v>1</v>
      </c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7"/>
      <c r="C28" s="32"/>
      <c r="D28" s="117" t="s">
        <v>35</v>
      </c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19"/>
      <c r="B29" s="120"/>
      <c r="C29" s="119"/>
      <c r="D29" s="119"/>
      <c r="E29" s="283" t="s">
        <v>1</v>
      </c>
      <c r="F29" s="283"/>
      <c r="G29" s="283"/>
      <c r="H29" s="283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2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3" t="s">
        <v>36</v>
      </c>
      <c r="E32" s="32"/>
      <c r="F32" s="32"/>
      <c r="G32" s="32"/>
      <c r="H32" s="32"/>
      <c r="I32" s="32"/>
      <c r="J32" s="124">
        <f>ROUND(J142,2)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2"/>
      <c r="J33" s="122"/>
      <c r="K33" s="12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5" t="s">
        <v>38</v>
      </c>
      <c r="G34" s="32"/>
      <c r="H34" s="32"/>
      <c r="I34" s="125" t="s">
        <v>37</v>
      </c>
      <c r="J34" s="125" t="s">
        <v>39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6" t="s">
        <v>40</v>
      </c>
      <c r="E35" s="117" t="s">
        <v>41</v>
      </c>
      <c r="F35" s="127">
        <f>ROUND((SUM(BE142:BE531)),2)</f>
        <v>0</v>
      </c>
      <c r="G35" s="32"/>
      <c r="H35" s="32"/>
      <c r="I35" s="128">
        <v>0.21</v>
      </c>
      <c r="J35" s="127">
        <f>ROUND(((SUM(BE142:BE531))*I35),2)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7" t="s">
        <v>42</v>
      </c>
      <c r="F36" s="127">
        <f>ROUND((SUM(BF142:BF531)),2)</f>
        <v>0</v>
      </c>
      <c r="G36" s="32"/>
      <c r="H36" s="32"/>
      <c r="I36" s="128">
        <v>0.15</v>
      </c>
      <c r="J36" s="127">
        <f>ROUND(((SUM(BF142:BF531))*I36),2)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7" t="s">
        <v>43</v>
      </c>
      <c r="F37" s="127">
        <f>ROUND((SUM(BG142:BG531)),2)</f>
        <v>0</v>
      </c>
      <c r="G37" s="32"/>
      <c r="H37" s="32"/>
      <c r="I37" s="128">
        <v>0.21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7" t="s">
        <v>44</v>
      </c>
      <c r="F38" s="127">
        <f>ROUND((SUM(BH142:BH531)),2)</f>
        <v>0</v>
      </c>
      <c r="G38" s="32"/>
      <c r="H38" s="32"/>
      <c r="I38" s="128">
        <v>0.15</v>
      </c>
      <c r="J38" s="127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7" t="s">
        <v>45</v>
      </c>
      <c r="F39" s="127">
        <f>ROUND((SUM(BI142:BI531)),2)</f>
        <v>0</v>
      </c>
      <c r="G39" s="32"/>
      <c r="H39" s="32"/>
      <c r="I39" s="128">
        <v>0</v>
      </c>
      <c r="J39" s="127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9"/>
      <c r="D41" s="130" t="s">
        <v>46</v>
      </c>
      <c r="E41" s="131"/>
      <c r="F41" s="131"/>
      <c r="G41" s="132" t="s">
        <v>47</v>
      </c>
      <c r="H41" s="133" t="s">
        <v>48</v>
      </c>
      <c r="I41" s="131"/>
      <c r="J41" s="134">
        <f>SUM(J32:J39)</f>
        <v>0</v>
      </c>
      <c r="K41" s="135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36" t="s">
        <v>49</v>
      </c>
      <c r="E50" s="137"/>
      <c r="F50" s="137"/>
      <c r="G50" s="136" t="s">
        <v>50</v>
      </c>
      <c r="H50" s="137"/>
      <c r="I50" s="137"/>
      <c r="J50" s="137"/>
      <c r="K50" s="137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38" t="s">
        <v>51</v>
      </c>
      <c r="E61" s="139"/>
      <c r="F61" s="140" t="s">
        <v>52</v>
      </c>
      <c r="G61" s="138" t="s">
        <v>51</v>
      </c>
      <c r="H61" s="139"/>
      <c r="I61" s="139"/>
      <c r="J61" s="141" t="s">
        <v>52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6" t="s">
        <v>53</v>
      </c>
      <c r="E65" s="142"/>
      <c r="F65" s="142"/>
      <c r="G65" s="136" t="s">
        <v>54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38" t="s">
        <v>51</v>
      </c>
      <c r="E76" s="139"/>
      <c r="F76" s="140" t="s">
        <v>52</v>
      </c>
      <c r="G76" s="138" t="s">
        <v>51</v>
      </c>
      <c r="H76" s="139"/>
      <c r="I76" s="139"/>
      <c r="J76" s="141" t="s">
        <v>52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4" t="str">
        <f>E7</f>
        <v>Dům s pečovatelskou službou Hranice</v>
      </c>
      <c r="F85" s="285"/>
      <c r="G85" s="285"/>
      <c r="H85" s="285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19"/>
      <c r="C86" s="27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2"/>
      <c r="B87" s="33"/>
      <c r="C87" s="34"/>
      <c r="D87" s="34"/>
      <c r="E87" s="284" t="s">
        <v>244</v>
      </c>
      <c r="F87" s="286"/>
      <c r="G87" s="286"/>
      <c r="H87" s="286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245</v>
      </c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237" t="str">
        <f>E11</f>
        <v>100 - SO 01 - Stávající budova - 1PP</v>
      </c>
      <c r="F89" s="286"/>
      <c r="G89" s="286"/>
      <c r="H89" s="286"/>
      <c r="I89" s="34"/>
      <c r="J89" s="34"/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4"/>
      <c r="E91" s="34"/>
      <c r="F91" s="25" t="str">
        <f>F14</f>
        <v>Hranice u Aše</v>
      </c>
      <c r="G91" s="34"/>
      <c r="H91" s="34"/>
      <c r="I91" s="27" t="s">
        <v>22</v>
      </c>
      <c r="J91" s="64" t="str">
        <f>IF(J14="","",J14)</f>
        <v>12. 3. 2021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4"/>
      <c r="E93" s="34"/>
      <c r="F93" s="25" t="str">
        <f>E17</f>
        <v>Město Hranice</v>
      </c>
      <c r="G93" s="34"/>
      <c r="H93" s="34"/>
      <c r="I93" s="27" t="s">
        <v>30</v>
      </c>
      <c r="J93" s="30" t="str">
        <f>E23</f>
        <v>ing.Kostner Petr</v>
      </c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4"/>
      <c r="E94" s="34"/>
      <c r="F94" s="25" t="str">
        <f>IF(E20="","",E20)</f>
        <v>Vyplň údaj</v>
      </c>
      <c r="G94" s="34"/>
      <c r="H94" s="34"/>
      <c r="I94" s="27" t="s">
        <v>33</v>
      </c>
      <c r="J94" s="30" t="str">
        <f>E26</f>
        <v>Milan Hájek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47" t="s">
        <v>141</v>
      </c>
      <c r="D96" s="148"/>
      <c r="E96" s="148"/>
      <c r="F96" s="148"/>
      <c r="G96" s="148"/>
      <c r="H96" s="148"/>
      <c r="I96" s="148"/>
      <c r="J96" s="149" t="s">
        <v>142</v>
      </c>
      <c r="K96" s="148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49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50" t="s">
        <v>143</v>
      </c>
      <c r="D98" s="34"/>
      <c r="E98" s="34"/>
      <c r="F98" s="34"/>
      <c r="G98" s="34"/>
      <c r="H98" s="34"/>
      <c r="I98" s="34"/>
      <c r="J98" s="82">
        <f>J142</f>
        <v>0</v>
      </c>
      <c r="K98" s="34"/>
      <c r="L98" s="49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5" t="s">
        <v>144</v>
      </c>
    </row>
    <row r="99" spans="2:12" s="9" customFormat="1" ht="24.95" customHeight="1">
      <c r="B99" s="151"/>
      <c r="C99" s="152"/>
      <c r="D99" s="153" t="s">
        <v>247</v>
      </c>
      <c r="E99" s="154"/>
      <c r="F99" s="154"/>
      <c r="G99" s="154"/>
      <c r="H99" s="154"/>
      <c r="I99" s="154"/>
      <c r="J99" s="155">
        <f>J143</f>
        <v>0</v>
      </c>
      <c r="K99" s="152"/>
      <c r="L99" s="156"/>
    </row>
    <row r="100" spans="2:12" s="10" customFormat="1" ht="19.9" customHeight="1">
      <c r="B100" s="157"/>
      <c r="C100" s="102"/>
      <c r="D100" s="158" t="s">
        <v>248</v>
      </c>
      <c r="E100" s="159"/>
      <c r="F100" s="159"/>
      <c r="G100" s="159"/>
      <c r="H100" s="159"/>
      <c r="I100" s="159"/>
      <c r="J100" s="160">
        <f>J144</f>
        <v>0</v>
      </c>
      <c r="K100" s="102"/>
      <c r="L100" s="161"/>
    </row>
    <row r="101" spans="2:12" s="10" customFormat="1" ht="19.9" customHeight="1">
      <c r="B101" s="157"/>
      <c r="C101" s="102"/>
      <c r="D101" s="158" t="s">
        <v>249</v>
      </c>
      <c r="E101" s="159"/>
      <c r="F101" s="159"/>
      <c r="G101" s="159"/>
      <c r="H101" s="159"/>
      <c r="I101" s="159"/>
      <c r="J101" s="160">
        <f>J153</f>
        <v>0</v>
      </c>
      <c r="K101" s="102"/>
      <c r="L101" s="161"/>
    </row>
    <row r="102" spans="2:12" s="10" customFormat="1" ht="19.9" customHeight="1">
      <c r="B102" s="157"/>
      <c r="C102" s="102"/>
      <c r="D102" s="158" t="s">
        <v>250</v>
      </c>
      <c r="E102" s="159"/>
      <c r="F102" s="159"/>
      <c r="G102" s="159"/>
      <c r="H102" s="159"/>
      <c r="I102" s="159"/>
      <c r="J102" s="160">
        <f>J158</f>
        <v>0</v>
      </c>
      <c r="K102" s="102"/>
      <c r="L102" s="161"/>
    </row>
    <row r="103" spans="2:12" s="10" customFormat="1" ht="19.9" customHeight="1">
      <c r="B103" s="157"/>
      <c r="C103" s="102"/>
      <c r="D103" s="158" t="s">
        <v>251</v>
      </c>
      <c r="E103" s="159"/>
      <c r="F103" s="159"/>
      <c r="G103" s="159"/>
      <c r="H103" s="159"/>
      <c r="I103" s="159"/>
      <c r="J103" s="160">
        <f>J217</f>
        <v>0</v>
      </c>
      <c r="K103" s="102"/>
      <c r="L103" s="161"/>
    </row>
    <row r="104" spans="2:12" s="10" customFormat="1" ht="19.9" customHeight="1">
      <c r="B104" s="157"/>
      <c r="C104" s="102"/>
      <c r="D104" s="158" t="s">
        <v>252</v>
      </c>
      <c r="E104" s="159"/>
      <c r="F104" s="159"/>
      <c r="G104" s="159"/>
      <c r="H104" s="159"/>
      <c r="I104" s="159"/>
      <c r="J104" s="160">
        <f>J227</f>
        <v>0</v>
      </c>
      <c r="K104" s="102"/>
      <c r="L104" s="161"/>
    </row>
    <row r="105" spans="2:12" s="10" customFormat="1" ht="19.9" customHeight="1">
      <c r="B105" s="157"/>
      <c r="C105" s="102"/>
      <c r="D105" s="158" t="s">
        <v>253</v>
      </c>
      <c r="E105" s="159"/>
      <c r="F105" s="159"/>
      <c r="G105" s="159"/>
      <c r="H105" s="159"/>
      <c r="I105" s="159"/>
      <c r="J105" s="160">
        <f>J269</f>
        <v>0</v>
      </c>
      <c r="K105" s="102"/>
      <c r="L105" s="161"/>
    </row>
    <row r="106" spans="2:12" s="10" customFormat="1" ht="19.9" customHeight="1">
      <c r="B106" s="157"/>
      <c r="C106" s="102"/>
      <c r="D106" s="158" t="s">
        <v>254</v>
      </c>
      <c r="E106" s="159"/>
      <c r="F106" s="159"/>
      <c r="G106" s="159"/>
      <c r="H106" s="159"/>
      <c r="I106" s="159"/>
      <c r="J106" s="160">
        <f>J312</f>
        <v>0</v>
      </c>
      <c r="K106" s="102"/>
      <c r="L106" s="161"/>
    </row>
    <row r="107" spans="2:12" s="10" customFormat="1" ht="19.9" customHeight="1">
      <c r="B107" s="157"/>
      <c r="C107" s="102"/>
      <c r="D107" s="158" t="s">
        <v>255</v>
      </c>
      <c r="E107" s="159"/>
      <c r="F107" s="159"/>
      <c r="G107" s="159"/>
      <c r="H107" s="159"/>
      <c r="I107" s="159"/>
      <c r="J107" s="160">
        <f>J318</f>
        <v>0</v>
      </c>
      <c r="K107" s="102"/>
      <c r="L107" s="161"/>
    </row>
    <row r="108" spans="2:12" s="9" customFormat="1" ht="24.95" customHeight="1">
      <c r="B108" s="151"/>
      <c r="C108" s="152"/>
      <c r="D108" s="153" t="s">
        <v>256</v>
      </c>
      <c r="E108" s="154"/>
      <c r="F108" s="154"/>
      <c r="G108" s="154"/>
      <c r="H108" s="154"/>
      <c r="I108" s="154"/>
      <c r="J108" s="155">
        <f>J320</f>
        <v>0</v>
      </c>
      <c r="K108" s="152"/>
      <c r="L108" s="156"/>
    </row>
    <row r="109" spans="2:12" s="10" customFormat="1" ht="19.9" customHeight="1">
      <c r="B109" s="157"/>
      <c r="C109" s="102"/>
      <c r="D109" s="158" t="s">
        <v>257</v>
      </c>
      <c r="E109" s="159"/>
      <c r="F109" s="159"/>
      <c r="G109" s="159"/>
      <c r="H109" s="159"/>
      <c r="I109" s="159"/>
      <c r="J109" s="160">
        <f>J321</f>
        <v>0</v>
      </c>
      <c r="K109" s="102"/>
      <c r="L109" s="161"/>
    </row>
    <row r="110" spans="2:12" s="10" customFormat="1" ht="19.9" customHeight="1">
      <c r="B110" s="157"/>
      <c r="C110" s="102"/>
      <c r="D110" s="158" t="s">
        <v>258</v>
      </c>
      <c r="E110" s="159"/>
      <c r="F110" s="159"/>
      <c r="G110" s="159"/>
      <c r="H110" s="159"/>
      <c r="I110" s="159"/>
      <c r="J110" s="160">
        <f>J362</f>
        <v>0</v>
      </c>
      <c r="K110" s="102"/>
      <c r="L110" s="161"/>
    </row>
    <row r="111" spans="2:12" s="10" customFormat="1" ht="19.9" customHeight="1">
      <c r="B111" s="157"/>
      <c r="C111" s="102"/>
      <c r="D111" s="158" t="s">
        <v>259</v>
      </c>
      <c r="E111" s="159"/>
      <c r="F111" s="159"/>
      <c r="G111" s="159"/>
      <c r="H111" s="159"/>
      <c r="I111" s="159"/>
      <c r="J111" s="160">
        <f>J375</f>
        <v>0</v>
      </c>
      <c r="K111" s="102"/>
      <c r="L111" s="161"/>
    </row>
    <row r="112" spans="2:12" s="10" customFormat="1" ht="19.9" customHeight="1">
      <c r="B112" s="157"/>
      <c r="C112" s="102"/>
      <c r="D112" s="158" t="s">
        <v>260</v>
      </c>
      <c r="E112" s="159"/>
      <c r="F112" s="159"/>
      <c r="G112" s="159"/>
      <c r="H112" s="159"/>
      <c r="I112" s="159"/>
      <c r="J112" s="160">
        <f>J378</f>
        <v>0</v>
      </c>
      <c r="K112" s="102"/>
      <c r="L112" s="161"/>
    </row>
    <row r="113" spans="2:12" s="10" customFormat="1" ht="19.9" customHeight="1">
      <c r="B113" s="157"/>
      <c r="C113" s="102"/>
      <c r="D113" s="158" t="s">
        <v>261</v>
      </c>
      <c r="E113" s="159"/>
      <c r="F113" s="159"/>
      <c r="G113" s="159"/>
      <c r="H113" s="159"/>
      <c r="I113" s="159"/>
      <c r="J113" s="160">
        <f>J384</f>
        <v>0</v>
      </c>
      <c r="K113" s="102"/>
      <c r="L113" s="161"/>
    </row>
    <row r="114" spans="2:12" s="10" customFormat="1" ht="19.9" customHeight="1">
      <c r="B114" s="157"/>
      <c r="C114" s="102"/>
      <c r="D114" s="158" t="s">
        <v>262</v>
      </c>
      <c r="E114" s="159"/>
      <c r="F114" s="159"/>
      <c r="G114" s="159"/>
      <c r="H114" s="159"/>
      <c r="I114" s="159"/>
      <c r="J114" s="160">
        <f>J420</f>
        <v>0</v>
      </c>
      <c r="K114" s="102"/>
      <c r="L114" s="161"/>
    </row>
    <row r="115" spans="2:12" s="10" customFormat="1" ht="19.9" customHeight="1">
      <c r="B115" s="157"/>
      <c r="C115" s="102"/>
      <c r="D115" s="158" t="s">
        <v>263</v>
      </c>
      <c r="E115" s="159"/>
      <c r="F115" s="159"/>
      <c r="G115" s="159"/>
      <c r="H115" s="159"/>
      <c r="I115" s="159"/>
      <c r="J115" s="160">
        <f>J423</f>
        <v>0</v>
      </c>
      <c r="K115" s="102"/>
      <c r="L115" s="161"/>
    </row>
    <row r="116" spans="2:12" s="10" customFormat="1" ht="19.9" customHeight="1">
      <c r="B116" s="157"/>
      <c r="C116" s="102"/>
      <c r="D116" s="158" t="s">
        <v>264</v>
      </c>
      <c r="E116" s="159"/>
      <c r="F116" s="159"/>
      <c r="G116" s="159"/>
      <c r="H116" s="159"/>
      <c r="I116" s="159"/>
      <c r="J116" s="160">
        <f>J458</f>
        <v>0</v>
      </c>
      <c r="K116" s="102"/>
      <c r="L116" s="161"/>
    </row>
    <row r="117" spans="2:12" s="10" customFormat="1" ht="19.9" customHeight="1">
      <c r="B117" s="157"/>
      <c r="C117" s="102"/>
      <c r="D117" s="158" t="s">
        <v>265</v>
      </c>
      <c r="E117" s="159"/>
      <c r="F117" s="159"/>
      <c r="G117" s="159"/>
      <c r="H117" s="159"/>
      <c r="I117" s="159"/>
      <c r="J117" s="160">
        <f>J497</f>
        <v>0</v>
      </c>
      <c r="K117" s="102"/>
      <c r="L117" s="161"/>
    </row>
    <row r="118" spans="2:12" s="9" customFormat="1" ht="24.95" customHeight="1">
      <c r="B118" s="151"/>
      <c r="C118" s="152"/>
      <c r="D118" s="153" t="s">
        <v>266</v>
      </c>
      <c r="E118" s="154"/>
      <c r="F118" s="154"/>
      <c r="G118" s="154"/>
      <c r="H118" s="154"/>
      <c r="I118" s="154"/>
      <c r="J118" s="155">
        <f>J523</f>
        <v>0</v>
      </c>
      <c r="K118" s="152"/>
      <c r="L118" s="156"/>
    </row>
    <row r="119" spans="2:12" s="10" customFormat="1" ht="19.9" customHeight="1">
      <c r="B119" s="157"/>
      <c r="C119" s="102"/>
      <c r="D119" s="158" t="s">
        <v>267</v>
      </c>
      <c r="E119" s="159"/>
      <c r="F119" s="159"/>
      <c r="G119" s="159"/>
      <c r="H119" s="159"/>
      <c r="I119" s="159"/>
      <c r="J119" s="160">
        <f>J524</f>
        <v>0</v>
      </c>
      <c r="K119" s="102"/>
      <c r="L119" s="161"/>
    </row>
    <row r="120" spans="2:12" s="9" customFormat="1" ht="24.95" customHeight="1">
      <c r="B120" s="151"/>
      <c r="C120" s="152"/>
      <c r="D120" s="153" t="s">
        <v>145</v>
      </c>
      <c r="E120" s="154"/>
      <c r="F120" s="154"/>
      <c r="G120" s="154"/>
      <c r="H120" s="154"/>
      <c r="I120" s="154"/>
      <c r="J120" s="155">
        <f>J527</f>
        <v>0</v>
      </c>
      <c r="K120" s="152"/>
      <c r="L120" s="156"/>
    </row>
    <row r="121" spans="1:31" s="2" customFormat="1" ht="21.75" customHeight="1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52"/>
      <c r="C122" s="53"/>
      <c r="D122" s="53"/>
      <c r="E122" s="53"/>
      <c r="F122" s="53"/>
      <c r="G122" s="53"/>
      <c r="H122" s="53"/>
      <c r="I122" s="53"/>
      <c r="J122" s="53"/>
      <c r="K122" s="53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6" spans="1:31" s="2" customFormat="1" ht="6.95" customHeight="1">
      <c r="A126" s="32"/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4.95" customHeight="1">
      <c r="A127" s="32"/>
      <c r="B127" s="33"/>
      <c r="C127" s="21" t="s">
        <v>150</v>
      </c>
      <c r="D127" s="34"/>
      <c r="E127" s="34"/>
      <c r="F127" s="34"/>
      <c r="G127" s="34"/>
      <c r="H127" s="34"/>
      <c r="I127" s="34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16</v>
      </c>
      <c r="D129" s="34"/>
      <c r="E129" s="34"/>
      <c r="F129" s="34"/>
      <c r="G129" s="34"/>
      <c r="H129" s="34"/>
      <c r="I129" s="34"/>
      <c r="J129" s="34"/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6.5" customHeight="1">
      <c r="A130" s="32"/>
      <c r="B130" s="33"/>
      <c r="C130" s="34"/>
      <c r="D130" s="34"/>
      <c r="E130" s="284" t="str">
        <f>E7</f>
        <v>Dům s pečovatelskou službou Hranice</v>
      </c>
      <c r="F130" s="285"/>
      <c r="G130" s="285"/>
      <c r="H130" s="285"/>
      <c r="I130" s="34"/>
      <c r="J130" s="34"/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2:12" s="1" customFormat="1" ht="12" customHeight="1">
      <c r="B131" s="19"/>
      <c r="C131" s="27" t="s">
        <v>138</v>
      </c>
      <c r="D131" s="20"/>
      <c r="E131" s="20"/>
      <c r="F131" s="20"/>
      <c r="G131" s="20"/>
      <c r="H131" s="20"/>
      <c r="I131" s="20"/>
      <c r="J131" s="20"/>
      <c r="K131" s="20"/>
      <c r="L131" s="18"/>
    </row>
    <row r="132" spans="1:31" s="2" customFormat="1" ht="16.5" customHeight="1">
      <c r="A132" s="32"/>
      <c r="B132" s="33"/>
      <c r="C132" s="34"/>
      <c r="D132" s="34"/>
      <c r="E132" s="284" t="s">
        <v>244</v>
      </c>
      <c r="F132" s="286"/>
      <c r="G132" s="286"/>
      <c r="H132" s="286"/>
      <c r="I132" s="34"/>
      <c r="J132" s="34"/>
      <c r="K132" s="34"/>
      <c r="L132" s="49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245</v>
      </c>
      <c r="D133" s="34"/>
      <c r="E133" s="34"/>
      <c r="F133" s="34"/>
      <c r="G133" s="34"/>
      <c r="H133" s="34"/>
      <c r="I133" s="34"/>
      <c r="J133" s="34"/>
      <c r="K133" s="34"/>
      <c r="L133" s="49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4"/>
      <c r="D134" s="34"/>
      <c r="E134" s="237" t="str">
        <f>E11</f>
        <v>100 - SO 01 - Stávající budova - 1PP</v>
      </c>
      <c r="F134" s="286"/>
      <c r="G134" s="286"/>
      <c r="H134" s="286"/>
      <c r="I134" s="34"/>
      <c r="J134" s="34"/>
      <c r="K134" s="34"/>
      <c r="L134" s="49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49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4"/>
      <c r="E136" s="34"/>
      <c r="F136" s="25" t="str">
        <f>F14</f>
        <v>Hranice u Aše</v>
      </c>
      <c r="G136" s="34"/>
      <c r="H136" s="34"/>
      <c r="I136" s="27" t="s">
        <v>22</v>
      </c>
      <c r="J136" s="64" t="str">
        <f>IF(J14="","",J14)</f>
        <v>12. 3. 2021</v>
      </c>
      <c r="K136" s="34"/>
      <c r="L136" s="49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4"/>
      <c r="D137" s="34"/>
      <c r="E137" s="34"/>
      <c r="F137" s="34"/>
      <c r="G137" s="34"/>
      <c r="H137" s="34"/>
      <c r="I137" s="34"/>
      <c r="J137" s="34"/>
      <c r="K137" s="34"/>
      <c r="L137" s="49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5.2" customHeight="1">
      <c r="A138" s="32"/>
      <c r="B138" s="33"/>
      <c r="C138" s="27" t="s">
        <v>24</v>
      </c>
      <c r="D138" s="34"/>
      <c r="E138" s="34"/>
      <c r="F138" s="25" t="str">
        <f>E17</f>
        <v>Město Hranice</v>
      </c>
      <c r="G138" s="34"/>
      <c r="H138" s="34"/>
      <c r="I138" s="27" t="s">
        <v>30</v>
      </c>
      <c r="J138" s="30" t="str">
        <f>E23</f>
        <v>ing.Kostner Petr</v>
      </c>
      <c r="K138" s="34"/>
      <c r="L138" s="49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28</v>
      </c>
      <c r="D139" s="34"/>
      <c r="E139" s="34"/>
      <c r="F139" s="25" t="str">
        <f>IF(E20="","",E20)</f>
        <v>Vyplň údaj</v>
      </c>
      <c r="G139" s="34"/>
      <c r="H139" s="34"/>
      <c r="I139" s="27" t="s">
        <v>33</v>
      </c>
      <c r="J139" s="30" t="str">
        <f>E26</f>
        <v>Milan Hájek</v>
      </c>
      <c r="K139" s="34"/>
      <c r="L139" s="49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4"/>
      <c r="D140" s="34"/>
      <c r="E140" s="34"/>
      <c r="F140" s="34"/>
      <c r="G140" s="34"/>
      <c r="H140" s="34"/>
      <c r="I140" s="34"/>
      <c r="J140" s="34"/>
      <c r="K140" s="34"/>
      <c r="L140" s="49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62"/>
      <c r="B141" s="163"/>
      <c r="C141" s="164" t="s">
        <v>151</v>
      </c>
      <c r="D141" s="165" t="s">
        <v>61</v>
      </c>
      <c r="E141" s="165" t="s">
        <v>57</v>
      </c>
      <c r="F141" s="165" t="s">
        <v>58</v>
      </c>
      <c r="G141" s="165" t="s">
        <v>152</v>
      </c>
      <c r="H141" s="165" t="s">
        <v>153</v>
      </c>
      <c r="I141" s="165" t="s">
        <v>154</v>
      </c>
      <c r="J141" s="165" t="s">
        <v>142</v>
      </c>
      <c r="K141" s="166" t="s">
        <v>155</v>
      </c>
      <c r="L141" s="167"/>
      <c r="M141" s="73" t="s">
        <v>1</v>
      </c>
      <c r="N141" s="74" t="s">
        <v>40</v>
      </c>
      <c r="O141" s="74" t="s">
        <v>156</v>
      </c>
      <c r="P141" s="74" t="s">
        <v>157</v>
      </c>
      <c r="Q141" s="74" t="s">
        <v>158</v>
      </c>
      <c r="R141" s="74" t="s">
        <v>159</v>
      </c>
      <c r="S141" s="74" t="s">
        <v>160</v>
      </c>
      <c r="T141" s="75" t="s">
        <v>161</v>
      </c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</row>
    <row r="142" spans="1:63" s="2" customFormat="1" ht="22.9" customHeight="1">
      <c r="A142" s="32"/>
      <c r="B142" s="33"/>
      <c r="C142" s="80" t="s">
        <v>162</v>
      </c>
      <c r="D142" s="34"/>
      <c r="E142" s="34"/>
      <c r="F142" s="34"/>
      <c r="G142" s="34"/>
      <c r="H142" s="34"/>
      <c r="I142" s="34"/>
      <c r="J142" s="168">
        <f>BK142</f>
        <v>0</v>
      </c>
      <c r="K142" s="34"/>
      <c r="L142" s="37"/>
      <c r="M142" s="76"/>
      <c r="N142" s="169"/>
      <c r="O142" s="77"/>
      <c r="P142" s="170">
        <f>P143+P320+P523+P527</f>
        <v>0</v>
      </c>
      <c r="Q142" s="77"/>
      <c r="R142" s="170">
        <f>R143+R320+R523+R527</f>
        <v>73.49505672000001</v>
      </c>
      <c r="S142" s="77"/>
      <c r="T142" s="171">
        <f>T143+T320+T523+T527</f>
        <v>45.935044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5" t="s">
        <v>75</v>
      </c>
      <c r="AU142" s="15" t="s">
        <v>144</v>
      </c>
      <c r="BK142" s="172">
        <f>BK143+BK320+BK523+BK527</f>
        <v>0</v>
      </c>
    </row>
    <row r="143" spans="2:63" s="12" customFormat="1" ht="25.9" customHeight="1">
      <c r="B143" s="173"/>
      <c r="C143" s="174"/>
      <c r="D143" s="175" t="s">
        <v>75</v>
      </c>
      <c r="E143" s="176" t="s">
        <v>268</v>
      </c>
      <c r="F143" s="176" t="s">
        <v>269</v>
      </c>
      <c r="G143" s="174"/>
      <c r="H143" s="174"/>
      <c r="I143" s="177"/>
      <c r="J143" s="178">
        <f>BK143</f>
        <v>0</v>
      </c>
      <c r="K143" s="174"/>
      <c r="L143" s="179"/>
      <c r="M143" s="180"/>
      <c r="N143" s="181"/>
      <c r="O143" s="181"/>
      <c r="P143" s="182">
        <f>P144+P153+P158+P217+P227+P269+P312+P318</f>
        <v>0</v>
      </c>
      <c r="Q143" s="181"/>
      <c r="R143" s="182">
        <f>R144+R153+R158+R217+R227+R269+R312+R318</f>
        <v>61.36258343</v>
      </c>
      <c r="S143" s="181"/>
      <c r="T143" s="183">
        <f>T144+T153+T158+T217+T227+T269+T312+T318</f>
        <v>45.641044</v>
      </c>
      <c r="AR143" s="184" t="s">
        <v>83</v>
      </c>
      <c r="AT143" s="185" t="s">
        <v>75</v>
      </c>
      <c r="AU143" s="185" t="s">
        <v>76</v>
      </c>
      <c r="AY143" s="184" t="s">
        <v>166</v>
      </c>
      <c r="BK143" s="186">
        <f>BK144+BK153+BK158+BK217+BK227+BK269+BK312+BK318</f>
        <v>0</v>
      </c>
    </row>
    <row r="144" spans="2:63" s="12" customFormat="1" ht="22.9" customHeight="1">
      <c r="B144" s="173"/>
      <c r="C144" s="174"/>
      <c r="D144" s="175" t="s">
        <v>75</v>
      </c>
      <c r="E144" s="212" t="s">
        <v>83</v>
      </c>
      <c r="F144" s="212" t="s">
        <v>270</v>
      </c>
      <c r="G144" s="174"/>
      <c r="H144" s="174"/>
      <c r="I144" s="177"/>
      <c r="J144" s="213">
        <f>BK144</f>
        <v>0</v>
      </c>
      <c r="K144" s="174"/>
      <c r="L144" s="179"/>
      <c r="M144" s="180"/>
      <c r="N144" s="181"/>
      <c r="O144" s="181"/>
      <c r="P144" s="182">
        <f>SUM(P145:P152)</f>
        <v>0</v>
      </c>
      <c r="Q144" s="181"/>
      <c r="R144" s="182">
        <f>SUM(R145:R152)</f>
        <v>0</v>
      </c>
      <c r="S144" s="181"/>
      <c r="T144" s="183">
        <f>SUM(T145:T152)</f>
        <v>0</v>
      </c>
      <c r="AR144" s="184" t="s">
        <v>83</v>
      </c>
      <c r="AT144" s="185" t="s">
        <v>75</v>
      </c>
      <c r="AU144" s="185" t="s">
        <v>83</v>
      </c>
      <c r="AY144" s="184" t="s">
        <v>166</v>
      </c>
      <c r="BK144" s="186">
        <f>SUM(BK145:BK152)</f>
        <v>0</v>
      </c>
    </row>
    <row r="145" spans="1:65" s="2" customFormat="1" ht="24.2" customHeight="1">
      <c r="A145" s="32"/>
      <c r="B145" s="33"/>
      <c r="C145" s="187" t="s">
        <v>83</v>
      </c>
      <c r="D145" s="187" t="s">
        <v>167</v>
      </c>
      <c r="E145" s="188" t="s">
        <v>271</v>
      </c>
      <c r="F145" s="189" t="s">
        <v>272</v>
      </c>
      <c r="G145" s="190" t="s">
        <v>273</v>
      </c>
      <c r="H145" s="191">
        <v>7.92</v>
      </c>
      <c r="I145" s="192"/>
      <c r="J145" s="193">
        <f>ROUND(I145*H145,2)</f>
        <v>0</v>
      </c>
      <c r="K145" s="189" t="s">
        <v>274</v>
      </c>
      <c r="L145" s="37"/>
      <c r="M145" s="194" t="s">
        <v>1</v>
      </c>
      <c r="N145" s="195" t="s">
        <v>41</v>
      </c>
      <c r="O145" s="69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98" t="s">
        <v>165</v>
      </c>
      <c r="AT145" s="198" t="s">
        <v>167</v>
      </c>
      <c r="AU145" s="198" t="s">
        <v>85</v>
      </c>
      <c r="AY145" s="15" t="s">
        <v>166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5" t="s">
        <v>83</v>
      </c>
      <c r="BK145" s="199">
        <f>ROUND(I145*H145,2)</f>
        <v>0</v>
      </c>
      <c r="BL145" s="15" t="s">
        <v>165</v>
      </c>
      <c r="BM145" s="198" t="s">
        <v>275</v>
      </c>
    </row>
    <row r="146" spans="2:51" s="13" customFormat="1" ht="11.25">
      <c r="B146" s="200"/>
      <c r="C146" s="201"/>
      <c r="D146" s="202" t="s">
        <v>178</v>
      </c>
      <c r="E146" s="203" t="s">
        <v>1</v>
      </c>
      <c r="F146" s="204" t="s">
        <v>276</v>
      </c>
      <c r="G146" s="201"/>
      <c r="H146" s="205">
        <v>7.92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178</v>
      </c>
      <c r="AU146" s="211" t="s">
        <v>85</v>
      </c>
      <c r="AV146" s="13" t="s">
        <v>85</v>
      </c>
      <c r="AW146" s="13" t="s">
        <v>32</v>
      </c>
      <c r="AX146" s="13" t="s">
        <v>83</v>
      </c>
      <c r="AY146" s="211" t="s">
        <v>166</v>
      </c>
    </row>
    <row r="147" spans="1:65" s="2" customFormat="1" ht="33" customHeight="1">
      <c r="A147" s="32"/>
      <c r="B147" s="33"/>
      <c r="C147" s="187" t="s">
        <v>85</v>
      </c>
      <c r="D147" s="187" t="s">
        <v>167</v>
      </c>
      <c r="E147" s="188" t="s">
        <v>277</v>
      </c>
      <c r="F147" s="189" t="s">
        <v>278</v>
      </c>
      <c r="G147" s="190" t="s">
        <v>273</v>
      </c>
      <c r="H147" s="191">
        <v>7.92</v>
      </c>
      <c r="I147" s="192"/>
      <c r="J147" s="193">
        <f>ROUND(I147*H147,2)</f>
        <v>0</v>
      </c>
      <c r="K147" s="189" t="s">
        <v>274</v>
      </c>
      <c r="L147" s="37"/>
      <c r="M147" s="194" t="s">
        <v>1</v>
      </c>
      <c r="N147" s="195" t="s">
        <v>41</v>
      </c>
      <c r="O147" s="69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98" t="s">
        <v>165</v>
      </c>
      <c r="AT147" s="198" t="s">
        <v>167</v>
      </c>
      <c r="AU147" s="198" t="s">
        <v>85</v>
      </c>
      <c r="AY147" s="15" t="s">
        <v>166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5" t="s">
        <v>83</v>
      </c>
      <c r="BK147" s="199">
        <f>ROUND(I147*H147,2)</f>
        <v>0</v>
      </c>
      <c r="BL147" s="15" t="s">
        <v>165</v>
      </c>
      <c r="BM147" s="198" t="s">
        <v>279</v>
      </c>
    </row>
    <row r="148" spans="1:65" s="2" customFormat="1" ht="37.9" customHeight="1">
      <c r="A148" s="32"/>
      <c r="B148" s="33"/>
      <c r="C148" s="187" t="s">
        <v>125</v>
      </c>
      <c r="D148" s="187" t="s">
        <v>167</v>
      </c>
      <c r="E148" s="188" t="s">
        <v>280</v>
      </c>
      <c r="F148" s="189" t="s">
        <v>281</v>
      </c>
      <c r="G148" s="190" t="s">
        <v>273</v>
      </c>
      <c r="H148" s="191">
        <v>7.92</v>
      </c>
      <c r="I148" s="192"/>
      <c r="J148" s="193">
        <f>ROUND(I148*H148,2)</f>
        <v>0</v>
      </c>
      <c r="K148" s="189" t="s">
        <v>274</v>
      </c>
      <c r="L148" s="37"/>
      <c r="M148" s="194" t="s">
        <v>1</v>
      </c>
      <c r="N148" s="195" t="s">
        <v>41</v>
      </c>
      <c r="O148" s="69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8" t="s">
        <v>165</v>
      </c>
      <c r="AT148" s="198" t="s">
        <v>167</v>
      </c>
      <c r="AU148" s="198" t="s">
        <v>85</v>
      </c>
      <c r="AY148" s="15" t="s">
        <v>166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5" t="s">
        <v>83</v>
      </c>
      <c r="BK148" s="199">
        <f>ROUND(I148*H148,2)</f>
        <v>0</v>
      </c>
      <c r="BL148" s="15" t="s">
        <v>165</v>
      </c>
      <c r="BM148" s="198" t="s">
        <v>282</v>
      </c>
    </row>
    <row r="149" spans="1:65" s="2" customFormat="1" ht="33" customHeight="1">
      <c r="A149" s="32"/>
      <c r="B149" s="33"/>
      <c r="C149" s="187" t="s">
        <v>165</v>
      </c>
      <c r="D149" s="187" t="s">
        <v>167</v>
      </c>
      <c r="E149" s="188" t="s">
        <v>283</v>
      </c>
      <c r="F149" s="189" t="s">
        <v>284</v>
      </c>
      <c r="G149" s="190" t="s">
        <v>273</v>
      </c>
      <c r="H149" s="191">
        <v>7.92</v>
      </c>
      <c r="I149" s="192"/>
      <c r="J149" s="193">
        <f>ROUND(I149*H149,2)</f>
        <v>0</v>
      </c>
      <c r="K149" s="189" t="s">
        <v>274</v>
      </c>
      <c r="L149" s="37"/>
      <c r="M149" s="194" t="s">
        <v>1</v>
      </c>
      <c r="N149" s="195" t="s">
        <v>41</v>
      </c>
      <c r="O149" s="69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98" t="s">
        <v>165</v>
      </c>
      <c r="AT149" s="198" t="s">
        <v>167</v>
      </c>
      <c r="AU149" s="198" t="s">
        <v>85</v>
      </c>
      <c r="AY149" s="15" t="s">
        <v>166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5" t="s">
        <v>83</v>
      </c>
      <c r="BK149" s="199">
        <f>ROUND(I149*H149,2)</f>
        <v>0</v>
      </c>
      <c r="BL149" s="15" t="s">
        <v>165</v>
      </c>
      <c r="BM149" s="198" t="s">
        <v>285</v>
      </c>
    </row>
    <row r="150" spans="1:65" s="2" customFormat="1" ht="33" customHeight="1">
      <c r="A150" s="32"/>
      <c r="B150" s="33"/>
      <c r="C150" s="187" t="s">
        <v>192</v>
      </c>
      <c r="D150" s="187" t="s">
        <v>167</v>
      </c>
      <c r="E150" s="188" t="s">
        <v>286</v>
      </c>
      <c r="F150" s="189" t="s">
        <v>287</v>
      </c>
      <c r="G150" s="190" t="s">
        <v>288</v>
      </c>
      <c r="H150" s="191">
        <v>15.84</v>
      </c>
      <c r="I150" s="192"/>
      <c r="J150" s="193">
        <f>ROUND(I150*H150,2)</f>
        <v>0</v>
      </c>
      <c r="K150" s="189" t="s">
        <v>274</v>
      </c>
      <c r="L150" s="37"/>
      <c r="M150" s="194" t="s">
        <v>1</v>
      </c>
      <c r="N150" s="195" t="s">
        <v>41</v>
      </c>
      <c r="O150" s="69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98" t="s">
        <v>165</v>
      </c>
      <c r="AT150" s="198" t="s">
        <v>167</v>
      </c>
      <c r="AU150" s="198" t="s">
        <v>85</v>
      </c>
      <c r="AY150" s="15" t="s">
        <v>166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5" t="s">
        <v>83</v>
      </c>
      <c r="BK150" s="199">
        <f>ROUND(I150*H150,2)</f>
        <v>0</v>
      </c>
      <c r="BL150" s="15" t="s">
        <v>165</v>
      </c>
      <c r="BM150" s="198" t="s">
        <v>289</v>
      </c>
    </row>
    <row r="151" spans="2:51" s="13" customFormat="1" ht="11.25">
      <c r="B151" s="200"/>
      <c r="C151" s="201"/>
      <c r="D151" s="202" t="s">
        <v>178</v>
      </c>
      <c r="E151" s="201"/>
      <c r="F151" s="204" t="s">
        <v>290</v>
      </c>
      <c r="G151" s="201"/>
      <c r="H151" s="205">
        <v>15.84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178</v>
      </c>
      <c r="AU151" s="211" t="s">
        <v>85</v>
      </c>
      <c r="AV151" s="13" t="s">
        <v>85</v>
      </c>
      <c r="AW151" s="13" t="s">
        <v>4</v>
      </c>
      <c r="AX151" s="13" t="s">
        <v>83</v>
      </c>
      <c r="AY151" s="211" t="s">
        <v>166</v>
      </c>
    </row>
    <row r="152" spans="1:65" s="2" customFormat="1" ht="16.5" customHeight="1">
      <c r="A152" s="32"/>
      <c r="B152" s="33"/>
      <c r="C152" s="187" t="s">
        <v>210</v>
      </c>
      <c r="D152" s="187" t="s">
        <v>167</v>
      </c>
      <c r="E152" s="188" t="s">
        <v>291</v>
      </c>
      <c r="F152" s="189" t="s">
        <v>292</v>
      </c>
      <c r="G152" s="190" t="s">
        <v>273</v>
      </c>
      <c r="H152" s="191">
        <v>7.92</v>
      </c>
      <c r="I152" s="192"/>
      <c r="J152" s="193">
        <f>ROUND(I152*H152,2)</f>
        <v>0</v>
      </c>
      <c r="K152" s="189" t="s">
        <v>274</v>
      </c>
      <c r="L152" s="37"/>
      <c r="M152" s="194" t="s">
        <v>1</v>
      </c>
      <c r="N152" s="195" t="s">
        <v>41</v>
      </c>
      <c r="O152" s="69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98" t="s">
        <v>165</v>
      </c>
      <c r="AT152" s="198" t="s">
        <v>167</v>
      </c>
      <c r="AU152" s="198" t="s">
        <v>85</v>
      </c>
      <c r="AY152" s="15" t="s">
        <v>166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5" t="s">
        <v>83</v>
      </c>
      <c r="BK152" s="199">
        <f>ROUND(I152*H152,2)</f>
        <v>0</v>
      </c>
      <c r="BL152" s="15" t="s">
        <v>165</v>
      </c>
      <c r="BM152" s="198" t="s">
        <v>293</v>
      </c>
    </row>
    <row r="153" spans="2:63" s="12" customFormat="1" ht="22.9" customHeight="1">
      <c r="B153" s="173"/>
      <c r="C153" s="174"/>
      <c r="D153" s="175" t="s">
        <v>75</v>
      </c>
      <c r="E153" s="212" t="s">
        <v>85</v>
      </c>
      <c r="F153" s="212" t="s">
        <v>294</v>
      </c>
      <c r="G153" s="174"/>
      <c r="H153" s="174"/>
      <c r="I153" s="177"/>
      <c r="J153" s="213">
        <f>BK153</f>
        <v>0</v>
      </c>
      <c r="K153" s="174"/>
      <c r="L153" s="179"/>
      <c r="M153" s="180"/>
      <c r="N153" s="181"/>
      <c r="O153" s="181"/>
      <c r="P153" s="182">
        <f>SUM(P154:P157)</f>
        <v>0</v>
      </c>
      <c r="Q153" s="181"/>
      <c r="R153" s="182">
        <f>SUM(R154:R157)</f>
        <v>3.0989212000000004</v>
      </c>
      <c r="S153" s="181"/>
      <c r="T153" s="183">
        <f>SUM(T154:T157)</f>
        <v>0</v>
      </c>
      <c r="AR153" s="184" t="s">
        <v>83</v>
      </c>
      <c r="AT153" s="185" t="s">
        <v>75</v>
      </c>
      <c r="AU153" s="185" t="s">
        <v>83</v>
      </c>
      <c r="AY153" s="184" t="s">
        <v>166</v>
      </c>
      <c r="BK153" s="186">
        <f>SUM(BK154:BK157)</f>
        <v>0</v>
      </c>
    </row>
    <row r="154" spans="1:65" s="2" customFormat="1" ht="24.2" customHeight="1">
      <c r="A154" s="32"/>
      <c r="B154" s="33"/>
      <c r="C154" s="187" t="s">
        <v>214</v>
      </c>
      <c r="D154" s="187" t="s">
        <v>167</v>
      </c>
      <c r="E154" s="188" t="s">
        <v>295</v>
      </c>
      <c r="F154" s="189" t="s">
        <v>296</v>
      </c>
      <c r="G154" s="190" t="s">
        <v>297</v>
      </c>
      <c r="H154" s="191">
        <v>8.3</v>
      </c>
      <c r="I154" s="192"/>
      <c r="J154" s="193">
        <f>ROUND(I154*H154,2)</f>
        <v>0</v>
      </c>
      <c r="K154" s="189" t="s">
        <v>1</v>
      </c>
      <c r="L154" s="37"/>
      <c r="M154" s="194" t="s">
        <v>1</v>
      </c>
      <c r="N154" s="195" t="s">
        <v>41</v>
      </c>
      <c r="O154" s="69"/>
      <c r="P154" s="196">
        <f>O154*H154</f>
        <v>0</v>
      </c>
      <c r="Q154" s="196">
        <v>0.36277</v>
      </c>
      <c r="R154" s="196">
        <f>Q154*H154</f>
        <v>3.010991</v>
      </c>
      <c r="S154" s="196">
        <v>0</v>
      </c>
      <c r="T154" s="19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8" t="s">
        <v>165</v>
      </c>
      <c r="AT154" s="198" t="s">
        <v>167</v>
      </c>
      <c r="AU154" s="198" t="s">
        <v>85</v>
      </c>
      <c r="AY154" s="15" t="s">
        <v>166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5" t="s">
        <v>83</v>
      </c>
      <c r="BK154" s="199">
        <f>ROUND(I154*H154,2)</f>
        <v>0</v>
      </c>
      <c r="BL154" s="15" t="s">
        <v>165</v>
      </c>
      <c r="BM154" s="198" t="s">
        <v>298</v>
      </c>
    </row>
    <row r="155" spans="2:51" s="13" customFormat="1" ht="11.25">
      <c r="B155" s="200"/>
      <c r="C155" s="201"/>
      <c r="D155" s="202" t="s">
        <v>178</v>
      </c>
      <c r="E155" s="203" t="s">
        <v>1</v>
      </c>
      <c r="F155" s="204" t="s">
        <v>299</v>
      </c>
      <c r="G155" s="201"/>
      <c r="H155" s="205">
        <v>8.3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178</v>
      </c>
      <c r="AU155" s="211" t="s">
        <v>85</v>
      </c>
      <c r="AV155" s="13" t="s">
        <v>85</v>
      </c>
      <c r="AW155" s="13" t="s">
        <v>32</v>
      </c>
      <c r="AX155" s="13" t="s">
        <v>83</v>
      </c>
      <c r="AY155" s="211" t="s">
        <v>166</v>
      </c>
    </row>
    <row r="156" spans="1:65" s="2" customFormat="1" ht="24.2" customHeight="1">
      <c r="A156" s="32"/>
      <c r="B156" s="33"/>
      <c r="C156" s="187" t="s">
        <v>218</v>
      </c>
      <c r="D156" s="187" t="s">
        <v>167</v>
      </c>
      <c r="E156" s="188" t="s">
        <v>300</v>
      </c>
      <c r="F156" s="189" t="s">
        <v>301</v>
      </c>
      <c r="G156" s="190" t="s">
        <v>288</v>
      </c>
      <c r="H156" s="191">
        <v>0.083</v>
      </c>
      <c r="I156" s="192"/>
      <c r="J156" s="193">
        <f>ROUND(I156*H156,2)</f>
        <v>0</v>
      </c>
      <c r="K156" s="189" t="s">
        <v>274</v>
      </c>
      <c r="L156" s="37"/>
      <c r="M156" s="194" t="s">
        <v>1</v>
      </c>
      <c r="N156" s="195" t="s">
        <v>41</v>
      </c>
      <c r="O156" s="69"/>
      <c r="P156" s="196">
        <f>O156*H156</f>
        <v>0</v>
      </c>
      <c r="Q156" s="196">
        <v>1.0594</v>
      </c>
      <c r="R156" s="196">
        <f>Q156*H156</f>
        <v>0.0879302</v>
      </c>
      <c r="S156" s="196">
        <v>0</v>
      </c>
      <c r="T156" s="197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98" t="s">
        <v>165</v>
      </c>
      <c r="AT156" s="198" t="s">
        <v>167</v>
      </c>
      <c r="AU156" s="198" t="s">
        <v>85</v>
      </c>
      <c r="AY156" s="15" t="s">
        <v>166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5" t="s">
        <v>83</v>
      </c>
      <c r="BK156" s="199">
        <f>ROUND(I156*H156,2)</f>
        <v>0</v>
      </c>
      <c r="BL156" s="15" t="s">
        <v>165</v>
      </c>
      <c r="BM156" s="198" t="s">
        <v>302</v>
      </c>
    </row>
    <row r="157" spans="2:51" s="13" customFormat="1" ht="11.25">
      <c r="B157" s="200"/>
      <c r="C157" s="201"/>
      <c r="D157" s="202" t="s">
        <v>178</v>
      </c>
      <c r="E157" s="203" t="s">
        <v>1</v>
      </c>
      <c r="F157" s="204" t="s">
        <v>303</v>
      </c>
      <c r="G157" s="201"/>
      <c r="H157" s="205">
        <v>0.083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178</v>
      </c>
      <c r="AU157" s="211" t="s">
        <v>85</v>
      </c>
      <c r="AV157" s="13" t="s">
        <v>85</v>
      </c>
      <c r="AW157" s="13" t="s">
        <v>32</v>
      </c>
      <c r="AX157" s="13" t="s">
        <v>83</v>
      </c>
      <c r="AY157" s="211" t="s">
        <v>166</v>
      </c>
    </row>
    <row r="158" spans="2:63" s="12" customFormat="1" ht="22.9" customHeight="1">
      <c r="B158" s="173"/>
      <c r="C158" s="174"/>
      <c r="D158" s="175" t="s">
        <v>75</v>
      </c>
      <c r="E158" s="212" t="s">
        <v>125</v>
      </c>
      <c r="F158" s="212" t="s">
        <v>304</v>
      </c>
      <c r="G158" s="174"/>
      <c r="H158" s="174"/>
      <c r="I158" s="177"/>
      <c r="J158" s="213">
        <f>BK158</f>
        <v>0</v>
      </c>
      <c r="K158" s="174"/>
      <c r="L158" s="179"/>
      <c r="M158" s="180"/>
      <c r="N158" s="181"/>
      <c r="O158" s="181"/>
      <c r="P158" s="182">
        <f>SUM(P159:P216)</f>
        <v>0</v>
      </c>
      <c r="Q158" s="181"/>
      <c r="R158" s="182">
        <f>SUM(R159:R216)</f>
        <v>14.836146670000002</v>
      </c>
      <c r="S158" s="181"/>
      <c r="T158" s="183">
        <f>SUM(T159:T216)</f>
        <v>0</v>
      </c>
      <c r="AR158" s="184" t="s">
        <v>83</v>
      </c>
      <c r="AT158" s="185" t="s">
        <v>75</v>
      </c>
      <c r="AU158" s="185" t="s">
        <v>83</v>
      </c>
      <c r="AY158" s="184" t="s">
        <v>166</v>
      </c>
      <c r="BK158" s="186">
        <f>SUM(BK159:BK216)</f>
        <v>0</v>
      </c>
    </row>
    <row r="159" spans="1:65" s="2" customFormat="1" ht="33" customHeight="1">
      <c r="A159" s="32"/>
      <c r="B159" s="33"/>
      <c r="C159" s="187" t="s">
        <v>222</v>
      </c>
      <c r="D159" s="187" t="s">
        <v>167</v>
      </c>
      <c r="E159" s="188" t="s">
        <v>305</v>
      </c>
      <c r="F159" s="189" t="s">
        <v>306</v>
      </c>
      <c r="G159" s="190" t="s">
        <v>297</v>
      </c>
      <c r="H159" s="191">
        <v>6.74</v>
      </c>
      <c r="I159" s="192"/>
      <c r="J159" s="193">
        <f>ROUND(I159*H159,2)</f>
        <v>0</v>
      </c>
      <c r="K159" s="189" t="s">
        <v>274</v>
      </c>
      <c r="L159" s="37"/>
      <c r="M159" s="194" t="s">
        <v>1</v>
      </c>
      <c r="N159" s="195" t="s">
        <v>41</v>
      </c>
      <c r="O159" s="69"/>
      <c r="P159" s="196">
        <f>O159*H159</f>
        <v>0</v>
      </c>
      <c r="Q159" s="196">
        <v>0.2506</v>
      </c>
      <c r="R159" s="196">
        <f>Q159*H159</f>
        <v>1.689044</v>
      </c>
      <c r="S159" s="196">
        <v>0</v>
      </c>
      <c r="T159" s="19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98" t="s">
        <v>165</v>
      </c>
      <c r="AT159" s="198" t="s">
        <v>167</v>
      </c>
      <c r="AU159" s="198" t="s">
        <v>85</v>
      </c>
      <c r="AY159" s="15" t="s">
        <v>166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5" t="s">
        <v>83</v>
      </c>
      <c r="BK159" s="199">
        <f>ROUND(I159*H159,2)</f>
        <v>0</v>
      </c>
      <c r="BL159" s="15" t="s">
        <v>165</v>
      </c>
      <c r="BM159" s="198" t="s">
        <v>307</v>
      </c>
    </row>
    <row r="160" spans="2:51" s="13" customFormat="1" ht="11.25">
      <c r="B160" s="200"/>
      <c r="C160" s="201"/>
      <c r="D160" s="202" t="s">
        <v>178</v>
      </c>
      <c r="E160" s="203" t="s">
        <v>1</v>
      </c>
      <c r="F160" s="204" t="s">
        <v>308</v>
      </c>
      <c r="G160" s="201"/>
      <c r="H160" s="205">
        <v>1.2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178</v>
      </c>
      <c r="AU160" s="211" t="s">
        <v>85</v>
      </c>
      <c r="AV160" s="13" t="s">
        <v>85</v>
      </c>
      <c r="AW160" s="13" t="s">
        <v>32</v>
      </c>
      <c r="AX160" s="13" t="s">
        <v>76</v>
      </c>
      <c r="AY160" s="211" t="s">
        <v>166</v>
      </c>
    </row>
    <row r="161" spans="2:51" s="13" customFormat="1" ht="11.25">
      <c r="B161" s="200"/>
      <c r="C161" s="201"/>
      <c r="D161" s="202" t="s">
        <v>178</v>
      </c>
      <c r="E161" s="203" t="s">
        <v>1</v>
      </c>
      <c r="F161" s="204" t="s">
        <v>309</v>
      </c>
      <c r="G161" s="201"/>
      <c r="H161" s="205">
        <v>4.08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178</v>
      </c>
      <c r="AU161" s="211" t="s">
        <v>85</v>
      </c>
      <c r="AV161" s="13" t="s">
        <v>85</v>
      </c>
      <c r="AW161" s="13" t="s">
        <v>32</v>
      </c>
      <c r="AX161" s="13" t="s">
        <v>76</v>
      </c>
      <c r="AY161" s="211" t="s">
        <v>166</v>
      </c>
    </row>
    <row r="162" spans="2:51" s="13" customFormat="1" ht="11.25">
      <c r="B162" s="200"/>
      <c r="C162" s="201"/>
      <c r="D162" s="202" t="s">
        <v>178</v>
      </c>
      <c r="E162" s="203" t="s">
        <v>1</v>
      </c>
      <c r="F162" s="204" t="s">
        <v>310</v>
      </c>
      <c r="G162" s="201"/>
      <c r="H162" s="205">
        <v>1.46</v>
      </c>
      <c r="I162" s="206"/>
      <c r="J162" s="201"/>
      <c r="K162" s="201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178</v>
      </c>
      <c r="AU162" s="211" t="s">
        <v>85</v>
      </c>
      <c r="AV162" s="13" t="s">
        <v>85</v>
      </c>
      <c r="AW162" s="13" t="s">
        <v>32</v>
      </c>
      <c r="AX162" s="13" t="s">
        <v>76</v>
      </c>
      <c r="AY162" s="211" t="s">
        <v>166</v>
      </c>
    </row>
    <row r="163" spans="1:65" s="2" customFormat="1" ht="16.5" customHeight="1">
      <c r="A163" s="32"/>
      <c r="B163" s="33"/>
      <c r="C163" s="187" t="s">
        <v>228</v>
      </c>
      <c r="D163" s="187" t="s">
        <v>167</v>
      </c>
      <c r="E163" s="188" t="s">
        <v>311</v>
      </c>
      <c r="F163" s="189" t="s">
        <v>312</v>
      </c>
      <c r="G163" s="190" t="s">
        <v>273</v>
      </c>
      <c r="H163" s="191">
        <v>1.848</v>
      </c>
      <c r="I163" s="192"/>
      <c r="J163" s="193">
        <f>ROUND(I163*H163,2)</f>
        <v>0</v>
      </c>
      <c r="K163" s="189" t="s">
        <v>274</v>
      </c>
      <c r="L163" s="37"/>
      <c r="M163" s="194" t="s">
        <v>1</v>
      </c>
      <c r="N163" s="195" t="s">
        <v>41</v>
      </c>
      <c r="O163" s="69"/>
      <c r="P163" s="196">
        <f>O163*H163</f>
        <v>0</v>
      </c>
      <c r="Q163" s="196">
        <v>2.45329</v>
      </c>
      <c r="R163" s="196">
        <f>Q163*H163</f>
        <v>4.53367992</v>
      </c>
      <c r="S163" s="196">
        <v>0</v>
      </c>
      <c r="T163" s="197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98" t="s">
        <v>165</v>
      </c>
      <c r="AT163" s="198" t="s">
        <v>167</v>
      </c>
      <c r="AU163" s="198" t="s">
        <v>85</v>
      </c>
      <c r="AY163" s="15" t="s">
        <v>166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5" t="s">
        <v>83</v>
      </c>
      <c r="BK163" s="199">
        <f>ROUND(I163*H163,2)</f>
        <v>0</v>
      </c>
      <c r="BL163" s="15" t="s">
        <v>165</v>
      </c>
      <c r="BM163" s="198" t="s">
        <v>313</v>
      </c>
    </row>
    <row r="164" spans="2:51" s="13" customFormat="1" ht="11.25">
      <c r="B164" s="200"/>
      <c r="C164" s="201"/>
      <c r="D164" s="202" t="s">
        <v>178</v>
      </c>
      <c r="E164" s="203" t="s">
        <v>1</v>
      </c>
      <c r="F164" s="204" t="s">
        <v>314</v>
      </c>
      <c r="G164" s="201"/>
      <c r="H164" s="205">
        <v>1.848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178</v>
      </c>
      <c r="AU164" s="211" t="s">
        <v>85</v>
      </c>
      <c r="AV164" s="13" t="s">
        <v>85</v>
      </c>
      <c r="AW164" s="13" t="s">
        <v>32</v>
      </c>
      <c r="AX164" s="13" t="s">
        <v>76</v>
      </c>
      <c r="AY164" s="211" t="s">
        <v>166</v>
      </c>
    </row>
    <row r="165" spans="1:65" s="2" customFormat="1" ht="24.2" customHeight="1">
      <c r="A165" s="32"/>
      <c r="B165" s="33"/>
      <c r="C165" s="187" t="s">
        <v>232</v>
      </c>
      <c r="D165" s="187" t="s">
        <v>167</v>
      </c>
      <c r="E165" s="188" t="s">
        <v>315</v>
      </c>
      <c r="F165" s="189" t="s">
        <v>316</v>
      </c>
      <c r="G165" s="190" t="s">
        <v>297</v>
      </c>
      <c r="H165" s="191">
        <v>11.14</v>
      </c>
      <c r="I165" s="192"/>
      <c r="J165" s="193">
        <f>ROUND(I165*H165,2)</f>
        <v>0</v>
      </c>
      <c r="K165" s="189" t="s">
        <v>274</v>
      </c>
      <c r="L165" s="37"/>
      <c r="M165" s="194" t="s">
        <v>1</v>
      </c>
      <c r="N165" s="195" t="s">
        <v>41</v>
      </c>
      <c r="O165" s="69"/>
      <c r="P165" s="196">
        <f>O165*H165</f>
        <v>0</v>
      </c>
      <c r="Q165" s="196">
        <v>0.00275</v>
      </c>
      <c r="R165" s="196">
        <f>Q165*H165</f>
        <v>0.030635</v>
      </c>
      <c r="S165" s="196">
        <v>0</v>
      </c>
      <c r="T165" s="19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98" t="s">
        <v>165</v>
      </c>
      <c r="AT165" s="198" t="s">
        <v>167</v>
      </c>
      <c r="AU165" s="198" t="s">
        <v>85</v>
      </c>
      <c r="AY165" s="15" t="s">
        <v>166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5" t="s">
        <v>83</v>
      </c>
      <c r="BK165" s="199">
        <f>ROUND(I165*H165,2)</f>
        <v>0</v>
      </c>
      <c r="BL165" s="15" t="s">
        <v>165</v>
      </c>
      <c r="BM165" s="198" t="s">
        <v>317</v>
      </c>
    </row>
    <row r="166" spans="2:51" s="13" customFormat="1" ht="11.25">
      <c r="B166" s="200"/>
      <c r="C166" s="201"/>
      <c r="D166" s="202" t="s">
        <v>178</v>
      </c>
      <c r="E166" s="203" t="s">
        <v>1</v>
      </c>
      <c r="F166" s="204" t="s">
        <v>318</v>
      </c>
      <c r="G166" s="201"/>
      <c r="H166" s="205">
        <v>7.3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178</v>
      </c>
      <c r="AU166" s="211" t="s">
        <v>85</v>
      </c>
      <c r="AV166" s="13" t="s">
        <v>85</v>
      </c>
      <c r="AW166" s="13" t="s">
        <v>32</v>
      </c>
      <c r="AX166" s="13" t="s">
        <v>76</v>
      </c>
      <c r="AY166" s="211" t="s">
        <v>166</v>
      </c>
    </row>
    <row r="167" spans="2:51" s="13" customFormat="1" ht="11.25">
      <c r="B167" s="200"/>
      <c r="C167" s="201"/>
      <c r="D167" s="202" t="s">
        <v>178</v>
      </c>
      <c r="E167" s="203" t="s">
        <v>1</v>
      </c>
      <c r="F167" s="204" t="s">
        <v>319</v>
      </c>
      <c r="G167" s="201"/>
      <c r="H167" s="205">
        <v>3.84</v>
      </c>
      <c r="I167" s="206"/>
      <c r="J167" s="201"/>
      <c r="K167" s="201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178</v>
      </c>
      <c r="AU167" s="211" t="s">
        <v>85</v>
      </c>
      <c r="AV167" s="13" t="s">
        <v>85</v>
      </c>
      <c r="AW167" s="13" t="s">
        <v>32</v>
      </c>
      <c r="AX167" s="13" t="s">
        <v>76</v>
      </c>
      <c r="AY167" s="211" t="s">
        <v>166</v>
      </c>
    </row>
    <row r="168" spans="1:65" s="2" customFormat="1" ht="24.2" customHeight="1">
      <c r="A168" s="32"/>
      <c r="B168" s="33"/>
      <c r="C168" s="187" t="s">
        <v>236</v>
      </c>
      <c r="D168" s="187" t="s">
        <v>167</v>
      </c>
      <c r="E168" s="188" t="s">
        <v>320</v>
      </c>
      <c r="F168" s="189" t="s">
        <v>321</v>
      </c>
      <c r="G168" s="190" t="s">
        <v>297</v>
      </c>
      <c r="H168" s="191">
        <v>11.14</v>
      </c>
      <c r="I168" s="192"/>
      <c r="J168" s="193">
        <f>ROUND(I168*H168,2)</f>
        <v>0</v>
      </c>
      <c r="K168" s="189" t="s">
        <v>274</v>
      </c>
      <c r="L168" s="37"/>
      <c r="M168" s="194" t="s">
        <v>1</v>
      </c>
      <c r="N168" s="195" t="s">
        <v>41</v>
      </c>
      <c r="O168" s="69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98" t="s">
        <v>165</v>
      </c>
      <c r="AT168" s="198" t="s">
        <v>167</v>
      </c>
      <c r="AU168" s="198" t="s">
        <v>85</v>
      </c>
      <c r="AY168" s="15" t="s">
        <v>166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5" t="s">
        <v>83</v>
      </c>
      <c r="BK168" s="199">
        <f>ROUND(I168*H168,2)</f>
        <v>0</v>
      </c>
      <c r="BL168" s="15" t="s">
        <v>165</v>
      </c>
      <c r="BM168" s="198" t="s">
        <v>322</v>
      </c>
    </row>
    <row r="169" spans="1:65" s="2" customFormat="1" ht="16.5" customHeight="1">
      <c r="A169" s="32"/>
      <c r="B169" s="33"/>
      <c r="C169" s="187" t="s">
        <v>240</v>
      </c>
      <c r="D169" s="187" t="s">
        <v>167</v>
      </c>
      <c r="E169" s="188" t="s">
        <v>323</v>
      </c>
      <c r="F169" s="189" t="s">
        <v>324</v>
      </c>
      <c r="G169" s="190" t="s">
        <v>288</v>
      </c>
      <c r="H169" s="191">
        <v>0.24</v>
      </c>
      <c r="I169" s="192"/>
      <c r="J169" s="193">
        <f>ROUND(I169*H169,2)</f>
        <v>0</v>
      </c>
      <c r="K169" s="189" t="s">
        <v>274</v>
      </c>
      <c r="L169" s="37"/>
      <c r="M169" s="194" t="s">
        <v>1</v>
      </c>
      <c r="N169" s="195" t="s">
        <v>41</v>
      </c>
      <c r="O169" s="69"/>
      <c r="P169" s="196">
        <f>O169*H169</f>
        <v>0</v>
      </c>
      <c r="Q169" s="196">
        <v>1.04922</v>
      </c>
      <c r="R169" s="196">
        <f>Q169*H169</f>
        <v>0.2518128</v>
      </c>
      <c r="S169" s="196">
        <v>0</v>
      </c>
      <c r="T169" s="197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98" t="s">
        <v>165</v>
      </c>
      <c r="AT169" s="198" t="s">
        <v>167</v>
      </c>
      <c r="AU169" s="198" t="s">
        <v>85</v>
      </c>
      <c r="AY169" s="15" t="s">
        <v>166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5" t="s">
        <v>83</v>
      </c>
      <c r="BK169" s="199">
        <f>ROUND(I169*H169,2)</f>
        <v>0</v>
      </c>
      <c r="BL169" s="15" t="s">
        <v>165</v>
      </c>
      <c r="BM169" s="198" t="s">
        <v>325</v>
      </c>
    </row>
    <row r="170" spans="2:51" s="13" customFormat="1" ht="11.25">
      <c r="B170" s="200"/>
      <c r="C170" s="201"/>
      <c r="D170" s="202" t="s">
        <v>178</v>
      </c>
      <c r="E170" s="203" t="s">
        <v>1</v>
      </c>
      <c r="F170" s="204" t="s">
        <v>326</v>
      </c>
      <c r="G170" s="201"/>
      <c r="H170" s="205">
        <v>0.24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178</v>
      </c>
      <c r="AU170" s="211" t="s">
        <v>85</v>
      </c>
      <c r="AV170" s="13" t="s">
        <v>85</v>
      </c>
      <c r="AW170" s="13" t="s">
        <v>32</v>
      </c>
      <c r="AX170" s="13" t="s">
        <v>76</v>
      </c>
      <c r="AY170" s="211" t="s">
        <v>166</v>
      </c>
    </row>
    <row r="171" spans="1:65" s="2" customFormat="1" ht="21.75" customHeight="1">
      <c r="A171" s="32"/>
      <c r="B171" s="33"/>
      <c r="C171" s="187" t="s">
        <v>173</v>
      </c>
      <c r="D171" s="187" t="s">
        <v>167</v>
      </c>
      <c r="E171" s="188" t="s">
        <v>327</v>
      </c>
      <c r="F171" s="189" t="s">
        <v>328</v>
      </c>
      <c r="G171" s="190" t="s">
        <v>176</v>
      </c>
      <c r="H171" s="191">
        <v>4</v>
      </c>
      <c r="I171" s="192"/>
      <c r="J171" s="193">
        <f>ROUND(I171*H171,2)</f>
        <v>0</v>
      </c>
      <c r="K171" s="189" t="s">
        <v>274</v>
      </c>
      <c r="L171" s="37"/>
      <c r="M171" s="194" t="s">
        <v>1</v>
      </c>
      <c r="N171" s="195" t="s">
        <v>41</v>
      </c>
      <c r="O171" s="69"/>
      <c r="P171" s="196">
        <f>O171*H171</f>
        <v>0</v>
      </c>
      <c r="Q171" s="196">
        <v>0.05455</v>
      </c>
      <c r="R171" s="196">
        <f>Q171*H171</f>
        <v>0.2182</v>
      </c>
      <c r="S171" s="196">
        <v>0</v>
      </c>
      <c r="T171" s="19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98" t="s">
        <v>165</v>
      </c>
      <c r="AT171" s="198" t="s">
        <v>167</v>
      </c>
      <c r="AU171" s="198" t="s">
        <v>85</v>
      </c>
      <c r="AY171" s="15" t="s">
        <v>166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5" t="s">
        <v>83</v>
      </c>
      <c r="BK171" s="199">
        <f>ROUND(I171*H171,2)</f>
        <v>0</v>
      </c>
      <c r="BL171" s="15" t="s">
        <v>165</v>
      </c>
      <c r="BM171" s="198" t="s">
        <v>329</v>
      </c>
    </row>
    <row r="172" spans="1:65" s="2" customFormat="1" ht="16.5" customHeight="1">
      <c r="A172" s="32"/>
      <c r="B172" s="33"/>
      <c r="C172" s="187" t="s">
        <v>8</v>
      </c>
      <c r="D172" s="187" t="s">
        <v>167</v>
      </c>
      <c r="E172" s="188" t="s">
        <v>330</v>
      </c>
      <c r="F172" s="189" t="s">
        <v>331</v>
      </c>
      <c r="G172" s="190" t="s">
        <v>273</v>
      </c>
      <c r="H172" s="191">
        <v>0.627</v>
      </c>
      <c r="I172" s="192"/>
      <c r="J172" s="193">
        <f>ROUND(I172*H172,2)</f>
        <v>0</v>
      </c>
      <c r="K172" s="189" t="s">
        <v>274</v>
      </c>
      <c r="L172" s="37"/>
      <c r="M172" s="194" t="s">
        <v>1</v>
      </c>
      <c r="N172" s="195" t="s">
        <v>41</v>
      </c>
      <c r="O172" s="69"/>
      <c r="P172" s="196">
        <f>O172*H172</f>
        <v>0</v>
      </c>
      <c r="Q172" s="196">
        <v>1.94302</v>
      </c>
      <c r="R172" s="196">
        <f>Q172*H172</f>
        <v>1.21827354</v>
      </c>
      <c r="S172" s="196">
        <v>0</v>
      </c>
      <c r="T172" s="197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98" t="s">
        <v>165</v>
      </c>
      <c r="AT172" s="198" t="s">
        <v>167</v>
      </c>
      <c r="AU172" s="198" t="s">
        <v>85</v>
      </c>
      <c r="AY172" s="15" t="s">
        <v>166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5" t="s">
        <v>83</v>
      </c>
      <c r="BK172" s="199">
        <f>ROUND(I172*H172,2)</f>
        <v>0</v>
      </c>
      <c r="BL172" s="15" t="s">
        <v>165</v>
      </c>
      <c r="BM172" s="198" t="s">
        <v>332</v>
      </c>
    </row>
    <row r="173" spans="2:51" s="13" customFormat="1" ht="11.25">
      <c r="B173" s="200"/>
      <c r="C173" s="201"/>
      <c r="D173" s="202" t="s">
        <v>178</v>
      </c>
      <c r="E173" s="203" t="s">
        <v>1</v>
      </c>
      <c r="F173" s="204" t="s">
        <v>333</v>
      </c>
      <c r="G173" s="201"/>
      <c r="H173" s="205">
        <v>0.149</v>
      </c>
      <c r="I173" s="206"/>
      <c r="J173" s="201"/>
      <c r="K173" s="201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178</v>
      </c>
      <c r="AU173" s="211" t="s">
        <v>85</v>
      </c>
      <c r="AV173" s="13" t="s">
        <v>85</v>
      </c>
      <c r="AW173" s="13" t="s">
        <v>32</v>
      </c>
      <c r="AX173" s="13" t="s">
        <v>76</v>
      </c>
      <c r="AY173" s="211" t="s">
        <v>166</v>
      </c>
    </row>
    <row r="174" spans="2:51" s="13" customFormat="1" ht="11.25">
      <c r="B174" s="200"/>
      <c r="C174" s="201"/>
      <c r="D174" s="202" t="s">
        <v>178</v>
      </c>
      <c r="E174" s="203" t="s">
        <v>1</v>
      </c>
      <c r="F174" s="204" t="s">
        <v>334</v>
      </c>
      <c r="G174" s="201"/>
      <c r="H174" s="205">
        <v>0.176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178</v>
      </c>
      <c r="AU174" s="211" t="s">
        <v>85</v>
      </c>
      <c r="AV174" s="13" t="s">
        <v>85</v>
      </c>
      <c r="AW174" s="13" t="s">
        <v>32</v>
      </c>
      <c r="AX174" s="13" t="s">
        <v>76</v>
      </c>
      <c r="AY174" s="211" t="s">
        <v>166</v>
      </c>
    </row>
    <row r="175" spans="2:51" s="13" customFormat="1" ht="11.25">
      <c r="B175" s="200"/>
      <c r="C175" s="201"/>
      <c r="D175" s="202" t="s">
        <v>178</v>
      </c>
      <c r="E175" s="203" t="s">
        <v>1</v>
      </c>
      <c r="F175" s="204" t="s">
        <v>335</v>
      </c>
      <c r="G175" s="201"/>
      <c r="H175" s="205">
        <v>0.095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178</v>
      </c>
      <c r="AU175" s="211" t="s">
        <v>85</v>
      </c>
      <c r="AV175" s="13" t="s">
        <v>85</v>
      </c>
      <c r="AW175" s="13" t="s">
        <v>32</v>
      </c>
      <c r="AX175" s="13" t="s">
        <v>76</v>
      </c>
      <c r="AY175" s="211" t="s">
        <v>166</v>
      </c>
    </row>
    <row r="176" spans="2:51" s="13" customFormat="1" ht="11.25">
      <c r="B176" s="200"/>
      <c r="C176" s="201"/>
      <c r="D176" s="202" t="s">
        <v>178</v>
      </c>
      <c r="E176" s="203" t="s">
        <v>1</v>
      </c>
      <c r="F176" s="204" t="s">
        <v>336</v>
      </c>
      <c r="G176" s="201"/>
      <c r="H176" s="205">
        <v>0.126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178</v>
      </c>
      <c r="AU176" s="211" t="s">
        <v>85</v>
      </c>
      <c r="AV176" s="13" t="s">
        <v>85</v>
      </c>
      <c r="AW176" s="13" t="s">
        <v>32</v>
      </c>
      <c r="AX176" s="13" t="s">
        <v>76</v>
      </c>
      <c r="AY176" s="211" t="s">
        <v>166</v>
      </c>
    </row>
    <row r="177" spans="2:51" s="13" customFormat="1" ht="11.25">
      <c r="B177" s="200"/>
      <c r="C177" s="201"/>
      <c r="D177" s="202" t="s">
        <v>178</v>
      </c>
      <c r="E177" s="203" t="s">
        <v>1</v>
      </c>
      <c r="F177" s="204" t="s">
        <v>337</v>
      </c>
      <c r="G177" s="201"/>
      <c r="H177" s="205">
        <v>0.081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178</v>
      </c>
      <c r="AU177" s="211" t="s">
        <v>85</v>
      </c>
      <c r="AV177" s="13" t="s">
        <v>85</v>
      </c>
      <c r="AW177" s="13" t="s">
        <v>32</v>
      </c>
      <c r="AX177" s="13" t="s">
        <v>76</v>
      </c>
      <c r="AY177" s="211" t="s">
        <v>166</v>
      </c>
    </row>
    <row r="178" spans="1:65" s="2" customFormat="1" ht="24.2" customHeight="1">
      <c r="A178" s="32"/>
      <c r="B178" s="33"/>
      <c r="C178" s="187" t="s">
        <v>183</v>
      </c>
      <c r="D178" s="187" t="s">
        <v>167</v>
      </c>
      <c r="E178" s="188" t="s">
        <v>338</v>
      </c>
      <c r="F178" s="189" t="s">
        <v>339</v>
      </c>
      <c r="G178" s="190" t="s">
        <v>288</v>
      </c>
      <c r="H178" s="191">
        <v>0.114</v>
      </c>
      <c r="I178" s="192"/>
      <c r="J178" s="193">
        <f>ROUND(I178*H178,2)</f>
        <v>0</v>
      </c>
      <c r="K178" s="189" t="s">
        <v>274</v>
      </c>
      <c r="L178" s="37"/>
      <c r="M178" s="194" t="s">
        <v>1</v>
      </c>
      <c r="N178" s="195" t="s">
        <v>41</v>
      </c>
      <c r="O178" s="69"/>
      <c r="P178" s="196">
        <f>O178*H178</f>
        <v>0</v>
      </c>
      <c r="Q178" s="196">
        <v>0.01954</v>
      </c>
      <c r="R178" s="196">
        <f>Q178*H178</f>
        <v>0.00222756</v>
      </c>
      <c r="S178" s="196">
        <v>0</v>
      </c>
      <c r="T178" s="197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98" t="s">
        <v>165</v>
      </c>
      <c r="AT178" s="198" t="s">
        <v>167</v>
      </c>
      <c r="AU178" s="198" t="s">
        <v>85</v>
      </c>
      <c r="AY178" s="15" t="s">
        <v>166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5" t="s">
        <v>83</v>
      </c>
      <c r="BK178" s="199">
        <f>ROUND(I178*H178,2)</f>
        <v>0</v>
      </c>
      <c r="BL178" s="15" t="s">
        <v>165</v>
      </c>
      <c r="BM178" s="198" t="s">
        <v>340</v>
      </c>
    </row>
    <row r="179" spans="2:51" s="13" customFormat="1" ht="11.25">
      <c r="B179" s="200"/>
      <c r="C179" s="201"/>
      <c r="D179" s="202" t="s">
        <v>178</v>
      </c>
      <c r="E179" s="203" t="s">
        <v>1</v>
      </c>
      <c r="F179" s="204" t="s">
        <v>341</v>
      </c>
      <c r="G179" s="201"/>
      <c r="H179" s="205">
        <v>0.037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178</v>
      </c>
      <c r="AU179" s="211" t="s">
        <v>85</v>
      </c>
      <c r="AV179" s="13" t="s">
        <v>85</v>
      </c>
      <c r="AW179" s="13" t="s">
        <v>32</v>
      </c>
      <c r="AX179" s="13" t="s">
        <v>76</v>
      </c>
      <c r="AY179" s="211" t="s">
        <v>166</v>
      </c>
    </row>
    <row r="180" spans="2:51" s="13" customFormat="1" ht="11.25">
      <c r="B180" s="200"/>
      <c r="C180" s="201"/>
      <c r="D180" s="202" t="s">
        <v>178</v>
      </c>
      <c r="E180" s="203" t="s">
        <v>1</v>
      </c>
      <c r="F180" s="204" t="s">
        <v>342</v>
      </c>
      <c r="G180" s="201"/>
      <c r="H180" s="205">
        <v>0.01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178</v>
      </c>
      <c r="AU180" s="211" t="s">
        <v>85</v>
      </c>
      <c r="AV180" s="13" t="s">
        <v>85</v>
      </c>
      <c r="AW180" s="13" t="s">
        <v>32</v>
      </c>
      <c r="AX180" s="13" t="s">
        <v>76</v>
      </c>
      <c r="AY180" s="211" t="s">
        <v>166</v>
      </c>
    </row>
    <row r="181" spans="2:51" s="13" customFormat="1" ht="11.25">
      <c r="B181" s="200"/>
      <c r="C181" s="201"/>
      <c r="D181" s="202" t="s">
        <v>178</v>
      </c>
      <c r="E181" s="203" t="s">
        <v>1</v>
      </c>
      <c r="F181" s="204" t="s">
        <v>343</v>
      </c>
      <c r="G181" s="201"/>
      <c r="H181" s="205">
        <v>0.059</v>
      </c>
      <c r="I181" s="206"/>
      <c r="J181" s="201"/>
      <c r="K181" s="201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178</v>
      </c>
      <c r="AU181" s="211" t="s">
        <v>85</v>
      </c>
      <c r="AV181" s="13" t="s">
        <v>85</v>
      </c>
      <c r="AW181" s="13" t="s">
        <v>32</v>
      </c>
      <c r="AX181" s="13" t="s">
        <v>76</v>
      </c>
      <c r="AY181" s="211" t="s">
        <v>166</v>
      </c>
    </row>
    <row r="182" spans="2:51" s="13" customFormat="1" ht="11.25">
      <c r="B182" s="200"/>
      <c r="C182" s="201"/>
      <c r="D182" s="202" t="s">
        <v>178</v>
      </c>
      <c r="E182" s="203" t="s">
        <v>1</v>
      </c>
      <c r="F182" s="204" t="s">
        <v>344</v>
      </c>
      <c r="G182" s="201"/>
      <c r="H182" s="205">
        <v>0.008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178</v>
      </c>
      <c r="AU182" s="211" t="s">
        <v>85</v>
      </c>
      <c r="AV182" s="13" t="s">
        <v>85</v>
      </c>
      <c r="AW182" s="13" t="s">
        <v>32</v>
      </c>
      <c r="AX182" s="13" t="s">
        <v>76</v>
      </c>
      <c r="AY182" s="211" t="s">
        <v>166</v>
      </c>
    </row>
    <row r="183" spans="1:65" s="2" customFormat="1" ht="24.2" customHeight="1">
      <c r="A183" s="32"/>
      <c r="B183" s="33"/>
      <c r="C183" s="219" t="s">
        <v>187</v>
      </c>
      <c r="D183" s="219" t="s">
        <v>345</v>
      </c>
      <c r="E183" s="220" t="s">
        <v>346</v>
      </c>
      <c r="F183" s="221" t="s">
        <v>347</v>
      </c>
      <c r="G183" s="222" t="s">
        <v>288</v>
      </c>
      <c r="H183" s="223">
        <v>0.12</v>
      </c>
      <c r="I183" s="224"/>
      <c r="J183" s="225">
        <f>ROUND(I183*H183,2)</f>
        <v>0</v>
      </c>
      <c r="K183" s="221" t="s">
        <v>274</v>
      </c>
      <c r="L183" s="226"/>
      <c r="M183" s="227" t="s">
        <v>1</v>
      </c>
      <c r="N183" s="228" t="s">
        <v>41</v>
      </c>
      <c r="O183" s="69"/>
      <c r="P183" s="196">
        <f>O183*H183</f>
        <v>0</v>
      </c>
      <c r="Q183" s="196">
        <v>1</v>
      </c>
      <c r="R183" s="196">
        <f>Q183*H183</f>
        <v>0.12</v>
      </c>
      <c r="S183" s="196">
        <v>0</v>
      </c>
      <c r="T183" s="197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98" t="s">
        <v>218</v>
      </c>
      <c r="AT183" s="198" t="s">
        <v>345</v>
      </c>
      <c r="AU183" s="198" t="s">
        <v>85</v>
      </c>
      <c r="AY183" s="15" t="s">
        <v>166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5" t="s">
        <v>83</v>
      </c>
      <c r="BK183" s="199">
        <f>ROUND(I183*H183,2)</f>
        <v>0</v>
      </c>
      <c r="BL183" s="15" t="s">
        <v>165</v>
      </c>
      <c r="BM183" s="198" t="s">
        <v>348</v>
      </c>
    </row>
    <row r="184" spans="2:51" s="13" customFormat="1" ht="11.25">
      <c r="B184" s="200"/>
      <c r="C184" s="201"/>
      <c r="D184" s="202" t="s">
        <v>178</v>
      </c>
      <c r="E184" s="201"/>
      <c r="F184" s="204" t="s">
        <v>349</v>
      </c>
      <c r="G184" s="201"/>
      <c r="H184" s="205">
        <v>0.12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178</v>
      </c>
      <c r="AU184" s="211" t="s">
        <v>85</v>
      </c>
      <c r="AV184" s="13" t="s">
        <v>85</v>
      </c>
      <c r="AW184" s="13" t="s">
        <v>4</v>
      </c>
      <c r="AX184" s="13" t="s">
        <v>83</v>
      </c>
      <c r="AY184" s="211" t="s">
        <v>166</v>
      </c>
    </row>
    <row r="185" spans="1:65" s="2" customFormat="1" ht="24.2" customHeight="1">
      <c r="A185" s="32"/>
      <c r="B185" s="33"/>
      <c r="C185" s="187" t="s">
        <v>350</v>
      </c>
      <c r="D185" s="187" t="s">
        <v>167</v>
      </c>
      <c r="E185" s="188" t="s">
        <v>351</v>
      </c>
      <c r="F185" s="189" t="s">
        <v>352</v>
      </c>
      <c r="G185" s="190" t="s">
        <v>288</v>
      </c>
      <c r="H185" s="191">
        <v>0.274</v>
      </c>
      <c r="I185" s="192"/>
      <c r="J185" s="193">
        <f>ROUND(I185*H185,2)</f>
        <v>0</v>
      </c>
      <c r="K185" s="189" t="s">
        <v>274</v>
      </c>
      <c r="L185" s="37"/>
      <c r="M185" s="194" t="s">
        <v>1</v>
      </c>
      <c r="N185" s="195" t="s">
        <v>41</v>
      </c>
      <c r="O185" s="69"/>
      <c r="P185" s="196">
        <f>O185*H185</f>
        <v>0</v>
      </c>
      <c r="Q185" s="196">
        <v>1.09</v>
      </c>
      <c r="R185" s="196">
        <f>Q185*H185</f>
        <v>0.29866000000000004</v>
      </c>
      <c r="S185" s="196">
        <v>0</v>
      </c>
      <c r="T185" s="197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98" t="s">
        <v>165</v>
      </c>
      <c r="AT185" s="198" t="s">
        <v>167</v>
      </c>
      <c r="AU185" s="198" t="s">
        <v>85</v>
      </c>
      <c r="AY185" s="15" t="s">
        <v>166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5" t="s">
        <v>83</v>
      </c>
      <c r="BK185" s="199">
        <f>ROUND(I185*H185,2)</f>
        <v>0</v>
      </c>
      <c r="BL185" s="15" t="s">
        <v>165</v>
      </c>
      <c r="BM185" s="198" t="s">
        <v>353</v>
      </c>
    </row>
    <row r="186" spans="2:51" s="13" customFormat="1" ht="11.25">
      <c r="B186" s="200"/>
      <c r="C186" s="201"/>
      <c r="D186" s="202" t="s">
        <v>178</v>
      </c>
      <c r="E186" s="203" t="s">
        <v>1</v>
      </c>
      <c r="F186" s="204" t="s">
        <v>354</v>
      </c>
      <c r="G186" s="201"/>
      <c r="H186" s="205">
        <v>0.056</v>
      </c>
      <c r="I186" s="206"/>
      <c r="J186" s="201"/>
      <c r="K186" s="201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178</v>
      </c>
      <c r="AU186" s="211" t="s">
        <v>85</v>
      </c>
      <c r="AV186" s="13" t="s">
        <v>85</v>
      </c>
      <c r="AW186" s="13" t="s">
        <v>32</v>
      </c>
      <c r="AX186" s="13" t="s">
        <v>76</v>
      </c>
      <c r="AY186" s="211" t="s">
        <v>166</v>
      </c>
    </row>
    <row r="187" spans="2:51" s="13" customFormat="1" ht="11.25">
      <c r="B187" s="200"/>
      <c r="C187" s="201"/>
      <c r="D187" s="202" t="s">
        <v>178</v>
      </c>
      <c r="E187" s="203" t="s">
        <v>1</v>
      </c>
      <c r="F187" s="204" t="s">
        <v>355</v>
      </c>
      <c r="G187" s="201"/>
      <c r="H187" s="205">
        <v>0.066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178</v>
      </c>
      <c r="AU187" s="211" t="s">
        <v>85</v>
      </c>
      <c r="AV187" s="13" t="s">
        <v>85</v>
      </c>
      <c r="AW187" s="13" t="s">
        <v>32</v>
      </c>
      <c r="AX187" s="13" t="s">
        <v>76</v>
      </c>
      <c r="AY187" s="211" t="s">
        <v>166</v>
      </c>
    </row>
    <row r="188" spans="2:51" s="13" customFormat="1" ht="11.25">
      <c r="B188" s="200"/>
      <c r="C188" s="201"/>
      <c r="D188" s="202" t="s">
        <v>178</v>
      </c>
      <c r="E188" s="203" t="s">
        <v>1</v>
      </c>
      <c r="F188" s="204" t="s">
        <v>356</v>
      </c>
      <c r="G188" s="201"/>
      <c r="H188" s="205">
        <v>0.083</v>
      </c>
      <c r="I188" s="206"/>
      <c r="J188" s="201"/>
      <c r="K188" s="201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178</v>
      </c>
      <c r="AU188" s="211" t="s">
        <v>85</v>
      </c>
      <c r="AV188" s="13" t="s">
        <v>85</v>
      </c>
      <c r="AW188" s="13" t="s">
        <v>32</v>
      </c>
      <c r="AX188" s="13" t="s">
        <v>76</v>
      </c>
      <c r="AY188" s="211" t="s">
        <v>166</v>
      </c>
    </row>
    <row r="189" spans="2:51" s="13" customFormat="1" ht="11.25">
      <c r="B189" s="200"/>
      <c r="C189" s="201"/>
      <c r="D189" s="202" t="s">
        <v>178</v>
      </c>
      <c r="E189" s="203" t="s">
        <v>1</v>
      </c>
      <c r="F189" s="204" t="s">
        <v>357</v>
      </c>
      <c r="G189" s="201"/>
      <c r="H189" s="205">
        <v>0.031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178</v>
      </c>
      <c r="AU189" s="211" t="s">
        <v>85</v>
      </c>
      <c r="AV189" s="13" t="s">
        <v>85</v>
      </c>
      <c r="AW189" s="13" t="s">
        <v>32</v>
      </c>
      <c r="AX189" s="13" t="s">
        <v>76</v>
      </c>
      <c r="AY189" s="211" t="s">
        <v>166</v>
      </c>
    </row>
    <row r="190" spans="2:51" s="13" customFormat="1" ht="11.25">
      <c r="B190" s="200"/>
      <c r="C190" s="201"/>
      <c r="D190" s="202" t="s">
        <v>178</v>
      </c>
      <c r="E190" s="203" t="s">
        <v>1</v>
      </c>
      <c r="F190" s="204" t="s">
        <v>358</v>
      </c>
      <c r="G190" s="201"/>
      <c r="H190" s="205">
        <v>0.038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178</v>
      </c>
      <c r="AU190" s="211" t="s">
        <v>85</v>
      </c>
      <c r="AV190" s="13" t="s">
        <v>85</v>
      </c>
      <c r="AW190" s="13" t="s">
        <v>32</v>
      </c>
      <c r="AX190" s="13" t="s">
        <v>76</v>
      </c>
      <c r="AY190" s="211" t="s">
        <v>166</v>
      </c>
    </row>
    <row r="191" spans="1:65" s="2" customFormat="1" ht="24.2" customHeight="1">
      <c r="A191" s="32"/>
      <c r="B191" s="33"/>
      <c r="C191" s="187" t="s">
        <v>359</v>
      </c>
      <c r="D191" s="187" t="s">
        <v>167</v>
      </c>
      <c r="E191" s="188" t="s">
        <v>360</v>
      </c>
      <c r="F191" s="189" t="s">
        <v>361</v>
      </c>
      <c r="G191" s="190" t="s">
        <v>362</v>
      </c>
      <c r="H191" s="191">
        <v>1</v>
      </c>
      <c r="I191" s="192"/>
      <c r="J191" s="193">
        <f>ROUND(I191*H191,2)</f>
        <v>0</v>
      </c>
      <c r="K191" s="189" t="s">
        <v>1</v>
      </c>
      <c r="L191" s="37"/>
      <c r="M191" s="194" t="s">
        <v>1</v>
      </c>
      <c r="N191" s="195" t="s">
        <v>41</v>
      </c>
      <c r="O191" s="69"/>
      <c r="P191" s="196">
        <f>O191*H191</f>
        <v>0</v>
      </c>
      <c r="Q191" s="196">
        <v>0</v>
      </c>
      <c r="R191" s="196">
        <f>Q191*H191</f>
        <v>0</v>
      </c>
      <c r="S191" s="196">
        <v>0</v>
      </c>
      <c r="T191" s="197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98" t="s">
        <v>165</v>
      </c>
      <c r="AT191" s="198" t="s">
        <v>167</v>
      </c>
      <c r="AU191" s="198" t="s">
        <v>85</v>
      </c>
      <c r="AY191" s="15" t="s">
        <v>166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5" t="s">
        <v>83</v>
      </c>
      <c r="BK191" s="199">
        <f>ROUND(I191*H191,2)</f>
        <v>0</v>
      </c>
      <c r="BL191" s="15" t="s">
        <v>165</v>
      </c>
      <c r="BM191" s="198" t="s">
        <v>363</v>
      </c>
    </row>
    <row r="192" spans="1:65" s="2" customFormat="1" ht="24.2" customHeight="1">
      <c r="A192" s="32"/>
      <c r="B192" s="33"/>
      <c r="C192" s="187" t="s">
        <v>364</v>
      </c>
      <c r="D192" s="187" t="s">
        <v>167</v>
      </c>
      <c r="E192" s="188" t="s">
        <v>365</v>
      </c>
      <c r="F192" s="189" t="s">
        <v>366</v>
      </c>
      <c r="G192" s="190" t="s">
        <v>297</v>
      </c>
      <c r="H192" s="191">
        <v>83.635</v>
      </c>
      <c r="I192" s="192"/>
      <c r="J192" s="193">
        <f>ROUND(I192*H192,2)</f>
        <v>0</v>
      </c>
      <c r="K192" s="189" t="s">
        <v>274</v>
      </c>
      <c r="L192" s="37"/>
      <c r="M192" s="194" t="s">
        <v>1</v>
      </c>
      <c r="N192" s="195" t="s">
        <v>41</v>
      </c>
      <c r="O192" s="69"/>
      <c r="P192" s="196">
        <f>O192*H192</f>
        <v>0</v>
      </c>
      <c r="Q192" s="196">
        <v>0.05897</v>
      </c>
      <c r="R192" s="196">
        <f>Q192*H192</f>
        <v>4.931955950000001</v>
      </c>
      <c r="S192" s="196">
        <v>0</v>
      </c>
      <c r="T192" s="197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98" t="s">
        <v>165</v>
      </c>
      <c r="AT192" s="198" t="s">
        <v>167</v>
      </c>
      <c r="AU192" s="198" t="s">
        <v>85</v>
      </c>
      <c r="AY192" s="15" t="s">
        <v>166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5" t="s">
        <v>83</v>
      </c>
      <c r="BK192" s="199">
        <f>ROUND(I192*H192,2)</f>
        <v>0</v>
      </c>
      <c r="BL192" s="15" t="s">
        <v>165</v>
      </c>
      <c r="BM192" s="198" t="s">
        <v>367</v>
      </c>
    </row>
    <row r="193" spans="2:51" s="13" customFormat="1" ht="11.25">
      <c r="B193" s="200"/>
      <c r="C193" s="201"/>
      <c r="D193" s="202" t="s">
        <v>178</v>
      </c>
      <c r="E193" s="203" t="s">
        <v>1</v>
      </c>
      <c r="F193" s="204" t="s">
        <v>368</v>
      </c>
      <c r="G193" s="201"/>
      <c r="H193" s="205">
        <v>18.105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178</v>
      </c>
      <c r="AU193" s="211" t="s">
        <v>85</v>
      </c>
      <c r="AV193" s="13" t="s">
        <v>85</v>
      </c>
      <c r="AW193" s="13" t="s">
        <v>32</v>
      </c>
      <c r="AX193" s="13" t="s">
        <v>76</v>
      </c>
      <c r="AY193" s="211" t="s">
        <v>166</v>
      </c>
    </row>
    <row r="194" spans="2:51" s="13" customFormat="1" ht="11.25">
      <c r="B194" s="200"/>
      <c r="C194" s="201"/>
      <c r="D194" s="202" t="s">
        <v>178</v>
      </c>
      <c r="E194" s="203" t="s">
        <v>1</v>
      </c>
      <c r="F194" s="204" t="s">
        <v>369</v>
      </c>
      <c r="G194" s="201"/>
      <c r="H194" s="205">
        <v>-3.2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178</v>
      </c>
      <c r="AU194" s="211" t="s">
        <v>85</v>
      </c>
      <c r="AV194" s="13" t="s">
        <v>85</v>
      </c>
      <c r="AW194" s="13" t="s">
        <v>32</v>
      </c>
      <c r="AX194" s="13" t="s">
        <v>76</v>
      </c>
      <c r="AY194" s="211" t="s">
        <v>166</v>
      </c>
    </row>
    <row r="195" spans="2:51" s="13" customFormat="1" ht="11.25">
      <c r="B195" s="200"/>
      <c r="C195" s="201"/>
      <c r="D195" s="202" t="s">
        <v>178</v>
      </c>
      <c r="E195" s="203" t="s">
        <v>1</v>
      </c>
      <c r="F195" s="204" t="s">
        <v>370</v>
      </c>
      <c r="G195" s="201"/>
      <c r="H195" s="205">
        <v>50.49</v>
      </c>
      <c r="I195" s="206"/>
      <c r="J195" s="201"/>
      <c r="K195" s="201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178</v>
      </c>
      <c r="AU195" s="211" t="s">
        <v>85</v>
      </c>
      <c r="AV195" s="13" t="s">
        <v>85</v>
      </c>
      <c r="AW195" s="13" t="s">
        <v>32</v>
      </c>
      <c r="AX195" s="13" t="s">
        <v>76</v>
      </c>
      <c r="AY195" s="211" t="s">
        <v>166</v>
      </c>
    </row>
    <row r="196" spans="2:51" s="13" customFormat="1" ht="11.25">
      <c r="B196" s="200"/>
      <c r="C196" s="201"/>
      <c r="D196" s="202" t="s">
        <v>178</v>
      </c>
      <c r="E196" s="203" t="s">
        <v>1</v>
      </c>
      <c r="F196" s="204" t="s">
        <v>371</v>
      </c>
      <c r="G196" s="201"/>
      <c r="H196" s="205">
        <v>-10.2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178</v>
      </c>
      <c r="AU196" s="211" t="s">
        <v>85</v>
      </c>
      <c r="AV196" s="13" t="s">
        <v>85</v>
      </c>
      <c r="AW196" s="13" t="s">
        <v>32</v>
      </c>
      <c r="AX196" s="13" t="s">
        <v>76</v>
      </c>
      <c r="AY196" s="211" t="s">
        <v>166</v>
      </c>
    </row>
    <row r="197" spans="2:51" s="13" customFormat="1" ht="11.25">
      <c r="B197" s="200"/>
      <c r="C197" s="201"/>
      <c r="D197" s="202" t="s">
        <v>178</v>
      </c>
      <c r="E197" s="203" t="s">
        <v>1</v>
      </c>
      <c r="F197" s="204" t="s">
        <v>372</v>
      </c>
      <c r="G197" s="201"/>
      <c r="H197" s="205">
        <v>11.22</v>
      </c>
      <c r="I197" s="206"/>
      <c r="J197" s="201"/>
      <c r="K197" s="201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178</v>
      </c>
      <c r="AU197" s="211" t="s">
        <v>85</v>
      </c>
      <c r="AV197" s="13" t="s">
        <v>85</v>
      </c>
      <c r="AW197" s="13" t="s">
        <v>32</v>
      </c>
      <c r="AX197" s="13" t="s">
        <v>76</v>
      </c>
      <c r="AY197" s="211" t="s">
        <v>166</v>
      </c>
    </row>
    <row r="198" spans="2:51" s="13" customFormat="1" ht="11.25">
      <c r="B198" s="200"/>
      <c r="C198" s="201"/>
      <c r="D198" s="202" t="s">
        <v>178</v>
      </c>
      <c r="E198" s="203" t="s">
        <v>1</v>
      </c>
      <c r="F198" s="204" t="s">
        <v>373</v>
      </c>
      <c r="G198" s="201"/>
      <c r="H198" s="205">
        <v>21.42</v>
      </c>
      <c r="I198" s="206"/>
      <c r="J198" s="201"/>
      <c r="K198" s="201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178</v>
      </c>
      <c r="AU198" s="211" t="s">
        <v>85</v>
      </c>
      <c r="AV198" s="13" t="s">
        <v>85</v>
      </c>
      <c r="AW198" s="13" t="s">
        <v>32</v>
      </c>
      <c r="AX198" s="13" t="s">
        <v>76</v>
      </c>
      <c r="AY198" s="211" t="s">
        <v>166</v>
      </c>
    </row>
    <row r="199" spans="2:51" s="13" customFormat="1" ht="11.25">
      <c r="B199" s="200"/>
      <c r="C199" s="201"/>
      <c r="D199" s="202" t="s">
        <v>178</v>
      </c>
      <c r="E199" s="203" t="s">
        <v>1</v>
      </c>
      <c r="F199" s="204" t="s">
        <v>374</v>
      </c>
      <c r="G199" s="201"/>
      <c r="H199" s="205">
        <v>-4.2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178</v>
      </c>
      <c r="AU199" s="211" t="s">
        <v>85</v>
      </c>
      <c r="AV199" s="13" t="s">
        <v>85</v>
      </c>
      <c r="AW199" s="13" t="s">
        <v>32</v>
      </c>
      <c r="AX199" s="13" t="s">
        <v>76</v>
      </c>
      <c r="AY199" s="211" t="s">
        <v>166</v>
      </c>
    </row>
    <row r="200" spans="1:65" s="2" customFormat="1" ht="24.2" customHeight="1">
      <c r="A200" s="32"/>
      <c r="B200" s="33"/>
      <c r="C200" s="187" t="s">
        <v>7</v>
      </c>
      <c r="D200" s="187" t="s">
        <v>167</v>
      </c>
      <c r="E200" s="188" t="s">
        <v>375</v>
      </c>
      <c r="F200" s="189" t="s">
        <v>376</v>
      </c>
      <c r="G200" s="190" t="s">
        <v>297</v>
      </c>
      <c r="H200" s="191">
        <v>12.75</v>
      </c>
      <c r="I200" s="192"/>
      <c r="J200" s="193">
        <f>ROUND(I200*H200,2)</f>
        <v>0</v>
      </c>
      <c r="K200" s="189" t="s">
        <v>274</v>
      </c>
      <c r="L200" s="37"/>
      <c r="M200" s="194" t="s">
        <v>1</v>
      </c>
      <c r="N200" s="195" t="s">
        <v>41</v>
      </c>
      <c r="O200" s="69"/>
      <c r="P200" s="196">
        <f>O200*H200</f>
        <v>0</v>
      </c>
      <c r="Q200" s="196">
        <v>0.07571</v>
      </c>
      <c r="R200" s="196">
        <f>Q200*H200</f>
        <v>0.9653025</v>
      </c>
      <c r="S200" s="196">
        <v>0</v>
      </c>
      <c r="T200" s="197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98" t="s">
        <v>165</v>
      </c>
      <c r="AT200" s="198" t="s">
        <v>167</v>
      </c>
      <c r="AU200" s="198" t="s">
        <v>85</v>
      </c>
      <c r="AY200" s="15" t="s">
        <v>166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5" t="s">
        <v>83</v>
      </c>
      <c r="BK200" s="199">
        <f>ROUND(I200*H200,2)</f>
        <v>0</v>
      </c>
      <c r="BL200" s="15" t="s">
        <v>165</v>
      </c>
      <c r="BM200" s="198" t="s">
        <v>377</v>
      </c>
    </row>
    <row r="201" spans="2:51" s="13" customFormat="1" ht="11.25">
      <c r="B201" s="200"/>
      <c r="C201" s="201"/>
      <c r="D201" s="202" t="s">
        <v>178</v>
      </c>
      <c r="E201" s="203" t="s">
        <v>1</v>
      </c>
      <c r="F201" s="204" t="s">
        <v>378</v>
      </c>
      <c r="G201" s="201"/>
      <c r="H201" s="205">
        <v>12.75</v>
      </c>
      <c r="I201" s="206"/>
      <c r="J201" s="201"/>
      <c r="K201" s="201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178</v>
      </c>
      <c r="AU201" s="211" t="s">
        <v>85</v>
      </c>
      <c r="AV201" s="13" t="s">
        <v>85</v>
      </c>
      <c r="AW201" s="13" t="s">
        <v>32</v>
      </c>
      <c r="AX201" s="13" t="s">
        <v>83</v>
      </c>
      <c r="AY201" s="211" t="s">
        <v>166</v>
      </c>
    </row>
    <row r="202" spans="1:65" s="2" customFormat="1" ht="24.2" customHeight="1">
      <c r="A202" s="32"/>
      <c r="B202" s="33"/>
      <c r="C202" s="187" t="s">
        <v>379</v>
      </c>
      <c r="D202" s="187" t="s">
        <v>167</v>
      </c>
      <c r="E202" s="188" t="s">
        <v>380</v>
      </c>
      <c r="F202" s="189" t="s">
        <v>381</v>
      </c>
      <c r="G202" s="190" t="s">
        <v>382</v>
      </c>
      <c r="H202" s="191">
        <v>39.7</v>
      </c>
      <c r="I202" s="192"/>
      <c r="J202" s="193">
        <f>ROUND(I202*H202,2)</f>
        <v>0</v>
      </c>
      <c r="K202" s="189" t="s">
        <v>274</v>
      </c>
      <c r="L202" s="37"/>
      <c r="M202" s="194" t="s">
        <v>1</v>
      </c>
      <c r="N202" s="195" t="s">
        <v>41</v>
      </c>
      <c r="O202" s="69"/>
      <c r="P202" s="196">
        <f>O202*H202</f>
        <v>0</v>
      </c>
      <c r="Q202" s="196">
        <v>8E-05</v>
      </c>
      <c r="R202" s="196">
        <f>Q202*H202</f>
        <v>0.0031760000000000004</v>
      </c>
      <c r="S202" s="196">
        <v>0</v>
      </c>
      <c r="T202" s="197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98" t="s">
        <v>165</v>
      </c>
      <c r="AT202" s="198" t="s">
        <v>167</v>
      </c>
      <c r="AU202" s="198" t="s">
        <v>85</v>
      </c>
      <c r="AY202" s="15" t="s">
        <v>166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5" t="s">
        <v>83</v>
      </c>
      <c r="BK202" s="199">
        <f>ROUND(I202*H202,2)</f>
        <v>0</v>
      </c>
      <c r="BL202" s="15" t="s">
        <v>165</v>
      </c>
      <c r="BM202" s="198" t="s">
        <v>383</v>
      </c>
    </row>
    <row r="203" spans="2:51" s="13" customFormat="1" ht="11.25">
      <c r="B203" s="200"/>
      <c r="C203" s="201"/>
      <c r="D203" s="202" t="s">
        <v>178</v>
      </c>
      <c r="E203" s="203" t="s">
        <v>1</v>
      </c>
      <c r="F203" s="204" t="s">
        <v>384</v>
      </c>
      <c r="G203" s="201"/>
      <c r="H203" s="205">
        <v>7.1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178</v>
      </c>
      <c r="AU203" s="211" t="s">
        <v>85</v>
      </c>
      <c r="AV203" s="13" t="s">
        <v>85</v>
      </c>
      <c r="AW203" s="13" t="s">
        <v>32</v>
      </c>
      <c r="AX203" s="13" t="s">
        <v>76</v>
      </c>
      <c r="AY203" s="211" t="s">
        <v>166</v>
      </c>
    </row>
    <row r="204" spans="2:51" s="13" customFormat="1" ht="11.25">
      <c r="B204" s="200"/>
      <c r="C204" s="201"/>
      <c r="D204" s="202" t="s">
        <v>178</v>
      </c>
      <c r="E204" s="203" t="s">
        <v>1</v>
      </c>
      <c r="F204" s="204" t="s">
        <v>385</v>
      </c>
      <c r="G204" s="201"/>
      <c r="H204" s="205">
        <v>19.8</v>
      </c>
      <c r="I204" s="206"/>
      <c r="J204" s="201"/>
      <c r="K204" s="201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178</v>
      </c>
      <c r="AU204" s="211" t="s">
        <v>85</v>
      </c>
      <c r="AV204" s="13" t="s">
        <v>85</v>
      </c>
      <c r="AW204" s="13" t="s">
        <v>32</v>
      </c>
      <c r="AX204" s="13" t="s">
        <v>76</v>
      </c>
      <c r="AY204" s="211" t="s">
        <v>166</v>
      </c>
    </row>
    <row r="205" spans="2:51" s="13" customFormat="1" ht="11.25">
      <c r="B205" s="200"/>
      <c r="C205" s="201"/>
      <c r="D205" s="202" t="s">
        <v>178</v>
      </c>
      <c r="E205" s="203" t="s">
        <v>1</v>
      </c>
      <c r="F205" s="204" t="s">
        <v>386</v>
      </c>
      <c r="G205" s="201"/>
      <c r="H205" s="205">
        <v>4.4</v>
      </c>
      <c r="I205" s="206"/>
      <c r="J205" s="201"/>
      <c r="K205" s="201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178</v>
      </c>
      <c r="AU205" s="211" t="s">
        <v>85</v>
      </c>
      <c r="AV205" s="13" t="s">
        <v>85</v>
      </c>
      <c r="AW205" s="13" t="s">
        <v>32</v>
      </c>
      <c r="AX205" s="13" t="s">
        <v>76</v>
      </c>
      <c r="AY205" s="211" t="s">
        <v>166</v>
      </c>
    </row>
    <row r="206" spans="2:51" s="13" customFormat="1" ht="11.25">
      <c r="B206" s="200"/>
      <c r="C206" s="201"/>
      <c r="D206" s="202" t="s">
        <v>178</v>
      </c>
      <c r="E206" s="203" t="s">
        <v>1</v>
      </c>
      <c r="F206" s="204" t="s">
        <v>387</v>
      </c>
      <c r="G206" s="201"/>
      <c r="H206" s="205">
        <v>8.4</v>
      </c>
      <c r="I206" s="206"/>
      <c r="J206" s="201"/>
      <c r="K206" s="201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178</v>
      </c>
      <c r="AU206" s="211" t="s">
        <v>85</v>
      </c>
      <c r="AV206" s="13" t="s">
        <v>85</v>
      </c>
      <c r="AW206" s="13" t="s">
        <v>32</v>
      </c>
      <c r="AX206" s="13" t="s">
        <v>76</v>
      </c>
      <c r="AY206" s="211" t="s">
        <v>166</v>
      </c>
    </row>
    <row r="207" spans="1:65" s="2" customFormat="1" ht="24.2" customHeight="1">
      <c r="A207" s="32"/>
      <c r="B207" s="33"/>
      <c r="C207" s="187" t="s">
        <v>388</v>
      </c>
      <c r="D207" s="187" t="s">
        <v>167</v>
      </c>
      <c r="E207" s="188" t="s">
        <v>389</v>
      </c>
      <c r="F207" s="189" t="s">
        <v>390</v>
      </c>
      <c r="G207" s="190" t="s">
        <v>382</v>
      </c>
      <c r="H207" s="191">
        <v>5</v>
      </c>
      <c r="I207" s="192"/>
      <c r="J207" s="193">
        <f>ROUND(I207*H207,2)</f>
        <v>0</v>
      </c>
      <c r="K207" s="189" t="s">
        <v>274</v>
      </c>
      <c r="L207" s="37"/>
      <c r="M207" s="194" t="s">
        <v>1</v>
      </c>
      <c r="N207" s="195" t="s">
        <v>41</v>
      </c>
      <c r="O207" s="69"/>
      <c r="P207" s="196">
        <f>O207*H207</f>
        <v>0</v>
      </c>
      <c r="Q207" s="196">
        <v>0.00012</v>
      </c>
      <c r="R207" s="196">
        <f>Q207*H207</f>
        <v>0.0006000000000000001</v>
      </c>
      <c r="S207" s="196">
        <v>0</v>
      </c>
      <c r="T207" s="197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98" t="s">
        <v>165</v>
      </c>
      <c r="AT207" s="198" t="s">
        <v>167</v>
      </c>
      <c r="AU207" s="198" t="s">
        <v>85</v>
      </c>
      <c r="AY207" s="15" t="s">
        <v>166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5" t="s">
        <v>83</v>
      </c>
      <c r="BK207" s="199">
        <f>ROUND(I207*H207,2)</f>
        <v>0</v>
      </c>
      <c r="BL207" s="15" t="s">
        <v>165</v>
      </c>
      <c r="BM207" s="198" t="s">
        <v>391</v>
      </c>
    </row>
    <row r="208" spans="2:51" s="13" customFormat="1" ht="11.25">
      <c r="B208" s="200"/>
      <c r="C208" s="201"/>
      <c r="D208" s="202" t="s">
        <v>178</v>
      </c>
      <c r="E208" s="203" t="s">
        <v>1</v>
      </c>
      <c r="F208" s="204" t="s">
        <v>392</v>
      </c>
      <c r="G208" s="201"/>
      <c r="H208" s="205">
        <v>5</v>
      </c>
      <c r="I208" s="206"/>
      <c r="J208" s="201"/>
      <c r="K208" s="201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178</v>
      </c>
      <c r="AU208" s="211" t="s">
        <v>85</v>
      </c>
      <c r="AV208" s="13" t="s">
        <v>85</v>
      </c>
      <c r="AW208" s="13" t="s">
        <v>32</v>
      </c>
      <c r="AX208" s="13" t="s">
        <v>83</v>
      </c>
      <c r="AY208" s="211" t="s">
        <v>166</v>
      </c>
    </row>
    <row r="209" spans="1:65" s="2" customFormat="1" ht="24.2" customHeight="1">
      <c r="A209" s="32"/>
      <c r="B209" s="33"/>
      <c r="C209" s="187" t="s">
        <v>393</v>
      </c>
      <c r="D209" s="187" t="s">
        <v>167</v>
      </c>
      <c r="E209" s="188" t="s">
        <v>394</v>
      </c>
      <c r="F209" s="189" t="s">
        <v>395</v>
      </c>
      <c r="G209" s="190" t="s">
        <v>382</v>
      </c>
      <c r="H209" s="191">
        <v>45.9</v>
      </c>
      <c r="I209" s="192"/>
      <c r="J209" s="193">
        <f>ROUND(I209*H209,2)</f>
        <v>0</v>
      </c>
      <c r="K209" s="189" t="s">
        <v>274</v>
      </c>
      <c r="L209" s="37"/>
      <c r="M209" s="194" t="s">
        <v>1</v>
      </c>
      <c r="N209" s="195" t="s">
        <v>41</v>
      </c>
      <c r="O209" s="69"/>
      <c r="P209" s="196">
        <f>O209*H209</f>
        <v>0</v>
      </c>
      <c r="Q209" s="196">
        <v>0.00013</v>
      </c>
      <c r="R209" s="196">
        <f>Q209*H209</f>
        <v>0.005966999999999999</v>
      </c>
      <c r="S209" s="196">
        <v>0</v>
      </c>
      <c r="T209" s="197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98" t="s">
        <v>165</v>
      </c>
      <c r="AT209" s="198" t="s">
        <v>167</v>
      </c>
      <c r="AU209" s="198" t="s">
        <v>85</v>
      </c>
      <c r="AY209" s="15" t="s">
        <v>166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5" t="s">
        <v>83</v>
      </c>
      <c r="BK209" s="199">
        <f>ROUND(I209*H209,2)</f>
        <v>0</v>
      </c>
      <c r="BL209" s="15" t="s">
        <v>165</v>
      </c>
      <c r="BM209" s="198" t="s">
        <v>396</v>
      </c>
    </row>
    <row r="210" spans="2:51" s="13" customFormat="1" ht="11.25">
      <c r="B210" s="200"/>
      <c r="C210" s="201"/>
      <c r="D210" s="202" t="s">
        <v>178</v>
      </c>
      <c r="E210" s="203" t="s">
        <v>1</v>
      </c>
      <c r="F210" s="204" t="s">
        <v>397</v>
      </c>
      <c r="G210" s="201"/>
      <c r="H210" s="205">
        <v>45.9</v>
      </c>
      <c r="I210" s="206"/>
      <c r="J210" s="201"/>
      <c r="K210" s="201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178</v>
      </c>
      <c r="AU210" s="211" t="s">
        <v>85</v>
      </c>
      <c r="AV210" s="13" t="s">
        <v>85</v>
      </c>
      <c r="AW210" s="13" t="s">
        <v>32</v>
      </c>
      <c r="AX210" s="13" t="s">
        <v>83</v>
      </c>
      <c r="AY210" s="211" t="s">
        <v>166</v>
      </c>
    </row>
    <row r="211" spans="1:65" s="2" customFormat="1" ht="24.2" customHeight="1">
      <c r="A211" s="32"/>
      <c r="B211" s="33"/>
      <c r="C211" s="187" t="s">
        <v>398</v>
      </c>
      <c r="D211" s="187" t="s">
        <v>167</v>
      </c>
      <c r="E211" s="188" t="s">
        <v>399</v>
      </c>
      <c r="F211" s="189" t="s">
        <v>400</v>
      </c>
      <c r="G211" s="190" t="s">
        <v>297</v>
      </c>
      <c r="H211" s="191">
        <v>3.18</v>
      </c>
      <c r="I211" s="192"/>
      <c r="J211" s="193">
        <f>ROUND(I211*H211,2)</f>
        <v>0</v>
      </c>
      <c r="K211" s="189" t="s">
        <v>274</v>
      </c>
      <c r="L211" s="37"/>
      <c r="M211" s="194" t="s">
        <v>1</v>
      </c>
      <c r="N211" s="195" t="s">
        <v>41</v>
      </c>
      <c r="O211" s="69"/>
      <c r="P211" s="196">
        <f>O211*H211</f>
        <v>0</v>
      </c>
      <c r="Q211" s="196">
        <v>0.17818</v>
      </c>
      <c r="R211" s="196">
        <f>Q211*H211</f>
        <v>0.5666124</v>
      </c>
      <c r="S211" s="196">
        <v>0</v>
      </c>
      <c r="T211" s="197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98" t="s">
        <v>165</v>
      </c>
      <c r="AT211" s="198" t="s">
        <v>167</v>
      </c>
      <c r="AU211" s="198" t="s">
        <v>85</v>
      </c>
      <c r="AY211" s="15" t="s">
        <v>166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5" t="s">
        <v>83</v>
      </c>
      <c r="BK211" s="199">
        <f>ROUND(I211*H211,2)</f>
        <v>0</v>
      </c>
      <c r="BL211" s="15" t="s">
        <v>165</v>
      </c>
      <c r="BM211" s="198" t="s">
        <v>401</v>
      </c>
    </row>
    <row r="212" spans="2:51" s="13" customFormat="1" ht="11.25">
      <c r="B212" s="200"/>
      <c r="C212" s="201"/>
      <c r="D212" s="202" t="s">
        <v>178</v>
      </c>
      <c r="E212" s="203" t="s">
        <v>1</v>
      </c>
      <c r="F212" s="204" t="s">
        <v>402</v>
      </c>
      <c r="G212" s="201"/>
      <c r="H212" s="205">
        <v>0.66</v>
      </c>
      <c r="I212" s="206"/>
      <c r="J212" s="201"/>
      <c r="K212" s="201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178</v>
      </c>
      <c r="AU212" s="211" t="s">
        <v>85</v>
      </c>
      <c r="AV212" s="13" t="s">
        <v>85</v>
      </c>
      <c r="AW212" s="13" t="s">
        <v>32</v>
      </c>
      <c r="AX212" s="13" t="s">
        <v>76</v>
      </c>
      <c r="AY212" s="211" t="s">
        <v>166</v>
      </c>
    </row>
    <row r="213" spans="2:51" s="13" customFormat="1" ht="11.25">
      <c r="B213" s="200"/>
      <c r="C213" s="201"/>
      <c r="D213" s="202" t="s">
        <v>178</v>
      </c>
      <c r="E213" s="203" t="s">
        <v>1</v>
      </c>
      <c r="F213" s="204" t="s">
        <v>403</v>
      </c>
      <c r="G213" s="201"/>
      <c r="H213" s="205">
        <v>0.78</v>
      </c>
      <c r="I213" s="206"/>
      <c r="J213" s="201"/>
      <c r="K213" s="201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178</v>
      </c>
      <c r="AU213" s="211" t="s">
        <v>85</v>
      </c>
      <c r="AV213" s="13" t="s">
        <v>85</v>
      </c>
      <c r="AW213" s="13" t="s">
        <v>32</v>
      </c>
      <c r="AX213" s="13" t="s">
        <v>76</v>
      </c>
      <c r="AY213" s="211" t="s">
        <v>166</v>
      </c>
    </row>
    <row r="214" spans="2:51" s="13" customFormat="1" ht="11.25">
      <c r="B214" s="200"/>
      <c r="C214" s="201"/>
      <c r="D214" s="202" t="s">
        <v>178</v>
      </c>
      <c r="E214" s="203" t="s">
        <v>1</v>
      </c>
      <c r="F214" s="204" t="s">
        <v>404</v>
      </c>
      <c r="G214" s="201"/>
      <c r="H214" s="205">
        <v>0.84</v>
      </c>
      <c r="I214" s="206"/>
      <c r="J214" s="201"/>
      <c r="K214" s="201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178</v>
      </c>
      <c r="AU214" s="211" t="s">
        <v>85</v>
      </c>
      <c r="AV214" s="13" t="s">
        <v>85</v>
      </c>
      <c r="AW214" s="13" t="s">
        <v>32</v>
      </c>
      <c r="AX214" s="13" t="s">
        <v>76</v>
      </c>
      <c r="AY214" s="211" t="s">
        <v>166</v>
      </c>
    </row>
    <row r="215" spans="2:51" s="13" customFormat="1" ht="11.25">
      <c r="B215" s="200"/>
      <c r="C215" s="201"/>
      <c r="D215" s="202" t="s">
        <v>178</v>
      </c>
      <c r="E215" s="203" t="s">
        <v>1</v>
      </c>
      <c r="F215" s="204" t="s">
        <v>405</v>
      </c>
      <c r="G215" s="201"/>
      <c r="H215" s="205">
        <v>0.36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178</v>
      </c>
      <c r="AU215" s="211" t="s">
        <v>85</v>
      </c>
      <c r="AV215" s="13" t="s">
        <v>85</v>
      </c>
      <c r="AW215" s="13" t="s">
        <v>32</v>
      </c>
      <c r="AX215" s="13" t="s">
        <v>76</v>
      </c>
      <c r="AY215" s="211" t="s">
        <v>166</v>
      </c>
    </row>
    <row r="216" spans="2:51" s="13" customFormat="1" ht="11.25">
      <c r="B216" s="200"/>
      <c r="C216" s="201"/>
      <c r="D216" s="202" t="s">
        <v>178</v>
      </c>
      <c r="E216" s="203" t="s">
        <v>1</v>
      </c>
      <c r="F216" s="204" t="s">
        <v>406</v>
      </c>
      <c r="G216" s="201"/>
      <c r="H216" s="205">
        <v>0.54</v>
      </c>
      <c r="I216" s="206"/>
      <c r="J216" s="201"/>
      <c r="K216" s="201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178</v>
      </c>
      <c r="AU216" s="211" t="s">
        <v>85</v>
      </c>
      <c r="AV216" s="13" t="s">
        <v>85</v>
      </c>
      <c r="AW216" s="13" t="s">
        <v>32</v>
      </c>
      <c r="AX216" s="13" t="s">
        <v>76</v>
      </c>
      <c r="AY216" s="211" t="s">
        <v>166</v>
      </c>
    </row>
    <row r="217" spans="2:63" s="12" customFormat="1" ht="22.9" customHeight="1">
      <c r="B217" s="173"/>
      <c r="C217" s="174"/>
      <c r="D217" s="175" t="s">
        <v>75</v>
      </c>
      <c r="E217" s="212" t="s">
        <v>165</v>
      </c>
      <c r="F217" s="212" t="s">
        <v>407</v>
      </c>
      <c r="G217" s="174"/>
      <c r="H217" s="174"/>
      <c r="I217" s="177"/>
      <c r="J217" s="213">
        <f>BK217</f>
        <v>0</v>
      </c>
      <c r="K217" s="174"/>
      <c r="L217" s="179"/>
      <c r="M217" s="180"/>
      <c r="N217" s="181"/>
      <c r="O217" s="181"/>
      <c r="P217" s="182">
        <f>SUM(P218:P226)</f>
        <v>0</v>
      </c>
      <c r="Q217" s="181"/>
      <c r="R217" s="182">
        <f>SUM(R218:R226)</f>
        <v>3.0829557599999995</v>
      </c>
      <c r="S217" s="181"/>
      <c r="T217" s="183">
        <f>SUM(T218:T226)</f>
        <v>0</v>
      </c>
      <c r="AR217" s="184" t="s">
        <v>83</v>
      </c>
      <c r="AT217" s="185" t="s">
        <v>75</v>
      </c>
      <c r="AU217" s="185" t="s">
        <v>83</v>
      </c>
      <c r="AY217" s="184" t="s">
        <v>166</v>
      </c>
      <c r="BK217" s="186">
        <f>SUM(BK218:BK226)</f>
        <v>0</v>
      </c>
    </row>
    <row r="218" spans="1:65" s="2" customFormat="1" ht="16.5" customHeight="1">
      <c r="A218" s="32"/>
      <c r="B218" s="33"/>
      <c r="C218" s="187" t="s">
        <v>408</v>
      </c>
      <c r="D218" s="187" t="s">
        <v>167</v>
      </c>
      <c r="E218" s="188" t="s">
        <v>409</v>
      </c>
      <c r="F218" s="189" t="s">
        <v>410</v>
      </c>
      <c r="G218" s="190" t="s">
        <v>273</v>
      </c>
      <c r="H218" s="191">
        <v>1.202</v>
      </c>
      <c r="I218" s="192"/>
      <c r="J218" s="193">
        <f>ROUND(I218*H218,2)</f>
        <v>0</v>
      </c>
      <c r="K218" s="189" t="s">
        <v>274</v>
      </c>
      <c r="L218" s="37"/>
      <c r="M218" s="194" t="s">
        <v>1</v>
      </c>
      <c r="N218" s="195" t="s">
        <v>41</v>
      </c>
      <c r="O218" s="69"/>
      <c r="P218" s="196">
        <f>O218*H218</f>
        <v>0</v>
      </c>
      <c r="Q218" s="196">
        <v>2.4534</v>
      </c>
      <c r="R218" s="196">
        <f>Q218*H218</f>
        <v>2.9489867999999997</v>
      </c>
      <c r="S218" s="196">
        <v>0</v>
      </c>
      <c r="T218" s="197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98" t="s">
        <v>165</v>
      </c>
      <c r="AT218" s="198" t="s">
        <v>167</v>
      </c>
      <c r="AU218" s="198" t="s">
        <v>85</v>
      </c>
      <c r="AY218" s="15" t="s">
        <v>166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5" t="s">
        <v>83</v>
      </c>
      <c r="BK218" s="199">
        <f>ROUND(I218*H218,2)</f>
        <v>0</v>
      </c>
      <c r="BL218" s="15" t="s">
        <v>165</v>
      </c>
      <c r="BM218" s="198" t="s">
        <v>411</v>
      </c>
    </row>
    <row r="219" spans="2:51" s="13" customFormat="1" ht="11.25">
      <c r="B219" s="200"/>
      <c r="C219" s="201"/>
      <c r="D219" s="202" t="s">
        <v>178</v>
      </c>
      <c r="E219" s="203" t="s">
        <v>1</v>
      </c>
      <c r="F219" s="204" t="s">
        <v>412</v>
      </c>
      <c r="G219" s="201"/>
      <c r="H219" s="205">
        <v>0.638</v>
      </c>
      <c r="I219" s="206"/>
      <c r="J219" s="201"/>
      <c r="K219" s="201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178</v>
      </c>
      <c r="AU219" s="211" t="s">
        <v>85</v>
      </c>
      <c r="AV219" s="13" t="s">
        <v>85</v>
      </c>
      <c r="AW219" s="13" t="s">
        <v>32</v>
      </c>
      <c r="AX219" s="13" t="s">
        <v>76</v>
      </c>
      <c r="AY219" s="211" t="s">
        <v>166</v>
      </c>
    </row>
    <row r="220" spans="2:51" s="13" customFormat="1" ht="11.25">
      <c r="B220" s="200"/>
      <c r="C220" s="201"/>
      <c r="D220" s="202" t="s">
        <v>178</v>
      </c>
      <c r="E220" s="203" t="s">
        <v>1</v>
      </c>
      <c r="F220" s="204" t="s">
        <v>413</v>
      </c>
      <c r="G220" s="201"/>
      <c r="H220" s="205">
        <v>0.564</v>
      </c>
      <c r="I220" s="206"/>
      <c r="J220" s="201"/>
      <c r="K220" s="201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178</v>
      </c>
      <c r="AU220" s="211" t="s">
        <v>85</v>
      </c>
      <c r="AV220" s="13" t="s">
        <v>85</v>
      </c>
      <c r="AW220" s="13" t="s">
        <v>32</v>
      </c>
      <c r="AX220" s="13" t="s">
        <v>76</v>
      </c>
      <c r="AY220" s="211" t="s">
        <v>166</v>
      </c>
    </row>
    <row r="221" spans="1:65" s="2" customFormat="1" ht="16.5" customHeight="1">
      <c r="A221" s="32"/>
      <c r="B221" s="33"/>
      <c r="C221" s="187" t="s">
        <v>414</v>
      </c>
      <c r="D221" s="187" t="s">
        <v>167</v>
      </c>
      <c r="E221" s="188" t="s">
        <v>415</v>
      </c>
      <c r="F221" s="189" t="s">
        <v>416</v>
      </c>
      <c r="G221" s="190" t="s">
        <v>297</v>
      </c>
      <c r="H221" s="191">
        <v>5.71</v>
      </c>
      <c r="I221" s="192"/>
      <c r="J221" s="193">
        <f>ROUND(I221*H221,2)</f>
        <v>0</v>
      </c>
      <c r="K221" s="189" t="s">
        <v>274</v>
      </c>
      <c r="L221" s="37"/>
      <c r="M221" s="194" t="s">
        <v>1</v>
      </c>
      <c r="N221" s="195" t="s">
        <v>41</v>
      </c>
      <c r="O221" s="69"/>
      <c r="P221" s="196">
        <f>O221*H221</f>
        <v>0</v>
      </c>
      <c r="Q221" s="196">
        <v>0.00576</v>
      </c>
      <c r="R221" s="196">
        <f>Q221*H221</f>
        <v>0.032889600000000005</v>
      </c>
      <c r="S221" s="196">
        <v>0</v>
      </c>
      <c r="T221" s="197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98" t="s">
        <v>165</v>
      </c>
      <c r="AT221" s="198" t="s">
        <v>167</v>
      </c>
      <c r="AU221" s="198" t="s">
        <v>85</v>
      </c>
      <c r="AY221" s="15" t="s">
        <v>166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5" t="s">
        <v>83</v>
      </c>
      <c r="BK221" s="199">
        <f>ROUND(I221*H221,2)</f>
        <v>0</v>
      </c>
      <c r="BL221" s="15" t="s">
        <v>165</v>
      </c>
      <c r="BM221" s="198" t="s">
        <v>417</v>
      </c>
    </row>
    <row r="222" spans="2:51" s="13" customFormat="1" ht="11.25">
      <c r="B222" s="200"/>
      <c r="C222" s="201"/>
      <c r="D222" s="202" t="s">
        <v>178</v>
      </c>
      <c r="E222" s="203" t="s">
        <v>1</v>
      </c>
      <c r="F222" s="204" t="s">
        <v>418</v>
      </c>
      <c r="G222" s="201"/>
      <c r="H222" s="205">
        <v>4.25</v>
      </c>
      <c r="I222" s="206"/>
      <c r="J222" s="201"/>
      <c r="K222" s="201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178</v>
      </c>
      <c r="AU222" s="211" t="s">
        <v>85</v>
      </c>
      <c r="AV222" s="13" t="s">
        <v>85</v>
      </c>
      <c r="AW222" s="13" t="s">
        <v>32</v>
      </c>
      <c r="AX222" s="13" t="s">
        <v>76</v>
      </c>
      <c r="AY222" s="211" t="s">
        <v>166</v>
      </c>
    </row>
    <row r="223" spans="2:51" s="13" customFormat="1" ht="11.25">
      <c r="B223" s="200"/>
      <c r="C223" s="201"/>
      <c r="D223" s="202" t="s">
        <v>178</v>
      </c>
      <c r="E223" s="203" t="s">
        <v>1</v>
      </c>
      <c r="F223" s="204" t="s">
        <v>419</v>
      </c>
      <c r="G223" s="201"/>
      <c r="H223" s="205">
        <v>1.46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178</v>
      </c>
      <c r="AU223" s="211" t="s">
        <v>85</v>
      </c>
      <c r="AV223" s="13" t="s">
        <v>85</v>
      </c>
      <c r="AW223" s="13" t="s">
        <v>32</v>
      </c>
      <c r="AX223" s="13" t="s">
        <v>76</v>
      </c>
      <c r="AY223" s="211" t="s">
        <v>166</v>
      </c>
    </row>
    <row r="224" spans="1:65" s="2" customFormat="1" ht="16.5" customHeight="1">
      <c r="A224" s="32"/>
      <c r="B224" s="33"/>
      <c r="C224" s="187" t="s">
        <v>420</v>
      </c>
      <c r="D224" s="187" t="s">
        <v>167</v>
      </c>
      <c r="E224" s="188" t="s">
        <v>421</v>
      </c>
      <c r="F224" s="189" t="s">
        <v>422</v>
      </c>
      <c r="G224" s="190" t="s">
        <v>297</v>
      </c>
      <c r="H224" s="191">
        <v>5.71</v>
      </c>
      <c r="I224" s="192"/>
      <c r="J224" s="193">
        <f>ROUND(I224*H224,2)</f>
        <v>0</v>
      </c>
      <c r="K224" s="189" t="s">
        <v>274</v>
      </c>
      <c r="L224" s="37"/>
      <c r="M224" s="194" t="s">
        <v>1</v>
      </c>
      <c r="N224" s="195" t="s">
        <v>41</v>
      </c>
      <c r="O224" s="69"/>
      <c r="P224" s="196">
        <f>O224*H224</f>
        <v>0</v>
      </c>
      <c r="Q224" s="196">
        <v>0</v>
      </c>
      <c r="R224" s="196">
        <f>Q224*H224</f>
        <v>0</v>
      </c>
      <c r="S224" s="196">
        <v>0</v>
      </c>
      <c r="T224" s="197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98" t="s">
        <v>165</v>
      </c>
      <c r="AT224" s="198" t="s">
        <v>167</v>
      </c>
      <c r="AU224" s="198" t="s">
        <v>85</v>
      </c>
      <c r="AY224" s="15" t="s">
        <v>166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5" t="s">
        <v>83</v>
      </c>
      <c r="BK224" s="199">
        <f>ROUND(I224*H224,2)</f>
        <v>0</v>
      </c>
      <c r="BL224" s="15" t="s">
        <v>165</v>
      </c>
      <c r="BM224" s="198" t="s">
        <v>423</v>
      </c>
    </row>
    <row r="225" spans="1:65" s="2" customFormat="1" ht="24.2" customHeight="1">
      <c r="A225" s="32"/>
      <c r="B225" s="33"/>
      <c r="C225" s="187" t="s">
        <v>424</v>
      </c>
      <c r="D225" s="187" t="s">
        <v>167</v>
      </c>
      <c r="E225" s="188" t="s">
        <v>425</v>
      </c>
      <c r="F225" s="189" t="s">
        <v>426</v>
      </c>
      <c r="G225" s="190" t="s">
        <v>288</v>
      </c>
      <c r="H225" s="191">
        <v>0.096</v>
      </c>
      <c r="I225" s="192"/>
      <c r="J225" s="193">
        <f>ROUND(I225*H225,2)</f>
        <v>0</v>
      </c>
      <c r="K225" s="189" t="s">
        <v>274</v>
      </c>
      <c r="L225" s="37"/>
      <c r="M225" s="194" t="s">
        <v>1</v>
      </c>
      <c r="N225" s="195" t="s">
        <v>41</v>
      </c>
      <c r="O225" s="69"/>
      <c r="P225" s="196">
        <f>O225*H225</f>
        <v>0</v>
      </c>
      <c r="Q225" s="196">
        <v>1.05291</v>
      </c>
      <c r="R225" s="196">
        <f>Q225*H225</f>
        <v>0.10107936000000001</v>
      </c>
      <c r="S225" s="196">
        <v>0</v>
      </c>
      <c r="T225" s="197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98" t="s">
        <v>165</v>
      </c>
      <c r="AT225" s="198" t="s">
        <v>167</v>
      </c>
      <c r="AU225" s="198" t="s">
        <v>85</v>
      </c>
      <c r="AY225" s="15" t="s">
        <v>166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5" t="s">
        <v>83</v>
      </c>
      <c r="BK225" s="199">
        <f>ROUND(I225*H225,2)</f>
        <v>0</v>
      </c>
      <c r="BL225" s="15" t="s">
        <v>165</v>
      </c>
      <c r="BM225" s="198" t="s">
        <v>427</v>
      </c>
    </row>
    <row r="226" spans="2:51" s="13" customFormat="1" ht="11.25">
      <c r="B226" s="200"/>
      <c r="C226" s="201"/>
      <c r="D226" s="202" t="s">
        <v>178</v>
      </c>
      <c r="E226" s="203" t="s">
        <v>1</v>
      </c>
      <c r="F226" s="204" t="s">
        <v>428</v>
      </c>
      <c r="G226" s="201"/>
      <c r="H226" s="205">
        <v>0.096</v>
      </c>
      <c r="I226" s="206"/>
      <c r="J226" s="201"/>
      <c r="K226" s="201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178</v>
      </c>
      <c r="AU226" s="211" t="s">
        <v>85</v>
      </c>
      <c r="AV226" s="13" t="s">
        <v>85</v>
      </c>
      <c r="AW226" s="13" t="s">
        <v>32</v>
      </c>
      <c r="AX226" s="13" t="s">
        <v>83</v>
      </c>
      <c r="AY226" s="211" t="s">
        <v>166</v>
      </c>
    </row>
    <row r="227" spans="2:63" s="12" customFormat="1" ht="22.9" customHeight="1">
      <c r="B227" s="173"/>
      <c r="C227" s="174"/>
      <c r="D227" s="175" t="s">
        <v>75</v>
      </c>
      <c r="E227" s="212" t="s">
        <v>210</v>
      </c>
      <c r="F227" s="212" t="s">
        <v>429</v>
      </c>
      <c r="G227" s="174"/>
      <c r="H227" s="174"/>
      <c r="I227" s="177"/>
      <c r="J227" s="213">
        <f>BK227</f>
        <v>0</v>
      </c>
      <c r="K227" s="174"/>
      <c r="L227" s="179"/>
      <c r="M227" s="180"/>
      <c r="N227" s="181"/>
      <c r="O227" s="181"/>
      <c r="P227" s="182">
        <f>SUM(P228:P268)</f>
        <v>0</v>
      </c>
      <c r="Q227" s="181"/>
      <c r="R227" s="182">
        <f>SUM(R228:R268)</f>
        <v>39.798296799999996</v>
      </c>
      <c r="S227" s="181"/>
      <c r="T227" s="183">
        <f>SUM(T228:T268)</f>
        <v>0</v>
      </c>
      <c r="AR227" s="184" t="s">
        <v>83</v>
      </c>
      <c r="AT227" s="185" t="s">
        <v>75</v>
      </c>
      <c r="AU227" s="185" t="s">
        <v>83</v>
      </c>
      <c r="AY227" s="184" t="s">
        <v>166</v>
      </c>
      <c r="BK227" s="186">
        <f>SUM(BK228:BK268)</f>
        <v>0</v>
      </c>
    </row>
    <row r="228" spans="1:65" s="2" customFormat="1" ht="24.2" customHeight="1">
      <c r="A228" s="32"/>
      <c r="B228" s="33"/>
      <c r="C228" s="187" t="s">
        <v>430</v>
      </c>
      <c r="D228" s="187" t="s">
        <v>167</v>
      </c>
      <c r="E228" s="188" t="s">
        <v>431</v>
      </c>
      <c r="F228" s="189" t="s">
        <v>432</v>
      </c>
      <c r="G228" s="190" t="s">
        <v>297</v>
      </c>
      <c r="H228" s="191">
        <v>126.3</v>
      </c>
      <c r="I228" s="192"/>
      <c r="J228" s="193">
        <f>ROUND(I228*H228,2)</f>
        <v>0</v>
      </c>
      <c r="K228" s="189" t="s">
        <v>274</v>
      </c>
      <c r="L228" s="37"/>
      <c r="M228" s="194" t="s">
        <v>1</v>
      </c>
      <c r="N228" s="195" t="s">
        <v>41</v>
      </c>
      <c r="O228" s="69"/>
      <c r="P228" s="196">
        <f>O228*H228</f>
        <v>0</v>
      </c>
      <c r="Q228" s="196">
        <v>0.01733</v>
      </c>
      <c r="R228" s="196">
        <f>Q228*H228</f>
        <v>2.1887790000000003</v>
      </c>
      <c r="S228" s="196">
        <v>0</v>
      </c>
      <c r="T228" s="197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98" t="s">
        <v>165</v>
      </c>
      <c r="AT228" s="198" t="s">
        <v>167</v>
      </c>
      <c r="AU228" s="198" t="s">
        <v>85</v>
      </c>
      <c r="AY228" s="15" t="s">
        <v>166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5" t="s">
        <v>83</v>
      </c>
      <c r="BK228" s="199">
        <f>ROUND(I228*H228,2)</f>
        <v>0</v>
      </c>
      <c r="BL228" s="15" t="s">
        <v>165</v>
      </c>
      <c r="BM228" s="198" t="s">
        <v>433</v>
      </c>
    </row>
    <row r="229" spans="1:65" s="2" customFormat="1" ht="24.2" customHeight="1">
      <c r="A229" s="32"/>
      <c r="B229" s="33"/>
      <c r="C229" s="187" t="s">
        <v>434</v>
      </c>
      <c r="D229" s="187" t="s">
        <v>167</v>
      </c>
      <c r="E229" s="188" t="s">
        <v>435</v>
      </c>
      <c r="F229" s="189" t="s">
        <v>436</v>
      </c>
      <c r="G229" s="190" t="s">
        <v>297</v>
      </c>
      <c r="H229" s="191">
        <v>192.77</v>
      </c>
      <c r="I229" s="192"/>
      <c r="J229" s="193">
        <f>ROUND(I229*H229,2)</f>
        <v>0</v>
      </c>
      <c r="K229" s="189" t="s">
        <v>274</v>
      </c>
      <c r="L229" s="37"/>
      <c r="M229" s="194" t="s">
        <v>1</v>
      </c>
      <c r="N229" s="195" t="s">
        <v>41</v>
      </c>
      <c r="O229" s="69"/>
      <c r="P229" s="196">
        <f>O229*H229</f>
        <v>0</v>
      </c>
      <c r="Q229" s="196">
        <v>0.00438</v>
      </c>
      <c r="R229" s="196">
        <f>Q229*H229</f>
        <v>0.8443326000000001</v>
      </c>
      <c r="S229" s="196">
        <v>0</v>
      </c>
      <c r="T229" s="197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98" t="s">
        <v>165</v>
      </c>
      <c r="AT229" s="198" t="s">
        <v>167</v>
      </c>
      <c r="AU229" s="198" t="s">
        <v>85</v>
      </c>
      <c r="AY229" s="15" t="s">
        <v>166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5" t="s">
        <v>83</v>
      </c>
      <c r="BK229" s="199">
        <f>ROUND(I229*H229,2)</f>
        <v>0</v>
      </c>
      <c r="BL229" s="15" t="s">
        <v>165</v>
      </c>
      <c r="BM229" s="198" t="s">
        <v>437</v>
      </c>
    </row>
    <row r="230" spans="2:51" s="13" customFormat="1" ht="11.25">
      <c r="B230" s="200"/>
      <c r="C230" s="201"/>
      <c r="D230" s="202" t="s">
        <v>178</v>
      </c>
      <c r="E230" s="203" t="s">
        <v>1</v>
      </c>
      <c r="F230" s="204" t="s">
        <v>438</v>
      </c>
      <c r="G230" s="201"/>
      <c r="H230" s="205">
        <v>167.27</v>
      </c>
      <c r="I230" s="206"/>
      <c r="J230" s="201"/>
      <c r="K230" s="201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178</v>
      </c>
      <c r="AU230" s="211" t="s">
        <v>85</v>
      </c>
      <c r="AV230" s="13" t="s">
        <v>85</v>
      </c>
      <c r="AW230" s="13" t="s">
        <v>32</v>
      </c>
      <c r="AX230" s="13" t="s">
        <v>76</v>
      </c>
      <c r="AY230" s="211" t="s">
        <v>166</v>
      </c>
    </row>
    <row r="231" spans="2:51" s="13" customFormat="1" ht="11.25">
      <c r="B231" s="200"/>
      <c r="C231" s="201"/>
      <c r="D231" s="202" t="s">
        <v>178</v>
      </c>
      <c r="E231" s="203" t="s">
        <v>1</v>
      </c>
      <c r="F231" s="204" t="s">
        <v>439</v>
      </c>
      <c r="G231" s="201"/>
      <c r="H231" s="205">
        <v>25.5</v>
      </c>
      <c r="I231" s="206"/>
      <c r="J231" s="201"/>
      <c r="K231" s="201"/>
      <c r="L231" s="207"/>
      <c r="M231" s="208"/>
      <c r="N231" s="209"/>
      <c r="O231" s="209"/>
      <c r="P231" s="209"/>
      <c r="Q231" s="209"/>
      <c r="R231" s="209"/>
      <c r="S231" s="209"/>
      <c r="T231" s="210"/>
      <c r="AT231" s="211" t="s">
        <v>178</v>
      </c>
      <c r="AU231" s="211" t="s">
        <v>85</v>
      </c>
      <c r="AV231" s="13" t="s">
        <v>85</v>
      </c>
      <c r="AW231" s="13" t="s">
        <v>32</v>
      </c>
      <c r="AX231" s="13" t="s">
        <v>76</v>
      </c>
      <c r="AY231" s="211" t="s">
        <v>166</v>
      </c>
    </row>
    <row r="232" spans="1:65" s="2" customFormat="1" ht="24.2" customHeight="1">
      <c r="A232" s="32"/>
      <c r="B232" s="33"/>
      <c r="C232" s="187" t="s">
        <v>440</v>
      </c>
      <c r="D232" s="187" t="s">
        <v>167</v>
      </c>
      <c r="E232" s="188" t="s">
        <v>441</v>
      </c>
      <c r="F232" s="189" t="s">
        <v>442</v>
      </c>
      <c r="G232" s="190" t="s">
        <v>297</v>
      </c>
      <c r="H232" s="191">
        <v>192.77</v>
      </c>
      <c r="I232" s="192"/>
      <c r="J232" s="193">
        <f>ROUND(I232*H232,2)</f>
        <v>0</v>
      </c>
      <c r="K232" s="189" t="s">
        <v>274</v>
      </c>
      <c r="L232" s="37"/>
      <c r="M232" s="194" t="s">
        <v>1</v>
      </c>
      <c r="N232" s="195" t="s">
        <v>41</v>
      </c>
      <c r="O232" s="69"/>
      <c r="P232" s="196">
        <f>O232*H232</f>
        <v>0</v>
      </c>
      <c r="Q232" s="196">
        <v>0.003</v>
      </c>
      <c r="R232" s="196">
        <f>Q232*H232</f>
        <v>0.57831</v>
      </c>
      <c r="S232" s="196">
        <v>0</v>
      </c>
      <c r="T232" s="197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98" t="s">
        <v>165</v>
      </c>
      <c r="AT232" s="198" t="s">
        <v>167</v>
      </c>
      <c r="AU232" s="198" t="s">
        <v>85</v>
      </c>
      <c r="AY232" s="15" t="s">
        <v>166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5" t="s">
        <v>83</v>
      </c>
      <c r="BK232" s="199">
        <f>ROUND(I232*H232,2)</f>
        <v>0</v>
      </c>
      <c r="BL232" s="15" t="s">
        <v>165</v>
      </c>
      <c r="BM232" s="198" t="s">
        <v>443</v>
      </c>
    </row>
    <row r="233" spans="1:65" s="2" customFormat="1" ht="24.2" customHeight="1">
      <c r="A233" s="32"/>
      <c r="B233" s="33"/>
      <c r="C233" s="187" t="s">
        <v>444</v>
      </c>
      <c r="D233" s="187" t="s">
        <v>167</v>
      </c>
      <c r="E233" s="188" t="s">
        <v>445</v>
      </c>
      <c r="F233" s="189" t="s">
        <v>446</v>
      </c>
      <c r="G233" s="190" t="s">
        <v>176</v>
      </c>
      <c r="H233" s="191">
        <v>1.6</v>
      </c>
      <c r="I233" s="192"/>
      <c r="J233" s="193">
        <f>ROUND(I233*H233,2)</f>
        <v>0</v>
      </c>
      <c r="K233" s="189" t="s">
        <v>274</v>
      </c>
      <c r="L233" s="37"/>
      <c r="M233" s="194" t="s">
        <v>1</v>
      </c>
      <c r="N233" s="195" t="s">
        <v>41</v>
      </c>
      <c r="O233" s="69"/>
      <c r="P233" s="196">
        <f>O233*H233</f>
        <v>0</v>
      </c>
      <c r="Q233" s="196">
        <v>0.0373</v>
      </c>
      <c r="R233" s="196">
        <f>Q233*H233</f>
        <v>0.059680000000000004</v>
      </c>
      <c r="S233" s="196">
        <v>0</v>
      </c>
      <c r="T233" s="197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98" t="s">
        <v>165</v>
      </c>
      <c r="AT233" s="198" t="s">
        <v>167</v>
      </c>
      <c r="AU233" s="198" t="s">
        <v>85</v>
      </c>
      <c r="AY233" s="15" t="s">
        <v>166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5" t="s">
        <v>83</v>
      </c>
      <c r="BK233" s="199">
        <f>ROUND(I233*H233,2)</f>
        <v>0</v>
      </c>
      <c r="BL233" s="15" t="s">
        <v>165</v>
      </c>
      <c r="BM233" s="198" t="s">
        <v>447</v>
      </c>
    </row>
    <row r="234" spans="2:51" s="13" customFormat="1" ht="11.25">
      <c r="B234" s="200"/>
      <c r="C234" s="201"/>
      <c r="D234" s="202" t="s">
        <v>178</v>
      </c>
      <c r="E234" s="203" t="s">
        <v>1</v>
      </c>
      <c r="F234" s="204" t="s">
        <v>448</v>
      </c>
      <c r="G234" s="201"/>
      <c r="H234" s="205">
        <v>1.6</v>
      </c>
      <c r="I234" s="206"/>
      <c r="J234" s="201"/>
      <c r="K234" s="201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178</v>
      </c>
      <c r="AU234" s="211" t="s">
        <v>85</v>
      </c>
      <c r="AV234" s="13" t="s">
        <v>85</v>
      </c>
      <c r="AW234" s="13" t="s">
        <v>32</v>
      </c>
      <c r="AX234" s="13" t="s">
        <v>83</v>
      </c>
      <c r="AY234" s="211" t="s">
        <v>166</v>
      </c>
    </row>
    <row r="235" spans="1:65" s="2" customFormat="1" ht="24.2" customHeight="1">
      <c r="A235" s="32"/>
      <c r="B235" s="33"/>
      <c r="C235" s="187" t="s">
        <v>449</v>
      </c>
      <c r="D235" s="187" t="s">
        <v>167</v>
      </c>
      <c r="E235" s="188" t="s">
        <v>450</v>
      </c>
      <c r="F235" s="189" t="s">
        <v>451</v>
      </c>
      <c r="G235" s="190" t="s">
        <v>297</v>
      </c>
      <c r="H235" s="191">
        <v>333.364</v>
      </c>
      <c r="I235" s="192"/>
      <c r="J235" s="193">
        <f>ROUND(I235*H235,2)</f>
        <v>0</v>
      </c>
      <c r="K235" s="189" t="s">
        <v>274</v>
      </c>
      <c r="L235" s="37"/>
      <c r="M235" s="194" t="s">
        <v>1</v>
      </c>
      <c r="N235" s="195" t="s">
        <v>41</v>
      </c>
      <c r="O235" s="69"/>
      <c r="P235" s="196">
        <f>O235*H235</f>
        <v>0</v>
      </c>
      <c r="Q235" s="196">
        <v>0.0284</v>
      </c>
      <c r="R235" s="196">
        <f>Q235*H235</f>
        <v>9.4675376</v>
      </c>
      <c r="S235" s="196">
        <v>0</v>
      </c>
      <c r="T235" s="197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98" t="s">
        <v>165</v>
      </c>
      <c r="AT235" s="198" t="s">
        <v>167</v>
      </c>
      <c r="AU235" s="198" t="s">
        <v>85</v>
      </c>
      <c r="AY235" s="15" t="s">
        <v>166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5" t="s">
        <v>83</v>
      </c>
      <c r="BK235" s="199">
        <f>ROUND(I235*H235,2)</f>
        <v>0</v>
      </c>
      <c r="BL235" s="15" t="s">
        <v>165</v>
      </c>
      <c r="BM235" s="198" t="s">
        <v>452</v>
      </c>
    </row>
    <row r="236" spans="1:65" s="2" customFormat="1" ht="24.2" customHeight="1">
      <c r="A236" s="32"/>
      <c r="B236" s="33"/>
      <c r="C236" s="187" t="s">
        <v>453</v>
      </c>
      <c r="D236" s="187" t="s">
        <v>167</v>
      </c>
      <c r="E236" s="188" t="s">
        <v>454</v>
      </c>
      <c r="F236" s="189" t="s">
        <v>455</v>
      </c>
      <c r="G236" s="190" t="s">
        <v>297</v>
      </c>
      <c r="H236" s="191">
        <v>344.445</v>
      </c>
      <c r="I236" s="192"/>
      <c r="J236" s="193">
        <f>ROUND(I236*H236,2)</f>
        <v>0</v>
      </c>
      <c r="K236" s="189" t="s">
        <v>274</v>
      </c>
      <c r="L236" s="37"/>
      <c r="M236" s="194" t="s">
        <v>1</v>
      </c>
      <c r="N236" s="195" t="s">
        <v>41</v>
      </c>
      <c r="O236" s="69"/>
      <c r="P236" s="196">
        <f>O236*H236</f>
        <v>0</v>
      </c>
      <c r="Q236" s="196">
        <v>0.01313</v>
      </c>
      <c r="R236" s="196">
        <f>Q236*H236</f>
        <v>4.52256285</v>
      </c>
      <c r="S236" s="196">
        <v>0</v>
      </c>
      <c r="T236" s="197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98" t="s">
        <v>165</v>
      </c>
      <c r="AT236" s="198" t="s">
        <v>167</v>
      </c>
      <c r="AU236" s="198" t="s">
        <v>85</v>
      </c>
      <c r="AY236" s="15" t="s">
        <v>166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5" t="s">
        <v>83</v>
      </c>
      <c r="BK236" s="199">
        <f>ROUND(I236*H236,2)</f>
        <v>0</v>
      </c>
      <c r="BL236" s="15" t="s">
        <v>165</v>
      </c>
      <c r="BM236" s="198" t="s">
        <v>456</v>
      </c>
    </row>
    <row r="237" spans="2:51" s="13" customFormat="1" ht="11.25">
      <c r="B237" s="200"/>
      <c r="C237" s="201"/>
      <c r="D237" s="202" t="s">
        <v>178</v>
      </c>
      <c r="E237" s="203" t="s">
        <v>1</v>
      </c>
      <c r="F237" s="204" t="s">
        <v>457</v>
      </c>
      <c r="G237" s="201"/>
      <c r="H237" s="205">
        <v>11.081</v>
      </c>
      <c r="I237" s="206"/>
      <c r="J237" s="201"/>
      <c r="K237" s="201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178</v>
      </c>
      <c r="AU237" s="211" t="s">
        <v>85</v>
      </c>
      <c r="AV237" s="13" t="s">
        <v>85</v>
      </c>
      <c r="AW237" s="13" t="s">
        <v>32</v>
      </c>
      <c r="AX237" s="13" t="s">
        <v>76</v>
      </c>
      <c r="AY237" s="211" t="s">
        <v>166</v>
      </c>
    </row>
    <row r="238" spans="2:51" s="13" customFormat="1" ht="11.25">
      <c r="B238" s="200"/>
      <c r="C238" s="201"/>
      <c r="D238" s="202" t="s">
        <v>178</v>
      </c>
      <c r="E238" s="203" t="s">
        <v>1</v>
      </c>
      <c r="F238" s="204" t="s">
        <v>458</v>
      </c>
      <c r="G238" s="201"/>
      <c r="H238" s="205">
        <v>333.364</v>
      </c>
      <c r="I238" s="206"/>
      <c r="J238" s="201"/>
      <c r="K238" s="201"/>
      <c r="L238" s="207"/>
      <c r="M238" s="208"/>
      <c r="N238" s="209"/>
      <c r="O238" s="209"/>
      <c r="P238" s="209"/>
      <c r="Q238" s="209"/>
      <c r="R238" s="209"/>
      <c r="S238" s="209"/>
      <c r="T238" s="210"/>
      <c r="AT238" s="211" t="s">
        <v>178</v>
      </c>
      <c r="AU238" s="211" t="s">
        <v>85</v>
      </c>
      <c r="AV238" s="13" t="s">
        <v>85</v>
      </c>
      <c r="AW238" s="13" t="s">
        <v>32</v>
      </c>
      <c r="AX238" s="13" t="s">
        <v>76</v>
      </c>
      <c r="AY238" s="211" t="s">
        <v>166</v>
      </c>
    </row>
    <row r="239" spans="1:65" s="2" customFormat="1" ht="24.2" customHeight="1">
      <c r="A239" s="32"/>
      <c r="B239" s="33"/>
      <c r="C239" s="187" t="s">
        <v>459</v>
      </c>
      <c r="D239" s="187" t="s">
        <v>167</v>
      </c>
      <c r="E239" s="188" t="s">
        <v>460</v>
      </c>
      <c r="F239" s="189" t="s">
        <v>461</v>
      </c>
      <c r="G239" s="190" t="s">
        <v>297</v>
      </c>
      <c r="H239" s="191">
        <v>38.071</v>
      </c>
      <c r="I239" s="192"/>
      <c r="J239" s="193">
        <f>ROUND(I239*H239,2)</f>
        <v>0</v>
      </c>
      <c r="K239" s="189" t="s">
        <v>274</v>
      </c>
      <c r="L239" s="37"/>
      <c r="M239" s="194" t="s">
        <v>1</v>
      </c>
      <c r="N239" s="195" t="s">
        <v>41</v>
      </c>
      <c r="O239" s="69"/>
      <c r="P239" s="196">
        <f>O239*H239</f>
        <v>0</v>
      </c>
      <c r="Q239" s="196">
        <v>0.03045</v>
      </c>
      <c r="R239" s="196">
        <f>Q239*H239</f>
        <v>1.15926195</v>
      </c>
      <c r="S239" s="196">
        <v>0</v>
      </c>
      <c r="T239" s="197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98" t="s">
        <v>165</v>
      </c>
      <c r="AT239" s="198" t="s">
        <v>167</v>
      </c>
      <c r="AU239" s="198" t="s">
        <v>85</v>
      </c>
      <c r="AY239" s="15" t="s">
        <v>166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5" t="s">
        <v>83</v>
      </c>
      <c r="BK239" s="199">
        <f>ROUND(I239*H239,2)</f>
        <v>0</v>
      </c>
      <c r="BL239" s="15" t="s">
        <v>165</v>
      </c>
      <c r="BM239" s="198" t="s">
        <v>462</v>
      </c>
    </row>
    <row r="240" spans="2:51" s="13" customFormat="1" ht="11.25">
      <c r="B240" s="200"/>
      <c r="C240" s="201"/>
      <c r="D240" s="202" t="s">
        <v>178</v>
      </c>
      <c r="E240" s="203" t="s">
        <v>1</v>
      </c>
      <c r="F240" s="204" t="s">
        <v>463</v>
      </c>
      <c r="G240" s="201"/>
      <c r="H240" s="205">
        <v>1.3</v>
      </c>
      <c r="I240" s="206"/>
      <c r="J240" s="201"/>
      <c r="K240" s="201"/>
      <c r="L240" s="207"/>
      <c r="M240" s="208"/>
      <c r="N240" s="209"/>
      <c r="O240" s="209"/>
      <c r="P240" s="209"/>
      <c r="Q240" s="209"/>
      <c r="R240" s="209"/>
      <c r="S240" s="209"/>
      <c r="T240" s="210"/>
      <c r="AT240" s="211" t="s">
        <v>178</v>
      </c>
      <c r="AU240" s="211" t="s">
        <v>85</v>
      </c>
      <c r="AV240" s="13" t="s">
        <v>85</v>
      </c>
      <c r="AW240" s="13" t="s">
        <v>32</v>
      </c>
      <c r="AX240" s="13" t="s">
        <v>76</v>
      </c>
      <c r="AY240" s="211" t="s">
        <v>166</v>
      </c>
    </row>
    <row r="241" spans="2:51" s="13" customFormat="1" ht="11.25">
      <c r="B241" s="200"/>
      <c r="C241" s="201"/>
      <c r="D241" s="202" t="s">
        <v>178</v>
      </c>
      <c r="E241" s="203" t="s">
        <v>1</v>
      </c>
      <c r="F241" s="204" t="s">
        <v>464</v>
      </c>
      <c r="G241" s="201"/>
      <c r="H241" s="205">
        <v>1.6</v>
      </c>
      <c r="I241" s="206"/>
      <c r="J241" s="201"/>
      <c r="K241" s="201"/>
      <c r="L241" s="207"/>
      <c r="M241" s="208"/>
      <c r="N241" s="209"/>
      <c r="O241" s="209"/>
      <c r="P241" s="209"/>
      <c r="Q241" s="209"/>
      <c r="R241" s="209"/>
      <c r="S241" s="209"/>
      <c r="T241" s="210"/>
      <c r="AT241" s="211" t="s">
        <v>178</v>
      </c>
      <c r="AU241" s="211" t="s">
        <v>85</v>
      </c>
      <c r="AV241" s="13" t="s">
        <v>85</v>
      </c>
      <c r="AW241" s="13" t="s">
        <v>32</v>
      </c>
      <c r="AX241" s="13" t="s">
        <v>76</v>
      </c>
      <c r="AY241" s="211" t="s">
        <v>166</v>
      </c>
    </row>
    <row r="242" spans="2:51" s="13" customFormat="1" ht="11.25">
      <c r="B242" s="200"/>
      <c r="C242" s="201"/>
      <c r="D242" s="202" t="s">
        <v>178</v>
      </c>
      <c r="E242" s="203" t="s">
        <v>1</v>
      </c>
      <c r="F242" s="204" t="s">
        <v>465</v>
      </c>
      <c r="G242" s="201"/>
      <c r="H242" s="205">
        <v>3.12</v>
      </c>
      <c r="I242" s="206"/>
      <c r="J242" s="201"/>
      <c r="K242" s="201"/>
      <c r="L242" s="207"/>
      <c r="M242" s="208"/>
      <c r="N242" s="209"/>
      <c r="O242" s="209"/>
      <c r="P242" s="209"/>
      <c r="Q242" s="209"/>
      <c r="R242" s="209"/>
      <c r="S242" s="209"/>
      <c r="T242" s="210"/>
      <c r="AT242" s="211" t="s">
        <v>178</v>
      </c>
      <c r="AU242" s="211" t="s">
        <v>85</v>
      </c>
      <c r="AV242" s="13" t="s">
        <v>85</v>
      </c>
      <c r="AW242" s="13" t="s">
        <v>32</v>
      </c>
      <c r="AX242" s="13" t="s">
        <v>76</v>
      </c>
      <c r="AY242" s="211" t="s">
        <v>166</v>
      </c>
    </row>
    <row r="243" spans="2:51" s="13" customFormat="1" ht="11.25">
      <c r="B243" s="200"/>
      <c r="C243" s="201"/>
      <c r="D243" s="202" t="s">
        <v>178</v>
      </c>
      <c r="E243" s="203" t="s">
        <v>1</v>
      </c>
      <c r="F243" s="204" t="s">
        <v>466</v>
      </c>
      <c r="G243" s="201"/>
      <c r="H243" s="205">
        <v>6.24</v>
      </c>
      <c r="I243" s="206"/>
      <c r="J243" s="201"/>
      <c r="K243" s="201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178</v>
      </c>
      <c r="AU243" s="211" t="s">
        <v>85</v>
      </c>
      <c r="AV243" s="13" t="s">
        <v>85</v>
      </c>
      <c r="AW243" s="13" t="s">
        <v>32</v>
      </c>
      <c r="AX243" s="13" t="s">
        <v>76</v>
      </c>
      <c r="AY243" s="211" t="s">
        <v>166</v>
      </c>
    </row>
    <row r="244" spans="2:51" s="13" customFormat="1" ht="11.25">
      <c r="B244" s="200"/>
      <c r="C244" s="201"/>
      <c r="D244" s="202" t="s">
        <v>178</v>
      </c>
      <c r="E244" s="203" t="s">
        <v>1</v>
      </c>
      <c r="F244" s="204" t="s">
        <v>467</v>
      </c>
      <c r="G244" s="201"/>
      <c r="H244" s="205">
        <v>4.845</v>
      </c>
      <c r="I244" s="206"/>
      <c r="J244" s="201"/>
      <c r="K244" s="201"/>
      <c r="L244" s="207"/>
      <c r="M244" s="208"/>
      <c r="N244" s="209"/>
      <c r="O244" s="209"/>
      <c r="P244" s="209"/>
      <c r="Q244" s="209"/>
      <c r="R244" s="209"/>
      <c r="S244" s="209"/>
      <c r="T244" s="210"/>
      <c r="AT244" s="211" t="s">
        <v>178</v>
      </c>
      <c r="AU244" s="211" t="s">
        <v>85</v>
      </c>
      <c r="AV244" s="13" t="s">
        <v>85</v>
      </c>
      <c r="AW244" s="13" t="s">
        <v>32</v>
      </c>
      <c r="AX244" s="13" t="s">
        <v>76</v>
      </c>
      <c r="AY244" s="211" t="s">
        <v>166</v>
      </c>
    </row>
    <row r="245" spans="2:51" s="13" customFormat="1" ht="11.25">
      <c r="B245" s="200"/>
      <c r="C245" s="201"/>
      <c r="D245" s="202" t="s">
        <v>178</v>
      </c>
      <c r="E245" s="203" t="s">
        <v>1</v>
      </c>
      <c r="F245" s="204" t="s">
        <v>468</v>
      </c>
      <c r="G245" s="201"/>
      <c r="H245" s="205">
        <v>4.063</v>
      </c>
      <c r="I245" s="206"/>
      <c r="J245" s="201"/>
      <c r="K245" s="201"/>
      <c r="L245" s="207"/>
      <c r="M245" s="208"/>
      <c r="N245" s="209"/>
      <c r="O245" s="209"/>
      <c r="P245" s="209"/>
      <c r="Q245" s="209"/>
      <c r="R245" s="209"/>
      <c r="S245" s="209"/>
      <c r="T245" s="210"/>
      <c r="AT245" s="211" t="s">
        <v>178</v>
      </c>
      <c r="AU245" s="211" t="s">
        <v>85</v>
      </c>
      <c r="AV245" s="13" t="s">
        <v>85</v>
      </c>
      <c r="AW245" s="13" t="s">
        <v>32</v>
      </c>
      <c r="AX245" s="13" t="s">
        <v>76</v>
      </c>
      <c r="AY245" s="211" t="s">
        <v>166</v>
      </c>
    </row>
    <row r="246" spans="2:51" s="13" customFormat="1" ht="11.25">
      <c r="B246" s="200"/>
      <c r="C246" s="201"/>
      <c r="D246" s="202" t="s">
        <v>178</v>
      </c>
      <c r="E246" s="203" t="s">
        <v>1</v>
      </c>
      <c r="F246" s="204" t="s">
        <v>469</v>
      </c>
      <c r="G246" s="201"/>
      <c r="H246" s="205">
        <v>2.825</v>
      </c>
      <c r="I246" s="206"/>
      <c r="J246" s="201"/>
      <c r="K246" s="201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178</v>
      </c>
      <c r="AU246" s="211" t="s">
        <v>85</v>
      </c>
      <c r="AV246" s="13" t="s">
        <v>85</v>
      </c>
      <c r="AW246" s="13" t="s">
        <v>32</v>
      </c>
      <c r="AX246" s="13" t="s">
        <v>76</v>
      </c>
      <c r="AY246" s="211" t="s">
        <v>166</v>
      </c>
    </row>
    <row r="247" spans="2:51" s="13" customFormat="1" ht="11.25">
      <c r="B247" s="200"/>
      <c r="C247" s="201"/>
      <c r="D247" s="202" t="s">
        <v>178</v>
      </c>
      <c r="E247" s="203" t="s">
        <v>1</v>
      </c>
      <c r="F247" s="204" t="s">
        <v>470</v>
      </c>
      <c r="G247" s="201"/>
      <c r="H247" s="205">
        <v>4.718</v>
      </c>
      <c r="I247" s="206"/>
      <c r="J247" s="201"/>
      <c r="K247" s="201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178</v>
      </c>
      <c r="AU247" s="211" t="s">
        <v>85</v>
      </c>
      <c r="AV247" s="13" t="s">
        <v>85</v>
      </c>
      <c r="AW247" s="13" t="s">
        <v>32</v>
      </c>
      <c r="AX247" s="13" t="s">
        <v>76</v>
      </c>
      <c r="AY247" s="211" t="s">
        <v>166</v>
      </c>
    </row>
    <row r="248" spans="2:51" s="13" customFormat="1" ht="11.25">
      <c r="B248" s="200"/>
      <c r="C248" s="201"/>
      <c r="D248" s="202" t="s">
        <v>178</v>
      </c>
      <c r="E248" s="203" t="s">
        <v>1</v>
      </c>
      <c r="F248" s="204" t="s">
        <v>471</v>
      </c>
      <c r="G248" s="201"/>
      <c r="H248" s="205">
        <v>9.36</v>
      </c>
      <c r="I248" s="206"/>
      <c r="J248" s="201"/>
      <c r="K248" s="201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178</v>
      </c>
      <c r="AU248" s="211" t="s">
        <v>85</v>
      </c>
      <c r="AV248" s="13" t="s">
        <v>85</v>
      </c>
      <c r="AW248" s="13" t="s">
        <v>32</v>
      </c>
      <c r="AX248" s="13" t="s">
        <v>76</v>
      </c>
      <c r="AY248" s="211" t="s">
        <v>166</v>
      </c>
    </row>
    <row r="249" spans="1:65" s="2" customFormat="1" ht="16.5" customHeight="1">
      <c r="A249" s="32"/>
      <c r="B249" s="33"/>
      <c r="C249" s="187" t="s">
        <v>472</v>
      </c>
      <c r="D249" s="187" t="s">
        <v>167</v>
      </c>
      <c r="E249" s="188" t="s">
        <v>473</v>
      </c>
      <c r="F249" s="189" t="s">
        <v>474</v>
      </c>
      <c r="G249" s="190" t="s">
        <v>297</v>
      </c>
      <c r="H249" s="191">
        <v>13.755</v>
      </c>
      <c r="I249" s="192"/>
      <c r="J249" s="193">
        <f>ROUND(I249*H249,2)</f>
        <v>0</v>
      </c>
      <c r="K249" s="189" t="s">
        <v>274</v>
      </c>
      <c r="L249" s="37"/>
      <c r="M249" s="194" t="s">
        <v>1</v>
      </c>
      <c r="N249" s="195" t="s">
        <v>41</v>
      </c>
      <c r="O249" s="69"/>
      <c r="P249" s="196">
        <f>O249*H249</f>
        <v>0</v>
      </c>
      <c r="Q249" s="196">
        <v>0.00036</v>
      </c>
      <c r="R249" s="196">
        <f>Q249*H249</f>
        <v>0.004951800000000001</v>
      </c>
      <c r="S249" s="196">
        <v>0</v>
      </c>
      <c r="T249" s="197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98" t="s">
        <v>165</v>
      </c>
      <c r="AT249" s="198" t="s">
        <v>167</v>
      </c>
      <c r="AU249" s="198" t="s">
        <v>85</v>
      </c>
      <c r="AY249" s="15" t="s">
        <v>166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5" t="s">
        <v>83</v>
      </c>
      <c r="BK249" s="199">
        <f>ROUND(I249*H249,2)</f>
        <v>0</v>
      </c>
      <c r="BL249" s="15" t="s">
        <v>165</v>
      </c>
      <c r="BM249" s="198" t="s">
        <v>475</v>
      </c>
    </row>
    <row r="250" spans="2:51" s="13" customFormat="1" ht="11.25">
      <c r="B250" s="200"/>
      <c r="C250" s="201"/>
      <c r="D250" s="202" t="s">
        <v>178</v>
      </c>
      <c r="E250" s="203" t="s">
        <v>1</v>
      </c>
      <c r="F250" s="204" t="s">
        <v>476</v>
      </c>
      <c r="G250" s="201"/>
      <c r="H250" s="205">
        <v>1.575</v>
      </c>
      <c r="I250" s="206"/>
      <c r="J250" s="201"/>
      <c r="K250" s="201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178</v>
      </c>
      <c r="AU250" s="211" t="s">
        <v>85</v>
      </c>
      <c r="AV250" s="13" t="s">
        <v>85</v>
      </c>
      <c r="AW250" s="13" t="s">
        <v>32</v>
      </c>
      <c r="AX250" s="13" t="s">
        <v>76</v>
      </c>
      <c r="AY250" s="211" t="s">
        <v>166</v>
      </c>
    </row>
    <row r="251" spans="2:51" s="13" customFormat="1" ht="11.25">
      <c r="B251" s="200"/>
      <c r="C251" s="201"/>
      <c r="D251" s="202" t="s">
        <v>178</v>
      </c>
      <c r="E251" s="203" t="s">
        <v>1</v>
      </c>
      <c r="F251" s="204" t="s">
        <v>477</v>
      </c>
      <c r="G251" s="201"/>
      <c r="H251" s="205">
        <v>1.65</v>
      </c>
      <c r="I251" s="206"/>
      <c r="J251" s="201"/>
      <c r="K251" s="201"/>
      <c r="L251" s="207"/>
      <c r="M251" s="208"/>
      <c r="N251" s="209"/>
      <c r="O251" s="209"/>
      <c r="P251" s="209"/>
      <c r="Q251" s="209"/>
      <c r="R251" s="209"/>
      <c r="S251" s="209"/>
      <c r="T251" s="210"/>
      <c r="AT251" s="211" t="s">
        <v>178</v>
      </c>
      <c r="AU251" s="211" t="s">
        <v>85</v>
      </c>
      <c r="AV251" s="13" t="s">
        <v>85</v>
      </c>
      <c r="AW251" s="13" t="s">
        <v>32</v>
      </c>
      <c r="AX251" s="13" t="s">
        <v>76</v>
      </c>
      <c r="AY251" s="211" t="s">
        <v>166</v>
      </c>
    </row>
    <row r="252" spans="2:51" s="13" customFormat="1" ht="11.25">
      <c r="B252" s="200"/>
      <c r="C252" s="201"/>
      <c r="D252" s="202" t="s">
        <v>178</v>
      </c>
      <c r="E252" s="203" t="s">
        <v>1</v>
      </c>
      <c r="F252" s="204" t="s">
        <v>478</v>
      </c>
      <c r="G252" s="201"/>
      <c r="H252" s="205">
        <v>1.95</v>
      </c>
      <c r="I252" s="206"/>
      <c r="J252" s="201"/>
      <c r="K252" s="201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178</v>
      </c>
      <c r="AU252" s="211" t="s">
        <v>85</v>
      </c>
      <c r="AV252" s="13" t="s">
        <v>85</v>
      </c>
      <c r="AW252" s="13" t="s">
        <v>32</v>
      </c>
      <c r="AX252" s="13" t="s">
        <v>76</v>
      </c>
      <c r="AY252" s="211" t="s">
        <v>166</v>
      </c>
    </row>
    <row r="253" spans="2:51" s="13" customFormat="1" ht="11.25">
      <c r="B253" s="200"/>
      <c r="C253" s="201"/>
      <c r="D253" s="202" t="s">
        <v>178</v>
      </c>
      <c r="E253" s="203" t="s">
        <v>1</v>
      </c>
      <c r="F253" s="204" t="s">
        <v>479</v>
      </c>
      <c r="G253" s="201"/>
      <c r="H253" s="205">
        <v>1.05</v>
      </c>
      <c r="I253" s="206"/>
      <c r="J253" s="201"/>
      <c r="K253" s="201"/>
      <c r="L253" s="207"/>
      <c r="M253" s="208"/>
      <c r="N253" s="209"/>
      <c r="O253" s="209"/>
      <c r="P253" s="209"/>
      <c r="Q253" s="209"/>
      <c r="R253" s="209"/>
      <c r="S253" s="209"/>
      <c r="T253" s="210"/>
      <c r="AT253" s="211" t="s">
        <v>178</v>
      </c>
      <c r="AU253" s="211" t="s">
        <v>85</v>
      </c>
      <c r="AV253" s="13" t="s">
        <v>85</v>
      </c>
      <c r="AW253" s="13" t="s">
        <v>32</v>
      </c>
      <c r="AX253" s="13" t="s">
        <v>76</v>
      </c>
      <c r="AY253" s="211" t="s">
        <v>166</v>
      </c>
    </row>
    <row r="254" spans="2:51" s="13" customFormat="1" ht="11.25">
      <c r="B254" s="200"/>
      <c r="C254" s="201"/>
      <c r="D254" s="202" t="s">
        <v>178</v>
      </c>
      <c r="E254" s="203" t="s">
        <v>1</v>
      </c>
      <c r="F254" s="204" t="s">
        <v>480</v>
      </c>
      <c r="G254" s="201"/>
      <c r="H254" s="205">
        <v>1.26</v>
      </c>
      <c r="I254" s="206"/>
      <c r="J254" s="201"/>
      <c r="K254" s="201"/>
      <c r="L254" s="207"/>
      <c r="M254" s="208"/>
      <c r="N254" s="209"/>
      <c r="O254" s="209"/>
      <c r="P254" s="209"/>
      <c r="Q254" s="209"/>
      <c r="R254" s="209"/>
      <c r="S254" s="209"/>
      <c r="T254" s="210"/>
      <c r="AT254" s="211" t="s">
        <v>178</v>
      </c>
      <c r="AU254" s="211" t="s">
        <v>85</v>
      </c>
      <c r="AV254" s="13" t="s">
        <v>85</v>
      </c>
      <c r="AW254" s="13" t="s">
        <v>32</v>
      </c>
      <c r="AX254" s="13" t="s">
        <v>76</v>
      </c>
      <c r="AY254" s="211" t="s">
        <v>166</v>
      </c>
    </row>
    <row r="255" spans="2:51" s="13" customFormat="1" ht="11.25">
      <c r="B255" s="200"/>
      <c r="C255" s="201"/>
      <c r="D255" s="202" t="s">
        <v>178</v>
      </c>
      <c r="E255" s="203" t="s">
        <v>1</v>
      </c>
      <c r="F255" s="204" t="s">
        <v>481</v>
      </c>
      <c r="G255" s="201"/>
      <c r="H255" s="205">
        <v>0.9</v>
      </c>
      <c r="I255" s="206"/>
      <c r="J255" s="201"/>
      <c r="K255" s="201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178</v>
      </c>
      <c r="AU255" s="211" t="s">
        <v>85</v>
      </c>
      <c r="AV255" s="13" t="s">
        <v>85</v>
      </c>
      <c r="AW255" s="13" t="s">
        <v>32</v>
      </c>
      <c r="AX255" s="13" t="s">
        <v>76</v>
      </c>
      <c r="AY255" s="211" t="s">
        <v>166</v>
      </c>
    </row>
    <row r="256" spans="2:51" s="13" customFormat="1" ht="11.25">
      <c r="B256" s="200"/>
      <c r="C256" s="201"/>
      <c r="D256" s="202" t="s">
        <v>178</v>
      </c>
      <c r="E256" s="203" t="s">
        <v>1</v>
      </c>
      <c r="F256" s="204" t="s">
        <v>482</v>
      </c>
      <c r="G256" s="201"/>
      <c r="H256" s="205">
        <v>4.29</v>
      </c>
      <c r="I256" s="206"/>
      <c r="J256" s="201"/>
      <c r="K256" s="201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178</v>
      </c>
      <c r="AU256" s="211" t="s">
        <v>85</v>
      </c>
      <c r="AV256" s="13" t="s">
        <v>85</v>
      </c>
      <c r="AW256" s="13" t="s">
        <v>32</v>
      </c>
      <c r="AX256" s="13" t="s">
        <v>76</v>
      </c>
      <c r="AY256" s="211" t="s">
        <v>166</v>
      </c>
    </row>
    <row r="257" spans="2:51" s="13" customFormat="1" ht="11.25">
      <c r="B257" s="200"/>
      <c r="C257" s="201"/>
      <c r="D257" s="202" t="s">
        <v>178</v>
      </c>
      <c r="E257" s="203" t="s">
        <v>1</v>
      </c>
      <c r="F257" s="204" t="s">
        <v>406</v>
      </c>
      <c r="G257" s="201"/>
      <c r="H257" s="205">
        <v>0.54</v>
      </c>
      <c r="I257" s="206"/>
      <c r="J257" s="201"/>
      <c r="K257" s="201"/>
      <c r="L257" s="207"/>
      <c r="M257" s="208"/>
      <c r="N257" s="209"/>
      <c r="O257" s="209"/>
      <c r="P257" s="209"/>
      <c r="Q257" s="209"/>
      <c r="R257" s="209"/>
      <c r="S257" s="209"/>
      <c r="T257" s="210"/>
      <c r="AT257" s="211" t="s">
        <v>178</v>
      </c>
      <c r="AU257" s="211" t="s">
        <v>85</v>
      </c>
      <c r="AV257" s="13" t="s">
        <v>85</v>
      </c>
      <c r="AW257" s="13" t="s">
        <v>32</v>
      </c>
      <c r="AX257" s="13" t="s">
        <v>76</v>
      </c>
      <c r="AY257" s="211" t="s">
        <v>166</v>
      </c>
    </row>
    <row r="258" spans="2:51" s="13" customFormat="1" ht="11.25">
      <c r="B258" s="200"/>
      <c r="C258" s="201"/>
      <c r="D258" s="202" t="s">
        <v>178</v>
      </c>
      <c r="E258" s="203" t="s">
        <v>1</v>
      </c>
      <c r="F258" s="204" t="s">
        <v>483</v>
      </c>
      <c r="G258" s="201"/>
      <c r="H258" s="205">
        <v>0.54</v>
      </c>
      <c r="I258" s="206"/>
      <c r="J258" s="201"/>
      <c r="K258" s="201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178</v>
      </c>
      <c r="AU258" s="211" t="s">
        <v>85</v>
      </c>
      <c r="AV258" s="13" t="s">
        <v>85</v>
      </c>
      <c r="AW258" s="13" t="s">
        <v>32</v>
      </c>
      <c r="AX258" s="13" t="s">
        <v>76</v>
      </c>
      <c r="AY258" s="211" t="s">
        <v>166</v>
      </c>
    </row>
    <row r="259" spans="1:65" s="2" customFormat="1" ht="24.2" customHeight="1">
      <c r="A259" s="32"/>
      <c r="B259" s="33"/>
      <c r="C259" s="187" t="s">
        <v>484</v>
      </c>
      <c r="D259" s="187" t="s">
        <v>167</v>
      </c>
      <c r="E259" s="188" t="s">
        <v>485</v>
      </c>
      <c r="F259" s="189" t="s">
        <v>486</v>
      </c>
      <c r="G259" s="190" t="s">
        <v>297</v>
      </c>
      <c r="H259" s="191">
        <v>12.64</v>
      </c>
      <c r="I259" s="192"/>
      <c r="J259" s="193">
        <f>ROUND(I259*H259,2)</f>
        <v>0</v>
      </c>
      <c r="K259" s="189" t="s">
        <v>274</v>
      </c>
      <c r="L259" s="37"/>
      <c r="M259" s="194" t="s">
        <v>1</v>
      </c>
      <c r="N259" s="195" t="s">
        <v>41</v>
      </c>
      <c r="O259" s="69"/>
      <c r="P259" s="196">
        <f>O259*H259</f>
        <v>0</v>
      </c>
      <c r="Q259" s="196">
        <v>0</v>
      </c>
      <c r="R259" s="196">
        <f>Q259*H259</f>
        <v>0</v>
      </c>
      <c r="S259" s="196">
        <v>0</v>
      </c>
      <c r="T259" s="197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98" t="s">
        <v>165</v>
      </c>
      <c r="AT259" s="198" t="s">
        <v>167</v>
      </c>
      <c r="AU259" s="198" t="s">
        <v>85</v>
      </c>
      <c r="AY259" s="15" t="s">
        <v>166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5" t="s">
        <v>83</v>
      </c>
      <c r="BK259" s="199">
        <f>ROUND(I259*H259,2)</f>
        <v>0</v>
      </c>
      <c r="BL259" s="15" t="s">
        <v>165</v>
      </c>
      <c r="BM259" s="198" t="s">
        <v>487</v>
      </c>
    </row>
    <row r="260" spans="2:51" s="13" customFormat="1" ht="11.25">
      <c r="B260" s="200"/>
      <c r="C260" s="201"/>
      <c r="D260" s="202" t="s">
        <v>178</v>
      </c>
      <c r="E260" s="203" t="s">
        <v>1</v>
      </c>
      <c r="F260" s="204" t="s">
        <v>488</v>
      </c>
      <c r="G260" s="201"/>
      <c r="H260" s="205">
        <v>12.64</v>
      </c>
      <c r="I260" s="206"/>
      <c r="J260" s="201"/>
      <c r="K260" s="201"/>
      <c r="L260" s="207"/>
      <c r="M260" s="208"/>
      <c r="N260" s="209"/>
      <c r="O260" s="209"/>
      <c r="P260" s="209"/>
      <c r="Q260" s="209"/>
      <c r="R260" s="209"/>
      <c r="S260" s="209"/>
      <c r="T260" s="210"/>
      <c r="AT260" s="211" t="s">
        <v>178</v>
      </c>
      <c r="AU260" s="211" t="s">
        <v>85</v>
      </c>
      <c r="AV260" s="13" t="s">
        <v>85</v>
      </c>
      <c r="AW260" s="13" t="s">
        <v>32</v>
      </c>
      <c r="AX260" s="13" t="s">
        <v>83</v>
      </c>
      <c r="AY260" s="211" t="s">
        <v>166</v>
      </c>
    </row>
    <row r="261" spans="1:65" s="2" customFormat="1" ht="24.2" customHeight="1">
      <c r="A261" s="32"/>
      <c r="B261" s="33"/>
      <c r="C261" s="187" t="s">
        <v>489</v>
      </c>
      <c r="D261" s="187" t="s">
        <v>167</v>
      </c>
      <c r="E261" s="188" t="s">
        <v>490</v>
      </c>
      <c r="F261" s="189" t="s">
        <v>491</v>
      </c>
      <c r="G261" s="190" t="s">
        <v>273</v>
      </c>
      <c r="H261" s="191">
        <v>6.3</v>
      </c>
      <c r="I261" s="192"/>
      <c r="J261" s="193">
        <f>ROUND(I261*H261,2)</f>
        <v>0</v>
      </c>
      <c r="K261" s="189" t="s">
        <v>274</v>
      </c>
      <c r="L261" s="37"/>
      <c r="M261" s="194" t="s">
        <v>1</v>
      </c>
      <c r="N261" s="195" t="s">
        <v>41</v>
      </c>
      <c r="O261" s="69"/>
      <c r="P261" s="196">
        <f>O261*H261</f>
        <v>0</v>
      </c>
      <c r="Q261" s="196">
        <v>2.45329</v>
      </c>
      <c r="R261" s="196">
        <f>Q261*H261</f>
        <v>15.455727</v>
      </c>
      <c r="S261" s="196">
        <v>0</v>
      </c>
      <c r="T261" s="197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98" t="s">
        <v>165</v>
      </c>
      <c r="AT261" s="198" t="s">
        <v>167</v>
      </c>
      <c r="AU261" s="198" t="s">
        <v>85</v>
      </c>
      <c r="AY261" s="15" t="s">
        <v>166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15" t="s">
        <v>83</v>
      </c>
      <c r="BK261" s="199">
        <f>ROUND(I261*H261,2)</f>
        <v>0</v>
      </c>
      <c r="BL261" s="15" t="s">
        <v>165</v>
      </c>
      <c r="BM261" s="198" t="s">
        <v>492</v>
      </c>
    </row>
    <row r="262" spans="2:51" s="13" customFormat="1" ht="11.25">
      <c r="B262" s="200"/>
      <c r="C262" s="201"/>
      <c r="D262" s="202" t="s">
        <v>178</v>
      </c>
      <c r="E262" s="203" t="s">
        <v>1</v>
      </c>
      <c r="F262" s="204" t="s">
        <v>493</v>
      </c>
      <c r="G262" s="201"/>
      <c r="H262" s="205">
        <v>3.219</v>
      </c>
      <c r="I262" s="206"/>
      <c r="J262" s="201"/>
      <c r="K262" s="201"/>
      <c r="L262" s="207"/>
      <c r="M262" s="208"/>
      <c r="N262" s="209"/>
      <c r="O262" s="209"/>
      <c r="P262" s="209"/>
      <c r="Q262" s="209"/>
      <c r="R262" s="209"/>
      <c r="S262" s="209"/>
      <c r="T262" s="210"/>
      <c r="AT262" s="211" t="s">
        <v>178</v>
      </c>
      <c r="AU262" s="211" t="s">
        <v>85</v>
      </c>
      <c r="AV262" s="13" t="s">
        <v>85</v>
      </c>
      <c r="AW262" s="13" t="s">
        <v>32</v>
      </c>
      <c r="AX262" s="13" t="s">
        <v>76</v>
      </c>
      <c r="AY262" s="211" t="s">
        <v>166</v>
      </c>
    </row>
    <row r="263" spans="2:51" s="13" customFormat="1" ht="22.5">
      <c r="B263" s="200"/>
      <c r="C263" s="201"/>
      <c r="D263" s="202" t="s">
        <v>178</v>
      </c>
      <c r="E263" s="203" t="s">
        <v>1</v>
      </c>
      <c r="F263" s="204" t="s">
        <v>494</v>
      </c>
      <c r="G263" s="201"/>
      <c r="H263" s="205">
        <v>3.081</v>
      </c>
      <c r="I263" s="206"/>
      <c r="J263" s="201"/>
      <c r="K263" s="201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178</v>
      </c>
      <c r="AU263" s="211" t="s">
        <v>85</v>
      </c>
      <c r="AV263" s="13" t="s">
        <v>85</v>
      </c>
      <c r="AW263" s="13" t="s">
        <v>32</v>
      </c>
      <c r="AX263" s="13" t="s">
        <v>76</v>
      </c>
      <c r="AY263" s="211" t="s">
        <v>166</v>
      </c>
    </row>
    <row r="264" spans="1:65" s="2" customFormat="1" ht="24.2" customHeight="1">
      <c r="A264" s="32"/>
      <c r="B264" s="33"/>
      <c r="C264" s="187" t="s">
        <v>495</v>
      </c>
      <c r="D264" s="187" t="s">
        <v>167</v>
      </c>
      <c r="E264" s="188" t="s">
        <v>496</v>
      </c>
      <c r="F264" s="189" t="s">
        <v>497</v>
      </c>
      <c r="G264" s="190" t="s">
        <v>273</v>
      </c>
      <c r="H264" s="191">
        <v>3.15</v>
      </c>
      <c r="I264" s="192"/>
      <c r="J264" s="193">
        <f>ROUND(I264*H264,2)</f>
        <v>0</v>
      </c>
      <c r="K264" s="189" t="s">
        <v>274</v>
      </c>
      <c r="L264" s="37"/>
      <c r="M264" s="194" t="s">
        <v>1</v>
      </c>
      <c r="N264" s="195" t="s">
        <v>41</v>
      </c>
      <c r="O264" s="69"/>
      <c r="P264" s="196">
        <f>O264*H264</f>
        <v>0</v>
      </c>
      <c r="Q264" s="196">
        <v>0</v>
      </c>
      <c r="R264" s="196">
        <f>Q264*H264</f>
        <v>0</v>
      </c>
      <c r="S264" s="196">
        <v>0</v>
      </c>
      <c r="T264" s="197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98" t="s">
        <v>165</v>
      </c>
      <c r="AT264" s="198" t="s">
        <v>167</v>
      </c>
      <c r="AU264" s="198" t="s">
        <v>85</v>
      </c>
      <c r="AY264" s="15" t="s">
        <v>166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5" t="s">
        <v>83</v>
      </c>
      <c r="BK264" s="199">
        <f>ROUND(I264*H264,2)</f>
        <v>0</v>
      </c>
      <c r="BL264" s="15" t="s">
        <v>165</v>
      </c>
      <c r="BM264" s="198" t="s">
        <v>498</v>
      </c>
    </row>
    <row r="265" spans="2:51" s="13" customFormat="1" ht="11.25">
      <c r="B265" s="200"/>
      <c r="C265" s="201"/>
      <c r="D265" s="202" t="s">
        <v>178</v>
      </c>
      <c r="E265" s="201"/>
      <c r="F265" s="204" t="s">
        <v>499</v>
      </c>
      <c r="G265" s="201"/>
      <c r="H265" s="205">
        <v>3.15</v>
      </c>
      <c r="I265" s="206"/>
      <c r="J265" s="201"/>
      <c r="K265" s="201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178</v>
      </c>
      <c r="AU265" s="211" t="s">
        <v>85</v>
      </c>
      <c r="AV265" s="13" t="s">
        <v>85</v>
      </c>
      <c r="AW265" s="13" t="s">
        <v>4</v>
      </c>
      <c r="AX265" s="13" t="s">
        <v>83</v>
      </c>
      <c r="AY265" s="211" t="s">
        <v>166</v>
      </c>
    </row>
    <row r="266" spans="1:65" s="2" customFormat="1" ht="16.5" customHeight="1">
      <c r="A266" s="32"/>
      <c r="B266" s="33"/>
      <c r="C266" s="187" t="s">
        <v>500</v>
      </c>
      <c r="D266" s="187" t="s">
        <v>167</v>
      </c>
      <c r="E266" s="188" t="s">
        <v>501</v>
      </c>
      <c r="F266" s="189" t="s">
        <v>502</v>
      </c>
      <c r="G266" s="190" t="s">
        <v>288</v>
      </c>
      <c r="H266" s="191">
        <v>0.2</v>
      </c>
      <c r="I266" s="192"/>
      <c r="J266" s="193">
        <f>ROUND(I266*H266,2)</f>
        <v>0</v>
      </c>
      <c r="K266" s="189" t="s">
        <v>274</v>
      </c>
      <c r="L266" s="37"/>
      <c r="M266" s="194" t="s">
        <v>1</v>
      </c>
      <c r="N266" s="195" t="s">
        <v>41</v>
      </c>
      <c r="O266" s="69"/>
      <c r="P266" s="196">
        <f>O266*H266</f>
        <v>0</v>
      </c>
      <c r="Q266" s="196">
        <v>1.06277</v>
      </c>
      <c r="R266" s="196">
        <f>Q266*H266</f>
        <v>0.21255400000000002</v>
      </c>
      <c r="S266" s="196">
        <v>0</v>
      </c>
      <c r="T266" s="197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98" t="s">
        <v>165</v>
      </c>
      <c r="AT266" s="198" t="s">
        <v>167</v>
      </c>
      <c r="AU266" s="198" t="s">
        <v>85</v>
      </c>
      <c r="AY266" s="15" t="s">
        <v>166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5" t="s">
        <v>83</v>
      </c>
      <c r="BK266" s="199">
        <f>ROUND(I266*H266,2)</f>
        <v>0</v>
      </c>
      <c r="BL266" s="15" t="s">
        <v>165</v>
      </c>
      <c r="BM266" s="198" t="s">
        <v>503</v>
      </c>
    </row>
    <row r="267" spans="2:51" s="13" customFormat="1" ht="11.25">
      <c r="B267" s="200"/>
      <c r="C267" s="201"/>
      <c r="D267" s="202" t="s">
        <v>178</v>
      </c>
      <c r="E267" s="203" t="s">
        <v>1</v>
      </c>
      <c r="F267" s="204" t="s">
        <v>504</v>
      </c>
      <c r="G267" s="201"/>
      <c r="H267" s="205">
        <v>0.2</v>
      </c>
      <c r="I267" s="206"/>
      <c r="J267" s="201"/>
      <c r="K267" s="201"/>
      <c r="L267" s="207"/>
      <c r="M267" s="208"/>
      <c r="N267" s="209"/>
      <c r="O267" s="209"/>
      <c r="P267" s="209"/>
      <c r="Q267" s="209"/>
      <c r="R267" s="209"/>
      <c r="S267" s="209"/>
      <c r="T267" s="210"/>
      <c r="AT267" s="211" t="s">
        <v>178</v>
      </c>
      <c r="AU267" s="211" t="s">
        <v>85</v>
      </c>
      <c r="AV267" s="13" t="s">
        <v>85</v>
      </c>
      <c r="AW267" s="13" t="s">
        <v>32</v>
      </c>
      <c r="AX267" s="13" t="s">
        <v>83</v>
      </c>
      <c r="AY267" s="211" t="s">
        <v>166</v>
      </c>
    </row>
    <row r="268" spans="1:65" s="2" customFormat="1" ht="24.2" customHeight="1">
      <c r="A268" s="32"/>
      <c r="B268" s="33"/>
      <c r="C268" s="187" t="s">
        <v>505</v>
      </c>
      <c r="D268" s="187" t="s">
        <v>167</v>
      </c>
      <c r="E268" s="188" t="s">
        <v>506</v>
      </c>
      <c r="F268" s="189" t="s">
        <v>507</v>
      </c>
      <c r="G268" s="190" t="s">
        <v>297</v>
      </c>
      <c r="H268" s="191">
        <v>126.3</v>
      </c>
      <c r="I268" s="192"/>
      <c r="J268" s="193">
        <f>ROUND(I268*H268,2)</f>
        <v>0</v>
      </c>
      <c r="K268" s="189" t="s">
        <v>274</v>
      </c>
      <c r="L268" s="37"/>
      <c r="M268" s="194" t="s">
        <v>1</v>
      </c>
      <c r="N268" s="195" t="s">
        <v>41</v>
      </c>
      <c r="O268" s="69"/>
      <c r="P268" s="196">
        <f>O268*H268</f>
        <v>0</v>
      </c>
      <c r="Q268" s="196">
        <v>0.042</v>
      </c>
      <c r="R268" s="196">
        <f>Q268*H268</f>
        <v>5.304600000000001</v>
      </c>
      <c r="S268" s="196">
        <v>0</v>
      </c>
      <c r="T268" s="197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98" t="s">
        <v>165</v>
      </c>
      <c r="AT268" s="198" t="s">
        <v>167</v>
      </c>
      <c r="AU268" s="198" t="s">
        <v>85</v>
      </c>
      <c r="AY268" s="15" t="s">
        <v>166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5" t="s">
        <v>83</v>
      </c>
      <c r="BK268" s="199">
        <f>ROUND(I268*H268,2)</f>
        <v>0</v>
      </c>
      <c r="BL268" s="15" t="s">
        <v>165</v>
      </c>
      <c r="BM268" s="198" t="s">
        <v>508</v>
      </c>
    </row>
    <row r="269" spans="2:63" s="12" customFormat="1" ht="22.9" customHeight="1">
      <c r="B269" s="173"/>
      <c r="C269" s="174"/>
      <c r="D269" s="175" t="s">
        <v>75</v>
      </c>
      <c r="E269" s="212" t="s">
        <v>222</v>
      </c>
      <c r="F269" s="212" t="s">
        <v>509</v>
      </c>
      <c r="G269" s="174"/>
      <c r="H269" s="174"/>
      <c r="I269" s="177"/>
      <c r="J269" s="213">
        <f>BK269</f>
        <v>0</v>
      </c>
      <c r="K269" s="174"/>
      <c r="L269" s="179"/>
      <c r="M269" s="180"/>
      <c r="N269" s="181"/>
      <c r="O269" s="181"/>
      <c r="P269" s="182">
        <f>SUM(P270:P311)</f>
        <v>0</v>
      </c>
      <c r="Q269" s="181"/>
      <c r="R269" s="182">
        <f>SUM(R270:R311)</f>
        <v>0.5462629999999999</v>
      </c>
      <c r="S269" s="181"/>
      <c r="T269" s="183">
        <f>SUM(T270:T311)</f>
        <v>45.641044</v>
      </c>
      <c r="AR269" s="184" t="s">
        <v>83</v>
      </c>
      <c r="AT269" s="185" t="s">
        <v>75</v>
      </c>
      <c r="AU269" s="185" t="s">
        <v>83</v>
      </c>
      <c r="AY269" s="184" t="s">
        <v>166</v>
      </c>
      <c r="BK269" s="186">
        <f>SUM(BK270:BK311)</f>
        <v>0</v>
      </c>
    </row>
    <row r="270" spans="1:65" s="2" customFormat="1" ht="33" customHeight="1">
      <c r="A270" s="32"/>
      <c r="B270" s="33"/>
      <c r="C270" s="187" t="s">
        <v>510</v>
      </c>
      <c r="D270" s="187" t="s">
        <v>167</v>
      </c>
      <c r="E270" s="188" t="s">
        <v>511</v>
      </c>
      <c r="F270" s="189" t="s">
        <v>512</v>
      </c>
      <c r="G270" s="190" t="s">
        <v>297</v>
      </c>
      <c r="H270" s="191">
        <v>126.3</v>
      </c>
      <c r="I270" s="192"/>
      <c r="J270" s="193">
        <f>ROUND(I270*H270,2)</f>
        <v>0</v>
      </c>
      <c r="K270" s="189" t="s">
        <v>274</v>
      </c>
      <c r="L270" s="37"/>
      <c r="M270" s="194" t="s">
        <v>1</v>
      </c>
      <c r="N270" s="195" t="s">
        <v>41</v>
      </c>
      <c r="O270" s="69"/>
      <c r="P270" s="196">
        <f>O270*H270</f>
        <v>0</v>
      </c>
      <c r="Q270" s="196">
        <v>0.00013</v>
      </c>
      <c r="R270" s="196">
        <f>Q270*H270</f>
        <v>0.016419</v>
      </c>
      <c r="S270" s="196">
        <v>0</v>
      </c>
      <c r="T270" s="197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98" t="s">
        <v>165</v>
      </c>
      <c r="AT270" s="198" t="s">
        <v>167</v>
      </c>
      <c r="AU270" s="198" t="s">
        <v>85</v>
      </c>
      <c r="AY270" s="15" t="s">
        <v>166</v>
      </c>
      <c r="BE270" s="199">
        <f>IF(N270="základní",J270,0)</f>
        <v>0</v>
      </c>
      <c r="BF270" s="199">
        <f>IF(N270="snížená",J270,0)</f>
        <v>0</v>
      </c>
      <c r="BG270" s="199">
        <f>IF(N270="zákl. přenesená",J270,0)</f>
        <v>0</v>
      </c>
      <c r="BH270" s="199">
        <f>IF(N270="sníž. přenesená",J270,0)</f>
        <v>0</v>
      </c>
      <c r="BI270" s="199">
        <f>IF(N270="nulová",J270,0)</f>
        <v>0</v>
      </c>
      <c r="BJ270" s="15" t="s">
        <v>83</v>
      </c>
      <c r="BK270" s="199">
        <f>ROUND(I270*H270,2)</f>
        <v>0</v>
      </c>
      <c r="BL270" s="15" t="s">
        <v>165</v>
      </c>
      <c r="BM270" s="198" t="s">
        <v>513</v>
      </c>
    </row>
    <row r="271" spans="1:65" s="2" customFormat="1" ht="24.2" customHeight="1">
      <c r="A271" s="32"/>
      <c r="B271" s="33"/>
      <c r="C271" s="187" t="s">
        <v>514</v>
      </c>
      <c r="D271" s="187" t="s">
        <v>167</v>
      </c>
      <c r="E271" s="188" t="s">
        <v>515</v>
      </c>
      <c r="F271" s="189" t="s">
        <v>516</v>
      </c>
      <c r="G271" s="190" t="s">
        <v>297</v>
      </c>
      <c r="H271" s="191">
        <v>126.3</v>
      </c>
      <c r="I271" s="192"/>
      <c r="J271" s="193">
        <f>ROUND(I271*H271,2)</f>
        <v>0</v>
      </c>
      <c r="K271" s="189" t="s">
        <v>274</v>
      </c>
      <c r="L271" s="37"/>
      <c r="M271" s="194" t="s">
        <v>1</v>
      </c>
      <c r="N271" s="195" t="s">
        <v>41</v>
      </c>
      <c r="O271" s="69"/>
      <c r="P271" s="196">
        <f>O271*H271</f>
        <v>0</v>
      </c>
      <c r="Q271" s="196">
        <v>4E-05</v>
      </c>
      <c r="R271" s="196">
        <f>Q271*H271</f>
        <v>0.005052</v>
      </c>
      <c r="S271" s="196">
        <v>0</v>
      </c>
      <c r="T271" s="197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98" t="s">
        <v>165</v>
      </c>
      <c r="AT271" s="198" t="s">
        <v>167</v>
      </c>
      <c r="AU271" s="198" t="s">
        <v>85</v>
      </c>
      <c r="AY271" s="15" t="s">
        <v>166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15" t="s">
        <v>83</v>
      </c>
      <c r="BK271" s="199">
        <f>ROUND(I271*H271,2)</f>
        <v>0</v>
      </c>
      <c r="BL271" s="15" t="s">
        <v>165</v>
      </c>
      <c r="BM271" s="198" t="s">
        <v>517</v>
      </c>
    </row>
    <row r="272" spans="1:65" s="2" customFormat="1" ht="33" customHeight="1">
      <c r="A272" s="32"/>
      <c r="B272" s="33"/>
      <c r="C272" s="187" t="s">
        <v>518</v>
      </c>
      <c r="D272" s="187" t="s">
        <v>167</v>
      </c>
      <c r="E272" s="188" t="s">
        <v>519</v>
      </c>
      <c r="F272" s="189" t="s">
        <v>520</v>
      </c>
      <c r="G272" s="190" t="s">
        <v>170</v>
      </c>
      <c r="H272" s="191">
        <v>2</v>
      </c>
      <c r="I272" s="192"/>
      <c r="J272" s="193">
        <f>ROUND(I272*H272,2)</f>
        <v>0</v>
      </c>
      <c r="K272" s="189" t="s">
        <v>274</v>
      </c>
      <c r="L272" s="37"/>
      <c r="M272" s="194" t="s">
        <v>1</v>
      </c>
      <c r="N272" s="195" t="s">
        <v>41</v>
      </c>
      <c r="O272" s="69"/>
      <c r="P272" s="196">
        <f>O272*H272</f>
        <v>0</v>
      </c>
      <c r="Q272" s="196">
        <v>0.22418</v>
      </c>
      <c r="R272" s="196">
        <f>Q272*H272</f>
        <v>0.44836</v>
      </c>
      <c r="S272" s="196">
        <v>0.173</v>
      </c>
      <c r="T272" s="197">
        <f>S272*H272</f>
        <v>0.346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98" t="s">
        <v>165</v>
      </c>
      <c r="AT272" s="198" t="s">
        <v>167</v>
      </c>
      <c r="AU272" s="198" t="s">
        <v>85</v>
      </c>
      <c r="AY272" s="15" t="s">
        <v>166</v>
      </c>
      <c r="BE272" s="199">
        <f>IF(N272="základní",J272,0)</f>
        <v>0</v>
      </c>
      <c r="BF272" s="199">
        <f>IF(N272="snížená",J272,0)</f>
        <v>0</v>
      </c>
      <c r="BG272" s="199">
        <f>IF(N272="zákl. přenesená",J272,0)</f>
        <v>0</v>
      </c>
      <c r="BH272" s="199">
        <f>IF(N272="sníž. přenesená",J272,0)</f>
        <v>0</v>
      </c>
      <c r="BI272" s="199">
        <f>IF(N272="nulová",J272,0)</f>
        <v>0</v>
      </c>
      <c r="BJ272" s="15" t="s">
        <v>83</v>
      </c>
      <c r="BK272" s="199">
        <f>ROUND(I272*H272,2)</f>
        <v>0</v>
      </c>
      <c r="BL272" s="15" t="s">
        <v>165</v>
      </c>
      <c r="BM272" s="198" t="s">
        <v>521</v>
      </c>
    </row>
    <row r="273" spans="1:65" s="2" customFormat="1" ht="37.9" customHeight="1">
      <c r="A273" s="32"/>
      <c r="B273" s="33"/>
      <c r="C273" s="187" t="s">
        <v>522</v>
      </c>
      <c r="D273" s="187" t="s">
        <v>167</v>
      </c>
      <c r="E273" s="188" t="s">
        <v>523</v>
      </c>
      <c r="F273" s="189" t="s">
        <v>524</v>
      </c>
      <c r="G273" s="190" t="s">
        <v>382</v>
      </c>
      <c r="H273" s="191">
        <v>27.2</v>
      </c>
      <c r="I273" s="192"/>
      <c r="J273" s="193">
        <f>ROUND(I273*H273,2)</f>
        <v>0</v>
      </c>
      <c r="K273" s="189" t="s">
        <v>274</v>
      </c>
      <c r="L273" s="37"/>
      <c r="M273" s="194" t="s">
        <v>1</v>
      </c>
      <c r="N273" s="195" t="s">
        <v>41</v>
      </c>
      <c r="O273" s="69"/>
      <c r="P273" s="196">
        <f>O273*H273</f>
        <v>0</v>
      </c>
      <c r="Q273" s="196">
        <v>0.00281</v>
      </c>
      <c r="R273" s="196">
        <f>Q273*H273</f>
        <v>0.076432</v>
      </c>
      <c r="S273" s="196">
        <v>0</v>
      </c>
      <c r="T273" s="197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98" t="s">
        <v>165</v>
      </c>
      <c r="AT273" s="198" t="s">
        <v>167</v>
      </c>
      <c r="AU273" s="198" t="s">
        <v>85</v>
      </c>
      <c r="AY273" s="15" t="s">
        <v>166</v>
      </c>
      <c r="BE273" s="199">
        <f>IF(N273="základní",J273,0)</f>
        <v>0</v>
      </c>
      <c r="BF273" s="199">
        <f>IF(N273="snížená",J273,0)</f>
        <v>0</v>
      </c>
      <c r="BG273" s="199">
        <f>IF(N273="zákl. přenesená",J273,0)</f>
        <v>0</v>
      </c>
      <c r="BH273" s="199">
        <f>IF(N273="sníž. přenesená",J273,0)</f>
        <v>0</v>
      </c>
      <c r="BI273" s="199">
        <f>IF(N273="nulová",J273,0)</f>
        <v>0</v>
      </c>
      <c r="BJ273" s="15" t="s">
        <v>83</v>
      </c>
      <c r="BK273" s="199">
        <f>ROUND(I273*H273,2)</f>
        <v>0</v>
      </c>
      <c r="BL273" s="15" t="s">
        <v>165</v>
      </c>
      <c r="BM273" s="198" t="s">
        <v>525</v>
      </c>
    </row>
    <row r="274" spans="2:51" s="13" customFormat="1" ht="11.25">
      <c r="B274" s="200"/>
      <c r="C274" s="201"/>
      <c r="D274" s="202" t="s">
        <v>178</v>
      </c>
      <c r="E274" s="203" t="s">
        <v>1</v>
      </c>
      <c r="F274" s="204" t="s">
        <v>526</v>
      </c>
      <c r="G274" s="201"/>
      <c r="H274" s="205">
        <v>27.2</v>
      </c>
      <c r="I274" s="206"/>
      <c r="J274" s="201"/>
      <c r="K274" s="201"/>
      <c r="L274" s="207"/>
      <c r="M274" s="208"/>
      <c r="N274" s="209"/>
      <c r="O274" s="209"/>
      <c r="P274" s="209"/>
      <c r="Q274" s="209"/>
      <c r="R274" s="209"/>
      <c r="S274" s="209"/>
      <c r="T274" s="210"/>
      <c r="AT274" s="211" t="s">
        <v>178</v>
      </c>
      <c r="AU274" s="211" t="s">
        <v>85</v>
      </c>
      <c r="AV274" s="13" t="s">
        <v>85</v>
      </c>
      <c r="AW274" s="13" t="s">
        <v>32</v>
      </c>
      <c r="AX274" s="13" t="s">
        <v>83</v>
      </c>
      <c r="AY274" s="211" t="s">
        <v>166</v>
      </c>
    </row>
    <row r="275" spans="1:65" s="2" customFormat="1" ht="37.9" customHeight="1">
      <c r="A275" s="32"/>
      <c r="B275" s="33"/>
      <c r="C275" s="187" t="s">
        <v>527</v>
      </c>
      <c r="D275" s="187" t="s">
        <v>167</v>
      </c>
      <c r="E275" s="188" t="s">
        <v>528</v>
      </c>
      <c r="F275" s="189" t="s">
        <v>529</v>
      </c>
      <c r="G275" s="190" t="s">
        <v>273</v>
      </c>
      <c r="H275" s="191">
        <v>1.055</v>
      </c>
      <c r="I275" s="192"/>
      <c r="J275" s="193">
        <f>ROUND(I275*H275,2)</f>
        <v>0</v>
      </c>
      <c r="K275" s="189" t="s">
        <v>274</v>
      </c>
      <c r="L275" s="37"/>
      <c r="M275" s="194" t="s">
        <v>1</v>
      </c>
      <c r="N275" s="195" t="s">
        <v>41</v>
      </c>
      <c r="O275" s="69"/>
      <c r="P275" s="196">
        <f>O275*H275</f>
        <v>0</v>
      </c>
      <c r="Q275" s="196">
        <v>0</v>
      </c>
      <c r="R275" s="196">
        <f>Q275*H275</f>
        <v>0</v>
      </c>
      <c r="S275" s="196">
        <v>2.2</v>
      </c>
      <c r="T275" s="197">
        <f>S275*H275</f>
        <v>2.321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98" t="s">
        <v>165</v>
      </c>
      <c r="AT275" s="198" t="s">
        <v>167</v>
      </c>
      <c r="AU275" s="198" t="s">
        <v>85</v>
      </c>
      <c r="AY275" s="15" t="s">
        <v>166</v>
      </c>
      <c r="BE275" s="199">
        <f>IF(N275="základní",J275,0)</f>
        <v>0</v>
      </c>
      <c r="BF275" s="199">
        <f>IF(N275="snížená",J275,0)</f>
        <v>0</v>
      </c>
      <c r="BG275" s="199">
        <f>IF(N275="zákl. přenesená",J275,0)</f>
        <v>0</v>
      </c>
      <c r="BH275" s="199">
        <f>IF(N275="sníž. přenesená",J275,0)</f>
        <v>0</v>
      </c>
      <c r="BI275" s="199">
        <f>IF(N275="nulová",J275,0)</f>
        <v>0</v>
      </c>
      <c r="BJ275" s="15" t="s">
        <v>83</v>
      </c>
      <c r="BK275" s="199">
        <f>ROUND(I275*H275,2)</f>
        <v>0</v>
      </c>
      <c r="BL275" s="15" t="s">
        <v>165</v>
      </c>
      <c r="BM275" s="198" t="s">
        <v>530</v>
      </c>
    </row>
    <row r="276" spans="2:51" s="13" customFormat="1" ht="11.25">
      <c r="B276" s="200"/>
      <c r="C276" s="201"/>
      <c r="D276" s="202" t="s">
        <v>178</v>
      </c>
      <c r="E276" s="203" t="s">
        <v>1</v>
      </c>
      <c r="F276" s="204" t="s">
        <v>531</v>
      </c>
      <c r="G276" s="201"/>
      <c r="H276" s="205">
        <v>1.055</v>
      </c>
      <c r="I276" s="206"/>
      <c r="J276" s="201"/>
      <c r="K276" s="201"/>
      <c r="L276" s="207"/>
      <c r="M276" s="208"/>
      <c r="N276" s="209"/>
      <c r="O276" s="209"/>
      <c r="P276" s="209"/>
      <c r="Q276" s="209"/>
      <c r="R276" s="209"/>
      <c r="S276" s="209"/>
      <c r="T276" s="210"/>
      <c r="AT276" s="211" t="s">
        <v>178</v>
      </c>
      <c r="AU276" s="211" t="s">
        <v>85</v>
      </c>
      <c r="AV276" s="13" t="s">
        <v>85</v>
      </c>
      <c r="AW276" s="13" t="s">
        <v>32</v>
      </c>
      <c r="AX276" s="13" t="s">
        <v>83</v>
      </c>
      <c r="AY276" s="211" t="s">
        <v>166</v>
      </c>
    </row>
    <row r="277" spans="1:65" s="2" customFormat="1" ht="24.2" customHeight="1">
      <c r="A277" s="32"/>
      <c r="B277" s="33"/>
      <c r="C277" s="187" t="s">
        <v>532</v>
      </c>
      <c r="D277" s="187" t="s">
        <v>167</v>
      </c>
      <c r="E277" s="188" t="s">
        <v>533</v>
      </c>
      <c r="F277" s="189" t="s">
        <v>534</v>
      </c>
      <c r="G277" s="190" t="s">
        <v>297</v>
      </c>
      <c r="H277" s="191">
        <v>2.1</v>
      </c>
      <c r="I277" s="192"/>
      <c r="J277" s="193">
        <f>ROUND(I277*H277,2)</f>
        <v>0</v>
      </c>
      <c r="K277" s="189" t="s">
        <v>274</v>
      </c>
      <c r="L277" s="37"/>
      <c r="M277" s="194" t="s">
        <v>1</v>
      </c>
      <c r="N277" s="195" t="s">
        <v>41</v>
      </c>
      <c r="O277" s="69"/>
      <c r="P277" s="196">
        <f>O277*H277</f>
        <v>0</v>
      </c>
      <c r="Q277" s="196">
        <v>0</v>
      </c>
      <c r="R277" s="196">
        <f>Q277*H277</f>
        <v>0</v>
      </c>
      <c r="S277" s="196">
        <v>0.055</v>
      </c>
      <c r="T277" s="197">
        <f>S277*H277</f>
        <v>0.1155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98" t="s">
        <v>165</v>
      </c>
      <c r="AT277" s="198" t="s">
        <v>167</v>
      </c>
      <c r="AU277" s="198" t="s">
        <v>85</v>
      </c>
      <c r="AY277" s="15" t="s">
        <v>166</v>
      </c>
      <c r="BE277" s="199">
        <f>IF(N277="základní",J277,0)</f>
        <v>0</v>
      </c>
      <c r="BF277" s="199">
        <f>IF(N277="snížená",J277,0)</f>
        <v>0</v>
      </c>
      <c r="BG277" s="199">
        <f>IF(N277="zákl. přenesená",J277,0)</f>
        <v>0</v>
      </c>
      <c r="BH277" s="199">
        <f>IF(N277="sníž. přenesená",J277,0)</f>
        <v>0</v>
      </c>
      <c r="BI277" s="199">
        <f>IF(N277="nulová",J277,0)</f>
        <v>0</v>
      </c>
      <c r="BJ277" s="15" t="s">
        <v>83</v>
      </c>
      <c r="BK277" s="199">
        <f>ROUND(I277*H277,2)</f>
        <v>0</v>
      </c>
      <c r="BL277" s="15" t="s">
        <v>165</v>
      </c>
      <c r="BM277" s="198" t="s">
        <v>535</v>
      </c>
    </row>
    <row r="278" spans="2:51" s="13" customFormat="1" ht="11.25">
      <c r="B278" s="200"/>
      <c r="C278" s="201"/>
      <c r="D278" s="202" t="s">
        <v>178</v>
      </c>
      <c r="E278" s="203" t="s">
        <v>1</v>
      </c>
      <c r="F278" s="204" t="s">
        <v>536</v>
      </c>
      <c r="G278" s="201"/>
      <c r="H278" s="205">
        <v>0.9</v>
      </c>
      <c r="I278" s="206"/>
      <c r="J278" s="201"/>
      <c r="K278" s="201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178</v>
      </c>
      <c r="AU278" s="211" t="s">
        <v>85</v>
      </c>
      <c r="AV278" s="13" t="s">
        <v>85</v>
      </c>
      <c r="AW278" s="13" t="s">
        <v>32</v>
      </c>
      <c r="AX278" s="13" t="s">
        <v>76</v>
      </c>
      <c r="AY278" s="211" t="s">
        <v>166</v>
      </c>
    </row>
    <row r="279" spans="2:51" s="13" customFormat="1" ht="11.25">
      <c r="B279" s="200"/>
      <c r="C279" s="201"/>
      <c r="D279" s="202" t="s">
        <v>178</v>
      </c>
      <c r="E279" s="203" t="s">
        <v>1</v>
      </c>
      <c r="F279" s="204" t="s">
        <v>537</v>
      </c>
      <c r="G279" s="201"/>
      <c r="H279" s="205">
        <v>1.2</v>
      </c>
      <c r="I279" s="206"/>
      <c r="J279" s="201"/>
      <c r="K279" s="201"/>
      <c r="L279" s="207"/>
      <c r="M279" s="208"/>
      <c r="N279" s="209"/>
      <c r="O279" s="209"/>
      <c r="P279" s="209"/>
      <c r="Q279" s="209"/>
      <c r="R279" s="209"/>
      <c r="S279" s="209"/>
      <c r="T279" s="210"/>
      <c r="AT279" s="211" t="s">
        <v>178</v>
      </c>
      <c r="AU279" s="211" t="s">
        <v>85</v>
      </c>
      <c r="AV279" s="13" t="s">
        <v>85</v>
      </c>
      <c r="AW279" s="13" t="s">
        <v>32</v>
      </c>
      <c r="AX279" s="13" t="s">
        <v>76</v>
      </c>
      <c r="AY279" s="211" t="s">
        <v>166</v>
      </c>
    </row>
    <row r="280" spans="1:65" s="2" customFormat="1" ht="24.2" customHeight="1">
      <c r="A280" s="32"/>
      <c r="B280" s="33"/>
      <c r="C280" s="187" t="s">
        <v>538</v>
      </c>
      <c r="D280" s="187" t="s">
        <v>167</v>
      </c>
      <c r="E280" s="188" t="s">
        <v>539</v>
      </c>
      <c r="F280" s="189" t="s">
        <v>540</v>
      </c>
      <c r="G280" s="190" t="s">
        <v>297</v>
      </c>
      <c r="H280" s="191">
        <v>9.6</v>
      </c>
      <c r="I280" s="192"/>
      <c r="J280" s="193">
        <f>ROUND(I280*H280,2)</f>
        <v>0</v>
      </c>
      <c r="K280" s="189" t="s">
        <v>274</v>
      </c>
      <c r="L280" s="37"/>
      <c r="M280" s="194" t="s">
        <v>1</v>
      </c>
      <c r="N280" s="195" t="s">
        <v>41</v>
      </c>
      <c r="O280" s="69"/>
      <c r="P280" s="196">
        <f>O280*H280</f>
        <v>0</v>
      </c>
      <c r="Q280" s="196">
        <v>0</v>
      </c>
      <c r="R280" s="196">
        <f>Q280*H280</f>
        <v>0</v>
      </c>
      <c r="S280" s="196">
        <v>0.065</v>
      </c>
      <c r="T280" s="197">
        <f>S280*H280</f>
        <v>0.624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98" t="s">
        <v>165</v>
      </c>
      <c r="AT280" s="198" t="s">
        <v>167</v>
      </c>
      <c r="AU280" s="198" t="s">
        <v>85</v>
      </c>
      <c r="AY280" s="15" t="s">
        <v>166</v>
      </c>
      <c r="BE280" s="199">
        <f>IF(N280="základní",J280,0)</f>
        <v>0</v>
      </c>
      <c r="BF280" s="199">
        <f>IF(N280="snížená",J280,0)</f>
        <v>0</v>
      </c>
      <c r="BG280" s="199">
        <f>IF(N280="zákl. přenesená",J280,0)</f>
        <v>0</v>
      </c>
      <c r="BH280" s="199">
        <f>IF(N280="sníž. přenesená",J280,0)</f>
        <v>0</v>
      </c>
      <c r="BI280" s="199">
        <f>IF(N280="nulová",J280,0)</f>
        <v>0</v>
      </c>
      <c r="BJ280" s="15" t="s">
        <v>83</v>
      </c>
      <c r="BK280" s="199">
        <f>ROUND(I280*H280,2)</f>
        <v>0</v>
      </c>
      <c r="BL280" s="15" t="s">
        <v>165</v>
      </c>
      <c r="BM280" s="198" t="s">
        <v>541</v>
      </c>
    </row>
    <row r="281" spans="2:51" s="13" customFormat="1" ht="11.25">
      <c r="B281" s="200"/>
      <c r="C281" s="201"/>
      <c r="D281" s="202" t="s">
        <v>178</v>
      </c>
      <c r="E281" s="203" t="s">
        <v>1</v>
      </c>
      <c r="F281" s="204" t="s">
        <v>542</v>
      </c>
      <c r="G281" s="201"/>
      <c r="H281" s="205">
        <v>9.6</v>
      </c>
      <c r="I281" s="206"/>
      <c r="J281" s="201"/>
      <c r="K281" s="201"/>
      <c r="L281" s="207"/>
      <c r="M281" s="208"/>
      <c r="N281" s="209"/>
      <c r="O281" s="209"/>
      <c r="P281" s="209"/>
      <c r="Q281" s="209"/>
      <c r="R281" s="209"/>
      <c r="S281" s="209"/>
      <c r="T281" s="210"/>
      <c r="AT281" s="211" t="s">
        <v>178</v>
      </c>
      <c r="AU281" s="211" t="s">
        <v>85</v>
      </c>
      <c r="AV281" s="13" t="s">
        <v>85</v>
      </c>
      <c r="AW281" s="13" t="s">
        <v>32</v>
      </c>
      <c r="AX281" s="13" t="s">
        <v>83</v>
      </c>
      <c r="AY281" s="211" t="s">
        <v>166</v>
      </c>
    </row>
    <row r="282" spans="1:65" s="2" customFormat="1" ht="21.75" customHeight="1">
      <c r="A282" s="32"/>
      <c r="B282" s="33"/>
      <c r="C282" s="187" t="s">
        <v>543</v>
      </c>
      <c r="D282" s="187" t="s">
        <v>167</v>
      </c>
      <c r="E282" s="188" t="s">
        <v>544</v>
      </c>
      <c r="F282" s="189" t="s">
        <v>545</v>
      </c>
      <c r="G282" s="190" t="s">
        <v>297</v>
      </c>
      <c r="H282" s="191">
        <v>10.8</v>
      </c>
      <c r="I282" s="192"/>
      <c r="J282" s="193">
        <f>ROUND(I282*H282,2)</f>
        <v>0</v>
      </c>
      <c r="K282" s="189" t="s">
        <v>274</v>
      </c>
      <c r="L282" s="37"/>
      <c r="M282" s="194" t="s">
        <v>1</v>
      </c>
      <c r="N282" s="195" t="s">
        <v>41</v>
      </c>
      <c r="O282" s="69"/>
      <c r="P282" s="196">
        <f>O282*H282</f>
        <v>0</v>
      </c>
      <c r="Q282" s="196">
        <v>0</v>
      </c>
      <c r="R282" s="196">
        <f>Q282*H282</f>
        <v>0</v>
      </c>
      <c r="S282" s="196">
        <v>0.076</v>
      </c>
      <c r="T282" s="197">
        <f>S282*H282</f>
        <v>0.8208000000000001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98" t="s">
        <v>165</v>
      </c>
      <c r="AT282" s="198" t="s">
        <v>167</v>
      </c>
      <c r="AU282" s="198" t="s">
        <v>85</v>
      </c>
      <c r="AY282" s="15" t="s">
        <v>166</v>
      </c>
      <c r="BE282" s="199">
        <f>IF(N282="základní",J282,0)</f>
        <v>0</v>
      </c>
      <c r="BF282" s="199">
        <f>IF(N282="snížená",J282,0)</f>
        <v>0</v>
      </c>
      <c r="BG282" s="199">
        <f>IF(N282="zákl. přenesená",J282,0)</f>
        <v>0</v>
      </c>
      <c r="BH282" s="199">
        <f>IF(N282="sníž. přenesená",J282,0)</f>
        <v>0</v>
      </c>
      <c r="BI282" s="199">
        <f>IF(N282="nulová",J282,0)</f>
        <v>0</v>
      </c>
      <c r="BJ282" s="15" t="s">
        <v>83</v>
      </c>
      <c r="BK282" s="199">
        <f>ROUND(I282*H282,2)</f>
        <v>0</v>
      </c>
      <c r="BL282" s="15" t="s">
        <v>165</v>
      </c>
      <c r="BM282" s="198" t="s">
        <v>546</v>
      </c>
    </row>
    <row r="283" spans="2:51" s="13" customFormat="1" ht="11.25">
      <c r="B283" s="200"/>
      <c r="C283" s="201"/>
      <c r="D283" s="202" t="s">
        <v>178</v>
      </c>
      <c r="E283" s="203" t="s">
        <v>1</v>
      </c>
      <c r="F283" s="204" t="s">
        <v>547</v>
      </c>
      <c r="G283" s="201"/>
      <c r="H283" s="205">
        <v>10.8</v>
      </c>
      <c r="I283" s="206"/>
      <c r="J283" s="201"/>
      <c r="K283" s="201"/>
      <c r="L283" s="207"/>
      <c r="M283" s="208"/>
      <c r="N283" s="209"/>
      <c r="O283" s="209"/>
      <c r="P283" s="209"/>
      <c r="Q283" s="209"/>
      <c r="R283" s="209"/>
      <c r="S283" s="209"/>
      <c r="T283" s="210"/>
      <c r="AT283" s="211" t="s">
        <v>178</v>
      </c>
      <c r="AU283" s="211" t="s">
        <v>85</v>
      </c>
      <c r="AV283" s="13" t="s">
        <v>85</v>
      </c>
      <c r="AW283" s="13" t="s">
        <v>32</v>
      </c>
      <c r="AX283" s="13" t="s">
        <v>83</v>
      </c>
      <c r="AY283" s="211" t="s">
        <v>166</v>
      </c>
    </row>
    <row r="284" spans="1:65" s="2" customFormat="1" ht="24.2" customHeight="1">
      <c r="A284" s="32"/>
      <c r="B284" s="33"/>
      <c r="C284" s="187" t="s">
        <v>548</v>
      </c>
      <c r="D284" s="187" t="s">
        <v>167</v>
      </c>
      <c r="E284" s="188" t="s">
        <v>549</v>
      </c>
      <c r="F284" s="189" t="s">
        <v>550</v>
      </c>
      <c r="G284" s="190" t="s">
        <v>273</v>
      </c>
      <c r="H284" s="191">
        <v>0.207</v>
      </c>
      <c r="I284" s="192"/>
      <c r="J284" s="193">
        <f>ROUND(I284*H284,2)</f>
        <v>0</v>
      </c>
      <c r="K284" s="189" t="s">
        <v>274</v>
      </c>
      <c r="L284" s="37"/>
      <c r="M284" s="194" t="s">
        <v>1</v>
      </c>
      <c r="N284" s="195" t="s">
        <v>41</v>
      </c>
      <c r="O284" s="69"/>
      <c r="P284" s="196">
        <f>O284*H284</f>
        <v>0</v>
      </c>
      <c r="Q284" s="196">
        <v>0</v>
      </c>
      <c r="R284" s="196">
        <f>Q284*H284</f>
        <v>0</v>
      </c>
      <c r="S284" s="196">
        <v>1.8</v>
      </c>
      <c r="T284" s="197">
        <f>S284*H284</f>
        <v>0.3726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98" t="s">
        <v>165</v>
      </c>
      <c r="AT284" s="198" t="s">
        <v>167</v>
      </c>
      <c r="AU284" s="198" t="s">
        <v>85</v>
      </c>
      <c r="AY284" s="15" t="s">
        <v>166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15" t="s">
        <v>83</v>
      </c>
      <c r="BK284" s="199">
        <f>ROUND(I284*H284,2)</f>
        <v>0</v>
      </c>
      <c r="BL284" s="15" t="s">
        <v>165</v>
      </c>
      <c r="BM284" s="198" t="s">
        <v>551</v>
      </c>
    </row>
    <row r="285" spans="2:51" s="13" customFormat="1" ht="11.25">
      <c r="B285" s="200"/>
      <c r="C285" s="201"/>
      <c r="D285" s="202" t="s">
        <v>178</v>
      </c>
      <c r="E285" s="203" t="s">
        <v>1</v>
      </c>
      <c r="F285" s="204" t="s">
        <v>552</v>
      </c>
      <c r="G285" s="201"/>
      <c r="H285" s="205">
        <v>0.207</v>
      </c>
      <c r="I285" s="206"/>
      <c r="J285" s="201"/>
      <c r="K285" s="201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178</v>
      </c>
      <c r="AU285" s="211" t="s">
        <v>85</v>
      </c>
      <c r="AV285" s="13" t="s">
        <v>85</v>
      </c>
      <c r="AW285" s="13" t="s">
        <v>32</v>
      </c>
      <c r="AX285" s="13" t="s">
        <v>83</v>
      </c>
      <c r="AY285" s="211" t="s">
        <v>166</v>
      </c>
    </row>
    <row r="286" spans="1:65" s="2" customFormat="1" ht="24.2" customHeight="1">
      <c r="A286" s="32"/>
      <c r="B286" s="33"/>
      <c r="C286" s="187" t="s">
        <v>553</v>
      </c>
      <c r="D286" s="187" t="s">
        <v>167</v>
      </c>
      <c r="E286" s="188" t="s">
        <v>554</v>
      </c>
      <c r="F286" s="189" t="s">
        <v>555</v>
      </c>
      <c r="G286" s="190" t="s">
        <v>273</v>
      </c>
      <c r="H286" s="191">
        <v>1.829</v>
      </c>
      <c r="I286" s="192"/>
      <c r="J286" s="193">
        <f>ROUND(I286*H286,2)</f>
        <v>0</v>
      </c>
      <c r="K286" s="189" t="s">
        <v>274</v>
      </c>
      <c r="L286" s="37"/>
      <c r="M286" s="194" t="s">
        <v>1</v>
      </c>
      <c r="N286" s="195" t="s">
        <v>41</v>
      </c>
      <c r="O286" s="69"/>
      <c r="P286" s="196">
        <f>O286*H286</f>
        <v>0</v>
      </c>
      <c r="Q286" s="196">
        <v>0</v>
      </c>
      <c r="R286" s="196">
        <f>Q286*H286</f>
        <v>0</v>
      </c>
      <c r="S286" s="196">
        <v>1.8</v>
      </c>
      <c r="T286" s="197">
        <f>S286*H286</f>
        <v>3.2922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98" t="s">
        <v>165</v>
      </c>
      <c r="AT286" s="198" t="s">
        <v>167</v>
      </c>
      <c r="AU286" s="198" t="s">
        <v>85</v>
      </c>
      <c r="AY286" s="15" t="s">
        <v>166</v>
      </c>
      <c r="BE286" s="199">
        <f>IF(N286="základní",J286,0)</f>
        <v>0</v>
      </c>
      <c r="BF286" s="199">
        <f>IF(N286="snížená",J286,0)</f>
        <v>0</v>
      </c>
      <c r="BG286" s="199">
        <f>IF(N286="zákl. přenesená",J286,0)</f>
        <v>0</v>
      </c>
      <c r="BH286" s="199">
        <f>IF(N286="sníž. přenesená",J286,0)</f>
        <v>0</v>
      </c>
      <c r="BI286" s="199">
        <f>IF(N286="nulová",J286,0)</f>
        <v>0</v>
      </c>
      <c r="BJ286" s="15" t="s">
        <v>83</v>
      </c>
      <c r="BK286" s="199">
        <f>ROUND(I286*H286,2)</f>
        <v>0</v>
      </c>
      <c r="BL286" s="15" t="s">
        <v>165</v>
      </c>
      <c r="BM286" s="198" t="s">
        <v>556</v>
      </c>
    </row>
    <row r="287" spans="2:51" s="13" customFormat="1" ht="11.25">
      <c r="B287" s="200"/>
      <c r="C287" s="201"/>
      <c r="D287" s="202" t="s">
        <v>178</v>
      </c>
      <c r="E287" s="203" t="s">
        <v>1</v>
      </c>
      <c r="F287" s="204" t="s">
        <v>557</v>
      </c>
      <c r="G287" s="201"/>
      <c r="H287" s="205">
        <v>1.415</v>
      </c>
      <c r="I287" s="206"/>
      <c r="J287" s="201"/>
      <c r="K287" s="201"/>
      <c r="L287" s="207"/>
      <c r="M287" s="208"/>
      <c r="N287" s="209"/>
      <c r="O287" s="209"/>
      <c r="P287" s="209"/>
      <c r="Q287" s="209"/>
      <c r="R287" s="209"/>
      <c r="S287" s="209"/>
      <c r="T287" s="210"/>
      <c r="AT287" s="211" t="s">
        <v>178</v>
      </c>
      <c r="AU287" s="211" t="s">
        <v>85</v>
      </c>
      <c r="AV287" s="13" t="s">
        <v>85</v>
      </c>
      <c r="AW287" s="13" t="s">
        <v>32</v>
      </c>
      <c r="AX287" s="13" t="s">
        <v>76</v>
      </c>
      <c r="AY287" s="211" t="s">
        <v>166</v>
      </c>
    </row>
    <row r="288" spans="2:51" s="13" customFormat="1" ht="11.25">
      <c r="B288" s="200"/>
      <c r="C288" s="201"/>
      <c r="D288" s="202" t="s">
        <v>178</v>
      </c>
      <c r="E288" s="203" t="s">
        <v>1</v>
      </c>
      <c r="F288" s="204" t="s">
        <v>558</v>
      </c>
      <c r="G288" s="201"/>
      <c r="H288" s="205">
        <v>0.414</v>
      </c>
      <c r="I288" s="206"/>
      <c r="J288" s="201"/>
      <c r="K288" s="201"/>
      <c r="L288" s="207"/>
      <c r="M288" s="208"/>
      <c r="N288" s="209"/>
      <c r="O288" s="209"/>
      <c r="P288" s="209"/>
      <c r="Q288" s="209"/>
      <c r="R288" s="209"/>
      <c r="S288" s="209"/>
      <c r="T288" s="210"/>
      <c r="AT288" s="211" t="s">
        <v>178</v>
      </c>
      <c r="AU288" s="211" t="s">
        <v>85</v>
      </c>
      <c r="AV288" s="13" t="s">
        <v>85</v>
      </c>
      <c r="AW288" s="13" t="s">
        <v>32</v>
      </c>
      <c r="AX288" s="13" t="s">
        <v>76</v>
      </c>
      <c r="AY288" s="211" t="s">
        <v>166</v>
      </c>
    </row>
    <row r="289" spans="1:65" s="2" customFormat="1" ht="24.2" customHeight="1">
      <c r="A289" s="32"/>
      <c r="B289" s="33"/>
      <c r="C289" s="187" t="s">
        <v>559</v>
      </c>
      <c r="D289" s="187" t="s">
        <v>167</v>
      </c>
      <c r="E289" s="188" t="s">
        <v>560</v>
      </c>
      <c r="F289" s="189" t="s">
        <v>561</v>
      </c>
      <c r="G289" s="190" t="s">
        <v>273</v>
      </c>
      <c r="H289" s="191">
        <v>8.146</v>
      </c>
      <c r="I289" s="192"/>
      <c r="J289" s="193">
        <f>ROUND(I289*H289,2)</f>
        <v>0</v>
      </c>
      <c r="K289" s="189" t="s">
        <v>274</v>
      </c>
      <c r="L289" s="37"/>
      <c r="M289" s="194" t="s">
        <v>1</v>
      </c>
      <c r="N289" s="195" t="s">
        <v>41</v>
      </c>
      <c r="O289" s="69"/>
      <c r="P289" s="196">
        <f>O289*H289</f>
        <v>0</v>
      </c>
      <c r="Q289" s="196">
        <v>0</v>
      </c>
      <c r="R289" s="196">
        <f>Q289*H289</f>
        <v>0</v>
      </c>
      <c r="S289" s="196">
        <v>1.8</v>
      </c>
      <c r="T289" s="197">
        <f>S289*H289</f>
        <v>14.662800000000002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98" t="s">
        <v>165</v>
      </c>
      <c r="AT289" s="198" t="s">
        <v>167</v>
      </c>
      <c r="AU289" s="198" t="s">
        <v>85</v>
      </c>
      <c r="AY289" s="15" t="s">
        <v>166</v>
      </c>
      <c r="BE289" s="199">
        <f>IF(N289="základní",J289,0)</f>
        <v>0</v>
      </c>
      <c r="BF289" s="199">
        <f>IF(N289="snížená",J289,0)</f>
        <v>0</v>
      </c>
      <c r="BG289" s="199">
        <f>IF(N289="zákl. přenesená",J289,0)</f>
        <v>0</v>
      </c>
      <c r="BH289" s="199">
        <f>IF(N289="sníž. přenesená",J289,0)</f>
        <v>0</v>
      </c>
      <c r="BI289" s="199">
        <f>IF(N289="nulová",J289,0)</f>
        <v>0</v>
      </c>
      <c r="BJ289" s="15" t="s">
        <v>83</v>
      </c>
      <c r="BK289" s="199">
        <f>ROUND(I289*H289,2)</f>
        <v>0</v>
      </c>
      <c r="BL289" s="15" t="s">
        <v>165</v>
      </c>
      <c r="BM289" s="198" t="s">
        <v>562</v>
      </c>
    </row>
    <row r="290" spans="2:51" s="13" customFormat="1" ht="11.25">
      <c r="B290" s="200"/>
      <c r="C290" s="201"/>
      <c r="D290" s="202" t="s">
        <v>178</v>
      </c>
      <c r="E290" s="203" t="s">
        <v>1</v>
      </c>
      <c r="F290" s="204" t="s">
        <v>563</v>
      </c>
      <c r="G290" s="201"/>
      <c r="H290" s="205">
        <v>1.44</v>
      </c>
      <c r="I290" s="206"/>
      <c r="J290" s="201"/>
      <c r="K290" s="201"/>
      <c r="L290" s="207"/>
      <c r="M290" s="208"/>
      <c r="N290" s="209"/>
      <c r="O290" s="209"/>
      <c r="P290" s="209"/>
      <c r="Q290" s="209"/>
      <c r="R290" s="209"/>
      <c r="S290" s="209"/>
      <c r="T290" s="210"/>
      <c r="AT290" s="211" t="s">
        <v>178</v>
      </c>
      <c r="AU290" s="211" t="s">
        <v>85</v>
      </c>
      <c r="AV290" s="13" t="s">
        <v>85</v>
      </c>
      <c r="AW290" s="13" t="s">
        <v>32</v>
      </c>
      <c r="AX290" s="13" t="s">
        <v>76</v>
      </c>
      <c r="AY290" s="211" t="s">
        <v>166</v>
      </c>
    </row>
    <row r="291" spans="2:51" s="13" customFormat="1" ht="11.25">
      <c r="B291" s="200"/>
      <c r="C291" s="201"/>
      <c r="D291" s="202" t="s">
        <v>178</v>
      </c>
      <c r="E291" s="203" t="s">
        <v>1</v>
      </c>
      <c r="F291" s="204" t="s">
        <v>564</v>
      </c>
      <c r="G291" s="201"/>
      <c r="H291" s="205">
        <v>1.956</v>
      </c>
      <c r="I291" s="206"/>
      <c r="J291" s="201"/>
      <c r="K291" s="201"/>
      <c r="L291" s="207"/>
      <c r="M291" s="208"/>
      <c r="N291" s="209"/>
      <c r="O291" s="209"/>
      <c r="P291" s="209"/>
      <c r="Q291" s="209"/>
      <c r="R291" s="209"/>
      <c r="S291" s="209"/>
      <c r="T291" s="210"/>
      <c r="AT291" s="211" t="s">
        <v>178</v>
      </c>
      <c r="AU291" s="211" t="s">
        <v>85</v>
      </c>
      <c r="AV291" s="13" t="s">
        <v>85</v>
      </c>
      <c r="AW291" s="13" t="s">
        <v>32</v>
      </c>
      <c r="AX291" s="13" t="s">
        <v>76</v>
      </c>
      <c r="AY291" s="211" t="s">
        <v>166</v>
      </c>
    </row>
    <row r="292" spans="2:51" s="13" customFormat="1" ht="11.25">
      <c r="B292" s="200"/>
      <c r="C292" s="201"/>
      <c r="D292" s="202" t="s">
        <v>178</v>
      </c>
      <c r="E292" s="203" t="s">
        <v>1</v>
      </c>
      <c r="F292" s="204" t="s">
        <v>565</v>
      </c>
      <c r="G292" s="201"/>
      <c r="H292" s="205">
        <v>0.944</v>
      </c>
      <c r="I292" s="206"/>
      <c r="J292" s="201"/>
      <c r="K292" s="201"/>
      <c r="L292" s="207"/>
      <c r="M292" s="208"/>
      <c r="N292" s="209"/>
      <c r="O292" s="209"/>
      <c r="P292" s="209"/>
      <c r="Q292" s="209"/>
      <c r="R292" s="209"/>
      <c r="S292" s="209"/>
      <c r="T292" s="210"/>
      <c r="AT292" s="211" t="s">
        <v>178</v>
      </c>
      <c r="AU292" s="211" t="s">
        <v>85</v>
      </c>
      <c r="AV292" s="13" t="s">
        <v>85</v>
      </c>
      <c r="AW292" s="13" t="s">
        <v>32</v>
      </c>
      <c r="AX292" s="13" t="s">
        <v>76</v>
      </c>
      <c r="AY292" s="211" t="s">
        <v>166</v>
      </c>
    </row>
    <row r="293" spans="2:51" s="13" customFormat="1" ht="11.25">
      <c r="B293" s="200"/>
      <c r="C293" s="201"/>
      <c r="D293" s="202" t="s">
        <v>178</v>
      </c>
      <c r="E293" s="203" t="s">
        <v>1</v>
      </c>
      <c r="F293" s="204" t="s">
        <v>566</v>
      </c>
      <c r="G293" s="201"/>
      <c r="H293" s="205">
        <v>2.582</v>
      </c>
      <c r="I293" s="206"/>
      <c r="J293" s="201"/>
      <c r="K293" s="201"/>
      <c r="L293" s="207"/>
      <c r="M293" s="208"/>
      <c r="N293" s="209"/>
      <c r="O293" s="209"/>
      <c r="P293" s="209"/>
      <c r="Q293" s="209"/>
      <c r="R293" s="209"/>
      <c r="S293" s="209"/>
      <c r="T293" s="210"/>
      <c r="AT293" s="211" t="s">
        <v>178</v>
      </c>
      <c r="AU293" s="211" t="s">
        <v>85</v>
      </c>
      <c r="AV293" s="13" t="s">
        <v>85</v>
      </c>
      <c r="AW293" s="13" t="s">
        <v>32</v>
      </c>
      <c r="AX293" s="13" t="s">
        <v>76</v>
      </c>
      <c r="AY293" s="211" t="s">
        <v>166</v>
      </c>
    </row>
    <row r="294" spans="2:51" s="13" customFormat="1" ht="11.25">
      <c r="B294" s="200"/>
      <c r="C294" s="201"/>
      <c r="D294" s="202" t="s">
        <v>178</v>
      </c>
      <c r="E294" s="203" t="s">
        <v>1</v>
      </c>
      <c r="F294" s="204" t="s">
        <v>567</v>
      </c>
      <c r="G294" s="201"/>
      <c r="H294" s="205">
        <v>1.224</v>
      </c>
      <c r="I294" s="206"/>
      <c r="J294" s="201"/>
      <c r="K294" s="201"/>
      <c r="L294" s="207"/>
      <c r="M294" s="208"/>
      <c r="N294" s="209"/>
      <c r="O294" s="209"/>
      <c r="P294" s="209"/>
      <c r="Q294" s="209"/>
      <c r="R294" s="209"/>
      <c r="S294" s="209"/>
      <c r="T294" s="210"/>
      <c r="AT294" s="211" t="s">
        <v>178</v>
      </c>
      <c r="AU294" s="211" t="s">
        <v>85</v>
      </c>
      <c r="AV294" s="13" t="s">
        <v>85</v>
      </c>
      <c r="AW294" s="13" t="s">
        <v>32</v>
      </c>
      <c r="AX294" s="13" t="s">
        <v>76</v>
      </c>
      <c r="AY294" s="211" t="s">
        <v>166</v>
      </c>
    </row>
    <row r="295" spans="1:65" s="2" customFormat="1" ht="24.2" customHeight="1">
      <c r="A295" s="32"/>
      <c r="B295" s="33"/>
      <c r="C295" s="187" t="s">
        <v>568</v>
      </c>
      <c r="D295" s="187" t="s">
        <v>167</v>
      </c>
      <c r="E295" s="188" t="s">
        <v>569</v>
      </c>
      <c r="F295" s="189" t="s">
        <v>570</v>
      </c>
      <c r="G295" s="190" t="s">
        <v>382</v>
      </c>
      <c r="H295" s="191">
        <v>34.2</v>
      </c>
      <c r="I295" s="192"/>
      <c r="J295" s="193">
        <f>ROUND(I295*H295,2)</f>
        <v>0</v>
      </c>
      <c r="K295" s="189" t="s">
        <v>274</v>
      </c>
      <c r="L295" s="37"/>
      <c r="M295" s="194" t="s">
        <v>1</v>
      </c>
      <c r="N295" s="195" t="s">
        <v>41</v>
      </c>
      <c r="O295" s="69"/>
      <c r="P295" s="196">
        <f>O295*H295</f>
        <v>0</v>
      </c>
      <c r="Q295" s="196">
        <v>0</v>
      </c>
      <c r="R295" s="196">
        <f>Q295*H295</f>
        <v>0</v>
      </c>
      <c r="S295" s="196">
        <v>0.042</v>
      </c>
      <c r="T295" s="197">
        <f>S295*H295</f>
        <v>1.4364000000000001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98" t="s">
        <v>165</v>
      </c>
      <c r="AT295" s="198" t="s">
        <v>167</v>
      </c>
      <c r="AU295" s="198" t="s">
        <v>85</v>
      </c>
      <c r="AY295" s="15" t="s">
        <v>166</v>
      </c>
      <c r="BE295" s="199">
        <f>IF(N295="základní",J295,0)</f>
        <v>0</v>
      </c>
      <c r="BF295" s="199">
        <f>IF(N295="snížená",J295,0)</f>
        <v>0</v>
      </c>
      <c r="BG295" s="199">
        <f>IF(N295="zákl. přenesená",J295,0)</f>
        <v>0</v>
      </c>
      <c r="BH295" s="199">
        <f>IF(N295="sníž. přenesená",J295,0)</f>
        <v>0</v>
      </c>
      <c r="BI295" s="199">
        <f>IF(N295="nulová",J295,0)</f>
        <v>0</v>
      </c>
      <c r="BJ295" s="15" t="s">
        <v>83</v>
      </c>
      <c r="BK295" s="199">
        <f>ROUND(I295*H295,2)</f>
        <v>0</v>
      </c>
      <c r="BL295" s="15" t="s">
        <v>165</v>
      </c>
      <c r="BM295" s="198" t="s">
        <v>571</v>
      </c>
    </row>
    <row r="296" spans="2:51" s="13" customFormat="1" ht="11.25">
      <c r="B296" s="200"/>
      <c r="C296" s="201"/>
      <c r="D296" s="202" t="s">
        <v>178</v>
      </c>
      <c r="E296" s="203" t="s">
        <v>1</v>
      </c>
      <c r="F296" s="204" t="s">
        <v>572</v>
      </c>
      <c r="G296" s="201"/>
      <c r="H296" s="205">
        <v>4.5</v>
      </c>
      <c r="I296" s="206"/>
      <c r="J296" s="201"/>
      <c r="K296" s="201"/>
      <c r="L296" s="207"/>
      <c r="M296" s="208"/>
      <c r="N296" s="209"/>
      <c r="O296" s="209"/>
      <c r="P296" s="209"/>
      <c r="Q296" s="209"/>
      <c r="R296" s="209"/>
      <c r="S296" s="209"/>
      <c r="T296" s="210"/>
      <c r="AT296" s="211" t="s">
        <v>178</v>
      </c>
      <c r="AU296" s="211" t="s">
        <v>85</v>
      </c>
      <c r="AV296" s="13" t="s">
        <v>85</v>
      </c>
      <c r="AW296" s="13" t="s">
        <v>32</v>
      </c>
      <c r="AX296" s="13" t="s">
        <v>76</v>
      </c>
      <c r="AY296" s="211" t="s">
        <v>166</v>
      </c>
    </row>
    <row r="297" spans="2:51" s="13" customFormat="1" ht="11.25">
      <c r="B297" s="200"/>
      <c r="C297" s="201"/>
      <c r="D297" s="202" t="s">
        <v>178</v>
      </c>
      <c r="E297" s="203" t="s">
        <v>1</v>
      </c>
      <c r="F297" s="204" t="s">
        <v>573</v>
      </c>
      <c r="G297" s="201"/>
      <c r="H297" s="205">
        <v>6</v>
      </c>
      <c r="I297" s="206"/>
      <c r="J297" s="201"/>
      <c r="K297" s="201"/>
      <c r="L297" s="207"/>
      <c r="M297" s="208"/>
      <c r="N297" s="209"/>
      <c r="O297" s="209"/>
      <c r="P297" s="209"/>
      <c r="Q297" s="209"/>
      <c r="R297" s="209"/>
      <c r="S297" s="209"/>
      <c r="T297" s="210"/>
      <c r="AT297" s="211" t="s">
        <v>178</v>
      </c>
      <c r="AU297" s="211" t="s">
        <v>85</v>
      </c>
      <c r="AV297" s="13" t="s">
        <v>85</v>
      </c>
      <c r="AW297" s="13" t="s">
        <v>32</v>
      </c>
      <c r="AX297" s="13" t="s">
        <v>76</v>
      </c>
      <c r="AY297" s="211" t="s">
        <v>166</v>
      </c>
    </row>
    <row r="298" spans="2:51" s="13" customFormat="1" ht="11.25">
      <c r="B298" s="200"/>
      <c r="C298" s="201"/>
      <c r="D298" s="202" t="s">
        <v>178</v>
      </c>
      <c r="E298" s="203" t="s">
        <v>1</v>
      </c>
      <c r="F298" s="204" t="s">
        <v>574</v>
      </c>
      <c r="G298" s="201"/>
      <c r="H298" s="205">
        <v>4.2</v>
      </c>
      <c r="I298" s="206"/>
      <c r="J298" s="201"/>
      <c r="K298" s="201"/>
      <c r="L298" s="207"/>
      <c r="M298" s="208"/>
      <c r="N298" s="209"/>
      <c r="O298" s="209"/>
      <c r="P298" s="209"/>
      <c r="Q298" s="209"/>
      <c r="R298" s="209"/>
      <c r="S298" s="209"/>
      <c r="T298" s="210"/>
      <c r="AT298" s="211" t="s">
        <v>178</v>
      </c>
      <c r="AU298" s="211" t="s">
        <v>85</v>
      </c>
      <c r="AV298" s="13" t="s">
        <v>85</v>
      </c>
      <c r="AW298" s="13" t="s">
        <v>32</v>
      </c>
      <c r="AX298" s="13" t="s">
        <v>76</v>
      </c>
      <c r="AY298" s="211" t="s">
        <v>166</v>
      </c>
    </row>
    <row r="299" spans="2:51" s="13" customFormat="1" ht="11.25">
      <c r="B299" s="200"/>
      <c r="C299" s="201"/>
      <c r="D299" s="202" t="s">
        <v>178</v>
      </c>
      <c r="E299" s="203" t="s">
        <v>1</v>
      </c>
      <c r="F299" s="204" t="s">
        <v>575</v>
      </c>
      <c r="G299" s="201"/>
      <c r="H299" s="205">
        <v>7.2</v>
      </c>
      <c r="I299" s="206"/>
      <c r="J299" s="201"/>
      <c r="K299" s="201"/>
      <c r="L299" s="207"/>
      <c r="M299" s="208"/>
      <c r="N299" s="209"/>
      <c r="O299" s="209"/>
      <c r="P299" s="209"/>
      <c r="Q299" s="209"/>
      <c r="R299" s="209"/>
      <c r="S299" s="209"/>
      <c r="T299" s="210"/>
      <c r="AT299" s="211" t="s">
        <v>178</v>
      </c>
      <c r="AU299" s="211" t="s">
        <v>85</v>
      </c>
      <c r="AV299" s="13" t="s">
        <v>85</v>
      </c>
      <c r="AW299" s="13" t="s">
        <v>32</v>
      </c>
      <c r="AX299" s="13" t="s">
        <v>76</v>
      </c>
      <c r="AY299" s="211" t="s">
        <v>166</v>
      </c>
    </row>
    <row r="300" spans="2:51" s="13" customFormat="1" ht="11.25">
      <c r="B300" s="200"/>
      <c r="C300" s="201"/>
      <c r="D300" s="202" t="s">
        <v>178</v>
      </c>
      <c r="E300" s="203" t="s">
        <v>1</v>
      </c>
      <c r="F300" s="204" t="s">
        <v>576</v>
      </c>
      <c r="G300" s="201"/>
      <c r="H300" s="205">
        <v>7.8</v>
      </c>
      <c r="I300" s="206"/>
      <c r="J300" s="201"/>
      <c r="K300" s="201"/>
      <c r="L300" s="207"/>
      <c r="M300" s="208"/>
      <c r="N300" s="209"/>
      <c r="O300" s="209"/>
      <c r="P300" s="209"/>
      <c r="Q300" s="209"/>
      <c r="R300" s="209"/>
      <c r="S300" s="209"/>
      <c r="T300" s="210"/>
      <c r="AT300" s="211" t="s">
        <v>178</v>
      </c>
      <c r="AU300" s="211" t="s">
        <v>85</v>
      </c>
      <c r="AV300" s="13" t="s">
        <v>85</v>
      </c>
      <c r="AW300" s="13" t="s">
        <v>32</v>
      </c>
      <c r="AX300" s="13" t="s">
        <v>76</v>
      </c>
      <c r="AY300" s="211" t="s">
        <v>166</v>
      </c>
    </row>
    <row r="301" spans="2:51" s="13" customFormat="1" ht="11.25">
      <c r="B301" s="200"/>
      <c r="C301" s="201"/>
      <c r="D301" s="202" t="s">
        <v>178</v>
      </c>
      <c r="E301" s="203" t="s">
        <v>1</v>
      </c>
      <c r="F301" s="204" t="s">
        <v>577</v>
      </c>
      <c r="G301" s="201"/>
      <c r="H301" s="205">
        <v>4.5</v>
      </c>
      <c r="I301" s="206"/>
      <c r="J301" s="201"/>
      <c r="K301" s="201"/>
      <c r="L301" s="207"/>
      <c r="M301" s="208"/>
      <c r="N301" s="209"/>
      <c r="O301" s="209"/>
      <c r="P301" s="209"/>
      <c r="Q301" s="209"/>
      <c r="R301" s="209"/>
      <c r="S301" s="209"/>
      <c r="T301" s="210"/>
      <c r="AT301" s="211" t="s">
        <v>178</v>
      </c>
      <c r="AU301" s="211" t="s">
        <v>85</v>
      </c>
      <c r="AV301" s="13" t="s">
        <v>85</v>
      </c>
      <c r="AW301" s="13" t="s">
        <v>32</v>
      </c>
      <c r="AX301" s="13" t="s">
        <v>76</v>
      </c>
      <c r="AY301" s="211" t="s">
        <v>166</v>
      </c>
    </row>
    <row r="302" spans="1:65" s="2" customFormat="1" ht="33" customHeight="1">
      <c r="A302" s="32"/>
      <c r="B302" s="33"/>
      <c r="C302" s="187" t="s">
        <v>578</v>
      </c>
      <c r="D302" s="187" t="s">
        <v>167</v>
      </c>
      <c r="E302" s="188" t="s">
        <v>579</v>
      </c>
      <c r="F302" s="189" t="s">
        <v>580</v>
      </c>
      <c r="G302" s="190" t="s">
        <v>297</v>
      </c>
      <c r="H302" s="191">
        <v>126.3</v>
      </c>
      <c r="I302" s="192"/>
      <c r="J302" s="193">
        <f>ROUND(I302*H302,2)</f>
        <v>0</v>
      </c>
      <c r="K302" s="189" t="s">
        <v>274</v>
      </c>
      <c r="L302" s="37"/>
      <c r="M302" s="194" t="s">
        <v>1</v>
      </c>
      <c r="N302" s="195" t="s">
        <v>41</v>
      </c>
      <c r="O302" s="69"/>
      <c r="P302" s="196">
        <f>O302*H302</f>
        <v>0</v>
      </c>
      <c r="Q302" s="196">
        <v>0</v>
      </c>
      <c r="R302" s="196">
        <f>Q302*H302</f>
        <v>0</v>
      </c>
      <c r="S302" s="196">
        <v>0.05</v>
      </c>
      <c r="T302" s="197">
        <f>S302*H302</f>
        <v>6.315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98" t="s">
        <v>165</v>
      </c>
      <c r="AT302" s="198" t="s">
        <v>167</v>
      </c>
      <c r="AU302" s="198" t="s">
        <v>85</v>
      </c>
      <c r="AY302" s="15" t="s">
        <v>166</v>
      </c>
      <c r="BE302" s="199">
        <f>IF(N302="základní",J302,0)</f>
        <v>0</v>
      </c>
      <c r="BF302" s="199">
        <f>IF(N302="snížená",J302,0)</f>
        <v>0</v>
      </c>
      <c r="BG302" s="199">
        <f>IF(N302="zákl. přenesená",J302,0)</f>
        <v>0</v>
      </c>
      <c r="BH302" s="199">
        <f>IF(N302="sníž. přenesená",J302,0)</f>
        <v>0</v>
      </c>
      <c r="BI302" s="199">
        <f>IF(N302="nulová",J302,0)</f>
        <v>0</v>
      </c>
      <c r="BJ302" s="15" t="s">
        <v>83</v>
      </c>
      <c r="BK302" s="199">
        <f>ROUND(I302*H302,2)</f>
        <v>0</v>
      </c>
      <c r="BL302" s="15" t="s">
        <v>165</v>
      </c>
      <c r="BM302" s="198" t="s">
        <v>581</v>
      </c>
    </row>
    <row r="303" spans="2:51" s="13" customFormat="1" ht="11.25">
      <c r="B303" s="200"/>
      <c r="C303" s="201"/>
      <c r="D303" s="202" t="s">
        <v>178</v>
      </c>
      <c r="E303" s="203" t="s">
        <v>1</v>
      </c>
      <c r="F303" s="204" t="s">
        <v>582</v>
      </c>
      <c r="G303" s="201"/>
      <c r="H303" s="205">
        <v>126.3</v>
      </c>
      <c r="I303" s="206"/>
      <c r="J303" s="201"/>
      <c r="K303" s="201"/>
      <c r="L303" s="207"/>
      <c r="M303" s="208"/>
      <c r="N303" s="209"/>
      <c r="O303" s="209"/>
      <c r="P303" s="209"/>
      <c r="Q303" s="209"/>
      <c r="R303" s="209"/>
      <c r="S303" s="209"/>
      <c r="T303" s="210"/>
      <c r="AT303" s="211" t="s">
        <v>178</v>
      </c>
      <c r="AU303" s="211" t="s">
        <v>85</v>
      </c>
      <c r="AV303" s="13" t="s">
        <v>85</v>
      </c>
      <c r="AW303" s="13" t="s">
        <v>32</v>
      </c>
      <c r="AX303" s="13" t="s">
        <v>83</v>
      </c>
      <c r="AY303" s="211" t="s">
        <v>166</v>
      </c>
    </row>
    <row r="304" spans="1:65" s="2" customFormat="1" ht="33" customHeight="1">
      <c r="A304" s="32"/>
      <c r="B304" s="33"/>
      <c r="C304" s="187" t="s">
        <v>583</v>
      </c>
      <c r="D304" s="187" t="s">
        <v>167</v>
      </c>
      <c r="E304" s="188" t="s">
        <v>584</v>
      </c>
      <c r="F304" s="189" t="s">
        <v>585</v>
      </c>
      <c r="G304" s="190" t="s">
        <v>297</v>
      </c>
      <c r="H304" s="191">
        <v>333.364</v>
      </c>
      <c r="I304" s="192"/>
      <c r="J304" s="193">
        <f>ROUND(I304*H304,2)</f>
        <v>0</v>
      </c>
      <c r="K304" s="189" t="s">
        <v>274</v>
      </c>
      <c r="L304" s="37"/>
      <c r="M304" s="194" t="s">
        <v>1</v>
      </c>
      <c r="N304" s="195" t="s">
        <v>41</v>
      </c>
      <c r="O304" s="69"/>
      <c r="P304" s="196">
        <f>O304*H304</f>
        <v>0</v>
      </c>
      <c r="Q304" s="196">
        <v>0</v>
      </c>
      <c r="R304" s="196">
        <f>Q304*H304</f>
        <v>0</v>
      </c>
      <c r="S304" s="196">
        <v>0.046</v>
      </c>
      <c r="T304" s="197">
        <f>S304*H304</f>
        <v>15.334743999999999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98" t="s">
        <v>165</v>
      </c>
      <c r="AT304" s="198" t="s">
        <v>167</v>
      </c>
      <c r="AU304" s="198" t="s">
        <v>85</v>
      </c>
      <c r="AY304" s="15" t="s">
        <v>166</v>
      </c>
      <c r="BE304" s="199">
        <f>IF(N304="základní",J304,0)</f>
        <v>0</v>
      </c>
      <c r="BF304" s="199">
        <f>IF(N304="snížená",J304,0)</f>
        <v>0</v>
      </c>
      <c r="BG304" s="199">
        <f>IF(N304="zákl. přenesená",J304,0)</f>
        <v>0</v>
      </c>
      <c r="BH304" s="199">
        <f>IF(N304="sníž. přenesená",J304,0)</f>
        <v>0</v>
      </c>
      <c r="BI304" s="199">
        <f>IF(N304="nulová",J304,0)</f>
        <v>0</v>
      </c>
      <c r="BJ304" s="15" t="s">
        <v>83</v>
      </c>
      <c r="BK304" s="199">
        <f>ROUND(I304*H304,2)</f>
        <v>0</v>
      </c>
      <c r="BL304" s="15" t="s">
        <v>165</v>
      </c>
      <c r="BM304" s="198" t="s">
        <v>586</v>
      </c>
    </row>
    <row r="305" spans="2:51" s="13" customFormat="1" ht="11.25">
      <c r="B305" s="200"/>
      <c r="C305" s="201"/>
      <c r="D305" s="202" t="s">
        <v>178</v>
      </c>
      <c r="E305" s="203" t="s">
        <v>1</v>
      </c>
      <c r="F305" s="204" t="s">
        <v>587</v>
      </c>
      <c r="G305" s="201"/>
      <c r="H305" s="205">
        <v>40.545</v>
      </c>
      <c r="I305" s="206"/>
      <c r="J305" s="201"/>
      <c r="K305" s="201"/>
      <c r="L305" s="207"/>
      <c r="M305" s="208"/>
      <c r="N305" s="209"/>
      <c r="O305" s="209"/>
      <c r="P305" s="209"/>
      <c r="Q305" s="209"/>
      <c r="R305" s="209"/>
      <c r="S305" s="209"/>
      <c r="T305" s="210"/>
      <c r="AT305" s="211" t="s">
        <v>178</v>
      </c>
      <c r="AU305" s="211" t="s">
        <v>85</v>
      </c>
      <c r="AV305" s="13" t="s">
        <v>85</v>
      </c>
      <c r="AW305" s="13" t="s">
        <v>32</v>
      </c>
      <c r="AX305" s="13" t="s">
        <v>76</v>
      </c>
      <c r="AY305" s="211" t="s">
        <v>166</v>
      </c>
    </row>
    <row r="306" spans="2:51" s="13" customFormat="1" ht="11.25">
      <c r="B306" s="200"/>
      <c r="C306" s="201"/>
      <c r="D306" s="202" t="s">
        <v>178</v>
      </c>
      <c r="E306" s="203" t="s">
        <v>1</v>
      </c>
      <c r="F306" s="204" t="s">
        <v>588</v>
      </c>
      <c r="G306" s="201"/>
      <c r="H306" s="205">
        <v>45.135</v>
      </c>
      <c r="I306" s="206"/>
      <c r="J306" s="201"/>
      <c r="K306" s="201"/>
      <c r="L306" s="207"/>
      <c r="M306" s="208"/>
      <c r="N306" s="209"/>
      <c r="O306" s="209"/>
      <c r="P306" s="209"/>
      <c r="Q306" s="209"/>
      <c r="R306" s="209"/>
      <c r="S306" s="209"/>
      <c r="T306" s="210"/>
      <c r="AT306" s="211" t="s">
        <v>178</v>
      </c>
      <c r="AU306" s="211" t="s">
        <v>85</v>
      </c>
      <c r="AV306" s="13" t="s">
        <v>85</v>
      </c>
      <c r="AW306" s="13" t="s">
        <v>32</v>
      </c>
      <c r="AX306" s="13" t="s">
        <v>76</v>
      </c>
      <c r="AY306" s="211" t="s">
        <v>166</v>
      </c>
    </row>
    <row r="307" spans="2:51" s="13" customFormat="1" ht="11.25">
      <c r="B307" s="200"/>
      <c r="C307" s="201"/>
      <c r="D307" s="202" t="s">
        <v>178</v>
      </c>
      <c r="E307" s="203" t="s">
        <v>1</v>
      </c>
      <c r="F307" s="204" t="s">
        <v>589</v>
      </c>
      <c r="G307" s="201"/>
      <c r="H307" s="205">
        <v>48.705</v>
      </c>
      <c r="I307" s="206"/>
      <c r="J307" s="201"/>
      <c r="K307" s="201"/>
      <c r="L307" s="207"/>
      <c r="M307" s="208"/>
      <c r="N307" s="209"/>
      <c r="O307" s="209"/>
      <c r="P307" s="209"/>
      <c r="Q307" s="209"/>
      <c r="R307" s="209"/>
      <c r="S307" s="209"/>
      <c r="T307" s="210"/>
      <c r="AT307" s="211" t="s">
        <v>178</v>
      </c>
      <c r="AU307" s="211" t="s">
        <v>85</v>
      </c>
      <c r="AV307" s="13" t="s">
        <v>85</v>
      </c>
      <c r="AW307" s="13" t="s">
        <v>32</v>
      </c>
      <c r="AX307" s="13" t="s">
        <v>76</v>
      </c>
      <c r="AY307" s="211" t="s">
        <v>166</v>
      </c>
    </row>
    <row r="308" spans="2:51" s="13" customFormat="1" ht="11.25">
      <c r="B308" s="200"/>
      <c r="C308" s="201"/>
      <c r="D308" s="202" t="s">
        <v>178</v>
      </c>
      <c r="E308" s="203" t="s">
        <v>1</v>
      </c>
      <c r="F308" s="204" t="s">
        <v>590</v>
      </c>
      <c r="G308" s="201"/>
      <c r="H308" s="205">
        <v>44.115</v>
      </c>
      <c r="I308" s="206"/>
      <c r="J308" s="201"/>
      <c r="K308" s="201"/>
      <c r="L308" s="207"/>
      <c r="M308" s="208"/>
      <c r="N308" s="209"/>
      <c r="O308" s="209"/>
      <c r="P308" s="209"/>
      <c r="Q308" s="209"/>
      <c r="R308" s="209"/>
      <c r="S308" s="209"/>
      <c r="T308" s="210"/>
      <c r="AT308" s="211" t="s">
        <v>178</v>
      </c>
      <c r="AU308" s="211" t="s">
        <v>85</v>
      </c>
      <c r="AV308" s="13" t="s">
        <v>85</v>
      </c>
      <c r="AW308" s="13" t="s">
        <v>32</v>
      </c>
      <c r="AX308" s="13" t="s">
        <v>76</v>
      </c>
      <c r="AY308" s="211" t="s">
        <v>166</v>
      </c>
    </row>
    <row r="309" spans="2:51" s="13" customFormat="1" ht="22.5">
      <c r="B309" s="200"/>
      <c r="C309" s="201"/>
      <c r="D309" s="202" t="s">
        <v>178</v>
      </c>
      <c r="E309" s="203" t="s">
        <v>1</v>
      </c>
      <c r="F309" s="204" t="s">
        <v>591</v>
      </c>
      <c r="G309" s="201"/>
      <c r="H309" s="205">
        <v>95.574</v>
      </c>
      <c r="I309" s="206"/>
      <c r="J309" s="201"/>
      <c r="K309" s="201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178</v>
      </c>
      <c r="AU309" s="211" t="s">
        <v>85</v>
      </c>
      <c r="AV309" s="13" t="s">
        <v>85</v>
      </c>
      <c r="AW309" s="13" t="s">
        <v>32</v>
      </c>
      <c r="AX309" s="13" t="s">
        <v>76</v>
      </c>
      <c r="AY309" s="211" t="s">
        <v>166</v>
      </c>
    </row>
    <row r="310" spans="2:51" s="13" customFormat="1" ht="11.25">
      <c r="B310" s="200"/>
      <c r="C310" s="201"/>
      <c r="D310" s="202" t="s">
        <v>178</v>
      </c>
      <c r="E310" s="203" t="s">
        <v>1</v>
      </c>
      <c r="F310" s="204" t="s">
        <v>592</v>
      </c>
      <c r="G310" s="201"/>
      <c r="H310" s="205">
        <v>6.25</v>
      </c>
      <c r="I310" s="206"/>
      <c r="J310" s="201"/>
      <c r="K310" s="201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178</v>
      </c>
      <c r="AU310" s="211" t="s">
        <v>85</v>
      </c>
      <c r="AV310" s="13" t="s">
        <v>85</v>
      </c>
      <c r="AW310" s="13" t="s">
        <v>32</v>
      </c>
      <c r="AX310" s="13" t="s">
        <v>76</v>
      </c>
      <c r="AY310" s="211" t="s">
        <v>166</v>
      </c>
    </row>
    <row r="311" spans="2:51" s="13" customFormat="1" ht="11.25">
      <c r="B311" s="200"/>
      <c r="C311" s="201"/>
      <c r="D311" s="202" t="s">
        <v>178</v>
      </c>
      <c r="E311" s="203" t="s">
        <v>1</v>
      </c>
      <c r="F311" s="204" t="s">
        <v>593</v>
      </c>
      <c r="G311" s="201"/>
      <c r="H311" s="205">
        <v>53.04</v>
      </c>
      <c r="I311" s="206"/>
      <c r="J311" s="201"/>
      <c r="K311" s="201"/>
      <c r="L311" s="207"/>
      <c r="M311" s="208"/>
      <c r="N311" s="209"/>
      <c r="O311" s="209"/>
      <c r="P311" s="209"/>
      <c r="Q311" s="209"/>
      <c r="R311" s="209"/>
      <c r="S311" s="209"/>
      <c r="T311" s="210"/>
      <c r="AT311" s="211" t="s">
        <v>178</v>
      </c>
      <c r="AU311" s="211" t="s">
        <v>85</v>
      </c>
      <c r="AV311" s="13" t="s">
        <v>85</v>
      </c>
      <c r="AW311" s="13" t="s">
        <v>32</v>
      </c>
      <c r="AX311" s="13" t="s">
        <v>76</v>
      </c>
      <c r="AY311" s="211" t="s">
        <v>166</v>
      </c>
    </row>
    <row r="312" spans="2:63" s="12" customFormat="1" ht="22.9" customHeight="1">
      <c r="B312" s="173"/>
      <c r="C312" s="174"/>
      <c r="D312" s="175" t="s">
        <v>75</v>
      </c>
      <c r="E312" s="212" t="s">
        <v>594</v>
      </c>
      <c r="F312" s="212" t="s">
        <v>595</v>
      </c>
      <c r="G312" s="174"/>
      <c r="H312" s="174"/>
      <c r="I312" s="177"/>
      <c r="J312" s="213">
        <f>BK312</f>
        <v>0</v>
      </c>
      <c r="K312" s="174"/>
      <c r="L312" s="179"/>
      <c r="M312" s="180"/>
      <c r="N312" s="181"/>
      <c r="O312" s="181"/>
      <c r="P312" s="182">
        <f>SUM(P313:P317)</f>
        <v>0</v>
      </c>
      <c r="Q312" s="181"/>
      <c r="R312" s="182">
        <f>SUM(R313:R317)</f>
        <v>0</v>
      </c>
      <c r="S312" s="181"/>
      <c r="T312" s="183">
        <f>SUM(T313:T317)</f>
        <v>0</v>
      </c>
      <c r="AR312" s="184" t="s">
        <v>83</v>
      </c>
      <c r="AT312" s="185" t="s">
        <v>75</v>
      </c>
      <c r="AU312" s="185" t="s">
        <v>83</v>
      </c>
      <c r="AY312" s="184" t="s">
        <v>166</v>
      </c>
      <c r="BK312" s="186">
        <f>SUM(BK313:BK317)</f>
        <v>0</v>
      </c>
    </row>
    <row r="313" spans="1:65" s="2" customFormat="1" ht="24.2" customHeight="1">
      <c r="A313" s="32"/>
      <c r="B313" s="33"/>
      <c r="C313" s="187" t="s">
        <v>596</v>
      </c>
      <c r="D313" s="187" t="s">
        <v>167</v>
      </c>
      <c r="E313" s="188" t="s">
        <v>597</v>
      </c>
      <c r="F313" s="189" t="s">
        <v>598</v>
      </c>
      <c r="G313" s="190" t="s">
        <v>288</v>
      </c>
      <c r="H313" s="191">
        <v>45.935</v>
      </c>
      <c r="I313" s="192"/>
      <c r="J313" s="193">
        <f>ROUND(I313*H313,2)</f>
        <v>0</v>
      </c>
      <c r="K313" s="189" t="s">
        <v>274</v>
      </c>
      <c r="L313" s="37"/>
      <c r="M313" s="194" t="s">
        <v>1</v>
      </c>
      <c r="N313" s="195" t="s">
        <v>41</v>
      </c>
      <c r="O313" s="69"/>
      <c r="P313" s="196">
        <f>O313*H313</f>
        <v>0</v>
      </c>
      <c r="Q313" s="196">
        <v>0</v>
      </c>
      <c r="R313" s="196">
        <f>Q313*H313</f>
        <v>0</v>
      </c>
      <c r="S313" s="196">
        <v>0</v>
      </c>
      <c r="T313" s="197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98" t="s">
        <v>165</v>
      </c>
      <c r="AT313" s="198" t="s">
        <v>167</v>
      </c>
      <c r="AU313" s="198" t="s">
        <v>85</v>
      </c>
      <c r="AY313" s="15" t="s">
        <v>166</v>
      </c>
      <c r="BE313" s="199">
        <f>IF(N313="základní",J313,0)</f>
        <v>0</v>
      </c>
      <c r="BF313" s="199">
        <f>IF(N313="snížená",J313,0)</f>
        <v>0</v>
      </c>
      <c r="BG313" s="199">
        <f>IF(N313="zákl. přenesená",J313,0)</f>
        <v>0</v>
      </c>
      <c r="BH313" s="199">
        <f>IF(N313="sníž. přenesená",J313,0)</f>
        <v>0</v>
      </c>
      <c r="BI313" s="199">
        <f>IF(N313="nulová",J313,0)</f>
        <v>0</v>
      </c>
      <c r="BJ313" s="15" t="s">
        <v>83</v>
      </c>
      <c r="BK313" s="199">
        <f>ROUND(I313*H313,2)</f>
        <v>0</v>
      </c>
      <c r="BL313" s="15" t="s">
        <v>165</v>
      </c>
      <c r="BM313" s="198" t="s">
        <v>599</v>
      </c>
    </row>
    <row r="314" spans="1:65" s="2" customFormat="1" ht="24.2" customHeight="1">
      <c r="A314" s="32"/>
      <c r="B314" s="33"/>
      <c r="C314" s="187" t="s">
        <v>600</v>
      </c>
      <c r="D314" s="187" t="s">
        <v>167</v>
      </c>
      <c r="E314" s="188" t="s">
        <v>601</v>
      </c>
      <c r="F314" s="189" t="s">
        <v>602</v>
      </c>
      <c r="G314" s="190" t="s">
        <v>288</v>
      </c>
      <c r="H314" s="191">
        <v>45.935</v>
      </c>
      <c r="I314" s="192"/>
      <c r="J314" s="193">
        <f>ROUND(I314*H314,2)</f>
        <v>0</v>
      </c>
      <c r="K314" s="189" t="s">
        <v>274</v>
      </c>
      <c r="L314" s="37"/>
      <c r="M314" s="194" t="s">
        <v>1</v>
      </c>
      <c r="N314" s="195" t="s">
        <v>41</v>
      </c>
      <c r="O314" s="69"/>
      <c r="P314" s="196">
        <f>O314*H314</f>
        <v>0</v>
      </c>
      <c r="Q314" s="196">
        <v>0</v>
      </c>
      <c r="R314" s="196">
        <f>Q314*H314</f>
        <v>0</v>
      </c>
      <c r="S314" s="196">
        <v>0</v>
      </c>
      <c r="T314" s="197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98" t="s">
        <v>165</v>
      </c>
      <c r="AT314" s="198" t="s">
        <v>167</v>
      </c>
      <c r="AU314" s="198" t="s">
        <v>85</v>
      </c>
      <c r="AY314" s="15" t="s">
        <v>166</v>
      </c>
      <c r="BE314" s="199">
        <f>IF(N314="základní",J314,0)</f>
        <v>0</v>
      </c>
      <c r="BF314" s="199">
        <f>IF(N314="snížená",J314,0)</f>
        <v>0</v>
      </c>
      <c r="BG314" s="199">
        <f>IF(N314="zákl. přenesená",J314,0)</f>
        <v>0</v>
      </c>
      <c r="BH314" s="199">
        <f>IF(N314="sníž. přenesená",J314,0)</f>
        <v>0</v>
      </c>
      <c r="BI314" s="199">
        <f>IF(N314="nulová",J314,0)</f>
        <v>0</v>
      </c>
      <c r="BJ314" s="15" t="s">
        <v>83</v>
      </c>
      <c r="BK314" s="199">
        <f>ROUND(I314*H314,2)</f>
        <v>0</v>
      </c>
      <c r="BL314" s="15" t="s">
        <v>165</v>
      </c>
      <c r="BM314" s="198" t="s">
        <v>603</v>
      </c>
    </row>
    <row r="315" spans="1:65" s="2" customFormat="1" ht="24.2" customHeight="1">
      <c r="A315" s="32"/>
      <c r="B315" s="33"/>
      <c r="C315" s="187" t="s">
        <v>604</v>
      </c>
      <c r="D315" s="187" t="s">
        <v>167</v>
      </c>
      <c r="E315" s="188" t="s">
        <v>605</v>
      </c>
      <c r="F315" s="189" t="s">
        <v>606</v>
      </c>
      <c r="G315" s="190" t="s">
        <v>288</v>
      </c>
      <c r="H315" s="191">
        <v>643.09</v>
      </c>
      <c r="I315" s="192"/>
      <c r="J315" s="193">
        <f>ROUND(I315*H315,2)</f>
        <v>0</v>
      </c>
      <c r="K315" s="189" t="s">
        <v>274</v>
      </c>
      <c r="L315" s="37"/>
      <c r="M315" s="194" t="s">
        <v>1</v>
      </c>
      <c r="N315" s="195" t="s">
        <v>41</v>
      </c>
      <c r="O315" s="69"/>
      <c r="P315" s="196">
        <f>O315*H315</f>
        <v>0</v>
      </c>
      <c r="Q315" s="196">
        <v>0</v>
      </c>
      <c r="R315" s="196">
        <f>Q315*H315</f>
        <v>0</v>
      </c>
      <c r="S315" s="196">
        <v>0</v>
      </c>
      <c r="T315" s="197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98" t="s">
        <v>165</v>
      </c>
      <c r="AT315" s="198" t="s">
        <v>167</v>
      </c>
      <c r="AU315" s="198" t="s">
        <v>85</v>
      </c>
      <c r="AY315" s="15" t="s">
        <v>166</v>
      </c>
      <c r="BE315" s="199">
        <f>IF(N315="základní",J315,0)</f>
        <v>0</v>
      </c>
      <c r="BF315" s="199">
        <f>IF(N315="snížená",J315,0)</f>
        <v>0</v>
      </c>
      <c r="BG315" s="199">
        <f>IF(N315="zákl. přenesená",J315,0)</f>
        <v>0</v>
      </c>
      <c r="BH315" s="199">
        <f>IF(N315="sníž. přenesená",J315,0)</f>
        <v>0</v>
      </c>
      <c r="BI315" s="199">
        <f>IF(N315="nulová",J315,0)</f>
        <v>0</v>
      </c>
      <c r="BJ315" s="15" t="s">
        <v>83</v>
      </c>
      <c r="BK315" s="199">
        <f>ROUND(I315*H315,2)</f>
        <v>0</v>
      </c>
      <c r="BL315" s="15" t="s">
        <v>165</v>
      </c>
      <c r="BM315" s="198" t="s">
        <v>607</v>
      </c>
    </row>
    <row r="316" spans="2:51" s="13" customFormat="1" ht="11.25">
      <c r="B316" s="200"/>
      <c r="C316" s="201"/>
      <c r="D316" s="202" t="s">
        <v>178</v>
      </c>
      <c r="E316" s="201"/>
      <c r="F316" s="204" t="s">
        <v>608</v>
      </c>
      <c r="G316" s="201"/>
      <c r="H316" s="205">
        <v>643.09</v>
      </c>
      <c r="I316" s="206"/>
      <c r="J316" s="201"/>
      <c r="K316" s="201"/>
      <c r="L316" s="207"/>
      <c r="M316" s="208"/>
      <c r="N316" s="209"/>
      <c r="O316" s="209"/>
      <c r="P316" s="209"/>
      <c r="Q316" s="209"/>
      <c r="R316" s="209"/>
      <c r="S316" s="209"/>
      <c r="T316" s="210"/>
      <c r="AT316" s="211" t="s">
        <v>178</v>
      </c>
      <c r="AU316" s="211" t="s">
        <v>85</v>
      </c>
      <c r="AV316" s="13" t="s">
        <v>85</v>
      </c>
      <c r="AW316" s="13" t="s">
        <v>4</v>
      </c>
      <c r="AX316" s="13" t="s">
        <v>83</v>
      </c>
      <c r="AY316" s="211" t="s">
        <v>166</v>
      </c>
    </row>
    <row r="317" spans="1:65" s="2" customFormat="1" ht="33" customHeight="1">
      <c r="A317" s="32"/>
      <c r="B317" s="33"/>
      <c r="C317" s="187" t="s">
        <v>609</v>
      </c>
      <c r="D317" s="187" t="s">
        <v>167</v>
      </c>
      <c r="E317" s="188" t="s">
        <v>610</v>
      </c>
      <c r="F317" s="189" t="s">
        <v>611</v>
      </c>
      <c r="G317" s="190" t="s">
        <v>288</v>
      </c>
      <c r="H317" s="191">
        <v>45.935</v>
      </c>
      <c r="I317" s="192"/>
      <c r="J317" s="193">
        <f>ROUND(I317*H317,2)</f>
        <v>0</v>
      </c>
      <c r="K317" s="189" t="s">
        <v>274</v>
      </c>
      <c r="L317" s="37"/>
      <c r="M317" s="194" t="s">
        <v>1</v>
      </c>
      <c r="N317" s="195" t="s">
        <v>41</v>
      </c>
      <c r="O317" s="69"/>
      <c r="P317" s="196">
        <f>O317*H317</f>
        <v>0</v>
      </c>
      <c r="Q317" s="196">
        <v>0</v>
      </c>
      <c r="R317" s="196">
        <f>Q317*H317</f>
        <v>0</v>
      </c>
      <c r="S317" s="196">
        <v>0</v>
      </c>
      <c r="T317" s="197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98" t="s">
        <v>165</v>
      </c>
      <c r="AT317" s="198" t="s">
        <v>167</v>
      </c>
      <c r="AU317" s="198" t="s">
        <v>85</v>
      </c>
      <c r="AY317" s="15" t="s">
        <v>166</v>
      </c>
      <c r="BE317" s="199">
        <f>IF(N317="základní",J317,0)</f>
        <v>0</v>
      </c>
      <c r="BF317" s="199">
        <f>IF(N317="snížená",J317,0)</f>
        <v>0</v>
      </c>
      <c r="BG317" s="199">
        <f>IF(N317="zákl. přenesená",J317,0)</f>
        <v>0</v>
      </c>
      <c r="BH317" s="199">
        <f>IF(N317="sníž. přenesená",J317,0)</f>
        <v>0</v>
      </c>
      <c r="BI317" s="199">
        <f>IF(N317="nulová",J317,0)</f>
        <v>0</v>
      </c>
      <c r="BJ317" s="15" t="s">
        <v>83</v>
      </c>
      <c r="BK317" s="199">
        <f>ROUND(I317*H317,2)</f>
        <v>0</v>
      </c>
      <c r="BL317" s="15" t="s">
        <v>165</v>
      </c>
      <c r="BM317" s="198" t="s">
        <v>612</v>
      </c>
    </row>
    <row r="318" spans="2:63" s="12" customFormat="1" ht="22.9" customHeight="1">
      <c r="B318" s="173"/>
      <c r="C318" s="174"/>
      <c r="D318" s="175" t="s">
        <v>75</v>
      </c>
      <c r="E318" s="212" t="s">
        <v>613</v>
      </c>
      <c r="F318" s="212" t="s">
        <v>614</v>
      </c>
      <c r="G318" s="174"/>
      <c r="H318" s="174"/>
      <c r="I318" s="177"/>
      <c r="J318" s="213">
        <f>BK318</f>
        <v>0</v>
      </c>
      <c r="K318" s="174"/>
      <c r="L318" s="179"/>
      <c r="M318" s="180"/>
      <c r="N318" s="181"/>
      <c r="O318" s="181"/>
      <c r="P318" s="182">
        <f>P319</f>
        <v>0</v>
      </c>
      <c r="Q318" s="181"/>
      <c r="R318" s="182">
        <f>R319</f>
        <v>0</v>
      </c>
      <c r="S318" s="181"/>
      <c r="T318" s="183">
        <f>T319</f>
        <v>0</v>
      </c>
      <c r="AR318" s="184" t="s">
        <v>83</v>
      </c>
      <c r="AT318" s="185" t="s">
        <v>75</v>
      </c>
      <c r="AU318" s="185" t="s">
        <v>83</v>
      </c>
      <c r="AY318" s="184" t="s">
        <v>166</v>
      </c>
      <c r="BK318" s="186">
        <f>BK319</f>
        <v>0</v>
      </c>
    </row>
    <row r="319" spans="1:65" s="2" customFormat="1" ht="24.2" customHeight="1">
      <c r="A319" s="32"/>
      <c r="B319" s="33"/>
      <c r="C319" s="187" t="s">
        <v>615</v>
      </c>
      <c r="D319" s="187" t="s">
        <v>167</v>
      </c>
      <c r="E319" s="188" t="s">
        <v>616</v>
      </c>
      <c r="F319" s="189" t="s">
        <v>617</v>
      </c>
      <c r="G319" s="190" t="s">
        <v>288</v>
      </c>
      <c r="H319" s="191">
        <v>61.363</v>
      </c>
      <c r="I319" s="192"/>
      <c r="J319" s="193">
        <f>ROUND(I319*H319,2)</f>
        <v>0</v>
      </c>
      <c r="K319" s="189" t="s">
        <v>274</v>
      </c>
      <c r="L319" s="37"/>
      <c r="M319" s="194" t="s">
        <v>1</v>
      </c>
      <c r="N319" s="195" t="s">
        <v>41</v>
      </c>
      <c r="O319" s="69"/>
      <c r="P319" s="196">
        <f>O319*H319</f>
        <v>0</v>
      </c>
      <c r="Q319" s="196">
        <v>0</v>
      </c>
      <c r="R319" s="196">
        <f>Q319*H319</f>
        <v>0</v>
      </c>
      <c r="S319" s="196">
        <v>0</v>
      </c>
      <c r="T319" s="197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98" t="s">
        <v>165</v>
      </c>
      <c r="AT319" s="198" t="s">
        <v>167</v>
      </c>
      <c r="AU319" s="198" t="s">
        <v>85</v>
      </c>
      <c r="AY319" s="15" t="s">
        <v>166</v>
      </c>
      <c r="BE319" s="199">
        <f>IF(N319="základní",J319,0)</f>
        <v>0</v>
      </c>
      <c r="BF319" s="199">
        <f>IF(N319="snížená",J319,0)</f>
        <v>0</v>
      </c>
      <c r="BG319" s="199">
        <f>IF(N319="zákl. přenesená",J319,0)</f>
        <v>0</v>
      </c>
      <c r="BH319" s="199">
        <f>IF(N319="sníž. přenesená",J319,0)</f>
        <v>0</v>
      </c>
      <c r="BI319" s="199">
        <f>IF(N319="nulová",J319,0)</f>
        <v>0</v>
      </c>
      <c r="BJ319" s="15" t="s">
        <v>83</v>
      </c>
      <c r="BK319" s="199">
        <f>ROUND(I319*H319,2)</f>
        <v>0</v>
      </c>
      <c r="BL319" s="15" t="s">
        <v>165</v>
      </c>
      <c r="BM319" s="198" t="s">
        <v>618</v>
      </c>
    </row>
    <row r="320" spans="2:63" s="12" customFormat="1" ht="25.9" customHeight="1">
      <c r="B320" s="173"/>
      <c r="C320" s="174"/>
      <c r="D320" s="175" t="s">
        <v>75</v>
      </c>
      <c r="E320" s="176" t="s">
        <v>619</v>
      </c>
      <c r="F320" s="176" t="s">
        <v>620</v>
      </c>
      <c r="G320" s="174"/>
      <c r="H320" s="174"/>
      <c r="I320" s="177"/>
      <c r="J320" s="178">
        <f>BK320</f>
        <v>0</v>
      </c>
      <c r="K320" s="174"/>
      <c r="L320" s="179"/>
      <c r="M320" s="180"/>
      <c r="N320" s="181"/>
      <c r="O320" s="181"/>
      <c r="P320" s="182">
        <f>P321+P362+P375+P378+P384+P420+P423+P458+P497</f>
        <v>0</v>
      </c>
      <c r="Q320" s="181"/>
      <c r="R320" s="182">
        <f>R321+R362+R375+R378+R384+R420+R423+R458+R497</f>
        <v>12.13247329</v>
      </c>
      <c r="S320" s="181"/>
      <c r="T320" s="183">
        <f>T321+T362+T375+T378+T384+T420+T423+T458+T497</f>
        <v>0.29400000000000004</v>
      </c>
      <c r="AR320" s="184" t="s">
        <v>85</v>
      </c>
      <c r="AT320" s="185" t="s">
        <v>75</v>
      </c>
      <c r="AU320" s="185" t="s">
        <v>76</v>
      </c>
      <c r="AY320" s="184" t="s">
        <v>166</v>
      </c>
      <c r="BK320" s="186">
        <f>BK321+BK362+BK375+BK378+BK384+BK420+BK423+BK458+BK497</f>
        <v>0</v>
      </c>
    </row>
    <row r="321" spans="2:63" s="12" customFormat="1" ht="22.9" customHeight="1">
      <c r="B321" s="173"/>
      <c r="C321" s="174"/>
      <c r="D321" s="175" t="s">
        <v>75</v>
      </c>
      <c r="E321" s="212" t="s">
        <v>621</v>
      </c>
      <c r="F321" s="212" t="s">
        <v>622</v>
      </c>
      <c r="G321" s="174"/>
      <c r="H321" s="174"/>
      <c r="I321" s="177"/>
      <c r="J321" s="213">
        <f>BK321</f>
        <v>0</v>
      </c>
      <c r="K321" s="174"/>
      <c r="L321" s="179"/>
      <c r="M321" s="180"/>
      <c r="N321" s="181"/>
      <c r="O321" s="181"/>
      <c r="P321" s="182">
        <f>SUM(P322:P361)</f>
        <v>0</v>
      </c>
      <c r="Q321" s="181"/>
      <c r="R321" s="182">
        <f>SUM(R322:R361)</f>
        <v>2.0196765</v>
      </c>
      <c r="S321" s="181"/>
      <c r="T321" s="183">
        <f>SUM(T322:T361)</f>
        <v>0</v>
      </c>
      <c r="AR321" s="184" t="s">
        <v>85</v>
      </c>
      <c r="AT321" s="185" t="s">
        <v>75</v>
      </c>
      <c r="AU321" s="185" t="s">
        <v>83</v>
      </c>
      <c r="AY321" s="184" t="s">
        <v>166</v>
      </c>
      <c r="BK321" s="186">
        <f>SUM(BK322:BK361)</f>
        <v>0</v>
      </c>
    </row>
    <row r="322" spans="1:65" s="2" customFormat="1" ht="24.2" customHeight="1">
      <c r="A322" s="32"/>
      <c r="B322" s="33"/>
      <c r="C322" s="187" t="s">
        <v>623</v>
      </c>
      <c r="D322" s="187" t="s">
        <v>167</v>
      </c>
      <c r="E322" s="188" t="s">
        <v>624</v>
      </c>
      <c r="F322" s="189" t="s">
        <v>625</v>
      </c>
      <c r="G322" s="190" t="s">
        <v>297</v>
      </c>
      <c r="H322" s="191">
        <v>130.8</v>
      </c>
      <c r="I322" s="192"/>
      <c r="J322" s="193">
        <f>ROUND(I322*H322,2)</f>
        <v>0</v>
      </c>
      <c r="K322" s="189" t="s">
        <v>274</v>
      </c>
      <c r="L322" s="37"/>
      <c r="M322" s="194" t="s">
        <v>1</v>
      </c>
      <c r="N322" s="195" t="s">
        <v>41</v>
      </c>
      <c r="O322" s="69"/>
      <c r="P322" s="196">
        <f>O322*H322</f>
        <v>0</v>
      </c>
      <c r="Q322" s="196">
        <v>0</v>
      </c>
      <c r="R322" s="196">
        <f>Q322*H322</f>
        <v>0</v>
      </c>
      <c r="S322" s="196">
        <v>0</v>
      </c>
      <c r="T322" s="197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98" t="s">
        <v>183</v>
      </c>
      <c r="AT322" s="198" t="s">
        <v>167</v>
      </c>
      <c r="AU322" s="198" t="s">
        <v>85</v>
      </c>
      <c r="AY322" s="15" t="s">
        <v>166</v>
      </c>
      <c r="BE322" s="199">
        <f>IF(N322="základní",J322,0)</f>
        <v>0</v>
      </c>
      <c r="BF322" s="199">
        <f>IF(N322="snížená",J322,0)</f>
        <v>0</v>
      </c>
      <c r="BG322" s="199">
        <f>IF(N322="zákl. přenesená",J322,0)</f>
        <v>0</v>
      </c>
      <c r="BH322" s="199">
        <f>IF(N322="sníž. přenesená",J322,0)</f>
        <v>0</v>
      </c>
      <c r="BI322" s="199">
        <f>IF(N322="nulová",J322,0)</f>
        <v>0</v>
      </c>
      <c r="BJ322" s="15" t="s">
        <v>83</v>
      </c>
      <c r="BK322" s="199">
        <f>ROUND(I322*H322,2)</f>
        <v>0</v>
      </c>
      <c r="BL322" s="15" t="s">
        <v>183</v>
      </c>
      <c r="BM322" s="198" t="s">
        <v>626</v>
      </c>
    </row>
    <row r="323" spans="2:51" s="13" customFormat="1" ht="11.25">
      <c r="B323" s="200"/>
      <c r="C323" s="201"/>
      <c r="D323" s="202" t="s">
        <v>178</v>
      </c>
      <c r="E323" s="203" t="s">
        <v>1</v>
      </c>
      <c r="F323" s="204" t="s">
        <v>582</v>
      </c>
      <c r="G323" s="201"/>
      <c r="H323" s="205">
        <v>126.3</v>
      </c>
      <c r="I323" s="206"/>
      <c r="J323" s="201"/>
      <c r="K323" s="201"/>
      <c r="L323" s="207"/>
      <c r="M323" s="208"/>
      <c r="N323" s="209"/>
      <c r="O323" s="209"/>
      <c r="P323" s="209"/>
      <c r="Q323" s="209"/>
      <c r="R323" s="209"/>
      <c r="S323" s="209"/>
      <c r="T323" s="210"/>
      <c r="AT323" s="211" t="s">
        <v>178</v>
      </c>
      <c r="AU323" s="211" t="s">
        <v>85</v>
      </c>
      <c r="AV323" s="13" t="s">
        <v>85</v>
      </c>
      <c r="AW323" s="13" t="s">
        <v>32</v>
      </c>
      <c r="AX323" s="13" t="s">
        <v>76</v>
      </c>
      <c r="AY323" s="211" t="s">
        <v>166</v>
      </c>
    </row>
    <row r="324" spans="2:51" s="13" customFormat="1" ht="11.25">
      <c r="B324" s="200"/>
      <c r="C324" s="201"/>
      <c r="D324" s="202" t="s">
        <v>178</v>
      </c>
      <c r="E324" s="203" t="s">
        <v>1</v>
      </c>
      <c r="F324" s="204" t="s">
        <v>627</v>
      </c>
      <c r="G324" s="201"/>
      <c r="H324" s="205">
        <v>4.5</v>
      </c>
      <c r="I324" s="206"/>
      <c r="J324" s="201"/>
      <c r="K324" s="201"/>
      <c r="L324" s="207"/>
      <c r="M324" s="208"/>
      <c r="N324" s="209"/>
      <c r="O324" s="209"/>
      <c r="P324" s="209"/>
      <c r="Q324" s="209"/>
      <c r="R324" s="209"/>
      <c r="S324" s="209"/>
      <c r="T324" s="210"/>
      <c r="AT324" s="211" t="s">
        <v>178</v>
      </c>
      <c r="AU324" s="211" t="s">
        <v>85</v>
      </c>
      <c r="AV324" s="13" t="s">
        <v>85</v>
      </c>
      <c r="AW324" s="13" t="s">
        <v>32</v>
      </c>
      <c r="AX324" s="13" t="s">
        <v>76</v>
      </c>
      <c r="AY324" s="211" t="s">
        <v>166</v>
      </c>
    </row>
    <row r="325" spans="1:65" s="2" customFormat="1" ht="16.5" customHeight="1">
      <c r="A325" s="32"/>
      <c r="B325" s="33"/>
      <c r="C325" s="219" t="s">
        <v>628</v>
      </c>
      <c r="D325" s="219" t="s">
        <v>345</v>
      </c>
      <c r="E325" s="220" t="s">
        <v>629</v>
      </c>
      <c r="F325" s="221" t="s">
        <v>630</v>
      </c>
      <c r="G325" s="222" t="s">
        <v>288</v>
      </c>
      <c r="H325" s="223">
        <v>0.039</v>
      </c>
      <c r="I325" s="224"/>
      <c r="J325" s="225">
        <f>ROUND(I325*H325,2)</f>
        <v>0</v>
      </c>
      <c r="K325" s="221" t="s">
        <v>274</v>
      </c>
      <c r="L325" s="226"/>
      <c r="M325" s="227" t="s">
        <v>1</v>
      </c>
      <c r="N325" s="228" t="s">
        <v>41</v>
      </c>
      <c r="O325" s="69"/>
      <c r="P325" s="196">
        <f>O325*H325</f>
        <v>0</v>
      </c>
      <c r="Q325" s="196">
        <v>1</v>
      </c>
      <c r="R325" s="196">
        <f>Q325*H325</f>
        <v>0.039</v>
      </c>
      <c r="S325" s="196">
        <v>0</v>
      </c>
      <c r="T325" s="197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98" t="s">
        <v>440</v>
      </c>
      <c r="AT325" s="198" t="s">
        <v>345</v>
      </c>
      <c r="AU325" s="198" t="s">
        <v>85</v>
      </c>
      <c r="AY325" s="15" t="s">
        <v>166</v>
      </c>
      <c r="BE325" s="199">
        <f>IF(N325="základní",J325,0)</f>
        <v>0</v>
      </c>
      <c r="BF325" s="199">
        <f>IF(N325="snížená",J325,0)</f>
        <v>0</v>
      </c>
      <c r="BG325" s="199">
        <f>IF(N325="zákl. přenesená",J325,0)</f>
        <v>0</v>
      </c>
      <c r="BH325" s="199">
        <f>IF(N325="sníž. přenesená",J325,0)</f>
        <v>0</v>
      </c>
      <c r="BI325" s="199">
        <f>IF(N325="nulová",J325,0)</f>
        <v>0</v>
      </c>
      <c r="BJ325" s="15" t="s">
        <v>83</v>
      </c>
      <c r="BK325" s="199">
        <f>ROUND(I325*H325,2)</f>
        <v>0</v>
      </c>
      <c r="BL325" s="15" t="s">
        <v>183</v>
      </c>
      <c r="BM325" s="198" t="s">
        <v>631</v>
      </c>
    </row>
    <row r="326" spans="2:51" s="13" customFormat="1" ht="11.25">
      <c r="B326" s="200"/>
      <c r="C326" s="201"/>
      <c r="D326" s="202" t="s">
        <v>178</v>
      </c>
      <c r="E326" s="201"/>
      <c r="F326" s="204" t="s">
        <v>632</v>
      </c>
      <c r="G326" s="201"/>
      <c r="H326" s="205">
        <v>0.039</v>
      </c>
      <c r="I326" s="206"/>
      <c r="J326" s="201"/>
      <c r="K326" s="201"/>
      <c r="L326" s="207"/>
      <c r="M326" s="208"/>
      <c r="N326" s="209"/>
      <c r="O326" s="209"/>
      <c r="P326" s="209"/>
      <c r="Q326" s="209"/>
      <c r="R326" s="209"/>
      <c r="S326" s="209"/>
      <c r="T326" s="210"/>
      <c r="AT326" s="211" t="s">
        <v>178</v>
      </c>
      <c r="AU326" s="211" t="s">
        <v>85</v>
      </c>
      <c r="AV326" s="13" t="s">
        <v>85</v>
      </c>
      <c r="AW326" s="13" t="s">
        <v>4</v>
      </c>
      <c r="AX326" s="13" t="s">
        <v>83</v>
      </c>
      <c r="AY326" s="211" t="s">
        <v>166</v>
      </c>
    </row>
    <row r="327" spans="1:65" s="2" customFormat="1" ht="24.2" customHeight="1">
      <c r="A327" s="32"/>
      <c r="B327" s="33"/>
      <c r="C327" s="187" t="s">
        <v>633</v>
      </c>
      <c r="D327" s="187" t="s">
        <v>167</v>
      </c>
      <c r="E327" s="188" t="s">
        <v>634</v>
      </c>
      <c r="F327" s="189" t="s">
        <v>635</v>
      </c>
      <c r="G327" s="190" t="s">
        <v>297</v>
      </c>
      <c r="H327" s="191">
        <v>10.2</v>
      </c>
      <c r="I327" s="192"/>
      <c r="J327" s="193">
        <f>ROUND(I327*H327,2)</f>
        <v>0</v>
      </c>
      <c r="K327" s="189" t="s">
        <v>274</v>
      </c>
      <c r="L327" s="37"/>
      <c r="M327" s="194" t="s">
        <v>1</v>
      </c>
      <c r="N327" s="195" t="s">
        <v>41</v>
      </c>
      <c r="O327" s="69"/>
      <c r="P327" s="196">
        <f>O327*H327</f>
        <v>0</v>
      </c>
      <c r="Q327" s="196">
        <v>0</v>
      </c>
      <c r="R327" s="196">
        <f>Q327*H327</f>
        <v>0</v>
      </c>
      <c r="S327" s="196">
        <v>0</v>
      </c>
      <c r="T327" s="197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98" t="s">
        <v>183</v>
      </c>
      <c r="AT327" s="198" t="s">
        <v>167</v>
      </c>
      <c r="AU327" s="198" t="s">
        <v>85</v>
      </c>
      <c r="AY327" s="15" t="s">
        <v>166</v>
      </c>
      <c r="BE327" s="199">
        <f>IF(N327="základní",J327,0)</f>
        <v>0</v>
      </c>
      <c r="BF327" s="199">
        <f>IF(N327="snížená",J327,0)</f>
        <v>0</v>
      </c>
      <c r="BG327" s="199">
        <f>IF(N327="zákl. přenesená",J327,0)</f>
        <v>0</v>
      </c>
      <c r="BH327" s="199">
        <f>IF(N327="sníž. přenesená",J327,0)</f>
        <v>0</v>
      </c>
      <c r="BI327" s="199">
        <f>IF(N327="nulová",J327,0)</f>
        <v>0</v>
      </c>
      <c r="BJ327" s="15" t="s">
        <v>83</v>
      </c>
      <c r="BK327" s="199">
        <f>ROUND(I327*H327,2)</f>
        <v>0</v>
      </c>
      <c r="BL327" s="15" t="s">
        <v>183</v>
      </c>
      <c r="BM327" s="198" t="s">
        <v>636</v>
      </c>
    </row>
    <row r="328" spans="2:51" s="13" customFormat="1" ht="11.25">
      <c r="B328" s="200"/>
      <c r="C328" s="201"/>
      <c r="D328" s="202" t="s">
        <v>178</v>
      </c>
      <c r="E328" s="203" t="s">
        <v>1</v>
      </c>
      <c r="F328" s="204" t="s">
        <v>637</v>
      </c>
      <c r="G328" s="201"/>
      <c r="H328" s="205">
        <v>10.2</v>
      </c>
      <c r="I328" s="206"/>
      <c r="J328" s="201"/>
      <c r="K328" s="201"/>
      <c r="L328" s="207"/>
      <c r="M328" s="208"/>
      <c r="N328" s="209"/>
      <c r="O328" s="209"/>
      <c r="P328" s="209"/>
      <c r="Q328" s="209"/>
      <c r="R328" s="209"/>
      <c r="S328" s="209"/>
      <c r="T328" s="210"/>
      <c r="AT328" s="211" t="s">
        <v>178</v>
      </c>
      <c r="AU328" s="211" t="s">
        <v>85</v>
      </c>
      <c r="AV328" s="13" t="s">
        <v>85</v>
      </c>
      <c r="AW328" s="13" t="s">
        <v>32</v>
      </c>
      <c r="AX328" s="13" t="s">
        <v>76</v>
      </c>
      <c r="AY328" s="211" t="s">
        <v>166</v>
      </c>
    </row>
    <row r="329" spans="1:65" s="2" customFormat="1" ht="16.5" customHeight="1">
      <c r="A329" s="32"/>
      <c r="B329" s="33"/>
      <c r="C329" s="219" t="s">
        <v>638</v>
      </c>
      <c r="D329" s="219" t="s">
        <v>345</v>
      </c>
      <c r="E329" s="220" t="s">
        <v>629</v>
      </c>
      <c r="F329" s="221" t="s">
        <v>630</v>
      </c>
      <c r="G329" s="222" t="s">
        <v>288</v>
      </c>
      <c r="H329" s="223">
        <v>0.004</v>
      </c>
      <c r="I329" s="224"/>
      <c r="J329" s="225">
        <f>ROUND(I329*H329,2)</f>
        <v>0</v>
      </c>
      <c r="K329" s="221" t="s">
        <v>274</v>
      </c>
      <c r="L329" s="226"/>
      <c r="M329" s="227" t="s">
        <v>1</v>
      </c>
      <c r="N329" s="228" t="s">
        <v>41</v>
      </c>
      <c r="O329" s="69"/>
      <c r="P329" s="196">
        <f>O329*H329</f>
        <v>0</v>
      </c>
      <c r="Q329" s="196">
        <v>1</v>
      </c>
      <c r="R329" s="196">
        <f>Q329*H329</f>
        <v>0.004</v>
      </c>
      <c r="S329" s="196">
        <v>0</v>
      </c>
      <c r="T329" s="197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98" t="s">
        <v>440</v>
      </c>
      <c r="AT329" s="198" t="s">
        <v>345</v>
      </c>
      <c r="AU329" s="198" t="s">
        <v>85</v>
      </c>
      <c r="AY329" s="15" t="s">
        <v>166</v>
      </c>
      <c r="BE329" s="199">
        <f>IF(N329="základní",J329,0)</f>
        <v>0</v>
      </c>
      <c r="BF329" s="199">
        <f>IF(N329="snížená",J329,0)</f>
        <v>0</v>
      </c>
      <c r="BG329" s="199">
        <f>IF(N329="zákl. přenesená",J329,0)</f>
        <v>0</v>
      </c>
      <c r="BH329" s="199">
        <f>IF(N329="sníž. přenesená",J329,0)</f>
        <v>0</v>
      </c>
      <c r="BI329" s="199">
        <f>IF(N329="nulová",J329,0)</f>
        <v>0</v>
      </c>
      <c r="BJ329" s="15" t="s">
        <v>83</v>
      </c>
      <c r="BK329" s="199">
        <f>ROUND(I329*H329,2)</f>
        <v>0</v>
      </c>
      <c r="BL329" s="15" t="s">
        <v>183</v>
      </c>
      <c r="BM329" s="198" t="s">
        <v>639</v>
      </c>
    </row>
    <row r="330" spans="2:51" s="13" customFormat="1" ht="11.25">
      <c r="B330" s="200"/>
      <c r="C330" s="201"/>
      <c r="D330" s="202" t="s">
        <v>178</v>
      </c>
      <c r="E330" s="201"/>
      <c r="F330" s="204" t="s">
        <v>640</v>
      </c>
      <c r="G330" s="201"/>
      <c r="H330" s="205">
        <v>0.004</v>
      </c>
      <c r="I330" s="206"/>
      <c r="J330" s="201"/>
      <c r="K330" s="201"/>
      <c r="L330" s="207"/>
      <c r="M330" s="208"/>
      <c r="N330" s="209"/>
      <c r="O330" s="209"/>
      <c r="P330" s="209"/>
      <c r="Q330" s="209"/>
      <c r="R330" s="209"/>
      <c r="S330" s="209"/>
      <c r="T330" s="210"/>
      <c r="AT330" s="211" t="s">
        <v>178</v>
      </c>
      <c r="AU330" s="211" t="s">
        <v>85</v>
      </c>
      <c r="AV330" s="13" t="s">
        <v>85</v>
      </c>
      <c r="AW330" s="13" t="s">
        <v>4</v>
      </c>
      <c r="AX330" s="13" t="s">
        <v>83</v>
      </c>
      <c r="AY330" s="211" t="s">
        <v>166</v>
      </c>
    </row>
    <row r="331" spans="1:65" s="2" customFormat="1" ht="37.9" customHeight="1">
      <c r="A331" s="32"/>
      <c r="B331" s="33"/>
      <c r="C331" s="187" t="s">
        <v>641</v>
      </c>
      <c r="D331" s="187" t="s">
        <v>167</v>
      </c>
      <c r="E331" s="188" t="s">
        <v>642</v>
      </c>
      <c r="F331" s="189" t="s">
        <v>643</v>
      </c>
      <c r="G331" s="190" t="s">
        <v>297</v>
      </c>
      <c r="H331" s="191">
        <v>64.38</v>
      </c>
      <c r="I331" s="192"/>
      <c r="J331" s="193">
        <f>ROUND(I331*H331,2)</f>
        <v>0</v>
      </c>
      <c r="K331" s="189" t="s">
        <v>274</v>
      </c>
      <c r="L331" s="37"/>
      <c r="M331" s="194" t="s">
        <v>1</v>
      </c>
      <c r="N331" s="195" t="s">
        <v>41</v>
      </c>
      <c r="O331" s="69"/>
      <c r="P331" s="196">
        <f>O331*H331</f>
        <v>0</v>
      </c>
      <c r="Q331" s="196">
        <v>0.004</v>
      </c>
      <c r="R331" s="196">
        <f>Q331*H331</f>
        <v>0.25751999999999997</v>
      </c>
      <c r="S331" s="196">
        <v>0</v>
      </c>
      <c r="T331" s="197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98" t="s">
        <v>183</v>
      </c>
      <c r="AT331" s="198" t="s">
        <v>167</v>
      </c>
      <c r="AU331" s="198" t="s">
        <v>85</v>
      </c>
      <c r="AY331" s="15" t="s">
        <v>166</v>
      </c>
      <c r="BE331" s="199">
        <f>IF(N331="základní",J331,0)</f>
        <v>0</v>
      </c>
      <c r="BF331" s="199">
        <f>IF(N331="snížená",J331,0)</f>
        <v>0</v>
      </c>
      <c r="BG331" s="199">
        <f>IF(N331="zákl. přenesená",J331,0)</f>
        <v>0</v>
      </c>
      <c r="BH331" s="199">
        <f>IF(N331="sníž. přenesená",J331,0)</f>
        <v>0</v>
      </c>
      <c r="BI331" s="199">
        <f>IF(N331="nulová",J331,0)</f>
        <v>0</v>
      </c>
      <c r="BJ331" s="15" t="s">
        <v>83</v>
      </c>
      <c r="BK331" s="199">
        <f>ROUND(I331*H331,2)</f>
        <v>0</v>
      </c>
      <c r="BL331" s="15" t="s">
        <v>183</v>
      </c>
      <c r="BM331" s="198" t="s">
        <v>644</v>
      </c>
    </row>
    <row r="332" spans="2:51" s="13" customFormat="1" ht="11.25">
      <c r="B332" s="200"/>
      <c r="C332" s="201"/>
      <c r="D332" s="202" t="s">
        <v>178</v>
      </c>
      <c r="E332" s="203" t="s">
        <v>1</v>
      </c>
      <c r="F332" s="204" t="s">
        <v>645</v>
      </c>
      <c r="G332" s="201"/>
      <c r="H332" s="205">
        <v>64.38</v>
      </c>
      <c r="I332" s="206"/>
      <c r="J332" s="201"/>
      <c r="K332" s="201"/>
      <c r="L332" s="207"/>
      <c r="M332" s="208"/>
      <c r="N332" s="209"/>
      <c r="O332" s="209"/>
      <c r="P332" s="209"/>
      <c r="Q332" s="209"/>
      <c r="R332" s="209"/>
      <c r="S332" s="209"/>
      <c r="T332" s="210"/>
      <c r="AT332" s="211" t="s">
        <v>178</v>
      </c>
      <c r="AU332" s="211" t="s">
        <v>85</v>
      </c>
      <c r="AV332" s="13" t="s">
        <v>85</v>
      </c>
      <c r="AW332" s="13" t="s">
        <v>32</v>
      </c>
      <c r="AX332" s="13" t="s">
        <v>83</v>
      </c>
      <c r="AY332" s="211" t="s">
        <v>166</v>
      </c>
    </row>
    <row r="333" spans="1:65" s="2" customFormat="1" ht="37.9" customHeight="1">
      <c r="A333" s="32"/>
      <c r="B333" s="33"/>
      <c r="C333" s="187" t="s">
        <v>646</v>
      </c>
      <c r="D333" s="187" t="s">
        <v>167</v>
      </c>
      <c r="E333" s="188" t="s">
        <v>647</v>
      </c>
      <c r="F333" s="189" t="s">
        <v>648</v>
      </c>
      <c r="G333" s="190" t="s">
        <v>297</v>
      </c>
      <c r="H333" s="191">
        <v>37.346</v>
      </c>
      <c r="I333" s="192"/>
      <c r="J333" s="193">
        <f>ROUND(I333*H333,2)</f>
        <v>0</v>
      </c>
      <c r="K333" s="189" t="s">
        <v>274</v>
      </c>
      <c r="L333" s="37"/>
      <c r="M333" s="194" t="s">
        <v>1</v>
      </c>
      <c r="N333" s="195" t="s">
        <v>41</v>
      </c>
      <c r="O333" s="69"/>
      <c r="P333" s="196">
        <f>O333*H333</f>
        <v>0</v>
      </c>
      <c r="Q333" s="196">
        <v>0.004</v>
      </c>
      <c r="R333" s="196">
        <f>Q333*H333</f>
        <v>0.149384</v>
      </c>
      <c r="S333" s="196">
        <v>0</v>
      </c>
      <c r="T333" s="197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98" t="s">
        <v>183</v>
      </c>
      <c r="AT333" s="198" t="s">
        <v>167</v>
      </c>
      <c r="AU333" s="198" t="s">
        <v>85</v>
      </c>
      <c r="AY333" s="15" t="s">
        <v>166</v>
      </c>
      <c r="BE333" s="199">
        <f>IF(N333="základní",J333,0)</f>
        <v>0</v>
      </c>
      <c r="BF333" s="199">
        <f>IF(N333="snížená",J333,0)</f>
        <v>0</v>
      </c>
      <c r="BG333" s="199">
        <f>IF(N333="zákl. přenesená",J333,0)</f>
        <v>0</v>
      </c>
      <c r="BH333" s="199">
        <f>IF(N333="sníž. přenesená",J333,0)</f>
        <v>0</v>
      </c>
      <c r="BI333" s="199">
        <f>IF(N333="nulová",J333,0)</f>
        <v>0</v>
      </c>
      <c r="BJ333" s="15" t="s">
        <v>83</v>
      </c>
      <c r="BK333" s="199">
        <f>ROUND(I333*H333,2)</f>
        <v>0</v>
      </c>
      <c r="BL333" s="15" t="s">
        <v>183</v>
      </c>
      <c r="BM333" s="198" t="s">
        <v>649</v>
      </c>
    </row>
    <row r="334" spans="2:51" s="13" customFormat="1" ht="11.25">
      <c r="B334" s="200"/>
      <c r="C334" s="201"/>
      <c r="D334" s="202" t="s">
        <v>178</v>
      </c>
      <c r="E334" s="203" t="s">
        <v>1</v>
      </c>
      <c r="F334" s="204" t="s">
        <v>650</v>
      </c>
      <c r="G334" s="201"/>
      <c r="H334" s="205">
        <v>2.38</v>
      </c>
      <c r="I334" s="206"/>
      <c r="J334" s="201"/>
      <c r="K334" s="201"/>
      <c r="L334" s="207"/>
      <c r="M334" s="208"/>
      <c r="N334" s="209"/>
      <c r="O334" s="209"/>
      <c r="P334" s="209"/>
      <c r="Q334" s="209"/>
      <c r="R334" s="209"/>
      <c r="S334" s="209"/>
      <c r="T334" s="210"/>
      <c r="AT334" s="211" t="s">
        <v>178</v>
      </c>
      <c r="AU334" s="211" t="s">
        <v>85</v>
      </c>
      <c r="AV334" s="13" t="s">
        <v>85</v>
      </c>
      <c r="AW334" s="13" t="s">
        <v>32</v>
      </c>
      <c r="AX334" s="13" t="s">
        <v>76</v>
      </c>
      <c r="AY334" s="211" t="s">
        <v>166</v>
      </c>
    </row>
    <row r="335" spans="2:51" s="13" customFormat="1" ht="11.25">
      <c r="B335" s="200"/>
      <c r="C335" s="201"/>
      <c r="D335" s="202" t="s">
        <v>178</v>
      </c>
      <c r="E335" s="203" t="s">
        <v>1</v>
      </c>
      <c r="F335" s="204" t="s">
        <v>651</v>
      </c>
      <c r="G335" s="201"/>
      <c r="H335" s="205">
        <v>1.04</v>
      </c>
      <c r="I335" s="206"/>
      <c r="J335" s="201"/>
      <c r="K335" s="201"/>
      <c r="L335" s="207"/>
      <c r="M335" s="208"/>
      <c r="N335" s="209"/>
      <c r="O335" s="209"/>
      <c r="P335" s="209"/>
      <c r="Q335" s="209"/>
      <c r="R335" s="209"/>
      <c r="S335" s="209"/>
      <c r="T335" s="210"/>
      <c r="AT335" s="211" t="s">
        <v>178</v>
      </c>
      <c r="AU335" s="211" t="s">
        <v>85</v>
      </c>
      <c r="AV335" s="13" t="s">
        <v>85</v>
      </c>
      <c r="AW335" s="13" t="s">
        <v>32</v>
      </c>
      <c r="AX335" s="13" t="s">
        <v>76</v>
      </c>
      <c r="AY335" s="211" t="s">
        <v>166</v>
      </c>
    </row>
    <row r="336" spans="2:51" s="13" customFormat="1" ht="11.25">
      <c r="B336" s="200"/>
      <c r="C336" s="201"/>
      <c r="D336" s="202" t="s">
        <v>178</v>
      </c>
      <c r="E336" s="203" t="s">
        <v>1</v>
      </c>
      <c r="F336" s="204" t="s">
        <v>652</v>
      </c>
      <c r="G336" s="201"/>
      <c r="H336" s="205">
        <v>3.44</v>
      </c>
      <c r="I336" s="206"/>
      <c r="J336" s="201"/>
      <c r="K336" s="201"/>
      <c r="L336" s="207"/>
      <c r="M336" s="208"/>
      <c r="N336" s="209"/>
      <c r="O336" s="209"/>
      <c r="P336" s="209"/>
      <c r="Q336" s="209"/>
      <c r="R336" s="209"/>
      <c r="S336" s="209"/>
      <c r="T336" s="210"/>
      <c r="AT336" s="211" t="s">
        <v>178</v>
      </c>
      <c r="AU336" s="211" t="s">
        <v>85</v>
      </c>
      <c r="AV336" s="13" t="s">
        <v>85</v>
      </c>
      <c r="AW336" s="13" t="s">
        <v>32</v>
      </c>
      <c r="AX336" s="13" t="s">
        <v>76</v>
      </c>
      <c r="AY336" s="211" t="s">
        <v>166</v>
      </c>
    </row>
    <row r="337" spans="2:51" s="13" customFormat="1" ht="11.25">
      <c r="B337" s="200"/>
      <c r="C337" s="201"/>
      <c r="D337" s="202" t="s">
        <v>178</v>
      </c>
      <c r="E337" s="203" t="s">
        <v>1</v>
      </c>
      <c r="F337" s="204" t="s">
        <v>653</v>
      </c>
      <c r="G337" s="201"/>
      <c r="H337" s="205">
        <v>1.3</v>
      </c>
      <c r="I337" s="206"/>
      <c r="J337" s="201"/>
      <c r="K337" s="201"/>
      <c r="L337" s="207"/>
      <c r="M337" s="208"/>
      <c r="N337" s="209"/>
      <c r="O337" s="209"/>
      <c r="P337" s="209"/>
      <c r="Q337" s="209"/>
      <c r="R337" s="209"/>
      <c r="S337" s="209"/>
      <c r="T337" s="210"/>
      <c r="AT337" s="211" t="s">
        <v>178</v>
      </c>
      <c r="AU337" s="211" t="s">
        <v>85</v>
      </c>
      <c r="AV337" s="13" t="s">
        <v>85</v>
      </c>
      <c r="AW337" s="13" t="s">
        <v>32</v>
      </c>
      <c r="AX337" s="13" t="s">
        <v>76</v>
      </c>
      <c r="AY337" s="211" t="s">
        <v>166</v>
      </c>
    </row>
    <row r="338" spans="2:51" s="13" customFormat="1" ht="11.25">
      <c r="B338" s="200"/>
      <c r="C338" s="201"/>
      <c r="D338" s="202" t="s">
        <v>178</v>
      </c>
      <c r="E338" s="203" t="s">
        <v>1</v>
      </c>
      <c r="F338" s="204" t="s">
        <v>654</v>
      </c>
      <c r="G338" s="201"/>
      <c r="H338" s="205">
        <v>0.96</v>
      </c>
      <c r="I338" s="206"/>
      <c r="J338" s="201"/>
      <c r="K338" s="201"/>
      <c r="L338" s="207"/>
      <c r="M338" s="208"/>
      <c r="N338" s="209"/>
      <c r="O338" s="209"/>
      <c r="P338" s="209"/>
      <c r="Q338" s="209"/>
      <c r="R338" s="209"/>
      <c r="S338" s="209"/>
      <c r="T338" s="210"/>
      <c r="AT338" s="211" t="s">
        <v>178</v>
      </c>
      <c r="AU338" s="211" t="s">
        <v>85</v>
      </c>
      <c r="AV338" s="13" t="s">
        <v>85</v>
      </c>
      <c r="AW338" s="13" t="s">
        <v>32</v>
      </c>
      <c r="AX338" s="13" t="s">
        <v>76</v>
      </c>
      <c r="AY338" s="211" t="s">
        <v>166</v>
      </c>
    </row>
    <row r="339" spans="2:51" s="13" customFormat="1" ht="11.25">
      <c r="B339" s="200"/>
      <c r="C339" s="201"/>
      <c r="D339" s="202" t="s">
        <v>178</v>
      </c>
      <c r="E339" s="203" t="s">
        <v>1</v>
      </c>
      <c r="F339" s="204" t="s">
        <v>655</v>
      </c>
      <c r="G339" s="201"/>
      <c r="H339" s="205">
        <v>7.2</v>
      </c>
      <c r="I339" s="206"/>
      <c r="J339" s="201"/>
      <c r="K339" s="201"/>
      <c r="L339" s="207"/>
      <c r="M339" s="208"/>
      <c r="N339" s="209"/>
      <c r="O339" s="209"/>
      <c r="P339" s="209"/>
      <c r="Q339" s="209"/>
      <c r="R339" s="209"/>
      <c r="S339" s="209"/>
      <c r="T339" s="210"/>
      <c r="AT339" s="211" t="s">
        <v>178</v>
      </c>
      <c r="AU339" s="211" t="s">
        <v>85</v>
      </c>
      <c r="AV339" s="13" t="s">
        <v>85</v>
      </c>
      <c r="AW339" s="13" t="s">
        <v>32</v>
      </c>
      <c r="AX339" s="13" t="s">
        <v>76</v>
      </c>
      <c r="AY339" s="211" t="s">
        <v>166</v>
      </c>
    </row>
    <row r="340" spans="2:51" s="13" customFormat="1" ht="11.25">
      <c r="B340" s="200"/>
      <c r="C340" s="201"/>
      <c r="D340" s="202" t="s">
        <v>178</v>
      </c>
      <c r="E340" s="203" t="s">
        <v>1</v>
      </c>
      <c r="F340" s="204" t="s">
        <v>656</v>
      </c>
      <c r="G340" s="201"/>
      <c r="H340" s="205">
        <v>1.08</v>
      </c>
      <c r="I340" s="206"/>
      <c r="J340" s="201"/>
      <c r="K340" s="201"/>
      <c r="L340" s="207"/>
      <c r="M340" s="208"/>
      <c r="N340" s="209"/>
      <c r="O340" s="209"/>
      <c r="P340" s="209"/>
      <c r="Q340" s="209"/>
      <c r="R340" s="209"/>
      <c r="S340" s="209"/>
      <c r="T340" s="210"/>
      <c r="AT340" s="211" t="s">
        <v>178</v>
      </c>
      <c r="AU340" s="211" t="s">
        <v>85</v>
      </c>
      <c r="AV340" s="13" t="s">
        <v>85</v>
      </c>
      <c r="AW340" s="13" t="s">
        <v>32</v>
      </c>
      <c r="AX340" s="13" t="s">
        <v>76</v>
      </c>
      <c r="AY340" s="211" t="s">
        <v>166</v>
      </c>
    </row>
    <row r="341" spans="2:51" s="13" customFormat="1" ht="11.25">
      <c r="B341" s="200"/>
      <c r="C341" s="201"/>
      <c r="D341" s="202" t="s">
        <v>178</v>
      </c>
      <c r="E341" s="203" t="s">
        <v>1</v>
      </c>
      <c r="F341" s="204" t="s">
        <v>651</v>
      </c>
      <c r="G341" s="201"/>
      <c r="H341" s="205">
        <v>1.04</v>
      </c>
      <c r="I341" s="206"/>
      <c r="J341" s="201"/>
      <c r="K341" s="201"/>
      <c r="L341" s="207"/>
      <c r="M341" s="208"/>
      <c r="N341" s="209"/>
      <c r="O341" s="209"/>
      <c r="P341" s="209"/>
      <c r="Q341" s="209"/>
      <c r="R341" s="209"/>
      <c r="S341" s="209"/>
      <c r="T341" s="210"/>
      <c r="AT341" s="211" t="s">
        <v>178</v>
      </c>
      <c r="AU341" s="211" t="s">
        <v>85</v>
      </c>
      <c r="AV341" s="13" t="s">
        <v>85</v>
      </c>
      <c r="AW341" s="13" t="s">
        <v>32</v>
      </c>
      <c r="AX341" s="13" t="s">
        <v>76</v>
      </c>
      <c r="AY341" s="211" t="s">
        <v>166</v>
      </c>
    </row>
    <row r="342" spans="2:51" s="13" customFormat="1" ht="11.25">
      <c r="B342" s="200"/>
      <c r="C342" s="201"/>
      <c r="D342" s="202" t="s">
        <v>178</v>
      </c>
      <c r="E342" s="203" t="s">
        <v>1</v>
      </c>
      <c r="F342" s="204" t="s">
        <v>657</v>
      </c>
      <c r="G342" s="201"/>
      <c r="H342" s="205">
        <v>10.35</v>
      </c>
      <c r="I342" s="206"/>
      <c r="J342" s="201"/>
      <c r="K342" s="201"/>
      <c r="L342" s="207"/>
      <c r="M342" s="208"/>
      <c r="N342" s="209"/>
      <c r="O342" s="209"/>
      <c r="P342" s="209"/>
      <c r="Q342" s="209"/>
      <c r="R342" s="209"/>
      <c r="S342" s="209"/>
      <c r="T342" s="210"/>
      <c r="AT342" s="211" t="s">
        <v>178</v>
      </c>
      <c r="AU342" s="211" t="s">
        <v>85</v>
      </c>
      <c r="AV342" s="13" t="s">
        <v>85</v>
      </c>
      <c r="AW342" s="13" t="s">
        <v>32</v>
      </c>
      <c r="AX342" s="13" t="s">
        <v>76</v>
      </c>
      <c r="AY342" s="211" t="s">
        <v>166</v>
      </c>
    </row>
    <row r="343" spans="2:51" s="13" customFormat="1" ht="11.25">
      <c r="B343" s="200"/>
      <c r="C343" s="201"/>
      <c r="D343" s="202" t="s">
        <v>178</v>
      </c>
      <c r="E343" s="203" t="s">
        <v>1</v>
      </c>
      <c r="F343" s="204" t="s">
        <v>658</v>
      </c>
      <c r="G343" s="201"/>
      <c r="H343" s="205">
        <v>2.816</v>
      </c>
      <c r="I343" s="206"/>
      <c r="J343" s="201"/>
      <c r="K343" s="201"/>
      <c r="L343" s="207"/>
      <c r="M343" s="208"/>
      <c r="N343" s="209"/>
      <c r="O343" s="209"/>
      <c r="P343" s="209"/>
      <c r="Q343" s="209"/>
      <c r="R343" s="209"/>
      <c r="S343" s="209"/>
      <c r="T343" s="210"/>
      <c r="AT343" s="211" t="s">
        <v>178</v>
      </c>
      <c r="AU343" s="211" t="s">
        <v>85</v>
      </c>
      <c r="AV343" s="13" t="s">
        <v>85</v>
      </c>
      <c r="AW343" s="13" t="s">
        <v>32</v>
      </c>
      <c r="AX343" s="13" t="s">
        <v>76</v>
      </c>
      <c r="AY343" s="211" t="s">
        <v>166</v>
      </c>
    </row>
    <row r="344" spans="2:51" s="13" customFormat="1" ht="11.25">
      <c r="B344" s="200"/>
      <c r="C344" s="201"/>
      <c r="D344" s="202" t="s">
        <v>178</v>
      </c>
      <c r="E344" s="203" t="s">
        <v>1</v>
      </c>
      <c r="F344" s="204" t="s">
        <v>659</v>
      </c>
      <c r="G344" s="201"/>
      <c r="H344" s="205">
        <v>2.08</v>
      </c>
      <c r="I344" s="206"/>
      <c r="J344" s="201"/>
      <c r="K344" s="201"/>
      <c r="L344" s="207"/>
      <c r="M344" s="208"/>
      <c r="N344" s="209"/>
      <c r="O344" s="209"/>
      <c r="P344" s="209"/>
      <c r="Q344" s="209"/>
      <c r="R344" s="209"/>
      <c r="S344" s="209"/>
      <c r="T344" s="210"/>
      <c r="AT344" s="211" t="s">
        <v>178</v>
      </c>
      <c r="AU344" s="211" t="s">
        <v>85</v>
      </c>
      <c r="AV344" s="13" t="s">
        <v>85</v>
      </c>
      <c r="AW344" s="13" t="s">
        <v>32</v>
      </c>
      <c r="AX344" s="13" t="s">
        <v>76</v>
      </c>
      <c r="AY344" s="211" t="s">
        <v>166</v>
      </c>
    </row>
    <row r="345" spans="2:51" s="13" customFormat="1" ht="11.25">
      <c r="B345" s="200"/>
      <c r="C345" s="201"/>
      <c r="D345" s="202" t="s">
        <v>178</v>
      </c>
      <c r="E345" s="203" t="s">
        <v>1</v>
      </c>
      <c r="F345" s="204" t="s">
        <v>660</v>
      </c>
      <c r="G345" s="201"/>
      <c r="H345" s="205">
        <v>3.66</v>
      </c>
      <c r="I345" s="206"/>
      <c r="J345" s="201"/>
      <c r="K345" s="201"/>
      <c r="L345" s="207"/>
      <c r="M345" s="208"/>
      <c r="N345" s="209"/>
      <c r="O345" s="209"/>
      <c r="P345" s="209"/>
      <c r="Q345" s="209"/>
      <c r="R345" s="209"/>
      <c r="S345" s="209"/>
      <c r="T345" s="210"/>
      <c r="AT345" s="211" t="s">
        <v>178</v>
      </c>
      <c r="AU345" s="211" t="s">
        <v>85</v>
      </c>
      <c r="AV345" s="13" t="s">
        <v>85</v>
      </c>
      <c r="AW345" s="13" t="s">
        <v>32</v>
      </c>
      <c r="AX345" s="13" t="s">
        <v>76</v>
      </c>
      <c r="AY345" s="211" t="s">
        <v>166</v>
      </c>
    </row>
    <row r="346" spans="1:65" s="2" customFormat="1" ht="24.2" customHeight="1">
      <c r="A346" s="32"/>
      <c r="B346" s="33"/>
      <c r="C346" s="187" t="s">
        <v>661</v>
      </c>
      <c r="D346" s="187" t="s">
        <v>167</v>
      </c>
      <c r="E346" s="188" t="s">
        <v>662</v>
      </c>
      <c r="F346" s="189" t="s">
        <v>663</v>
      </c>
      <c r="G346" s="190" t="s">
        <v>297</v>
      </c>
      <c r="H346" s="191">
        <v>126.3</v>
      </c>
      <c r="I346" s="192"/>
      <c r="J346" s="193">
        <f>ROUND(I346*H346,2)</f>
        <v>0</v>
      </c>
      <c r="K346" s="189" t="s">
        <v>274</v>
      </c>
      <c r="L346" s="37"/>
      <c r="M346" s="194" t="s">
        <v>1</v>
      </c>
      <c r="N346" s="195" t="s">
        <v>41</v>
      </c>
      <c r="O346" s="69"/>
      <c r="P346" s="196">
        <f>O346*H346</f>
        <v>0</v>
      </c>
      <c r="Q346" s="196">
        <v>0</v>
      </c>
      <c r="R346" s="196">
        <f>Q346*H346</f>
        <v>0</v>
      </c>
      <c r="S346" s="196">
        <v>0</v>
      </c>
      <c r="T346" s="197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98" t="s">
        <v>183</v>
      </c>
      <c r="AT346" s="198" t="s">
        <v>167</v>
      </c>
      <c r="AU346" s="198" t="s">
        <v>85</v>
      </c>
      <c r="AY346" s="15" t="s">
        <v>166</v>
      </c>
      <c r="BE346" s="199">
        <f>IF(N346="základní",J346,0)</f>
        <v>0</v>
      </c>
      <c r="BF346" s="199">
        <f>IF(N346="snížená",J346,0)</f>
        <v>0</v>
      </c>
      <c r="BG346" s="199">
        <f>IF(N346="zákl. přenesená",J346,0)</f>
        <v>0</v>
      </c>
      <c r="BH346" s="199">
        <f>IF(N346="sníž. přenesená",J346,0)</f>
        <v>0</v>
      </c>
      <c r="BI346" s="199">
        <f>IF(N346="nulová",J346,0)</f>
        <v>0</v>
      </c>
      <c r="BJ346" s="15" t="s">
        <v>83</v>
      </c>
      <c r="BK346" s="199">
        <f>ROUND(I346*H346,2)</f>
        <v>0</v>
      </c>
      <c r="BL346" s="15" t="s">
        <v>183</v>
      </c>
      <c r="BM346" s="198" t="s">
        <v>664</v>
      </c>
    </row>
    <row r="347" spans="1:65" s="2" customFormat="1" ht="16.5" customHeight="1">
      <c r="A347" s="32"/>
      <c r="B347" s="33"/>
      <c r="C347" s="219" t="s">
        <v>665</v>
      </c>
      <c r="D347" s="219" t="s">
        <v>345</v>
      </c>
      <c r="E347" s="220" t="s">
        <v>666</v>
      </c>
      <c r="F347" s="221" t="s">
        <v>667</v>
      </c>
      <c r="G347" s="222" t="s">
        <v>297</v>
      </c>
      <c r="H347" s="223">
        <v>145.245</v>
      </c>
      <c r="I347" s="224"/>
      <c r="J347" s="225">
        <f>ROUND(I347*H347,2)</f>
        <v>0</v>
      </c>
      <c r="K347" s="221" t="s">
        <v>274</v>
      </c>
      <c r="L347" s="226"/>
      <c r="M347" s="227" t="s">
        <v>1</v>
      </c>
      <c r="N347" s="228" t="s">
        <v>41</v>
      </c>
      <c r="O347" s="69"/>
      <c r="P347" s="196">
        <f>O347*H347</f>
        <v>0</v>
      </c>
      <c r="Q347" s="196">
        <v>0.0005</v>
      </c>
      <c r="R347" s="196">
        <f>Q347*H347</f>
        <v>0.0726225</v>
      </c>
      <c r="S347" s="196">
        <v>0</v>
      </c>
      <c r="T347" s="197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98" t="s">
        <v>440</v>
      </c>
      <c r="AT347" s="198" t="s">
        <v>345</v>
      </c>
      <c r="AU347" s="198" t="s">
        <v>85</v>
      </c>
      <c r="AY347" s="15" t="s">
        <v>166</v>
      </c>
      <c r="BE347" s="199">
        <f>IF(N347="základní",J347,0)</f>
        <v>0</v>
      </c>
      <c r="BF347" s="199">
        <f>IF(N347="snížená",J347,0)</f>
        <v>0</v>
      </c>
      <c r="BG347" s="199">
        <f>IF(N347="zákl. přenesená",J347,0)</f>
        <v>0</v>
      </c>
      <c r="BH347" s="199">
        <f>IF(N347="sníž. přenesená",J347,0)</f>
        <v>0</v>
      </c>
      <c r="BI347" s="199">
        <f>IF(N347="nulová",J347,0)</f>
        <v>0</v>
      </c>
      <c r="BJ347" s="15" t="s">
        <v>83</v>
      </c>
      <c r="BK347" s="199">
        <f>ROUND(I347*H347,2)</f>
        <v>0</v>
      </c>
      <c r="BL347" s="15" t="s">
        <v>183</v>
      </c>
      <c r="BM347" s="198" t="s">
        <v>668</v>
      </c>
    </row>
    <row r="348" spans="2:51" s="13" customFormat="1" ht="11.25">
      <c r="B348" s="200"/>
      <c r="C348" s="201"/>
      <c r="D348" s="202" t="s">
        <v>178</v>
      </c>
      <c r="E348" s="201"/>
      <c r="F348" s="204" t="s">
        <v>669</v>
      </c>
      <c r="G348" s="201"/>
      <c r="H348" s="205">
        <v>145.245</v>
      </c>
      <c r="I348" s="206"/>
      <c r="J348" s="201"/>
      <c r="K348" s="201"/>
      <c r="L348" s="207"/>
      <c r="M348" s="208"/>
      <c r="N348" s="209"/>
      <c r="O348" s="209"/>
      <c r="P348" s="209"/>
      <c r="Q348" s="209"/>
      <c r="R348" s="209"/>
      <c r="S348" s="209"/>
      <c r="T348" s="210"/>
      <c r="AT348" s="211" t="s">
        <v>178</v>
      </c>
      <c r="AU348" s="211" t="s">
        <v>85</v>
      </c>
      <c r="AV348" s="13" t="s">
        <v>85</v>
      </c>
      <c r="AW348" s="13" t="s">
        <v>4</v>
      </c>
      <c r="AX348" s="13" t="s">
        <v>83</v>
      </c>
      <c r="AY348" s="211" t="s">
        <v>166</v>
      </c>
    </row>
    <row r="349" spans="1:65" s="2" customFormat="1" ht="24.2" customHeight="1">
      <c r="A349" s="32"/>
      <c r="B349" s="33"/>
      <c r="C349" s="187" t="s">
        <v>670</v>
      </c>
      <c r="D349" s="187" t="s">
        <v>167</v>
      </c>
      <c r="E349" s="188" t="s">
        <v>671</v>
      </c>
      <c r="F349" s="189" t="s">
        <v>672</v>
      </c>
      <c r="G349" s="190" t="s">
        <v>297</v>
      </c>
      <c r="H349" s="191">
        <v>252.6</v>
      </c>
      <c r="I349" s="192"/>
      <c r="J349" s="193">
        <f>ROUND(I349*H349,2)</f>
        <v>0</v>
      </c>
      <c r="K349" s="189" t="s">
        <v>274</v>
      </c>
      <c r="L349" s="37"/>
      <c r="M349" s="194" t="s">
        <v>1</v>
      </c>
      <c r="N349" s="195" t="s">
        <v>41</v>
      </c>
      <c r="O349" s="69"/>
      <c r="P349" s="196">
        <f>O349*H349</f>
        <v>0</v>
      </c>
      <c r="Q349" s="196">
        <v>0.0004</v>
      </c>
      <c r="R349" s="196">
        <f>Q349*H349</f>
        <v>0.10104</v>
      </c>
      <c r="S349" s="196">
        <v>0</v>
      </c>
      <c r="T349" s="197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98" t="s">
        <v>183</v>
      </c>
      <c r="AT349" s="198" t="s">
        <v>167</v>
      </c>
      <c r="AU349" s="198" t="s">
        <v>85</v>
      </c>
      <c r="AY349" s="15" t="s">
        <v>166</v>
      </c>
      <c r="BE349" s="199">
        <f>IF(N349="základní",J349,0)</f>
        <v>0</v>
      </c>
      <c r="BF349" s="199">
        <f>IF(N349="snížená",J349,0)</f>
        <v>0</v>
      </c>
      <c r="BG349" s="199">
        <f>IF(N349="zákl. přenesená",J349,0)</f>
        <v>0</v>
      </c>
      <c r="BH349" s="199">
        <f>IF(N349="sníž. přenesená",J349,0)</f>
        <v>0</v>
      </c>
      <c r="BI349" s="199">
        <f>IF(N349="nulová",J349,0)</f>
        <v>0</v>
      </c>
      <c r="BJ349" s="15" t="s">
        <v>83</v>
      </c>
      <c r="BK349" s="199">
        <f>ROUND(I349*H349,2)</f>
        <v>0</v>
      </c>
      <c r="BL349" s="15" t="s">
        <v>183</v>
      </c>
      <c r="BM349" s="198" t="s">
        <v>673</v>
      </c>
    </row>
    <row r="350" spans="2:51" s="13" customFormat="1" ht="11.25">
      <c r="B350" s="200"/>
      <c r="C350" s="201"/>
      <c r="D350" s="202" t="s">
        <v>178</v>
      </c>
      <c r="E350" s="203" t="s">
        <v>1</v>
      </c>
      <c r="F350" s="204" t="s">
        <v>674</v>
      </c>
      <c r="G350" s="201"/>
      <c r="H350" s="205">
        <v>252.6</v>
      </c>
      <c r="I350" s="206"/>
      <c r="J350" s="201"/>
      <c r="K350" s="201"/>
      <c r="L350" s="207"/>
      <c r="M350" s="208"/>
      <c r="N350" s="209"/>
      <c r="O350" s="209"/>
      <c r="P350" s="209"/>
      <c r="Q350" s="209"/>
      <c r="R350" s="209"/>
      <c r="S350" s="209"/>
      <c r="T350" s="210"/>
      <c r="AT350" s="211" t="s">
        <v>178</v>
      </c>
      <c r="AU350" s="211" t="s">
        <v>85</v>
      </c>
      <c r="AV350" s="13" t="s">
        <v>85</v>
      </c>
      <c r="AW350" s="13" t="s">
        <v>32</v>
      </c>
      <c r="AX350" s="13" t="s">
        <v>83</v>
      </c>
      <c r="AY350" s="211" t="s">
        <v>166</v>
      </c>
    </row>
    <row r="351" spans="1:65" s="2" customFormat="1" ht="37.9" customHeight="1">
      <c r="A351" s="32"/>
      <c r="B351" s="33"/>
      <c r="C351" s="219" t="s">
        <v>675</v>
      </c>
      <c r="D351" s="219" t="s">
        <v>345</v>
      </c>
      <c r="E351" s="220" t="s">
        <v>676</v>
      </c>
      <c r="F351" s="221" t="s">
        <v>677</v>
      </c>
      <c r="G351" s="222" t="s">
        <v>297</v>
      </c>
      <c r="H351" s="223">
        <v>290.49</v>
      </c>
      <c r="I351" s="224"/>
      <c r="J351" s="225">
        <f>ROUND(I351*H351,2)</f>
        <v>0</v>
      </c>
      <c r="K351" s="221" t="s">
        <v>274</v>
      </c>
      <c r="L351" s="226"/>
      <c r="M351" s="227" t="s">
        <v>1</v>
      </c>
      <c r="N351" s="228" t="s">
        <v>41</v>
      </c>
      <c r="O351" s="69"/>
      <c r="P351" s="196">
        <f>O351*H351</f>
        <v>0</v>
      </c>
      <c r="Q351" s="196">
        <v>0.0045</v>
      </c>
      <c r="R351" s="196">
        <f>Q351*H351</f>
        <v>1.307205</v>
      </c>
      <c r="S351" s="196">
        <v>0</v>
      </c>
      <c r="T351" s="197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98" t="s">
        <v>440</v>
      </c>
      <c r="AT351" s="198" t="s">
        <v>345</v>
      </c>
      <c r="AU351" s="198" t="s">
        <v>85</v>
      </c>
      <c r="AY351" s="15" t="s">
        <v>166</v>
      </c>
      <c r="BE351" s="199">
        <f>IF(N351="základní",J351,0)</f>
        <v>0</v>
      </c>
      <c r="BF351" s="199">
        <f>IF(N351="snížená",J351,0)</f>
        <v>0</v>
      </c>
      <c r="BG351" s="199">
        <f>IF(N351="zákl. přenesená",J351,0)</f>
        <v>0</v>
      </c>
      <c r="BH351" s="199">
        <f>IF(N351="sníž. přenesená",J351,0)</f>
        <v>0</v>
      </c>
      <c r="BI351" s="199">
        <f>IF(N351="nulová",J351,0)</f>
        <v>0</v>
      </c>
      <c r="BJ351" s="15" t="s">
        <v>83</v>
      </c>
      <c r="BK351" s="199">
        <f>ROUND(I351*H351,2)</f>
        <v>0</v>
      </c>
      <c r="BL351" s="15" t="s">
        <v>183</v>
      </c>
      <c r="BM351" s="198" t="s">
        <v>678</v>
      </c>
    </row>
    <row r="352" spans="2:51" s="13" customFormat="1" ht="11.25">
      <c r="B352" s="200"/>
      <c r="C352" s="201"/>
      <c r="D352" s="202" t="s">
        <v>178</v>
      </c>
      <c r="E352" s="201"/>
      <c r="F352" s="204" t="s">
        <v>679</v>
      </c>
      <c r="G352" s="201"/>
      <c r="H352" s="205">
        <v>290.49</v>
      </c>
      <c r="I352" s="206"/>
      <c r="J352" s="201"/>
      <c r="K352" s="201"/>
      <c r="L352" s="207"/>
      <c r="M352" s="208"/>
      <c r="N352" s="209"/>
      <c r="O352" s="209"/>
      <c r="P352" s="209"/>
      <c r="Q352" s="209"/>
      <c r="R352" s="209"/>
      <c r="S352" s="209"/>
      <c r="T352" s="210"/>
      <c r="AT352" s="211" t="s">
        <v>178</v>
      </c>
      <c r="AU352" s="211" t="s">
        <v>85</v>
      </c>
      <c r="AV352" s="13" t="s">
        <v>85</v>
      </c>
      <c r="AW352" s="13" t="s">
        <v>4</v>
      </c>
      <c r="AX352" s="13" t="s">
        <v>83</v>
      </c>
      <c r="AY352" s="211" t="s">
        <v>166</v>
      </c>
    </row>
    <row r="353" spans="1:65" s="2" customFormat="1" ht="24.2" customHeight="1">
      <c r="A353" s="32"/>
      <c r="B353" s="33"/>
      <c r="C353" s="187" t="s">
        <v>680</v>
      </c>
      <c r="D353" s="187" t="s">
        <v>167</v>
      </c>
      <c r="E353" s="188" t="s">
        <v>671</v>
      </c>
      <c r="F353" s="189" t="s">
        <v>672</v>
      </c>
      <c r="G353" s="190" t="s">
        <v>297</v>
      </c>
      <c r="H353" s="191">
        <v>4.5</v>
      </c>
      <c r="I353" s="192"/>
      <c r="J353" s="193">
        <f>ROUND(I353*H353,2)</f>
        <v>0</v>
      </c>
      <c r="K353" s="189" t="s">
        <v>274</v>
      </c>
      <c r="L353" s="37"/>
      <c r="M353" s="194" t="s">
        <v>1</v>
      </c>
      <c r="N353" s="195" t="s">
        <v>41</v>
      </c>
      <c r="O353" s="69"/>
      <c r="P353" s="196">
        <f>O353*H353</f>
        <v>0</v>
      </c>
      <c r="Q353" s="196">
        <v>0.0004</v>
      </c>
      <c r="R353" s="196">
        <f>Q353*H353</f>
        <v>0.0018000000000000002</v>
      </c>
      <c r="S353" s="196">
        <v>0</v>
      </c>
      <c r="T353" s="197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98" t="s">
        <v>183</v>
      </c>
      <c r="AT353" s="198" t="s">
        <v>167</v>
      </c>
      <c r="AU353" s="198" t="s">
        <v>85</v>
      </c>
      <c r="AY353" s="15" t="s">
        <v>166</v>
      </c>
      <c r="BE353" s="199">
        <f>IF(N353="základní",J353,0)</f>
        <v>0</v>
      </c>
      <c r="BF353" s="199">
        <f>IF(N353="snížená",J353,0)</f>
        <v>0</v>
      </c>
      <c r="BG353" s="199">
        <f>IF(N353="zákl. přenesená",J353,0)</f>
        <v>0</v>
      </c>
      <c r="BH353" s="199">
        <f>IF(N353="sníž. přenesená",J353,0)</f>
        <v>0</v>
      </c>
      <c r="BI353" s="199">
        <f>IF(N353="nulová",J353,0)</f>
        <v>0</v>
      </c>
      <c r="BJ353" s="15" t="s">
        <v>83</v>
      </c>
      <c r="BK353" s="199">
        <f>ROUND(I353*H353,2)</f>
        <v>0</v>
      </c>
      <c r="BL353" s="15" t="s">
        <v>183</v>
      </c>
      <c r="BM353" s="198" t="s">
        <v>681</v>
      </c>
    </row>
    <row r="354" spans="2:51" s="13" customFormat="1" ht="11.25">
      <c r="B354" s="200"/>
      <c r="C354" s="201"/>
      <c r="D354" s="202" t="s">
        <v>178</v>
      </c>
      <c r="E354" s="203" t="s">
        <v>1</v>
      </c>
      <c r="F354" s="204" t="s">
        <v>627</v>
      </c>
      <c r="G354" s="201"/>
      <c r="H354" s="205">
        <v>4.5</v>
      </c>
      <c r="I354" s="206"/>
      <c r="J354" s="201"/>
      <c r="K354" s="201"/>
      <c r="L354" s="207"/>
      <c r="M354" s="208"/>
      <c r="N354" s="209"/>
      <c r="O354" s="209"/>
      <c r="P354" s="209"/>
      <c r="Q354" s="209"/>
      <c r="R354" s="209"/>
      <c r="S354" s="209"/>
      <c r="T354" s="210"/>
      <c r="AT354" s="211" t="s">
        <v>178</v>
      </c>
      <c r="AU354" s="211" t="s">
        <v>85</v>
      </c>
      <c r="AV354" s="13" t="s">
        <v>85</v>
      </c>
      <c r="AW354" s="13" t="s">
        <v>32</v>
      </c>
      <c r="AX354" s="13" t="s">
        <v>83</v>
      </c>
      <c r="AY354" s="211" t="s">
        <v>166</v>
      </c>
    </row>
    <row r="355" spans="1:65" s="2" customFormat="1" ht="44.25" customHeight="1">
      <c r="A355" s="32"/>
      <c r="B355" s="33"/>
      <c r="C355" s="219" t="s">
        <v>682</v>
      </c>
      <c r="D355" s="219" t="s">
        <v>345</v>
      </c>
      <c r="E355" s="220" t="s">
        <v>683</v>
      </c>
      <c r="F355" s="221" t="s">
        <v>684</v>
      </c>
      <c r="G355" s="222" t="s">
        <v>297</v>
      </c>
      <c r="H355" s="223">
        <v>5.175</v>
      </c>
      <c r="I355" s="224"/>
      <c r="J355" s="225">
        <f>ROUND(I355*H355,2)</f>
        <v>0</v>
      </c>
      <c r="K355" s="221" t="s">
        <v>274</v>
      </c>
      <c r="L355" s="226"/>
      <c r="M355" s="227" t="s">
        <v>1</v>
      </c>
      <c r="N355" s="228" t="s">
        <v>41</v>
      </c>
      <c r="O355" s="69"/>
      <c r="P355" s="196">
        <f>O355*H355</f>
        <v>0</v>
      </c>
      <c r="Q355" s="196">
        <v>0.0054</v>
      </c>
      <c r="R355" s="196">
        <f>Q355*H355</f>
        <v>0.027945</v>
      </c>
      <c r="S355" s="196">
        <v>0</v>
      </c>
      <c r="T355" s="197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98" t="s">
        <v>440</v>
      </c>
      <c r="AT355" s="198" t="s">
        <v>345</v>
      </c>
      <c r="AU355" s="198" t="s">
        <v>85</v>
      </c>
      <c r="AY355" s="15" t="s">
        <v>166</v>
      </c>
      <c r="BE355" s="199">
        <f>IF(N355="základní",J355,0)</f>
        <v>0</v>
      </c>
      <c r="BF355" s="199">
        <f>IF(N355="snížená",J355,0)</f>
        <v>0</v>
      </c>
      <c r="BG355" s="199">
        <f>IF(N355="zákl. přenesená",J355,0)</f>
        <v>0</v>
      </c>
      <c r="BH355" s="199">
        <f>IF(N355="sníž. přenesená",J355,0)</f>
        <v>0</v>
      </c>
      <c r="BI355" s="199">
        <f>IF(N355="nulová",J355,0)</f>
        <v>0</v>
      </c>
      <c r="BJ355" s="15" t="s">
        <v>83</v>
      </c>
      <c r="BK355" s="199">
        <f>ROUND(I355*H355,2)</f>
        <v>0</v>
      </c>
      <c r="BL355" s="15" t="s">
        <v>183</v>
      </c>
      <c r="BM355" s="198" t="s">
        <v>685</v>
      </c>
    </row>
    <row r="356" spans="2:51" s="13" customFormat="1" ht="11.25">
      <c r="B356" s="200"/>
      <c r="C356" s="201"/>
      <c r="D356" s="202" t="s">
        <v>178</v>
      </c>
      <c r="E356" s="201"/>
      <c r="F356" s="204" t="s">
        <v>686</v>
      </c>
      <c r="G356" s="201"/>
      <c r="H356" s="205">
        <v>5.175</v>
      </c>
      <c r="I356" s="206"/>
      <c r="J356" s="201"/>
      <c r="K356" s="201"/>
      <c r="L356" s="207"/>
      <c r="M356" s="208"/>
      <c r="N356" s="209"/>
      <c r="O356" s="209"/>
      <c r="P356" s="209"/>
      <c r="Q356" s="209"/>
      <c r="R356" s="209"/>
      <c r="S356" s="209"/>
      <c r="T356" s="210"/>
      <c r="AT356" s="211" t="s">
        <v>178</v>
      </c>
      <c r="AU356" s="211" t="s">
        <v>85</v>
      </c>
      <c r="AV356" s="13" t="s">
        <v>85</v>
      </c>
      <c r="AW356" s="13" t="s">
        <v>4</v>
      </c>
      <c r="AX356" s="13" t="s">
        <v>83</v>
      </c>
      <c r="AY356" s="211" t="s">
        <v>166</v>
      </c>
    </row>
    <row r="357" spans="1:65" s="2" customFormat="1" ht="24.2" customHeight="1">
      <c r="A357" s="32"/>
      <c r="B357" s="33"/>
      <c r="C357" s="187" t="s">
        <v>687</v>
      </c>
      <c r="D357" s="187" t="s">
        <v>167</v>
      </c>
      <c r="E357" s="188" t="s">
        <v>688</v>
      </c>
      <c r="F357" s="189" t="s">
        <v>689</v>
      </c>
      <c r="G357" s="190" t="s">
        <v>297</v>
      </c>
      <c r="H357" s="191">
        <v>10.2</v>
      </c>
      <c r="I357" s="192"/>
      <c r="J357" s="193">
        <f>ROUND(I357*H357,2)</f>
        <v>0</v>
      </c>
      <c r="K357" s="189" t="s">
        <v>274</v>
      </c>
      <c r="L357" s="37"/>
      <c r="M357" s="194" t="s">
        <v>1</v>
      </c>
      <c r="N357" s="195" t="s">
        <v>41</v>
      </c>
      <c r="O357" s="69"/>
      <c r="P357" s="196">
        <f>O357*H357</f>
        <v>0</v>
      </c>
      <c r="Q357" s="196">
        <v>0.0004</v>
      </c>
      <c r="R357" s="196">
        <f>Q357*H357</f>
        <v>0.00408</v>
      </c>
      <c r="S357" s="196">
        <v>0</v>
      </c>
      <c r="T357" s="197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98" t="s">
        <v>183</v>
      </c>
      <c r="AT357" s="198" t="s">
        <v>167</v>
      </c>
      <c r="AU357" s="198" t="s">
        <v>85</v>
      </c>
      <c r="AY357" s="15" t="s">
        <v>166</v>
      </c>
      <c r="BE357" s="199">
        <f>IF(N357="základní",J357,0)</f>
        <v>0</v>
      </c>
      <c r="BF357" s="199">
        <f>IF(N357="snížená",J357,0)</f>
        <v>0</v>
      </c>
      <c r="BG357" s="199">
        <f>IF(N357="zákl. přenesená",J357,0)</f>
        <v>0</v>
      </c>
      <c r="BH357" s="199">
        <f>IF(N357="sníž. přenesená",J357,0)</f>
        <v>0</v>
      </c>
      <c r="BI357" s="199">
        <f>IF(N357="nulová",J357,0)</f>
        <v>0</v>
      </c>
      <c r="BJ357" s="15" t="s">
        <v>83</v>
      </c>
      <c r="BK357" s="199">
        <f>ROUND(I357*H357,2)</f>
        <v>0</v>
      </c>
      <c r="BL357" s="15" t="s">
        <v>183</v>
      </c>
      <c r="BM357" s="198" t="s">
        <v>690</v>
      </c>
    </row>
    <row r="358" spans="2:51" s="13" customFormat="1" ht="11.25">
      <c r="B358" s="200"/>
      <c r="C358" s="201"/>
      <c r="D358" s="202" t="s">
        <v>178</v>
      </c>
      <c r="E358" s="203" t="s">
        <v>1</v>
      </c>
      <c r="F358" s="204" t="s">
        <v>637</v>
      </c>
      <c r="G358" s="201"/>
      <c r="H358" s="205">
        <v>10.2</v>
      </c>
      <c r="I358" s="206"/>
      <c r="J358" s="201"/>
      <c r="K358" s="201"/>
      <c r="L358" s="207"/>
      <c r="M358" s="208"/>
      <c r="N358" s="209"/>
      <c r="O358" s="209"/>
      <c r="P358" s="209"/>
      <c r="Q358" s="209"/>
      <c r="R358" s="209"/>
      <c r="S358" s="209"/>
      <c r="T358" s="210"/>
      <c r="AT358" s="211" t="s">
        <v>178</v>
      </c>
      <c r="AU358" s="211" t="s">
        <v>85</v>
      </c>
      <c r="AV358" s="13" t="s">
        <v>85</v>
      </c>
      <c r="AW358" s="13" t="s">
        <v>32</v>
      </c>
      <c r="AX358" s="13" t="s">
        <v>83</v>
      </c>
      <c r="AY358" s="211" t="s">
        <v>166</v>
      </c>
    </row>
    <row r="359" spans="1:65" s="2" customFormat="1" ht="37.9" customHeight="1">
      <c r="A359" s="32"/>
      <c r="B359" s="33"/>
      <c r="C359" s="219" t="s">
        <v>691</v>
      </c>
      <c r="D359" s="219" t="s">
        <v>345</v>
      </c>
      <c r="E359" s="220" t="s">
        <v>676</v>
      </c>
      <c r="F359" s="221" t="s">
        <v>677</v>
      </c>
      <c r="G359" s="222" t="s">
        <v>297</v>
      </c>
      <c r="H359" s="223">
        <v>12.24</v>
      </c>
      <c r="I359" s="224"/>
      <c r="J359" s="225">
        <f>ROUND(I359*H359,2)</f>
        <v>0</v>
      </c>
      <c r="K359" s="221" t="s">
        <v>274</v>
      </c>
      <c r="L359" s="226"/>
      <c r="M359" s="227" t="s">
        <v>1</v>
      </c>
      <c r="N359" s="228" t="s">
        <v>41</v>
      </c>
      <c r="O359" s="69"/>
      <c r="P359" s="196">
        <f>O359*H359</f>
        <v>0</v>
      </c>
      <c r="Q359" s="196">
        <v>0.0045</v>
      </c>
      <c r="R359" s="196">
        <f>Q359*H359</f>
        <v>0.05508</v>
      </c>
      <c r="S359" s="196">
        <v>0</v>
      </c>
      <c r="T359" s="197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98" t="s">
        <v>440</v>
      </c>
      <c r="AT359" s="198" t="s">
        <v>345</v>
      </c>
      <c r="AU359" s="198" t="s">
        <v>85</v>
      </c>
      <c r="AY359" s="15" t="s">
        <v>166</v>
      </c>
      <c r="BE359" s="199">
        <f>IF(N359="základní",J359,0)</f>
        <v>0</v>
      </c>
      <c r="BF359" s="199">
        <f>IF(N359="snížená",J359,0)</f>
        <v>0</v>
      </c>
      <c r="BG359" s="199">
        <f>IF(N359="zákl. přenesená",J359,0)</f>
        <v>0</v>
      </c>
      <c r="BH359" s="199">
        <f>IF(N359="sníž. přenesená",J359,0)</f>
        <v>0</v>
      </c>
      <c r="BI359" s="199">
        <f>IF(N359="nulová",J359,0)</f>
        <v>0</v>
      </c>
      <c r="BJ359" s="15" t="s">
        <v>83</v>
      </c>
      <c r="BK359" s="199">
        <f>ROUND(I359*H359,2)</f>
        <v>0</v>
      </c>
      <c r="BL359" s="15" t="s">
        <v>183</v>
      </c>
      <c r="BM359" s="198" t="s">
        <v>692</v>
      </c>
    </row>
    <row r="360" spans="2:51" s="13" customFormat="1" ht="11.25">
      <c r="B360" s="200"/>
      <c r="C360" s="201"/>
      <c r="D360" s="202" t="s">
        <v>178</v>
      </c>
      <c r="E360" s="201"/>
      <c r="F360" s="204" t="s">
        <v>693</v>
      </c>
      <c r="G360" s="201"/>
      <c r="H360" s="205">
        <v>12.24</v>
      </c>
      <c r="I360" s="206"/>
      <c r="J360" s="201"/>
      <c r="K360" s="201"/>
      <c r="L360" s="207"/>
      <c r="M360" s="208"/>
      <c r="N360" s="209"/>
      <c r="O360" s="209"/>
      <c r="P360" s="209"/>
      <c r="Q360" s="209"/>
      <c r="R360" s="209"/>
      <c r="S360" s="209"/>
      <c r="T360" s="210"/>
      <c r="AT360" s="211" t="s">
        <v>178</v>
      </c>
      <c r="AU360" s="211" t="s">
        <v>85</v>
      </c>
      <c r="AV360" s="13" t="s">
        <v>85</v>
      </c>
      <c r="AW360" s="13" t="s">
        <v>4</v>
      </c>
      <c r="AX360" s="13" t="s">
        <v>83</v>
      </c>
      <c r="AY360" s="211" t="s">
        <v>166</v>
      </c>
    </row>
    <row r="361" spans="1:65" s="2" customFormat="1" ht="24.2" customHeight="1">
      <c r="A361" s="32"/>
      <c r="B361" s="33"/>
      <c r="C361" s="187" t="s">
        <v>694</v>
      </c>
      <c r="D361" s="187" t="s">
        <v>167</v>
      </c>
      <c r="E361" s="188" t="s">
        <v>695</v>
      </c>
      <c r="F361" s="189" t="s">
        <v>696</v>
      </c>
      <c r="G361" s="190" t="s">
        <v>697</v>
      </c>
      <c r="H361" s="229"/>
      <c r="I361" s="192"/>
      <c r="J361" s="193">
        <f>ROUND(I361*H361,2)</f>
        <v>0</v>
      </c>
      <c r="K361" s="189" t="s">
        <v>274</v>
      </c>
      <c r="L361" s="37"/>
      <c r="M361" s="194" t="s">
        <v>1</v>
      </c>
      <c r="N361" s="195" t="s">
        <v>41</v>
      </c>
      <c r="O361" s="69"/>
      <c r="P361" s="196">
        <f>O361*H361</f>
        <v>0</v>
      </c>
      <c r="Q361" s="196">
        <v>0</v>
      </c>
      <c r="R361" s="196">
        <f>Q361*H361</f>
        <v>0</v>
      </c>
      <c r="S361" s="196">
        <v>0</v>
      </c>
      <c r="T361" s="197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98" t="s">
        <v>183</v>
      </c>
      <c r="AT361" s="198" t="s">
        <v>167</v>
      </c>
      <c r="AU361" s="198" t="s">
        <v>85</v>
      </c>
      <c r="AY361" s="15" t="s">
        <v>166</v>
      </c>
      <c r="BE361" s="199">
        <f>IF(N361="základní",J361,0)</f>
        <v>0</v>
      </c>
      <c r="BF361" s="199">
        <f>IF(N361="snížená",J361,0)</f>
        <v>0</v>
      </c>
      <c r="BG361" s="199">
        <f>IF(N361="zákl. přenesená",J361,0)</f>
        <v>0</v>
      </c>
      <c r="BH361" s="199">
        <f>IF(N361="sníž. přenesená",J361,0)</f>
        <v>0</v>
      </c>
      <c r="BI361" s="199">
        <f>IF(N361="nulová",J361,0)</f>
        <v>0</v>
      </c>
      <c r="BJ361" s="15" t="s">
        <v>83</v>
      </c>
      <c r="BK361" s="199">
        <f>ROUND(I361*H361,2)</f>
        <v>0</v>
      </c>
      <c r="BL361" s="15" t="s">
        <v>183</v>
      </c>
      <c r="BM361" s="198" t="s">
        <v>698</v>
      </c>
    </row>
    <row r="362" spans="2:63" s="12" customFormat="1" ht="22.9" customHeight="1">
      <c r="B362" s="173"/>
      <c r="C362" s="174"/>
      <c r="D362" s="175" t="s">
        <v>75</v>
      </c>
      <c r="E362" s="212" t="s">
        <v>699</v>
      </c>
      <c r="F362" s="212" t="s">
        <v>700</v>
      </c>
      <c r="G362" s="174"/>
      <c r="H362" s="174"/>
      <c r="I362" s="177"/>
      <c r="J362" s="213">
        <f>BK362</f>
        <v>0</v>
      </c>
      <c r="K362" s="174"/>
      <c r="L362" s="179"/>
      <c r="M362" s="180"/>
      <c r="N362" s="181"/>
      <c r="O362" s="181"/>
      <c r="P362" s="182">
        <f>SUM(P363:P374)</f>
        <v>0</v>
      </c>
      <c r="Q362" s="181"/>
      <c r="R362" s="182">
        <f>SUM(R363:R374)</f>
        <v>0.42989109999999997</v>
      </c>
      <c r="S362" s="181"/>
      <c r="T362" s="183">
        <f>SUM(T363:T374)</f>
        <v>0</v>
      </c>
      <c r="AR362" s="184" t="s">
        <v>85</v>
      </c>
      <c r="AT362" s="185" t="s">
        <v>75</v>
      </c>
      <c r="AU362" s="185" t="s">
        <v>83</v>
      </c>
      <c r="AY362" s="184" t="s">
        <v>166</v>
      </c>
      <c r="BK362" s="186">
        <f>SUM(BK363:BK374)</f>
        <v>0</v>
      </c>
    </row>
    <row r="363" spans="1:65" s="2" customFormat="1" ht="24.2" customHeight="1">
      <c r="A363" s="32"/>
      <c r="B363" s="33"/>
      <c r="C363" s="187" t="s">
        <v>701</v>
      </c>
      <c r="D363" s="187" t="s">
        <v>167</v>
      </c>
      <c r="E363" s="188" t="s">
        <v>702</v>
      </c>
      <c r="F363" s="189" t="s">
        <v>703</v>
      </c>
      <c r="G363" s="190" t="s">
        <v>297</v>
      </c>
      <c r="H363" s="191">
        <v>126.3</v>
      </c>
      <c r="I363" s="192"/>
      <c r="J363" s="193">
        <f>ROUND(I363*H363,2)</f>
        <v>0</v>
      </c>
      <c r="K363" s="189" t="s">
        <v>274</v>
      </c>
      <c r="L363" s="37"/>
      <c r="M363" s="194" t="s">
        <v>1</v>
      </c>
      <c r="N363" s="195" t="s">
        <v>41</v>
      </c>
      <c r="O363" s="69"/>
      <c r="P363" s="196">
        <f>O363*H363</f>
        <v>0</v>
      </c>
      <c r="Q363" s="196">
        <v>0</v>
      </c>
      <c r="R363" s="196">
        <f>Q363*H363</f>
        <v>0</v>
      </c>
      <c r="S363" s="196">
        <v>0</v>
      </c>
      <c r="T363" s="197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98" t="s">
        <v>183</v>
      </c>
      <c r="AT363" s="198" t="s">
        <v>167</v>
      </c>
      <c r="AU363" s="198" t="s">
        <v>85</v>
      </c>
      <c r="AY363" s="15" t="s">
        <v>166</v>
      </c>
      <c r="BE363" s="199">
        <f>IF(N363="základní",J363,0)</f>
        <v>0</v>
      </c>
      <c r="BF363" s="199">
        <f>IF(N363="snížená",J363,0)</f>
        <v>0</v>
      </c>
      <c r="BG363" s="199">
        <f>IF(N363="zákl. přenesená",J363,0)</f>
        <v>0</v>
      </c>
      <c r="BH363" s="199">
        <f>IF(N363="sníž. přenesená",J363,0)</f>
        <v>0</v>
      </c>
      <c r="BI363" s="199">
        <f>IF(N363="nulová",J363,0)</f>
        <v>0</v>
      </c>
      <c r="BJ363" s="15" t="s">
        <v>83</v>
      </c>
      <c r="BK363" s="199">
        <f>ROUND(I363*H363,2)</f>
        <v>0</v>
      </c>
      <c r="BL363" s="15" t="s">
        <v>183</v>
      </c>
      <c r="BM363" s="198" t="s">
        <v>704</v>
      </c>
    </row>
    <row r="364" spans="1:65" s="2" customFormat="1" ht="24.2" customHeight="1">
      <c r="A364" s="32"/>
      <c r="B364" s="33"/>
      <c r="C364" s="219" t="s">
        <v>705</v>
      </c>
      <c r="D364" s="219" t="s">
        <v>345</v>
      </c>
      <c r="E364" s="220" t="s">
        <v>706</v>
      </c>
      <c r="F364" s="221" t="s">
        <v>707</v>
      </c>
      <c r="G364" s="222" t="s">
        <v>297</v>
      </c>
      <c r="H364" s="223">
        <v>128.826</v>
      </c>
      <c r="I364" s="224"/>
      <c r="J364" s="225">
        <f>ROUND(I364*H364,2)</f>
        <v>0</v>
      </c>
      <c r="K364" s="221" t="s">
        <v>274</v>
      </c>
      <c r="L364" s="226"/>
      <c r="M364" s="227" t="s">
        <v>1</v>
      </c>
      <c r="N364" s="228" t="s">
        <v>41</v>
      </c>
      <c r="O364" s="69"/>
      <c r="P364" s="196">
        <f>O364*H364</f>
        <v>0</v>
      </c>
      <c r="Q364" s="196">
        <v>0.0028</v>
      </c>
      <c r="R364" s="196">
        <f>Q364*H364</f>
        <v>0.3607128</v>
      </c>
      <c r="S364" s="196">
        <v>0</v>
      </c>
      <c r="T364" s="197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98" t="s">
        <v>440</v>
      </c>
      <c r="AT364" s="198" t="s">
        <v>345</v>
      </c>
      <c r="AU364" s="198" t="s">
        <v>85</v>
      </c>
      <c r="AY364" s="15" t="s">
        <v>166</v>
      </c>
      <c r="BE364" s="199">
        <f>IF(N364="základní",J364,0)</f>
        <v>0</v>
      </c>
      <c r="BF364" s="199">
        <f>IF(N364="snížená",J364,0)</f>
        <v>0</v>
      </c>
      <c r="BG364" s="199">
        <f>IF(N364="zákl. přenesená",J364,0)</f>
        <v>0</v>
      </c>
      <c r="BH364" s="199">
        <f>IF(N364="sníž. přenesená",J364,0)</f>
        <v>0</v>
      </c>
      <c r="BI364" s="199">
        <f>IF(N364="nulová",J364,0)</f>
        <v>0</v>
      </c>
      <c r="BJ364" s="15" t="s">
        <v>83</v>
      </c>
      <c r="BK364" s="199">
        <f>ROUND(I364*H364,2)</f>
        <v>0</v>
      </c>
      <c r="BL364" s="15" t="s">
        <v>183</v>
      </c>
      <c r="BM364" s="198" t="s">
        <v>708</v>
      </c>
    </row>
    <row r="365" spans="2:51" s="13" customFormat="1" ht="11.25">
      <c r="B365" s="200"/>
      <c r="C365" s="201"/>
      <c r="D365" s="202" t="s">
        <v>178</v>
      </c>
      <c r="E365" s="201"/>
      <c r="F365" s="204" t="s">
        <v>709</v>
      </c>
      <c r="G365" s="201"/>
      <c r="H365" s="205">
        <v>128.826</v>
      </c>
      <c r="I365" s="206"/>
      <c r="J365" s="201"/>
      <c r="K365" s="201"/>
      <c r="L365" s="207"/>
      <c r="M365" s="208"/>
      <c r="N365" s="209"/>
      <c r="O365" s="209"/>
      <c r="P365" s="209"/>
      <c r="Q365" s="209"/>
      <c r="R365" s="209"/>
      <c r="S365" s="209"/>
      <c r="T365" s="210"/>
      <c r="AT365" s="211" t="s">
        <v>178</v>
      </c>
      <c r="AU365" s="211" t="s">
        <v>85</v>
      </c>
      <c r="AV365" s="13" t="s">
        <v>85</v>
      </c>
      <c r="AW365" s="13" t="s">
        <v>4</v>
      </c>
      <c r="AX365" s="13" t="s">
        <v>83</v>
      </c>
      <c r="AY365" s="211" t="s">
        <v>166</v>
      </c>
    </row>
    <row r="366" spans="1:65" s="2" customFormat="1" ht="24.2" customHeight="1">
      <c r="A366" s="32"/>
      <c r="B366" s="33"/>
      <c r="C366" s="187" t="s">
        <v>710</v>
      </c>
      <c r="D366" s="187" t="s">
        <v>167</v>
      </c>
      <c r="E366" s="188" t="s">
        <v>702</v>
      </c>
      <c r="F366" s="189" t="s">
        <v>703</v>
      </c>
      <c r="G366" s="190" t="s">
        <v>297</v>
      </c>
      <c r="H366" s="191">
        <v>8.855</v>
      </c>
      <c r="I366" s="192"/>
      <c r="J366" s="193">
        <f>ROUND(I366*H366,2)</f>
        <v>0</v>
      </c>
      <c r="K366" s="189" t="s">
        <v>274</v>
      </c>
      <c r="L366" s="37"/>
      <c r="M366" s="194" t="s">
        <v>1</v>
      </c>
      <c r="N366" s="195" t="s">
        <v>41</v>
      </c>
      <c r="O366" s="69"/>
      <c r="P366" s="196">
        <f>O366*H366</f>
        <v>0</v>
      </c>
      <c r="Q366" s="196">
        <v>0</v>
      </c>
      <c r="R366" s="196">
        <f>Q366*H366</f>
        <v>0</v>
      </c>
      <c r="S366" s="196">
        <v>0</v>
      </c>
      <c r="T366" s="197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98" t="s">
        <v>183</v>
      </c>
      <c r="AT366" s="198" t="s">
        <v>167</v>
      </c>
      <c r="AU366" s="198" t="s">
        <v>85</v>
      </c>
      <c r="AY366" s="15" t="s">
        <v>166</v>
      </c>
      <c r="BE366" s="199">
        <f>IF(N366="základní",J366,0)</f>
        <v>0</v>
      </c>
      <c r="BF366" s="199">
        <f>IF(N366="snížená",J366,0)</f>
        <v>0</v>
      </c>
      <c r="BG366" s="199">
        <f>IF(N366="zákl. přenesená",J366,0)</f>
        <v>0</v>
      </c>
      <c r="BH366" s="199">
        <f>IF(N366="sníž. přenesená",J366,0)</f>
        <v>0</v>
      </c>
      <c r="BI366" s="199">
        <f>IF(N366="nulová",J366,0)</f>
        <v>0</v>
      </c>
      <c r="BJ366" s="15" t="s">
        <v>83</v>
      </c>
      <c r="BK366" s="199">
        <f>ROUND(I366*H366,2)</f>
        <v>0</v>
      </c>
      <c r="BL366" s="15" t="s">
        <v>183</v>
      </c>
      <c r="BM366" s="198" t="s">
        <v>711</v>
      </c>
    </row>
    <row r="367" spans="2:51" s="13" customFormat="1" ht="11.25">
      <c r="B367" s="200"/>
      <c r="C367" s="201"/>
      <c r="D367" s="202" t="s">
        <v>178</v>
      </c>
      <c r="E367" s="203" t="s">
        <v>1</v>
      </c>
      <c r="F367" s="204" t="s">
        <v>712</v>
      </c>
      <c r="G367" s="201"/>
      <c r="H367" s="205">
        <v>3.68</v>
      </c>
      <c r="I367" s="206"/>
      <c r="J367" s="201"/>
      <c r="K367" s="201"/>
      <c r="L367" s="207"/>
      <c r="M367" s="208"/>
      <c r="N367" s="209"/>
      <c r="O367" s="209"/>
      <c r="P367" s="209"/>
      <c r="Q367" s="209"/>
      <c r="R367" s="209"/>
      <c r="S367" s="209"/>
      <c r="T367" s="210"/>
      <c r="AT367" s="211" t="s">
        <v>178</v>
      </c>
      <c r="AU367" s="211" t="s">
        <v>85</v>
      </c>
      <c r="AV367" s="13" t="s">
        <v>85</v>
      </c>
      <c r="AW367" s="13" t="s">
        <v>32</v>
      </c>
      <c r="AX367" s="13" t="s">
        <v>76</v>
      </c>
      <c r="AY367" s="211" t="s">
        <v>166</v>
      </c>
    </row>
    <row r="368" spans="2:51" s="13" customFormat="1" ht="11.25">
      <c r="B368" s="200"/>
      <c r="C368" s="201"/>
      <c r="D368" s="202" t="s">
        <v>178</v>
      </c>
      <c r="E368" s="203" t="s">
        <v>1</v>
      </c>
      <c r="F368" s="204" t="s">
        <v>713</v>
      </c>
      <c r="G368" s="201"/>
      <c r="H368" s="205">
        <v>5.175</v>
      </c>
      <c r="I368" s="206"/>
      <c r="J368" s="201"/>
      <c r="K368" s="201"/>
      <c r="L368" s="207"/>
      <c r="M368" s="208"/>
      <c r="N368" s="209"/>
      <c r="O368" s="209"/>
      <c r="P368" s="209"/>
      <c r="Q368" s="209"/>
      <c r="R368" s="209"/>
      <c r="S368" s="209"/>
      <c r="T368" s="210"/>
      <c r="AT368" s="211" t="s">
        <v>178</v>
      </c>
      <c r="AU368" s="211" t="s">
        <v>85</v>
      </c>
      <c r="AV368" s="13" t="s">
        <v>85</v>
      </c>
      <c r="AW368" s="13" t="s">
        <v>32</v>
      </c>
      <c r="AX368" s="13" t="s">
        <v>76</v>
      </c>
      <c r="AY368" s="211" t="s">
        <v>166</v>
      </c>
    </row>
    <row r="369" spans="1:65" s="2" customFormat="1" ht="24.2" customHeight="1">
      <c r="A369" s="32"/>
      <c r="B369" s="33"/>
      <c r="C369" s="219" t="s">
        <v>714</v>
      </c>
      <c r="D369" s="219" t="s">
        <v>345</v>
      </c>
      <c r="E369" s="220" t="s">
        <v>715</v>
      </c>
      <c r="F369" s="221" t="s">
        <v>716</v>
      </c>
      <c r="G369" s="222" t="s">
        <v>297</v>
      </c>
      <c r="H369" s="223">
        <v>9.298</v>
      </c>
      <c r="I369" s="224"/>
      <c r="J369" s="225">
        <f>ROUND(I369*H369,2)</f>
        <v>0</v>
      </c>
      <c r="K369" s="221" t="s">
        <v>274</v>
      </c>
      <c r="L369" s="226"/>
      <c r="M369" s="227" t="s">
        <v>1</v>
      </c>
      <c r="N369" s="228" t="s">
        <v>41</v>
      </c>
      <c r="O369" s="69"/>
      <c r="P369" s="196">
        <f>O369*H369</f>
        <v>0</v>
      </c>
      <c r="Q369" s="196">
        <v>0.0049</v>
      </c>
      <c r="R369" s="196">
        <f>Q369*H369</f>
        <v>0.0455602</v>
      </c>
      <c r="S369" s="196">
        <v>0</v>
      </c>
      <c r="T369" s="197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98" t="s">
        <v>440</v>
      </c>
      <c r="AT369" s="198" t="s">
        <v>345</v>
      </c>
      <c r="AU369" s="198" t="s">
        <v>85</v>
      </c>
      <c r="AY369" s="15" t="s">
        <v>166</v>
      </c>
      <c r="BE369" s="199">
        <f>IF(N369="základní",J369,0)</f>
        <v>0</v>
      </c>
      <c r="BF369" s="199">
        <f>IF(N369="snížená",J369,0)</f>
        <v>0</v>
      </c>
      <c r="BG369" s="199">
        <f>IF(N369="zákl. přenesená",J369,0)</f>
        <v>0</v>
      </c>
      <c r="BH369" s="199">
        <f>IF(N369="sníž. přenesená",J369,0)</f>
        <v>0</v>
      </c>
      <c r="BI369" s="199">
        <f>IF(N369="nulová",J369,0)</f>
        <v>0</v>
      </c>
      <c r="BJ369" s="15" t="s">
        <v>83</v>
      </c>
      <c r="BK369" s="199">
        <f>ROUND(I369*H369,2)</f>
        <v>0</v>
      </c>
      <c r="BL369" s="15" t="s">
        <v>183</v>
      </c>
      <c r="BM369" s="198" t="s">
        <v>717</v>
      </c>
    </row>
    <row r="370" spans="2:51" s="13" customFormat="1" ht="11.25">
      <c r="B370" s="200"/>
      <c r="C370" s="201"/>
      <c r="D370" s="202" t="s">
        <v>178</v>
      </c>
      <c r="E370" s="201"/>
      <c r="F370" s="204" t="s">
        <v>718</v>
      </c>
      <c r="G370" s="201"/>
      <c r="H370" s="205">
        <v>9.298</v>
      </c>
      <c r="I370" s="206"/>
      <c r="J370" s="201"/>
      <c r="K370" s="201"/>
      <c r="L370" s="207"/>
      <c r="M370" s="208"/>
      <c r="N370" s="209"/>
      <c r="O370" s="209"/>
      <c r="P370" s="209"/>
      <c r="Q370" s="209"/>
      <c r="R370" s="209"/>
      <c r="S370" s="209"/>
      <c r="T370" s="210"/>
      <c r="AT370" s="211" t="s">
        <v>178</v>
      </c>
      <c r="AU370" s="211" t="s">
        <v>85</v>
      </c>
      <c r="AV370" s="13" t="s">
        <v>85</v>
      </c>
      <c r="AW370" s="13" t="s">
        <v>4</v>
      </c>
      <c r="AX370" s="13" t="s">
        <v>83</v>
      </c>
      <c r="AY370" s="211" t="s">
        <v>166</v>
      </c>
    </row>
    <row r="371" spans="1:65" s="2" customFormat="1" ht="24.2" customHeight="1">
      <c r="A371" s="32"/>
      <c r="B371" s="33"/>
      <c r="C371" s="187" t="s">
        <v>719</v>
      </c>
      <c r="D371" s="187" t="s">
        <v>167</v>
      </c>
      <c r="E371" s="188" t="s">
        <v>720</v>
      </c>
      <c r="F371" s="189" t="s">
        <v>721</v>
      </c>
      <c r="G371" s="190" t="s">
        <v>297</v>
      </c>
      <c r="H371" s="191">
        <v>126.3</v>
      </c>
      <c r="I371" s="192"/>
      <c r="J371" s="193">
        <f>ROUND(I371*H371,2)</f>
        <v>0</v>
      </c>
      <c r="K371" s="189" t="s">
        <v>274</v>
      </c>
      <c r="L371" s="37"/>
      <c r="M371" s="194" t="s">
        <v>1</v>
      </c>
      <c r="N371" s="195" t="s">
        <v>41</v>
      </c>
      <c r="O371" s="69"/>
      <c r="P371" s="196">
        <f>O371*H371</f>
        <v>0</v>
      </c>
      <c r="Q371" s="196">
        <v>0</v>
      </c>
      <c r="R371" s="196">
        <f>Q371*H371</f>
        <v>0</v>
      </c>
      <c r="S371" s="196">
        <v>0</v>
      </c>
      <c r="T371" s="197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98" t="s">
        <v>183</v>
      </c>
      <c r="AT371" s="198" t="s">
        <v>167</v>
      </c>
      <c r="AU371" s="198" t="s">
        <v>85</v>
      </c>
      <c r="AY371" s="15" t="s">
        <v>166</v>
      </c>
      <c r="BE371" s="199">
        <f>IF(N371="základní",J371,0)</f>
        <v>0</v>
      </c>
      <c r="BF371" s="199">
        <f>IF(N371="snížená",J371,0)</f>
        <v>0</v>
      </c>
      <c r="BG371" s="199">
        <f>IF(N371="zákl. přenesená",J371,0)</f>
        <v>0</v>
      </c>
      <c r="BH371" s="199">
        <f>IF(N371="sníž. přenesená",J371,0)</f>
        <v>0</v>
      </c>
      <c r="BI371" s="199">
        <f>IF(N371="nulová",J371,0)</f>
        <v>0</v>
      </c>
      <c r="BJ371" s="15" t="s">
        <v>83</v>
      </c>
      <c r="BK371" s="199">
        <f>ROUND(I371*H371,2)</f>
        <v>0</v>
      </c>
      <c r="BL371" s="15" t="s">
        <v>183</v>
      </c>
      <c r="BM371" s="198" t="s">
        <v>722</v>
      </c>
    </row>
    <row r="372" spans="1:65" s="2" customFormat="1" ht="24.2" customHeight="1">
      <c r="A372" s="32"/>
      <c r="B372" s="33"/>
      <c r="C372" s="219" t="s">
        <v>723</v>
      </c>
      <c r="D372" s="219" t="s">
        <v>345</v>
      </c>
      <c r="E372" s="220" t="s">
        <v>724</v>
      </c>
      <c r="F372" s="221" t="s">
        <v>725</v>
      </c>
      <c r="G372" s="222" t="s">
        <v>297</v>
      </c>
      <c r="H372" s="223">
        <v>138.93</v>
      </c>
      <c r="I372" s="224"/>
      <c r="J372" s="225">
        <f>ROUND(I372*H372,2)</f>
        <v>0</v>
      </c>
      <c r="K372" s="221" t="s">
        <v>274</v>
      </c>
      <c r="L372" s="226"/>
      <c r="M372" s="227" t="s">
        <v>1</v>
      </c>
      <c r="N372" s="228" t="s">
        <v>41</v>
      </c>
      <c r="O372" s="69"/>
      <c r="P372" s="196">
        <f>O372*H372</f>
        <v>0</v>
      </c>
      <c r="Q372" s="196">
        <v>0.00017</v>
      </c>
      <c r="R372" s="196">
        <f>Q372*H372</f>
        <v>0.023618100000000003</v>
      </c>
      <c r="S372" s="196">
        <v>0</v>
      </c>
      <c r="T372" s="197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98" t="s">
        <v>440</v>
      </c>
      <c r="AT372" s="198" t="s">
        <v>345</v>
      </c>
      <c r="AU372" s="198" t="s">
        <v>85</v>
      </c>
      <c r="AY372" s="15" t="s">
        <v>166</v>
      </c>
      <c r="BE372" s="199">
        <f>IF(N372="základní",J372,0)</f>
        <v>0</v>
      </c>
      <c r="BF372" s="199">
        <f>IF(N372="snížená",J372,0)</f>
        <v>0</v>
      </c>
      <c r="BG372" s="199">
        <f>IF(N372="zákl. přenesená",J372,0)</f>
        <v>0</v>
      </c>
      <c r="BH372" s="199">
        <f>IF(N372="sníž. přenesená",J372,0)</f>
        <v>0</v>
      </c>
      <c r="BI372" s="199">
        <f>IF(N372="nulová",J372,0)</f>
        <v>0</v>
      </c>
      <c r="BJ372" s="15" t="s">
        <v>83</v>
      </c>
      <c r="BK372" s="199">
        <f>ROUND(I372*H372,2)</f>
        <v>0</v>
      </c>
      <c r="BL372" s="15" t="s">
        <v>183</v>
      </c>
      <c r="BM372" s="198" t="s">
        <v>726</v>
      </c>
    </row>
    <row r="373" spans="2:51" s="13" customFormat="1" ht="11.25">
      <c r="B373" s="200"/>
      <c r="C373" s="201"/>
      <c r="D373" s="202" t="s">
        <v>178</v>
      </c>
      <c r="E373" s="201"/>
      <c r="F373" s="204" t="s">
        <v>727</v>
      </c>
      <c r="G373" s="201"/>
      <c r="H373" s="205">
        <v>138.93</v>
      </c>
      <c r="I373" s="206"/>
      <c r="J373" s="201"/>
      <c r="K373" s="201"/>
      <c r="L373" s="207"/>
      <c r="M373" s="208"/>
      <c r="N373" s="209"/>
      <c r="O373" s="209"/>
      <c r="P373" s="209"/>
      <c r="Q373" s="209"/>
      <c r="R373" s="209"/>
      <c r="S373" s="209"/>
      <c r="T373" s="210"/>
      <c r="AT373" s="211" t="s">
        <v>178</v>
      </c>
      <c r="AU373" s="211" t="s">
        <v>85</v>
      </c>
      <c r="AV373" s="13" t="s">
        <v>85</v>
      </c>
      <c r="AW373" s="13" t="s">
        <v>4</v>
      </c>
      <c r="AX373" s="13" t="s">
        <v>83</v>
      </c>
      <c r="AY373" s="211" t="s">
        <v>166</v>
      </c>
    </row>
    <row r="374" spans="1:65" s="2" customFormat="1" ht="24.2" customHeight="1">
      <c r="A374" s="32"/>
      <c r="B374" s="33"/>
      <c r="C374" s="187" t="s">
        <v>728</v>
      </c>
      <c r="D374" s="187" t="s">
        <v>167</v>
      </c>
      <c r="E374" s="188" t="s">
        <v>729</v>
      </c>
      <c r="F374" s="189" t="s">
        <v>730</v>
      </c>
      <c r="G374" s="190" t="s">
        <v>697</v>
      </c>
      <c r="H374" s="229"/>
      <c r="I374" s="192"/>
      <c r="J374" s="193">
        <f>ROUND(I374*H374,2)</f>
        <v>0</v>
      </c>
      <c r="K374" s="189" t="s">
        <v>274</v>
      </c>
      <c r="L374" s="37"/>
      <c r="M374" s="194" t="s">
        <v>1</v>
      </c>
      <c r="N374" s="195" t="s">
        <v>41</v>
      </c>
      <c r="O374" s="69"/>
      <c r="P374" s="196">
        <f>O374*H374</f>
        <v>0</v>
      </c>
      <c r="Q374" s="196">
        <v>0</v>
      </c>
      <c r="R374" s="196">
        <f>Q374*H374</f>
        <v>0</v>
      </c>
      <c r="S374" s="196">
        <v>0</v>
      </c>
      <c r="T374" s="197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98" t="s">
        <v>183</v>
      </c>
      <c r="AT374" s="198" t="s">
        <v>167</v>
      </c>
      <c r="AU374" s="198" t="s">
        <v>85</v>
      </c>
      <c r="AY374" s="15" t="s">
        <v>166</v>
      </c>
      <c r="BE374" s="199">
        <f>IF(N374="základní",J374,0)</f>
        <v>0</v>
      </c>
      <c r="BF374" s="199">
        <f>IF(N374="snížená",J374,0)</f>
        <v>0</v>
      </c>
      <c r="BG374" s="199">
        <f>IF(N374="zákl. přenesená",J374,0)</f>
        <v>0</v>
      </c>
      <c r="BH374" s="199">
        <f>IF(N374="sníž. přenesená",J374,0)</f>
        <v>0</v>
      </c>
      <c r="BI374" s="199">
        <f>IF(N374="nulová",J374,0)</f>
        <v>0</v>
      </c>
      <c r="BJ374" s="15" t="s">
        <v>83</v>
      </c>
      <c r="BK374" s="199">
        <f>ROUND(I374*H374,2)</f>
        <v>0</v>
      </c>
      <c r="BL374" s="15" t="s">
        <v>183</v>
      </c>
      <c r="BM374" s="198" t="s">
        <v>731</v>
      </c>
    </row>
    <row r="375" spans="2:63" s="12" customFormat="1" ht="22.9" customHeight="1">
      <c r="B375" s="173"/>
      <c r="C375" s="174"/>
      <c r="D375" s="175" t="s">
        <v>75</v>
      </c>
      <c r="E375" s="212" t="s">
        <v>732</v>
      </c>
      <c r="F375" s="212" t="s">
        <v>733</v>
      </c>
      <c r="G375" s="174"/>
      <c r="H375" s="174"/>
      <c r="I375" s="177"/>
      <c r="J375" s="213">
        <f>BK375</f>
        <v>0</v>
      </c>
      <c r="K375" s="174"/>
      <c r="L375" s="179"/>
      <c r="M375" s="180"/>
      <c r="N375" s="181"/>
      <c r="O375" s="181"/>
      <c r="P375" s="182">
        <f>SUM(P376:P377)</f>
        <v>0</v>
      </c>
      <c r="Q375" s="181"/>
      <c r="R375" s="182">
        <f>SUM(R376:R377)</f>
        <v>0.018779999999999998</v>
      </c>
      <c r="S375" s="181"/>
      <c r="T375" s="183">
        <f>SUM(T376:T377)</f>
        <v>0</v>
      </c>
      <c r="AR375" s="184" t="s">
        <v>85</v>
      </c>
      <c r="AT375" s="185" t="s">
        <v>75</v>
      </c>
      <c r="AU375" s="185" t="s">
        <v>83</v>
      </c>
      <c r="AY375" s="184" t="s">
        <v>166</v>
      </c>
      <c r="BK375" s="186">
        <f>SUM(BK376:BK377)</f>
        <v>0</v>
      </c>
    </row>
    <row r="376" spans="1:65" s="2" customFormat="1" ht="24.2" customHeight="1">
      <c r="A376" s="32"/>
      <c r="B376" s="33"/>
      <c r="C376" s="187" t="s">
        <v>734</v>
      </c>
      <c r="D376" s="187" t="s">
        <v>167</v>
      </c>
      <c r="E376" s="188" t="s">
        <v>735</v>
      </c>
      <c r="F376" s="189" t="s">
        <v>736</v>
      </c>
      <c r="G376" s="190" t="s">
        <v>176</v>
      </c>
      <c r="H376" s="191">
        <v>1</v>
      </c>
      <c r="I376" s="192"/>
      <c r="J376" s="193">
        <f>ROUND(I376*H376,2)</f>
        <v>0</v>
      </c>
      <c r="K376" s="189" t="s">
        <v>274</v>
      </c>
      <c r="L376" s="37"/>
      <c r="M376" s="194" t="s">
        <v>1</v>
      </c>
      <c r="N376" s="195" t="s">
        <v>41</v>
      </c>
      <c r="O376" s="69"/>
      <c r="P376" s="196">
        <f>O376*H376</f>
        <v>0</v>
      </c>
      <c r="Q376" s="196">
        <v>0.00028</v>
      </c>
      <c r="R376" s="196">
        <f>Q376*H376</f>
        <v>0.00028</v>
      </c>
      <c r="S376" s="196">
        <v>0</v>
      </c>
      <c r="T376" s="197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98" t="s">
        <v>183</v>
      </c>
      <c r="AT376" s="198" t="s">
        <v>167</v>
      </c>
      <c r="AU376" s="198" t="s">
        <v>85</v>
      </c>
      <c r="AY376" s="15" t="s">
        <v>166</v>
      </c>
      <c r="BE376" s="199">
        <f>IF(N376="základní",J376,0)</f>
        <v>0</v>
      </c>
      <c r="BF376" s="199">
        <f>IF(N376="snížená",J376,0)</f>
        <v>0</v>
      </c>
      <c r="BG376" s="199">
        <f>IF(N376="zákl. přenesená",J376,0)</f>
        <v>0</v>
      </c>
      <c r="BH376" s="199">
        <f>IF(N376="sníž. přenesená",J376,0)</f>
        <v>0</v>
      </c>
      <c r="BI376" s="199">
        <f>IF(N376="nulová",J376,0)</f>
        <v>0</v>
      </c>
      <c r="BJ376" s="15" t="s">
        <v>83</v>
      </c>
      <c r="BK376" s="199">
        <f>ROUND(I376*H376,2)</f>
        <v>0</v>
      </c>
      <c r="BL376" s="15" t="s">
        <v>183</v>
      </c>
      <c r="BM376" s="198" t="s">
        <v>737</v>
      </c>
    </row>
    <row r="377" spans="1:65" s="2" customFormat="1" ht="24.2" customHeight="1">
      <c r="A377" s="32"/>
      <c r="B377" s="33"/>
      <c r="C377" s="219" t="s">
        <v>738</v>
      </c>
      <c r="D377" s="219" t="s">
        <v>345</v>
      </c>
      <c r="E377" s="220" t="s">
        <v>739</v>
      </c>
      <c r="F377" s="221" t="s">
        <v>740</v>
      </c>
      <c r="G377" s="222" t="s">
        <v>176</v>
      </c>
      <c r="H377" s="223">
        <v>1</v>
      </c>
      <c r="I377" s="224"/>
      <c r="J377" s="225">
        <f>ROUND(I377*H377,2)</f>
        <v>0</v>
      </c>
      <c r="K377" s="221" t="s">
        <v>1</v>
      </c>
      <c r="L377" s="226"/>
      <c r="M377" s="227" t="s">
        <v>1</v>
      </c>
      <c r="N377" s="228" t="s">
        <v>41</v>
      </c>
      <c r="O377" s="69"/>
      <c r="P377" s="196">
        <f>O377*H377</f>
        <v>0</v>
      </c>
      <c r="Q377" s="196">
        <v>0.0185</v>
      </c>
      <c r="R377" s="196">
        <f>Q377*H377</f>
        <v>0.0185</v>
      </c>
      <c r="S377" s="196">
        <v>0</v>
      </c>
      <c r="T377" s="197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98" t="s">
        <v>440</v>
      </c>
      <c r="AT377" s="198" t="s">
        <v>345</v>
      </c>
      <c r="AU377" s="198" t="s">
        <v>85</v>
      </c>
      <c r="AY377" s="15" t="s">
        <v>166</v>
      </c>
      <c r="BE377" s="199">
        <f>IF(N377="základní",J377,0)</f>
        <v>0</v>
      </c>
      <c r="BF377" s="199">
        <f>IF(N377="snížená",J377,0)</f>
        <v>0</v>
      </c>
      <c r="BG377" s="199">
        <f>IF(N377="zákl. přenesená",J377,0)</f>
        <v>0</v>
      </c>
      <c r="BH377" s="199">
        <f>IF(N377="sníž. přenesená",J377,0)</f>
        <v>0</v>
      </c>
      <c r="BI377" s="199">
        <f>IF(N377="nulová",J377,0)</f>
        <v>0</v>
      </c>
      <c r="BJ377" s="15" t="s">
        <v>83</v>
      </c>
      <c r="BK377" s="199">
        <f>ROUND(I377*H377,2)</f>
        <v>0</v>
      </c>
      <c r="BL377" s="15" t="s">
        <v>183</v>
      </c>
      <c r="BM377" s="198" t="s">
        <v>741</v>
      </c>
    </row>
    <row r="378" spans="2:63" s="12" customFormat="1" ht="22.9" customHeight="1">
      <c r="B378" s="173"/>
      <c r="C378" s="174"/>
      <c r="D378" s="175" t="s">
        <v>75</v>
      </c>
      <c r="E378" s="212" t="s">
        <v>742</v>
      </c>
      <c r="F378" s="212" t="s">
        <v>743</v>
      </c>
      <c r="G378" s="174"/>
      <c r="H378" s="174"/>
      <c r="I378" s="177"/>
      <c r="J378" s="213">
        <f>BK378</f>
        <v>0</v>
      </c>
      <c r="K378" s="174"/>
      <c r="L378" s="179"/>
      <c r="M378" s="180"/>
      <c r="N378" s="181"/>
      <c r="O378" s="181"/>
      <c r="P378" s="182">
        <f>SUM(P379:P383)</f>
        <v>0</v>
      </c>
      <c r="Q378" s="181"/>
      <c r="R378" s="182">
        <f>SUM(R379:R383)</f>
        <v>0.05222200000000001</v>
      </c>
      <c r="S378" s="181"/>
      <c r="T378" s="183">
        <f>SUM(T379:T383)</f>
        <v>0</v>
      </c>
      <c r="AR378" s="184" t="s">
        <v>85</v>
      </c>
      <c r="AT378" s="185" t="s">
        <v>75</v>
      </c>
      <c r="AU378" s="185" t="s">
        <v>83</v>
      </c>
      <c r="AY378" s="184" t="s">
        <v>166</v>
      </c>
      <c r="BK378" s="186">
        <f>SUM(BK379:BK383)</f>
        <v>0</v>
      </c>
    </row>
    <row r="379" spans="1:65" s="2" customFormat="1" ht="24.2" customHeight="1">
      <c r="A379" s="32"/>
      <c r="B379" s="33"/>
      <c r="C379" s="187" t="s">
        <v>744</v>
      </c>
      <c r="D379" s="187" t="s">
        <v>167</v>
      </c>
      <c r="E379" s="188" t="s">
        <v>745</v>
      </c>
      <c r="F379" s="189" t="s">
        <v>746</v>
      </c>
      <c r="G379" s="190" t="s">
        <v>297</v>
      </c>
      <c r="H379" s="191">
        <v>3.24</v>
      </c>
      <c r="I379" s="192"/>
      <c r="J379" s="193">
        <f>ROUND(I379*H379,2)</f>
        <v>0</v>
      </c>
      <c r="K379" s="189" t="s">
        <v>274</v>
      </c>
      <c r="L379" s="37"/>
      <c r="M379" s="194" t="s">
        <v>1</v>
      </c>
      <c r="N379" s="195" t="s">
        <v>41</v>
      </c>
      <c r="O379" s="69"/>
      <c r="P379" s="196">
        <f>O379*H379</f>
        <v>0</v>
      </c>
      <c r="Q379" s="196">
        <v>0.0148</v>
      </c>
      <c r="R379" s="196">
        <f>Q379*H379</f>
        <v>0.04795200000000001</v>
      </c>
      <c r="S379" s="196">
        <v>0</v>
      </c>
      <c r="T379" s="197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98" t="s">
        <v>183</v>
      </c>
      <c r="AT379" s="198" t="s">
        <v>167</v>
      </c>
      <c r="AU379" s="198" t="s">
        <v>85</v>
      </c>
      <c r="AY379" s="15" t="s">
        <v>166</v>
      </c>
      <c r="BE379" s="199">
        <f>IF(N379="základní",J379,0)</f>
        <v>0</v>
      </c>
      <c r="BF379" s="199">
        <f>IF(N379="snížená",J379,0)</f>
        <v>0</v>
      </c>
      <c r="BG379" s="199">
        <f>IF(N379="zákl. přenesená",J379,0)</f>
        <v>0</v>
      </c>
      <c r="BH379" s="199">
        <f>IF(N379="sníž. přenesená",J379,0)</f>
        <v>0</v>
      </c>
      <c r="BI379" s="199">
        <f>IF(N379="nulová",J379,0)</f>
        <v>0</v>
      </c>
      <c r="BJ379" s="15" t="s">
        <v>83</v>
      </c>
      <c r="BK379" s="199">
        <f>ROUND(I379*H379,2)</f>
        <v>0</v>
      </c>
      <c r="BL379" s="15" t="s">
        <v>183</v>
      </c>
      <c r="BM379" s="198" t="s">
        <v>747</v>
      </c>
    </row>
    <row r="380" spans="2:51" s="13" customFormat="1" ht="11.25">
      <c r="B380" s="200"/>
      <c r="C380" s="201"/>
      <c r="D380" s="202" t="s">
        <v>178</v>
      </c>
      <c r="E380" s="203" t="s">
        <v>1</v>
      </c>
      <c r="F380" s="204" t="s">
        <v>748</v>
      </c>
      <c r="G380" s="201"/>
      <c r="H380" s="205">
        <v>3.24</v>
      </c>
      <c r="I380" s="206"/>
      <c r="J380" s="201"/>
      <c r="K380" s="201"/>
      <c r="L380" s="207"/>
      <c r="M380" s="208"/>
      <c r="N380" s="209"/>
      <c r="O380" s="209"/>
      <c r="P380" s="209"/>
      <c r="Q380" s="209"/>
      <c r="R380" s="209"/>
      <c r="S380" s="209"/>
      <c r="T380" s="210"/>
      <c r="AT380" s="211" t="s">
        <v>178</v>
      </c>
      <c r="AU380" s="211" t="s">
        <v>85</v>
      </c>
      <c r="AV380" s="13" t="s">
        <v>85</v>
      </c>
      <c r="AW380" s="13" t="s">
        <v>32</v>
      </c>
      <c r="AX380" s="13" t="s">
        <v>83</v>
      </c>
      <c r="AY380" s="211" t="s">
        <v>166</v>
      </c>
    </row>
    <row r="381" spans="1:65" s="2" customFormat="1" ht="21.75" customHeight="1">
      <c r="A381" s="32"/>
      <c r="B381" s="33"/>
      <c r="C381" s="187" t="s">
        <v>749</v>
      </c>
      <c r="D381" s="187" t="s">
        <v>167</v>
      </c>
      <c r="E381" s="188" t="s">
        <v>750</v>
      </c>
      <c r="F381" s="189" t="s">
        <v>751</v>
      </c>
      <c r="G381" s="190" t="s">
        <v>176</v>
      </c>
      <c r="H381" s="191">
        <v>1</v>
      </c>
      <c r="I381" s="192"/>
      <c r="J381" s="193">
        <f>ROUND(I381*H381,2)</f>
        <v>0</v>
      </c>
      <c r="K381" s="189" t="s">
        <v>274</v>
      </c>
      <c r="L381" s="37"/>
      <c r="M381" s="194" t="s">
        <v>1</v>
      </c>
      <c r="N381" s="195" t="s">
        <v>41</v>
      </c>
      <c r="O381" s="69"/>
      <c r="P381" s="196">
        <f>O381*H381</f>
        <v>0</v>
      </c>
      <c r="Q381" s="196">
        <v>7E-05</v>
      </c>
      <c r="R381" s="196">
        <f>Q381*H381</f>
        <v>7E-05</v>
      </c>
      <c r="S381" s="196">
        <v>0</v>
      </c>
      <c r="T381" s="197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98" t="s">
        <v>183</v>
      </c>
      <c r="AT381" s="198" t="s">
        <v>167</v>
      </c>
      <c r="AU381" s="198" t="s">
        <v>85</v>
      </c>
      <c r="AY381" s="15" t="s">
        <v>166</v>
      </c>
      <c r="BE381" s="199">
        <f>IF(N381="základní",J381,0)</f>
        <v>0</v>
      </c>
      <c r="BF381" s="199">
        <f>IF(N381="snížená",J381,0)</f>
        <v>0</v>
      </c>
      <c r="BG381" s="199">
        <f>IF(N381="zákl. přenesená",J381,0)</f>
        <v>0</v>
      </c>
      <c r="BH381" s="199">
        <f>IF(N381="sníž. přenesená",J381,0)</f>
        <v>0</v>
      </c>
      <c r="BI381" s="199">
        <f>IF(N381="nulová",J381,0)</f>
        <v>0</v>
      </c>
      <c r="BJ381" s="15" t="s">
        <v>83</v>
      </c>
      <c r="BK381" s="199">
        <f>ROUND(I381*H381,2)</f>
        <v>0</v>
      </c>
      <c r="BL381" s="15" t="s">
        <v>183</v>
      </c>
      <c r="BM381" s="198" t="s">
        <v>752</v>
      </c>
    </row>
    <row r="382" spans="1:65" s="2" customFormat="1" ht="21.75" customHeight="1">
      <c r="A382" s="32"/>
      <c r="B382" s="33"/>
      <c r="C382" s="219" t="s">
        <v>753</v>
      </c>
      <c r="D382" s="219" t="s">
        <v>345</v>
      </c>
      <c r="E382" s="220" t="s">
        <v>754</v>
      </c>
      <c r="F382" s="221" t="s">
        <v>755</v>
      </c>
      <c r="G382" s="222" t="s">
        <v>176</v>
      </c>
      <c r="H382" s="223">
        <v>1</v>
      </c>
      <c r="I382" s="224"/>
      <c r="J382" s="225">
        <f>ROUND(I382*H382,2)</f>
        <v>0</v>
      </c>
      <c r="K382" s="221" t="s">
        <v>274</v>
      </c>
      <c r="L382" s="226"/>
      <c r="M382" s="227" t="s">
        <v>1</v>
      </c>
      <c r="N382" s="228" t="s">
        <v>41</v>
      </c>
      <c r="O382" s="69"/>
      <c r="P382" s="196">
        <f>O382*H382</f>
        <v>0</v>
      </c>
      <c r="Q382" s="196">
        <v>0.0042</v>
      </c>
      <c r="R382" s="196">
        <f>Q382*H382</f>
        <v>0.0042</v>
      </c>
      <c r="S382" s="196">
        <v>0</v>
      </c>
      <c r="T382" s="197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98" t="s">
        <v>440</v>
      </c>
      <c r="AT382" s="198" t="s">
        <v>345</v>
      </c>
      <c r="AU382" s="198" t="s">
        <v>85</v>
      </c>
      <c r="AY382" s="15" t="s">
        <v>166</v>
      </c>
      <c r="BE382" s="199">
        <f>IF(N382="základní",J382,0)</f>
        <v>0</v>
      </c>
      <c r="BF382" s="199">
        <f>IF(N382="snížená",J382,0)</f>
        <v>0</v>
      </c>
      <c r="BG382" s="199">
        <f>IF(N382="zákl. přenesená",J382,0)</f>
        <v>0</v>
      </c>
      <c r="BH382" s="199">
        <f>IF(N382="sníž. přenesená",J382,0)</f>
        <v>0</v>
      </c>
      <c r="BI382" s="199">
        <f>IF(N382="nulová",J382,0)</f>
        <v>0</v>
      </c>
      <c r="BJ382" s="15" t="s">
        <v>83</v>
      </c>
      <c r="BK382" s="199">
        <f>ROUND(I382*H382,2)</f>
        <v>0</v>
      </c>
      <c r="BL382" s="15" t="s">
        <v>183</v>
      </c>
      <c r="BM382" s="198" t="s">
        <v>756</v>
      </c>
    </row>
    <row r="383" spans="1:65" s="2" customFormat="1" ht="24.2" customHeight="1">
      <c r="A383" s="32"/>
      <c r="B383" s="33"/>
      <c r="C383" s="187" t="s">
        <v>757</v>
      </c>
      <c r="D383" s="187" t="s">
        <v>167</v>
      </c>
      <c r="E383" s="188" t="s">
        <v>758</v>
      </c>
      <c r="F383" s="189" t="s">
        <v>759</v>
      </c>
      <c r="G383" s="190" t="s">
        <v>697</v>
      </c>
      <c r="H383" s="229"/>
      <c r="I383" s="192"/>
      <c r="J383" s="193">
        <f>ROUND(I383*H383,2)</f>
        <v>0</v>
      </c>
      <c r="K383" s="189" t="s">
        <v>274</v>
      </c>
      <c r="L383" s="37"/>
      <c r="M383" s="194" t="s">
        <v>1</v>
      </c>
      <c r="N383" s="195" t="s">
        <v>41</v>
      </c>
      <c r="O383" s="69"/>
      <c r="P383" s="196">
        <f>O383*H383</f>
        <v>0</v>
      </c>
      <c r="Q383" s="196">
        <v>0</v>
      </c>
      <c r="R383" s="196">
        <f>Q383*H383</f>
        <v>0</v>
      </c>
      <c r="S383" s="196">
        <v>0</v>
      </c>
      <c r="T383" s="197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98" t="s">
        <v>183</v>
      </c>
      <c r="AT383" s="198" t="s">
        <v>167</v>
      </c>
      <c r="AU383" s="198" t="s">
        <v>85</v>
      </c>
      <c r="AY383" s="15" t="s">
        <v>166</v>
      </c>
      <c r="BE383" s="199">
        <f>IF(N383="základní",J383,0)</f>
        <v>0</v>
      </c>
      <c r="BF383" s="199">
        <f>IF(N383="snížená",J383,0)</f>
        <v>0</v>
      </c>
      <c r="BG383" s="199">
        <f>IF(N383="zákl. přenesená",J383,0)</f>
        <v>0</v>
      </c>
      <c r="BH383" s="199">
        <f>IF(N383="sníž. přenesená",J383,0)</f>
        <v>0</v>
      </c>
      <c r="BI383" s="199">
        <f>IF(N383="nulová",J383,0)</f>
        <v>0</v>
      </c>
      <c r="BJ383" s="15" t="s">
        <v>83</v>
      </c>
      <c r="BK383" s="199">
        <f>ROUND(I383*H383,2)</f>
        <v>0</v>
      </c>
      <c r="BL383" s="15" t="s">
        <v>183</v>
      </c>
      <c r="BM383" s="198" t="s">
        <v>760</v>
      </c>
    </row>
    <row r="384" spans="2:63" s="12" customFormat="1" ht="22.9" customHeight="1">
      <c r="B384" s="173"/>
      <c r="C384" s="174"/>
      <c r="D384" s="175" t="s">
        <v>75</v>
      </c>
      <c r="E384" s="212" t="s">
        <v>761</v>
      </c>
      <c r="F384" s="212" t="s">
        <v>762</v>
      </c>
      <c r="G384" s="174"/>
      <c r="H384" s="174"/>
      <c r="I384" s="177"/>
      <c r="J384" s="213">
        <f>BK384</f>
        <v>0</v>
      </c>
      <c r="K384" s="174"/>
      <c r="L384" s="179"/>
      <c r="M384" s="180"/>
      <c r="N384" s="181"/>
      <c r="O384" s="181"/>
      <c r="P384" s="182">
        <f>SUM(P385:P419)</f>
        <v>0</v>
      </c>
      <c r="Q384" s="181"/>
      <c r="R384" s="182">
        <f>SUM(R385:R419)</f>
        <v>0.9772300000000003</v>
      </c>
      <c r="S384" s="181"/>
      <c r="T384" s="183">
        <f>SUM(T385:T419)</f>
        <v>0.29400000000000004</v>
      </c>
      <c r="AR384" s="184" t="s">
        <v>85</v>
      </c>
      <c r="AT384" s="185" t="s">
        <v>75</v>
      </c>
      <c r="AU384" s="185" t="s">
        <v>83</v>
      </c>
      <c r="AY384" s="184" t="s">
        <v>166</v>
      </c>
      <c r="BK384" s="186">
        <f>SUM(BK385:BK419)</f>
        <v>0</v>
      </c>
    </row>
    <row r="385" spans="1:65" s="2" customFormat="1" ht="24.2" customHeight="1">
      <c r="A385" s="32"/>
      <c r="B385" s="33"/>
      <c r="C385" s="187" t="s">
        <v>763</v>
      </c>
      <c r="D385" s="187" t="s">
        <v>167</v>
      </c>
      <c r="E385" s="188" t="s">
        <v>764</v>
      </c>
      <c r="F385" s="189" t="s">
        <v>765</v>
      </c>
      <c r="G385" s="190" t="s">
        <v>176</v>
      </c>
      <c r="H385" s="191">
        <v>10</v>
      </c>
      <c r="I385" s="192"/>
      <c r="J385" s="193">
        <f aca="true" t="shared" si="0" ref="J385:J419">ROUND(I385*H385,2)</f>
        <v>0</v>
      </c>
      <c r="K385" s="189" t="s">
        <v>274</v>
      </c>
      <c r="L385" s="37"/>
      <c r="M385" s="194" t="s">
        <v>1</v>
      </c>
      <c r="N385" s="195" t="s">
        <v>41</v>
      </c>
      <c r="O385" s="69"/>
      <c r="P385" s="196">
        <f aca="true" t="shared" si="1" ref="P385:P419">O385*H385</f>
        <v>0</v>
      </c>
      <c r="Q385" s="196">
        <v>0.00027</v>
      </c>
      <c r="R385" s="196">
        <f aca="true" t="shared" si="2" ref="R385:R419">Q385*H385</f>
        <v>0.0027</v>
      </c>
      <c r="S385" s="196">
        <v>0</v>
      </c>
      <c r="T385" s="197">
        <f aca="true" t="shared" si="3" ref="T385:T419"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98" t="s">
        <v>183</v>
      </c>
      <c r="AT385" s="198" t="s">
        <v>167</v>
      </c>
      <c r="AU385" s="198" t="s">
        <v>85</v>
      </c>
      <c r="AY385" s="15" t="s">
        <v>166</v>
      </c>
      <c r="BE385" s="199">
        <f aca="true" t="shared" si="4" ref="BE385:BE419">IF(N385="základní",J385,0)</f>
        <v>0</v>
      </c>
      <c r="BF385" s="199">
        <f aca="true" t="shared" si="5" ref="BF385:BF419">IF(N385="snížená",J385,0)</f>
        <v>0</v>
      </c>
      <c r="BG385" s="199">
        <f aca="true" t="shared" si="6" ref="BG385:BG419">IF(N385="zákl. přenesená",J385,0)</f>
        <v>0</v>
      </c>
      <c r="BH385" s="199">
        <f aca="true" t="shared" si="7" ref="BH385:BH419">IF(N385="sníž. přenesená",J385,0)</f>
        <v>0</v>
      </c>
      <c r="BI385" s="199">
        <f aca="true" t="shared" si="8" ref="BI385:BI419">IF(N385="nulová",J385,0)</f>
        <v>0</v>
      </c>
      <c r="BJ385" s="15" t="s">
        <v>83</v>
      </c>
      <c r="BK385" s="199">
        <f aca="true" t="shared" si="9" ref="BK385:BK419">ROUND(I385*H385,2)</f>
        <v>0</v>
      </c>
      <c r="BL385" s="15" t="s">
        <v>183</v>
      </c>
      <c r="BM385" s="198" t="s">
        <v>766</v>
      </c>
    </row>
    <row r="386" spans="1:65" s="2" customFormat="1" ht="16.5" customHeight="1">
      <c r="A386" s="32"/>
      <c r="B386" s="33"/>
      <c r="C386" s="219" t="s">
        <v>767</v>
      </c>
      <c r="D386" s="219" t="s">
        <v>345</v>
      </c>
      <c r="E386" s="220" t="s">
        <v>768</v>
      </c>
      <c r="F386" s="221" t="s">
        <v>769</v>
      </c>
      <c r="G386" s="222" t="s">
        <v>176</v>
      </c>
      <c r="H386" s="223">
        <v>1</v>
      </c>
      <c r="I386" s="224"/>
      <c r="J386" s="225">
        <f t="shared" si="0"/>
        <v>0</v>
      </c>
      <c r="K386" s="221" t="s">
        <v>1</v>
      </c>
      <c r="L386" s="226"/>
      <c r="M386" s="227" t="s">
        <v>1</v>
      </c>
      <c r="N386" s="228" t="s">
        <v>41</v>
      </c>
      <c r="O386" s="69"/>
      <c r="P386" s="196">
        <f t="shared" si="1"/>
        <v>0</v>
      </c>
      <c r="Q386" s="196">
        <v>0</v>
      </c>
      <c r="R386" s="196">
        <f t="shared" si="2"/>
        <v>0</v>
      </c>
      <c r="S386" s="196">
        <v>0</v>
      </c>
      <c r="T386" s="197">
        <f t="shared" si="3"/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98" t="s">
        <v>440</v>
      </c>
      <c r="AT386" s="198" t="s">
        <v>345</v>
      </c>
      <c r="AU386" s="198" t="s">
        <v>85</v>
      </c>
      <c r="AY386" s="15" t="s">
        <v>166</v>
      </c>
      <c r="BE386" s="199">
        <f t="shared" si="4"/>
        <v>0</v>
      </c>
      <c r="BF386" s="199">
        <f t="shared" si="5"/>
        <v>0</v>
      </c>
      <c r="BG386" s="199">
        <f t="shared" si="6"/>
        <v>0</v>
      </c>
      <c r="BH386" s="199">
        <f t="shared" si="7"/>
        <v>0</v>
      </c>
      <c r="BI386" s="199">
        <f t="shared" si="8"/>
        <v>0</v>
      </c>
      <c r="BJ386" s="15" t="s">
        <v>83</v>
      </c>
      <c r="BK386" s="199">
        <f t="shared" si="9"/>
        <v>0</v>
      </c>
      <c r="BL386" s="15" t="s">
        <v>183</v>
      </c>
      <c r="BM386" s="198" t="s">
        <v>770</v>
      </c>
    </row>
    <row r="387" spans="1:65" s="2" customFormat="1" ht="16.5" customHeight="1">
      <c r="A387" s="32"/>
      <c r="B387" s="33"/>
      <c r="C387" s="219" t="s">
        <v>771</v>
      </c>
      <c r="D387" s="219" t="s">
        <v>345</v>
      </c>
      <c r="E387" s="220" t="s">
        <v>772</v>
      </c>
      <c r="F387" s="221" t="s">
        <v>773</v>
      </c>
      <c r="G387" s="222" t="s">
        <v>176</v>
      </c>
      <c r="H387" s="223">
        <v>1</v>
      </c>
      <c r="I387" s="224"/>
      <c r="J387" s="225">
        <f t="shared" si="0"/>
        <v>0</v>
      </c>
      <c r="K387" s="221" t="s">
        <v>1</v>
      </c>
      <c r="L387" s="226"/>
      <c r="M387" s="227" t="s">
        <v>1</v>
      </c>
      <c r="N387" s="228" t="s">
        <v>41</v>
      </c>
      <c r="O387" s="69"/>
      <c r="P387" s="196">
        <f t="shared" si="1"/>
        <v>0</v>
      </c>
      <c r="Q387" s="196">
        <v>0</v>
      </c>
      <c r="R387" s="196">
        <f t="shared" si="2"/>
        <v>0</v>
      </c>
      <c r="S387" s="196">
        <v>0</v>
      </c>
      <c r="T387" s="197">
        <f t="shared" si="3"/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98" t="s">
        <v>440</v>
      </c>
      <c r="AT387" s="198" t="s">
        <v>345</v>
      </c>
      <c r="AU387" s="198" t="s">
        <v>85</v>
      </c>
      <c r="AY387" s="15" t="s">
        <v>166</v>
      </c>
      <c r="BE387" s="199">
        <f t="shared" si="4"/>
        <v>0</v>
      </c>
      <c r="BF387" s="199">
        <f t="shared" si="5"/>
        <v>0</v>
      </c>
      <c r="BG387" s="199">
        <f t="shared" si="6"/>
        <v>0</v>
      </c>
      <c r="BH387" s="199">
        <f t="shared" si="7"/>
        <v>0</v>
      </c>
      <c r="BI387" s="199">
        <f t="shared" si="8"/>
        <v>0</v>
      </c>
      <c r="BJ387" s="15" t="s">
        <v>83</v>
      </c>
      <c r="BK387" s="199">
        <f t="shared" si="9"/>
        <v>0</v>
      </c>
      <c r="BL387" s="15" t="s">
        <v>183</v>
      </c>
      <c r="BM387" s="198" t="s">
        <v>774</v>
      </c>
    </row>
    <row r="388" spans="1:65" s="2" customFormat="1" ht="16.5" customHeight="1">
      <c r="A388" s="32"/>
      <c r="B388" s="33"/>
      <c r="C388" s="219" t="s">
        <v>775</v>
      </c>
      <c r="D388" s="219" t="s">
        <v>345</v>
      </c>
      <c r="E388" s="220" t="s">
        <v>776</v>
      </c>
      <c r="F388" s="221" t="s">
        <v>777</v>
      </c>
      <c r="G388" s="222" t="s">
        <v>176</v>
      </c>
      <c r="H388" s="223">
        <v>5</v>
      </c>
      <c r="I388" s="224"/>
      <c r="J388" s="225">
        <f t="shared" si="0"/>
        <v>0</v>
      </c>
      <c r="K388" s="221" t="s">
        <v>1</v>
      </c>
      <c r="L388" s="226"/>
      <c r="M388" s="227" t="s">
        <v>1</v>
      </c>
      <c r="N388" s="228" t="s">
        <v>41</v>
      </c>
      <c r="O388" s="69"/>
      <c r="P388" s="196">
        <f t="shared" si="1"/>
        <v>0</v>
      </c>
      <c r="Q388" s="196">
        <v>0</v>
      </c>
      <c r="R388" s="196">
        <f t="shared" si="2"/>
        <v>0</v>
      </c>
      <c r="S388" s="196">
        <v>0</v>
      </c>
      <c r="T388" s="197">
        <f t="shared" si="3"/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98" t="s">
        <v>440</v>
      </c>
      <c r="AT388" s="198" t="s">
        <v>345</v>
      </c>
      <c r="AU388" s="198" t="s">
        <v>85</v>
      </c>
      <c r="AY388" s="15" t="s">
        <v>166</v>
      </c>
      <c r="BE388" s="199">
        <f t="shared" si="4"/>
        <v>0</v>
      </c>
      <c r="BF388" s="199">
        <f t="shared" si="5"/>
        <v>0</v>
      </c>
      <c r="BG388" s="199">
        <f t="shared" si="6"/>
        <v>0</v>
      </c>
      <c r="BH388" s="199">
        <f t="shared" si="7"/>
        <v>0</v>
      </c>
      <c r="BI388" s="199">
        <f t="shared" si="8"/>
        <v>0</v>
      </c>
      <c r="BJ388" s="15" t="s">
        <v>83</v>
      </c>
      <c r="BK388" s="199">
        <f t="shared" si="9"/>
        <v>0</v>
      </c>
      <c r="BL388" s="15" t="s">
        <v>183</v>
      </c>
      <c r="BM388" s="198" t="s">
        <v>778</v>
      </c>
    </row>
    <row r="389" spans="1:65" s="2" customFormat="1" ht="16.5" customHeight="1">
      <c r="A389" s="32"/>
      <c r="B389" s="33"/>
      <c r="C389" s="219" t="s">
        <v>779</v>
      </c>
      <c r="D389" s="219" t="s">
        <v>345</v>
      </c>
      <c r="E389" s="220" t="s">
        <v>780</v>
      </c>
      <c r="F389" s="221" t="s">
        <v>781</v>
      </c>
      <c r="G389" s="222" t="s">
        <v>176</v>
      </c>
      <c r="H389" s="223">
        <v>3</v>
      </c>
      <c r="I389" s="224"/>
      <c r="J389" s="225">
        <f t="shared" si="0"/>
        <v>0</v>
      </c>
      <c r="K389" s="221" t="s">
        <v>1</v>
      </c>
      <c r="L389" s="226"/>
      <c r="M389" s="227" t="s">
        <v>1</v>
      </c>
      <c r="N389" s="228" t="s">
        <v>41</v>
      </c>
      <c r="O389" s="69"/>
      <c r="P389" s="196">
        <f t="shared" si="1"/>
        <v>0</v>
      </c>
      <c r="Q389" s="196">
        <v>0</v>
      </c>
      <c r="R389" s="196">
        <f t="shared" si="2"/>
        <v>0</v>
      </c>
      <c r="S389" s="196">
        <v>0</v>
      </c>
      <c r="T389" s="197">
        <f t="shared" si="3"/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98" t="s">
        <v>440</v>
      </c>
      <c r="AT389" s="198" t="s">
        <v>345</v>
      </c>
      <c r="AU389" s="198" t="s">
        <v>85</v>
      </c>
      <c r="AY389" s="15" t="s">
        <v>166</v>
      </c>
      <c r="BE389" s="199">
        <f t="shared" si="4"/>
        <v>0</v>
      </c>
      <c r="BF389" s="199">
        <f t="shared" si="5"/>
        <v>0</v>
      </c>
      <c r="BG389" s="199">
        <f t="shared" si="6"/>
        <v>0</v>
      </c>
      <c r="BH389" s="199">
        <f t="shared" si="7"/>
        <v>0</v>
      </c>
      <c r="BI389" s="199">
        <f t="shared" si="8"/>
        <v>0</v>
      </c>
      <c r="BJ389" s="15" t="s">
        <v>83</v>
      </c>
      <c r="BK389" s="199">
        <f t="shared" si="9"/>
        <v>0</v>
      </c>
      <c r="BL389" s="15" t="s">
        <v>183</v>
      </c>
      <c r="BM389" s="198" t="s">
        <v>782</v>
      </c>
    </row>
    <row r="390" spans="1:65" s="2" customFormat="1" ht="24.2" customHeight="1">
      <c r="A390" s="32"/>
      <c r="B390" s="33"/>
      <c r="C390" s="187" t="s">
        <v>783</v>
      </c>
      <c r="D390" s="187" t="s">
        <v>167</v>
      </c>
      <c r="E390" s="188" t="s">
        <v>784</v>
      </c>
      <c r="F390" s="189" t="s">
        <v>785</v>
      </c>
      <c r="G390" s="190" t="s">
        <v>176</v>
      </c>
      <c r="H390" s="191">
        <v>15</v>
      </c>
      <c r="I390" s="192"/>
      <c r="J390" s="193">
        <f t="shared" si="0"/>
        <v>0</v>
      </c>
      <c r="K390" s="189" t="s">
        <v>274</v>
      </c>
      <c r="L390" s="37"/>
      <c r="M390" s="194" t="s">
        <v>1</v>
      </c>
      <c r="N390" s="195" t="s">
        <v>41</v>
      </c>
      <c r="O390" s="69"/>
      <c r="P390" s="196">
        <f t="shared" si="1"/>
        <v>0</v>
      </c>
      <c r="Q390" s="196">
        <v>0</v>
      </c>
      <c r="R390" s="196">
        <f t="shared" si="2"/>
        <v>0</v>
      </c>
      <c r="S390" s="196">
        <v>0</v>
      </c>
      <c r="T390" s="197">
        <f t="shared" si="3"/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98" t="s">
        <v>183</v>
      </c>
      <c r="AT390" s="198" t="s">
        <v>167</v>
      </c>
      <c r="AU390" s="198" t="s">
        <v>85</v>
      </c>
      <c r="AY390" s="15" t="s">
        <v>166</v>
      </c>
      <c r="BE390" s="199">
        <f t="shared" si="4"/>
        <v>0</v>
      </c>
      <c r="BF390" s="199">
        <f t="shared" si="5"/>
        <v>0</v>
      </c>
      <c r="BG390" s="199">
        <f t="shared" si="6"/>
        <v>0</v>
      </c>
      <c r="BH390" s="199">
        <f t="shared" si="7"/>
        <v>0</v>
      </c>
      <c r="BI390" s="199">
        <f t="shared" si="8"/>
        <v>0</v>
      </c>
      <c r="BJ390" s="15" t="s">
        <v>83</v>
      </c>
      <c r="BK390" s="199">
        <f t="shared" si="9"/>
        <v>0</v>
      </c>
      <c r="BL390" s="15" t="s">
        <v>183</v>
      </c>
      <c r="BM390" s="198" t="s">
        <v>786</v>
      </c>
    </row>
    <row r="391" spans="1:65" s="2" customFormat="1" ht="24.2" customHeight="1">
      <c r="A391" s="32"/>
      <c r="B391" s="33"/>
      <c r="C391" s="219" t="s">
        <v>787</v>
      </c>
      <c r="D391" s="219" t="s">
        <v>345</v>
      </c>
      <c r="E391" s="220" t="s">
        <v>788</v>
      </c>
      <c r="F391" s="221" t="s">
        <v>789</v>
      </c>
      <c r="G391" s="222" t="s">
        <v>176</v>
      </c>
      <c r="H391" s="223">
        <v>10</v>
      </c>
      <c r="I391" s="224"/>
      <c r="J391" s="225">
        <f t="shared" si="0"/>
        <v>0</v>
      </c>
      <c r="K391" s="221" t="s">
        <v>274</v>
      </c>
      <c r="L391" s="226"/>
      <c r="M391" s="227" t="s">
        <v>1</v>
      </c>
      <c r="N391" s="228" t="s">
        <v>41</v>
      </c>
      <c r="O391" s="69"/>
      <c r="P391" s="196">
        <f t="shared" si="1"/>
        <v>0</v>
      </c>
      <c r="Q391" s="196">
        <v>0.0145</v>
      </c>
      <c r="R391" s="196">
        <f t="shared" si="2"/>
        <v>0.14500000000000002</v>
      </c>
      <c r="S391" s="196">
        <v>0</v>
      </c>
      <c r="T391" s="197">
        <f t="shared" si="3"/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98" t="s">
        <v>440</v>
      </c>
      <c r="AT391" s="198" t="s">
        <v>345</v>
      </c>
      <c r="AU391" s="198" t="s">
        <v>85</v>
      </c>
      <c r="AY391" s="15" t="s">
        <v>166</v>
      </c>
      <c r="BE391" s="199">
        <f t="shared" si="4"/>
        <v>0</v>
      </c>
      <c r="BF391" s="199">
        <f t="shared" si="5"/>
        <v>0</v>
      </c>
      <c r="BG391" s="199">
        <f t="shared" si="6"/>
        <v>0</v>
      </c>
      <c r="BH391" s="199">
        <f t="shared" si="7"/>
        <v>0</v>
      </c>
      <c r="BI391" s="199">
        <f t="shared" si="8"/>
        <v>0</v>
      </c>
      <c r="BJ391" s="15" t="s">
        <v>83</v>
      </c>
      <c r="BK391" s="199">
        <f t="shared" si="9"/>
        <v>0</v>
      </c>
      <c r="BL391" s="15" t="s">
        <v>183</v>
      </c>
      <c r="BM391" s="198" t="s">
        <v>790</v>
      </c>
    </row>
    <row r="392" spans="1:65" s="2" customFormat="1" ht="24.2" customHeight="1">
      <c r="A392" s="32"/>
      <c r="B392" s="33"/>
      <c r="C392" s="219" t="s">
        <v>791</v>
      </c>
      <c r="D392" s="219" t="s">
        <v>345</v>
      </c>
      <c r="E392" s="220" t="s">
        <v>792</v>
      </c>
      <c r="F392" s="221" t="s">
        <v>793</v>
      </c>
      <c r="G392" s="222" t="s">
        <v>176</v>
      </c>
      <c r="H392" s="223">
        <v>5</v>
      </c>
      <c r="I392" s="224"/>
      <c r="J392" s="225">
        <f t="shared" si="0"/>
        <v>0</v>
      </c>
      <c r="K392" s="221" t="s">
        <v>274</v>
      </c>
      <c r="L392" s="226"/>
      <c r="M392" s="227" t="s">
        <v>1</v>
      </c>
      <c r="N392" s="228" t="s">
        <v>41</v>
      </c>
      <c r="O392" s="69"/>
      <c r="P392" s="196">
        <f t="shared" si="1"/>
        <v>0</v>
      </c>
      <c r="Q392" s="196">
        <v>0.016</v>
      </c>
      <c r="R392" s="196">
        <f t="shared" si="2"/>
        <v>0.08</v>
      </c>
      <c r="S392" s="196">
        <v>0</v>
      </c>
      <c r="T392" s="197">
        <f t="shared" si="3"/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98" t="s">
        <v>440</v>
      </c>
      <c r="AT392" s="198" t="s">
        <v>345</v>
      </c>
      <c r="AU392" s="198" t="s">
        <v>85</v>
      </c>
      <c r="AY392" s="15" t="s">
        <v>166</v>
      </c>
      <c r="BE392" s="199">
        <f t="shared" si="4"/>
        <v>0</v>
      </c>
      <c r="BF392" s="199">
        <f t="shared" si="5"/>
        <v>0</v>
      </c>
      <c r="BG392" s="199">
        <f t="shared" si="6"/>
        <v>0</v>
      </c>
      <c r="BH392" s="199">
        <f t="shared" si="7"/>
        <v>0</v>
      </c>
      <c r="BI392" s="199">
        <f t="shared" si="8"/>
        <v>0</v>
      </c>
      <c r="BJ392" s="15" t="s">
        <v>83</v>
      </c>
      <c r="BK392" s="199">
        <f t="shared" si="9"/>
        <v>0</v>
      </c>
      <c r="BL392" s="15" t="s">
        <v>183</v>
      </c>
      <c r="BM392" s="198" t="s">
        <v>794</v>
      </c>
    </row>
    <row r="393" spans="1:65" s="2" customFormat="1" ht="24.2" customHeight="1">
      <c r="A393" s="32"/>
      <c r="B393" s="33"/>
      <c r="C393" s="187" t="s">
        <v>795</v>
      </c>
      <c r="D393" s="187" t="s">
        <v>167</v>
      </c>
      <c r="E393" s="188" t="s">
        <v>796</v>
      </c>
      <c r="F393" s="189" t="s">
        <v>797</v>
      </c>
      <c r="G393" s="190" t="s">
        <v>176</v>
      </c>
      <c r="H393" s="191">
        <v>1</v>
      </c>
      <c r="I393" s="192"/>
      <c r="J393" s="193">
        <f t="shared" si="0"/>
        <v>0</v>
      </c>
      <c r="K393" s="189" t="s">
        <v>274</v>
      </c>
      <c r="L393" s="37"/>
      <c r="M393" s="194" t="s">
        <v>1</v>
      </c>
      <c r="N393" s="195" t="s">
        <v>41</v>
      </c>
      <c r="O393" s="69"/>
      <c r="P393" s="196">
        <f t="shared" si="1"/>
        <v>0</v>
      </c>
      <c r="Q393" s="196">
        <v>0</v>
      </c>
      <c r="R393" s="196">
        <f t="shared" si="2"/>
        <v>0</v>
      </c>
      <c r="S393" s="196">
        <v>0</v>
      </c>
      <c r="T393" s="197">
        <f t="shared" si="3"/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98" t="s">
        <v>183</v>
      </c>
      <c r="AT393" s="198" t="s">
        <v>167</v>
      </c>
      <c r="AU393" s="198" t="s">
        <v>85</v>
      </c>
      <c r="AY393" s="15" t="s">
        <v>166</v>
      </c>
      <c r="BE393" s="199">
        <f t="shared" si="4"/>
        <v>0</v>
      </c>
      <c r="BF393" s="199">
        <f t="shared" si="5"/>
        <v>0</v>
      </c>
      <c r="BG393" s="199">
        <f t="shared" si="6"/>
        <v>0</v>
      </c>
      <c r="BH393" s="199">
        <f t="shared" si="7"/>
        <v>0</v>
      </c>
      <c r="BI393" s="199">
        <f t="shared" si="8"/>
        <v>0</v>
      </c>
      <c r="BJ393" s="15" t="s">
        <v>83</v>
      </c>
      <c r="BK393" s="199">
        <f t="shared" si="9"/>
        <v>0</v>
      </c>
      <c r="BL393" s="15" t="s">
        <v>183</v>
      </c>
      <c r="BM393" s="198" t="s">
        <v>798</v>
      </c>
    </row>
    <row r="394" spans="1:65" s="2" customFormat="1" ht="21.75" customHeight="1">
      <c r="A394" s="32"/>
      <c r="B394" s="33"/>
      <c r="C394" s="219" t="s">
        <v>799</v>
      </c>
      <c r="D394" s="219" t="s">
        <v>345</v>
      </c>
      <c r="E394" s="220" t="s">
        <v>800</v>
      </c>
      <c r="F394" s="221" t="s">
        <v>801</v>
      </c>
      <c r="G394" s="222" t="s">
        <v>176</v>
      </c>
      <c r="H394" s="223">
        <v>1</v>
      </c>
      <c r="I394" s="224"/>
      <c r="J394" s="225">
        <f t="shared" si="0"/>
        <v>0</v>
      </c>
      <c r="K394" s="221" t="s">
        <v>1</v>
      </c>
      <c r="L394" s="226"/>
      <c r="M394" s="227" t="s">
        <v>1</v>
      </c>
      <c r="N394" s="228" t="s">
        <v>41</v>
      </c>
      <c r="O394" s="69"/>
      <c r="P394" s="196">
        <f t="shared" si="1"/>
        <v>0</v>
      </c>
      <c r="Q394" s="196">
        <v>0.0235</v>
      </c>
      <c r="R394" s="196">
        <f t="shared" si="2"/>
        <v>0.0235</v>
      </c>
      <c r="S394" s="196">
        <v>0</v>
      </c>
      <c r="T394" s="197">
        <f t="shared" si="3"/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98" t="s">
        <v>440</v>
      </c>
      <c r="AT394" s="198" t="s">
        <v>345</v>
      </c>
      <c r="AU394" s="198" t="s">
        <v>85</v>
      </c>
      <c r="AY394" s="15" t="s">
        <v>166</v>
      </c>
      <c r="BE394" s="199">
        <f t="shared" si="4"/>
        <v>0</v>
      </c>
      <c r="BF394" s="199">
        <f t="shared" si="5"/>
        <v>0</v>
      </c>
      <c r="BG394" s="199">
        <f t="shared" si="6"/>
        <v>0</v>
      </c>
      <c r="BH394" s="199">
        <f t="shared" si="7"/>
        <v>0</v>
      </c>
      <c r="BI394" s="199">
        <f t="shared" si="8"/>
        <v>0</v>
      </c>
      <c r="BJ394" s="15" t="s">
        <v>83</v>
      </c>
      <c r="BK394" s="199">
        <f t="shared" si="9"/>
        <v>0</v>
      </c>
      <c r="BL394" s="15" t="s">
        <v>183</v>
      </c>
      <c r="BM394" s="198" t="s">
        <v>802</v>
      </c>
    </row>
    <row r="395" spans="1:65" s="2" customFormat="1" ht="24.2" customHeight="1">
      <c r="A395" s="32"/>
      <c r="B395" s="33"/>
      <c r="C395" s="187" t="s">
        <v>88</v>
      </c>
      <c r="D395" s="187" t="s">
        <v>167</v>
      </c>
      <c r="E395" s="188" t="s">
        <v>803</v>
      </c>
      <c r="F395" s="189" t="s">
        <v>804</v>
      </c>
      <c r="G395" s="190" t="s">
        <v>176</v>
      </c>
      <c r="H395" s="191">
        <v>6</v>
      </c>
      <c r="I395" s="192"/>
      <c r="J395" s="193">
        <f t="shared" si="0"/>
        <v>0</v>
      </c>
      <c r="K395" s="189" t="s">
        <v>274</v>
      </c>
      <c r="L395" s="37"/>
      <c r="M395" s="194" t="s">
        <v>1</v>
      </c>
      <c r="N395" s="195" t="s">
        <v>41</v>
      </c>
      <c r="O395" s="69"/>
      <c r="P395" s="196">
        <f t="shared" si="1"/>
        <v>0</v>
      </c>
      <c r="Q395" s="196">
        <v>0</v>
      </c>
      <c r="R395" s="196">
        <f t="shared" si="2"/>
        <v>0</v>
      </c>
      <c r="S395" s="196">
        <v>0</v>
      </c>
      <c r="T395" s="197">
        <f t="shared" si="3"/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98" t="s">
        <v>183</v>
      </c>
      <c r="AT395" s="198" t="s">
        <v>167</v>
      </c>
      <c r="AU395" s="198" t="s">
        <v>85</v>
      </c>
      <c r="AY395" s="15" t="s">
        <v>166</v>
      </c>
      <c r="BE395" s="199">
        <f t="shared" si="4"/>
        <v>0</v>
      </c>
      <c r="BF395" s="199">
        <f t="shared" si="5"/>
        <v>0</v>
      </c>
      <c r="BG395" s="199">
        <f t="shared" si="6"/>
        <v>0</v>
      </c>
      <c r="BH395" s="199">
        <f t="shared" si="7"/>
        <v>0</v>
      </c>
      <c r="BI395" s="199">
        <f t="shared" si="8"/>
        <v>0</v>
      </c>
      <c r="BJ395" s="15" t="s">
        <v>83</v>
      </c>
      <c r="BK395" s="199">
        <f t="shared" si="9"/>
        <v>0</v>
      </c>
      <c r="BL395" s="15" t="s">
        <v>183</v>
      </c>
      <c r="BM395" s="198" t="s">
        <v>805</v>
      </c>
    </row>
    <row r="396" spans="1:65" s="2" customFormat="1" ht="33" customHeight="1">
      <c r="A396" s="32"/>
      <c r="B396" s="33"/>
      <c r="C396" s="219" t="s">
        <v>806</v>
      </c>
      <c r="D396" s="219" t="s">
        <v>345</v>
      </c>
      <c r="E396" s="220" t="s">
        <v>807</v>
      </c>
      <c r="F396" s="221" t="s">
        <v>808</v>
      </c>
      <c r="G396" s="222" t="s">
        <v>176</v>
      </c>
      <c r="H396" s="223">
        <v>1</v>
      </c>
      <c r="I396" s="224"/>
      <c r="J396" s="225">
        <f t="shared" si="0"/>
        <v>0</v>
      </c>
      <c r="K396" s="221" t="s">
        <v>274</v>
      </c>
      <c r="L396" s="226"/>
      <c r="M396" s="227" t="s">
        <v>1</v>
      </c>
      <c r="N396" s="228" t="s">
        <v>41</v>
      </c>
      <c r="O396" s="69"/>
      <c r="P396" s="196">
        <f t="shared" si="1"/>
        <v>0</v>
      </c>
      <c r="Q396" s="196">
        <v>0.0175</v>
      </c>
      <c r="R396" s="196">
        <f t="shared" si="2"/>
        <v>0.0175</v>
      </c>
      <c r="S396" s="196">
        <v>0</v>
      </c>
      <c r="T396" s="197">
        <f t="shared" si="3"/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98" t="s">
        <v>440</v>
      </c>
      <c r="AT396" s="198" t="s">
        <v>345</v>
      </c>
      <c r="AU396" s="198" t="s">
        <v>85</v>
      </c>
      <c r="AY396" s="15" t="s">
        <v>166</v>
      </c>
      <c r="BE396" s="199">
        <f t="shared" si="4"/>
        <v>0</v>
      </c>
      <c r="BF396" s="199">
        <f t="shared" si="5"/>
        <v>0</v>
      </c>
      <c r="BG396" s="199">
        <f t="shared" si="6"/>
        <v>0</v>
      </c>
      <c r="BH396" s="199">
        <f t="shared" si="7"/>
        <v>0</v>
      </c>
      <c r="BI396" s="199">
        <f t="shared" si="8"/>
        <v>0</v>
      </c>
      <c r="BJ396" s="15" t="s">
        <v>83</v>
      </c>
      <c r="BK396" s="199">
        <f t="shared" si="9"/>
        <v>0</v>
      </c>
      <c r="BL396" s="15" t="s">
        <v>183</v>
      </c>
      <c r="BM396" s="198" t="s">
        <v>809</v>
      </c>
    </row>
    <row r="397" spans="1:65" s="2" customFormat="1" ht="33" customHeight="1">
      <c r="A397" s="32"/>
      <c r="B397" s="33"/>
      <c r="C397" s="219" t="s">
        <v>810</v>
      </c>
      <c r="D397" s="219" t="s">
        <v>345</v>
      </c>
      <c r="E397" s="220" t="s">
        <v>811</v>
      </c>
      <c r="F397" s="221" t="s">
        <v>812</v>
      </c>
      <c r="G397" s="222" t="s">
        <v>176</v>
      </c>
      <c r="H397" s="223">
        <v>3</v>
      </c>
      <c r="I397" s="224"/>
      <c r="J397" s="225">
        <f t="shared" si="0"/>
        <v>0</v>
      </c>
      <c r="K397" s="221" t="s">
        <v>274</v>
      </c>
      <c r="L397" s="226"/>
      <c r="M397" s="227" t="s">
        <v>1</v>
      </c>
      <c r="N397" s="228" t="s">
        <v>41</v>
      </c>
      <c r="O397" s="69"/>
      <c r="P397" s="196">
        <f t="shared" si="1"/>
        <v>0</v>
      </c>
      <c r="Q397" s="196">
        <v>0.0195</v>
      </c>
      <c r="R397" s="196">
        <f t="shared" si="2"/>
        <v>0.058499999999999996</v>
      </c>
      <c r="S397" s="196">
        <v>0</v>
      </c>
      <c r="T397" s="197">
        <f t="shared" si="3"/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98" t="s">
        <v>440</v>
      </c>
      <c r="AT397" s="198" t="s">
        <v>345</v>
      </c>
      <c r="AU397" s="198" t="s">
        <v>85</v>
      </c>
      <c r="AY397" s="15" t="s">
        <v>166</v>
      </c>
      <c r="BE397" s="199">
        <f t="shared" si="4"/>
        <v>0</v>
      </c>
      <c r="BF397" s="199">
        <f t="shared" si="5"/>
        <v>0</v>
      </c>
      <c r="BG397" s="199">
        <f t="shared" si="6"/>
        <v>0</v>
      </c>
      <c r="BH397" s="199">
        <f t="shared" si="7"/>
        <v>0</v>
      </c>
      <c r="BI397" s="199">
        <f t="shared" si="8"/>
        <v>0</v>
      </c>
      <c r="BJ397" s="15" t="s">
        <v>83</v>
      </c>
      <c r="BK397" s="199">
        <f t="shared" si="9"/>
        <v>0</v>
      </c>
      <c r="BL397" s="15" t="s">
        <v>183</v>
      </c>
      <c r="BM397" s="198" t="s">
        <v>813</v>
      </c>
    </row>
    <row r="398" spans="1:65" s="2" customFormat="1" ht="24.2" customHeight="1">
      <c r="A398" s="32"/>
      <c r="B398" s="33"/>
      <c r="C398" s="219" t="s">
        <v>814</v>
      </c>
      <c r="D398" s="219" t="s">
        <v>345</v>
      </c>
      <c r="E398" s="220" t="s">
        <v>815</v>
      </c>
      <c r="F398" s="221" t="s">
        <v>816</v>
      </c>
      <c r="G398" s="222" t="s">
        <v>176</v>
      </c>
      <c r="H398" s="223">
        <v>1</v>
      </c>
      <c r="I398" s="224"/>
      <c r="J398" s="225">
        <f t="shared" si="0"/>
        <v>0</v>
      </c>
      <c r="K398" s="221" t="s">
        <v>1</v>
      </c>
      <c r="L398" s="226"/>
      <c r="M398" s="227" t="s">
        <v>1</v>
      </c>
      <c r="N398" s="228" t="s">
        <v>41</v>
      </c>
      <c r="O398" s="69"/>
      <c r="P398" s="196">
        <f t="shared" si="1"/>
        <v>0</v>
      </c>
      <c r="Q398" s="196">
        <v>0.028</v>
      </c>
      <c r="R398" s="196">
        <f t="shared" si="2"/>
        <v>0.028</v>
      </c>
      <c r="S398" s="196">
        <v>0</v>
      </c>
      <c r="T398" s="197">
        <f t="shared" si="3"/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98" t="s">
        <v>440</v>
      </c>
      <c r="AT398" s="198" t="s">
        <v>345</v>
      </c>
      <c r="AU398" s="198" t="s">
        <v>85</v>
      </c>
      <c r="AY398" s="15" t="s">
        <v>166</v>
      </c>
      <c r="BE398" s="199">
        <f t="shared" si="4"/>
        <v>0</v>
      </c>
      <c r="BF398" s="199">
        <f t="shared" si="5"/>
        <v>0</v>
      </c>
      <c r="BG398" s="199">
        <f t="shared" si="6"/>
        <v>0</v>
      </c>
      <c r="BH398" s="199">
        <f t="shared" si="7"/>
        <v>0</v>
      </c>
      <c r="BI398" s="199">
        <f t="shared" si="8"/>
        <v>0</v>
      </c>
      <c r="BJ398" s="15" t="s">
        <v>83</v>
      </c>
      <c r="BK398" s="199">
        <f t="shared" si="9"/>
        <v>0</v>
      </c>
      <c r="BL398" s="15" t="s">
        <v>183</v>
      </c>
      <c r="BM398" s="198" t="s">
        <v>817</v>
      </c>
    </row>
    <row r="399" spans="1:65" s="2" customFormat="1" ht="24.2" customHeight="1">
      <c r="A399" s="32"/>
      <c r="B399" s="33"/>
      <c r="C399" s="219" t="s">
        <v>818</v>
      </c>
      <c r="D399" s="219" t="s">
        <v>345</v>
      </c>
      <c r="E399" s="220" t="s">
        <v>819</v>
      </c>
      <c r="F399" s="221" t="s">
        <v>820</v>
      </c>
      <c r="G399" s="222" t="s">
        <v>176</v>
      </c>
      <c r="H399" s="223">
        <v>1</v>
      </c>
      <c r="I399" s="224"/>
      <c r="J399" s="225">
        <f t="shared" si="0"/>
        <v>0</v>
      </c>
      <c r="K399" s="221" t="s">
        <v>1</v>
      </c>
      <c r="L399" s="226"/>
      <c r="M399" s="227" t="s">
        <v>1</v>
      </c>
      <c r="N399" s="228" t="s">
        <v>41</v>
      </c>
      <c r="O399" s="69"/>
      <c r="P399" s="196">
        <f t="shared" si="1"/>
        <v>0</v>
      </c>
      <c r="Q399" s="196">
        <v>0.028</v>
      </c>
      <c r="R399" s="196">
        <f t="shared" si="2"/>
        <v>0.028</v>
      </c>
      <c r="S399" s="196">
        <v>0</v>
      </c>
      <c r="T399" s="197">
        <f t="shared" si="3"/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98" t="s">
        <v>440</v>
      </c>
      <c r="AT399" s="198" t="s">
        <v>345</v>
      </c>
      <c r="AU399" s="198" t="s">
        <v>85</v>
      </c>
      <c r="AY399" s="15" t="s">
        <v>166</v>
      </c>
      <c r="BE399" s="199">
        <f t="shared" si="4"/>
        <v>0</v>
      </c>
      <c r="BF399" s="199">
        <f t="shared" si="5"/>
        <v>0</v>
      </c>
      <c r="BG399" s="199">
        <f t="shared" si="6"/>
        <v>0</v>
      </c>
      <c r="BH399" s="199">
        <f t="shared" si="7"/>
        <v>0</v>
      </c>
      <c r="BI399" s="199">
        <f t="shared" si="8"/>
        <v>0</v>
      </c>
      <c r="BJ399" s="15" t="s">
        <v>83</v>
      </c>
      <c r="BK399" s="199">
        <f t="shared" si="9"/>
        <v>0</v>
      </c>
      <c r="BL399" s="15" t="s">
        <v>183</v>
      </c>
      <c r="BM399" s="198" t="s">
        <v>821</v>
      </c>
    </row>
    <row r="400" spans="1:65" s="2" customFormat="1" ht="24.2" customHeight="1">
      <c r="A400" s="32"/>
      <c r="B400" s="33"/>
      <c r="C400" s="187" t="s">
        <v>822</v>
      </c>
      <c r="D400" s="187" t="s">
        <v>167</v>
      </c>
      <c r="E400" s="188" t="s">
        <v>823</v>
      </c>
      <c r="F400" s="189" t="s">
        <v>824</v>
      </c>
      <c r="G400" s="190" t="s">
        <v>176</v>
      </c>
      <c r="H400" s="191">
        <v>6</v>
      </c>
      <c r="I400" s="192"/>
      <c r="J400" s="193">
        <f t="shared" si="0"/>
        <v>0</v>
      </c>
      <c r="K400" s="189" t="s">
        <v>274</v>
      </c>
      <c r="L400" s="37"/>
      <c r="M400" s="194" t="s">
        <v>1</v>
      </c>
      <c r="N400" s="195" t="s">
        <v>41</v>
      </c>
      <c r="O400" s="69"/>
      <c r="P400" s="196">
        <f t="shared" si="1"/>
        <v>0</v>
      </c>
      <c r="Q400" s="196">
        <v>0</v>
      </c>
      <c r="R400" s="196">
        <f t="shared" si="2"/>
        <v>0</v>
      </c>
      <c r="S400" s="196">
        <v>0</v>
      </c>
      <c r="T400" s="197">
        <f t="shared" si="3"/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98" t="s">
        <v>183</v>
      </c>
      <c r="AT400" s="198" t="s">
        <v>167</v>
      </c>
      <c r="AU400" s="198" t="s">
        <v>85</v>
      </c>
      <c r="AY400" s="15" t="s">
        <v>166</v>
      </c>
      <c r="BE400" s="199">
        <f t="shared" si="4"/>
        <v>0</v>
      </c>
      <c r="BF400" s="199">
        <f t="shared" si="5"/>
        <v>0</v>
      </c>
      <c r="BG400" s="199">
        <f t="shared" si="6"/>
        <v>0</v>
      </c>
      <c r="BH400" s="199">
        <f t="shared" si="7"/>
        <v>0</v>
      </c>
      <c r="BI400" s="199">
        <f t="shared" si="8"/>
        <v>0</v>
      </c>
      <c r="BJ400" s="15" t="s">
        <v>83</v>
      </c>
      <c r="BK400" s="199">
        <f t="shared" si="9"/>
        <v>0</v>
      </c>
      <c r="BL400" s="15" t="s">
        <v>183</v>
      </c>
      <c r="BM400" s="198" t="s">
        <v>825</v>
      </c>
    </row>
    <row r="401" spans="1:65" s="2" customFormat="1" ht="16.5" customHeight="1">
      <c r="A401" s="32"/>
      <c r="B401" s="33"/>
      <c r="C401" s="219" t="s">
        <v>826</v>
      </c>
      <c r="D401" s="219" t="s">
        <v>345</v>
      </c>
      <c r="E401" s="220" t="s">
        <v>827</v>
      </c>
      <c r="F401" s="221" t="s">
        <v>828</v>
      </c>
      <c r="G401" s="222" t="s">
        <v>176</v>
      </c>
      <c r="H401" s="223">
        <v>6</v>
      </c>
      <c r="I401" s="224"/>
      <c r="J401" s="225">
        <f t="shared" si="0"/>
        <v>0</v>
      </c>
      <c r="K401" s="221" t="s">
        <v>1</v>
      </c>
      <c r="L401" s="226"/>
      <c r="M401" s="227" t="s">
        <v>1</v>
      </c>
      <c r="N401" s="228" t="s">
        <v>41</v>
      </c>
      <c r="O401" s="69"/>
      <c r="P401" s="196">
        <f t="shared" si="1"/>
        <v>0</v>
      </c>
      <c r="Q401" s="196">
        <v>0.0024</v>
      </c>
      <c r="R401" s="196">
        <f t="shared" si="2"/>
        <v>0.0144</v>
      </c>
      <c r="S401" s="196">
        <v>0</v>
      </c>
      <c r="T401" s="197">
        <f t="shared" si="3"/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98" t="s">
        <v>440</v>
      </c>
      <c r="AT401" s="198" t="s">
        <v>345</v>
      </c>
      <c r="AU401" s="198" t="s">
        <v>85</v>
      </c>
      <c r="AY401" s="15" t="s">
        <v>166</v>
      </c>
      <c r="BE401" s="199">
        <f t="shared" si="4"/>
        <v>0</v>
      </c>
      <c r="BF401" s="199">
        <f t="shared" si="5"/>
        <v>0</v>
      </c>
      <c r="BG401" s="199">
        <f t="shared" si="6"/>
        <v>0</v>
      </c>
      <c r="BH401" s="199">
        <f t="shared" si="7"/>
        <v>0</v>
      </c>
      <c r="BI401" s="199">
        <f t="shared" si="8"/>
        <v>0</v>
      </c>
      <c r="BJ401" s="15" t="s">
        <v>83</v>
      </c>
      <c r="BK401" s="199">
        <f t="shared" si="9"/>
        <v>0</v>
      </c>
      <c r="BL401" s="15" t="s">
        <v>183</v>
      </c>
      <c r="BM401" s="198" t="s">
        <v>829</v>
      </c>
    </row>
    <row r="402" spans="1:65" s="2" customFormat="1" ht="16.5" customHeight="1">
      <c r="A402" s="32"/>
      <c r="B402" s="33"/>
      <c r="C402" s="187" t="s">
        <v>830</v>
      </c>
      <c r="D402" s="187" t="s">
        <v>167</v>
      </c>
      <c r="E402" s="188" t="s">
        <v>831</v>
      </c>
      <c r="F402" s="189" t="s">
        <v>832</v>
      </c>
      <c r="G402" s="190" t="s">
        <v>176</v>
      </c>
      <c r="H402" s="191">
        <v>13</v>
      </c>
      <c r="I402" s="192"/>
      <c r="J402" s="193">
        <f t="shared" si="0"/>
        <v>0</v>
      </c>
      <c r="K402" s="189" t="s">
        <v>274</v>
      </c>
      <c r="L402" s="37"/>
      <c r="M402" s="194" t="s">
        <v>1</v>
      </c>
      <c r="N402" s="195" t="s">
        <v>41</v>
      </c>
      <c r="O402" s="69"/>
      <c r="P402" s="196">
        <f t="shared" si="1"/>
        <v>0</v>
      </c>
      <c r="Q402" s="196">
        <v>0</v>
      </c>
      <c r="R402" s="196">
        <f t="shared" si="2"/>
        <v>0</v>
      </c>
      <c r="S402" s="196">
        <v>0</v>
      </c>
      <c r="T402" s="197">
        <f t="shared" si="3"/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98" t="s">
        <v>183</v>
      </c>
      <c r="AT402" s="198" t="s">
        <v>167</v>
      </c>
      <c r="AU402" s="198" t="s">
        <v>85</v>
      </c>
      <c r="AY402" s="15" t="s">
        <v>166</v>
      </c>
      <c r="BE402" s="199">
        <f t="shared" si="4"/>
        <v>0</v>
      </c>
      <c r="BF402" s="199">
        <f t="shared" si="5"/>
        <v>0</v>
      </c>
      <c r="BG402" s="199">
        <f t="shared" si="6"/>
        <v>0</v>
      </c>
      <c r="BH402" s="199">
        <f t="shared" si="7"/>
        <v>0</v>
      </c>
      <c r="BI402" s="199">
        <f t="shared" si="8"/>
        <v>0</v>
      </c>
      <c r="BJ402" s="15" t="s">
        <v>83</v>
      </c>
      <c r="BK402" s="199">
        <f t="shared" si="9"/>
        <v>0</v>
      </c>
      <c r="BL402" s="15" t="s">
        <v>183</v>
      </c>
      <c r="BM402" s="198" t="s">
        <v>833</v>
      </c>
    </row>
    <row r="403" spans="1:65" s="2" customFormat="1" ht="16.5" customHeight="1">
      <c r="A403" s="32"/>
      <c r="B403" s="33"/>
      <c r="C403" s="219" t="s">
        <v>834</v>
      </c>
      <c r="D403" s="219" t="s">
        <v>345</v>
      </c>
      <c r="E403" s="220" t="s">
        <v>835</v>
      </c>
      <c r="F403" s="221" t="s">
        <v>836</v>
      </c>
      <c r="G403" s="222" t="s">
        <v>176</v>
      </c>
      <c r="H403" s="223">
        <v>13</v>
      </c>
      <c r="I403" s="224"/>
      <c r="J403" s="225">
        <f t="shared" si="0"/>
        <v>0</v>
      </c>
      <c r="K403" s="221" t="s">
        <v>1</v>
      </c>
      <c r="L403" s="226"/>
      <c r="M403" s="227" t="s">
        <v>1</v>
      </c>
      <c r="N403" s="228" t="s">
        <v>41</v>
      </c>
      <c r="O403" s="69"/>
      <c r="P403" s="196">
        <f t="shared" si="1"/>
        <v>0</v>
      </c>
      <c r="Q403" s="196">
        <v>0</v>
      </c>
      <c r="R403" s="196">
        <f t="shared" si="2"/>
        <v>0</v>
      </c>
      <c r="S403" s="196">
        <v>0</v>
      </c>
      <c r="T403" s="197">
        <f t="shared" si="3"/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98" t="s">
        <v>440</v>
      </c>
      <c r="AT403" s="198" t="s">
        <v>345</v>
      </c>
      <c r="AU403" s="198" t="s">
        <v>85</v>
      </c>
      <c r="AY403" s="15" t="s">
        <v>166</v>
      </c>
      <c r="BE403" s="199">
        <f t="shared" si="4"/>
        <v>0</v>
      </c>
      <c r="BF403" s="199">
        <f t="shared" si="5"/>
        <v>0</v>
      </c>
      <c r="BG403" s="199">
        <f t="shared" si="6"/>
        <v>0</v>
      </c>
      <c r="BH403" s="199">
        <f t="shared" si="7"/>
        <v>0</v>
      </c>
      <c r="BI403" s="199">
        <f t="shared" si="8"/>
        <v>0</v>
      </c>
      <c r="BJ403" s="15" t="s">
        <v>83</v>
      </c>
      <c r="BK403" s="199">
        <f t="shared" si="9"/>
        <v>0</v>
      </c>
      <c r="BL403" s="15" t="s">
        <v>183</v>
      </c>
      <c r="BM403" s="198" t="s">
        <v>837</v>
      </c>
    </row>
    <row r="404" spans="1:65" s="2" customFormat="1" ht="21.75" customHeight="1">
      <c r="A404" s="32"/>
      <c r="B404" s="33"/>
      <c r="C404" s="187" t="s">
        <v>838</v>
      </c>
      <c r="D404" s="187" t="s">
        <v>167</v>
      </c>
      <c r="E404" s="188" t="s">
        <v>839</v>
      </c>
      <c r="F404" s="189" t="s">
        <v>840</v>
      </c>
      <c r="G404" s="190" t="s">
        <v>176</v>
      </c>
      <c r="H404" s="191">
        <v>22</v>
      </c>
      <c r="I404" s="192"/>
      <c r="J404" s="193">
        <f t="shared" si="0"/>
        <v>0</v>
      </c>
      <c r="K404" s="189" t="s">
        <v>274</v>
      </c>
      <c r="L404" s="37"/>
      <c r="M404" s="194" t="s">
        <v>1</v>
      </c>
      <c r="N404" s="195" t="s">
        <v>41</v>
      </c>
      <c r="O404" s="69"/>
      <c r="P404" s="196">
        <f t="shared" si="1"/>
        <v>0</v>
      </c>
      <c r="Q404" s="196">
        <v>0</v>
      </c>
      <c r="R404" s="196">
        <f t="shared" si="2"/>
        <v>0</v>
      </c>
      <c r="S404" s="196">
        <v>0</v>
      </c>
      <c r="T404" s="197">
        <f t="shared" si="3"/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98" t="s">
        <v>183</v>
      </c>
      <c r="AT404" s="198" t="s">
        <v>167</v>
      </c>
      <c r="AU404" s="198" t="s">
        <v>85</v>
      </c>
      <c r="AY404" s="15" t="s">
        <v>166</v>
      </c>
      <c r="BE404" s="199">
        <f t="shared" si="4"/>
        <v>0</v>
      </c>
      <c r="BF404" s="199">
        <f t="shared" si="5"/>
        <v>0</v>
      </c>
      <c r="BG404" s="199">
        <f t="shared" si="6"/>
        <v>0</v>
      </c>
      <c r="BH404" s="199">
        <f t="shared" si="7"/>
        <v>0</v>
      </c>
      <c r="BI404" s="199">
        <f t="shared" si="8"/>
        <v>0</v>
      </c>
      <c r="BJ404" s="15" t="s">
        <v>83</v>
      </c>
      <c r="BK404" s="199">
        <f t="shared" si="9"/>
        <v>0</v>
      </c>
      <c r="BL404" s="15" t="s">
        <v>183</v>
      </c>
      <c r="BM404" s="198" t="s">
        <v>841</v>
      </c>
    </row>
    <row r="405" spans="1:65" s="2" customFormat="1" ht="16.5" customHeight="1">
      <c r="A405" s="32"/>
      <c r="B405" s="33"/>
      <c r="C405" s="219" t="s">
        <v>92</v>
      </c>
      <c r="D405" s="219" t="s">
        <v>345</v>
      </c>
      <c r="E405" s="220" t="s">
        <v>842</v>
      </c>
      <c r="F405" s="221" t="s">
        <v>843</v>
      </c>
      <c r="G405" s="222" t="s">
        <v>176</v>
      </c>
      <c r="H405" s="223">
        <v>22</v>
      </c>
      <c r="I405" s="224"/>
      <c r="J405" s="225">
        <f t="shared" si="0"/>
        <v>0</v>
      </c>
      <c r="K405" s="221" t="s">
        <v>1</v>
      </c>
      <c r="L405" s="226"/>
      <c r="M405" s="227" t="s">
        <v>1</v>
      </c>
      <c r="N405" s="228" t="s">
        <v>41</v>
      </c>
      <c r="O405" s="69"/>
      <c r="P405" s="196">
        <f t="shared" si="1"/>
        <v>0</v>
      </c>
      <c r="Q405" s="196">
        <v>0</v>
      </c>
      <c r="R405" s="196">
        <f t="shared" si="2"/>
        <v>0</v>
      </c>
      <c r="S405" s="196">
        <v>0</v>
      </c>
      <c r="T405" s="197">
        <f t="shared" si="3"/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98" t="s">
        <v>440</v>
      </c>
      <c r="AT405" s="198" t="s">
        <v>345</v>
      </c>
      <c r="AU405" s="198" t="s">
        <v>85</v>
      </c>
      <c r="AY405" s="15" t="s">
        <v>166</v>
      </c>
      <c r="BE405" s="199">
        <f t="shared" si="4"/>
        <v>0</v>
      </c>
      <c r="BF405" s="199">
        <f t="shared" si="5"/>
        <v>0</v>
      </c>
      <c r="BG405" s="199">
        <f t="shared" si="6"/>
        <v>0</v>
      </c>
      <c r="BH405" s="199">
        <f t="shared" si="7"/>
        <v>0</v>
      </c>
      <c r="BI405" s="199">
        <f t="shared" si="8"/>
        <v>0</v>
      </c>
      <c r="BJ405" s="15" t="s">
        <v>83</v>
      </c>
      <c r="BK405" s="199">
        <f t="shared" si="9"/>
        <v>0</v>
      </c>
      <c r="BL405" s="15" t="s">
        <v>183</v>
      </c>
      <c r="BM405" s="198" t="s">
        <v>844</v>
      </c>
    </row>
    <row r="406" spans="1:65" s="2" customFormat="1" ht="24.2" customHeight="1">
      <c r="A406" s="32"/>
      <c r="B406" s="33"/>
      <c r="C406" s="187" t="s">
        <v>845</v>
      </c>
      <c r="D406" s="187" t="s">
        <v>167</v>
      </c>
      <c r="E406" s="188" t="s">
        <v>846</v>
      </c>
      <c r="F406" s="189" t="s">
        <v>847</v>
      </c>
      <c r="G406" s="190" t="s">
        <v>176</v>
      </c>
      <c r="H406" s="191">
        <v>12</v>
      </c>
      <c r="I406" s="192"/>
      <c r="J406" s="193">
        <f t="shared" si="0"/>
        <v>0</v>
      </c>
      <c r="K406" s="189" t="s">
        <v>274</v>
      </c>
      <c r="L406" s="37"/>
      <c r="M406" s="194" t="s">
        <v>1</v>
      </c>
      <c r="N406" s="195" t="s">
        <v>41</v>
      </c>
      <c r="O406" s="69"/>
      <c r="P406" s="196">
        <f t="shared" si="1"/>
        <v>0</v>
      </c>
      <c r="Q406" s="196">
        <v>0.00047</v>
      </c>
      <c r="R406" s="196">
        <f t="shared" si="2"/>
        <v>0.00564</v>
      </c>
      <c r="S406" s="196">
        <v>0</v>
      </c>
      <c r="T406" s="197">
        <f t="shared" si="3"/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98" t="s">
        <v>183</v>
      </c>
      <c r="AT406" s="198" t="s">
        <v>167</v>
      </c>
      <c r="AU406" s="198" t="s">
        <v>85</v>
      </c>
      <c r="AY406" s="15" t="s">
        <v>166</v>
      </c>
      <c r="BE406" s="199">
        <f t="shared" si="4"/>
        <v>0</v>
      </c>
      <c r="BF406" s="199">
        <f t="shared" si="5"/>
        <v>0</v>
      </c>
      <c r="BG406" s="199">
        <f t="shared" si="6"/>
        <v>0</v>
      </c>
      <c r="BH406" s="199">
        <f t="shared" si="7"/>
        <v>0</v>
      </c>
      <c r="BI406" s="199">
        <f t="shared" si="8"/>
        <v>0</v>
      </c>
      <c r="BJ406" s="15" t="s">
        <v>83</v>
      </c>
      <c r="BK406" s="199">
        <f t="shared" si="9"/>
        <v>0</v>
      </c>
      <c r="BL406" s="15" t="s">
        <v>183</v>
      </c>
      <c r="BM406" s="198" t="s">
        <v>848</v>
      </c>
    </row>
    <row r="407" spans="1:65" s="2" customFormat="1" ht="37.9" customHeight="1">
      <c r="A407" s="32"/>
      <c r="B407" s="33"/>
      <c r="C407" s="219" t="s">
        <v>849</v>
      </c>
      <c r="D407" s="219" t="s">
        <v>345</v>
      </c>
      <c r="E407" s="220" t="s">
        <v>850</v>
      </c>
      <c r="F407" s="221" t="s">
        <v>851</v>
      </c>
      <c r="G407" s="222" t="s">
        <v>176</v>
      </c>
      <c r="H407" s="223">
        <v>12</v>
      </c>
      <c r="I407" s="224"/>
      <c r="J407" s="225">
        <f t="shared" si="0"/>
        <v>0</v>
      </c>
      <c r="K407" s="221" t="s">
        <v>274</v>
      </c>
      <c r="L407" s="226"/>
      <c r="M407" s="227" t="s">
        <v>1</v>
      </c>
      <c r="N407" s="228" t="s">
        <v>41</v>
      </c>
      <c r="O407" s="69"/>
      <c r="P407" s="196">
        <f t="shared" si="1"/>
        <v>0</v>
      </c>
      <c r="Q407" s="196">
        <v>0.016</v>
      </c>
      <c r="R407" s="196">
        <f t="shared" si="2"/>
        <v>0.192</v>
      </c>
      <c r="S407" s="196">
        <v>0</v>
      </c>
      <c r="T407" s="197">
        <f t="shared" si="3"/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98" t="s">
        <v>440</v>
      </c>
      <c r="AT407" s="198" t="s">
        <v>345</v>
      </c>
      <c r="AU407" s="198" t="s">
        <v>85</v>
      </c>
      <c r="AY407" s="15" t="s">
        <v>166</v>
      </c>
      <c r="BE407" s="199">
        <f t="shared" si="4"/>
        <v>0</v>
      </c>
      <c r="BF407" s="199">
        <f t="shared" si="5"/>
        <v>0</v>
      </c>
      <c r="BG407" s="199">
        <f t="shared" si="6"/>
        <v>0</v>
      </c>
      <c r="BH407" s="199">
        <f t="shared" si="7"/>
        <v>0</v>
      </c>
      <c r="BI407" s="199">
        <f t="shared" si="8"/>
        <v>0</v>
      </c>
      <c r="BJ407" s="15" t="s">
        <v>83</v>
      </c>
      <c r="BK407" s="199">
        <f t="shared" si="9"/>
        <v>0</v>
      </c>
      <c r="BL407" s="15" t="s">
        <v>183</v>
      </c>
      <c r="BM407" s="198" t="s">
        <v>852</v>
      </c>
    </row>
    <row r="408" spans="1:65" s="2" customFormat="1" ht="24.2" customHeight="1">
      <c r="A408" s="32"/>
      <c r="B408" s="33"/>
      <c r="C408" s="187" t="s">
        <v>853</v>
      </c>
      <c r="D408" s="187" t="s">
        <v>167</v>
      </c>
      <c r="E408" s="188" t="s">
        <v>854</v>
      </c>
      <c r="F408" s="189" t="s">
        <v>855</v>
      </c>
      <c r="G408" s="190" t="s">
        <v>176</v>
      </c>
      <c r="H408" s="191">
        <v>2</v>
      </c>
      <c r="I408" s="192"/>
      <c r="J408" s="193">
        <f t="shared" si="0"/>
        <v>0</v>
      </c>
      <c r="K408" s="189" t="s">
        <v>274</v>
      </c>
      <c r="L408" s="37"/>
      <c r="M408" s="194" t="s">
        <v>1</v>
      </c>
      <c r="N408" s="195" t="s">
        <v>41</v>
      </c>
      <c r="O408" s="69"/>
      <c r="P408" s="196">
        <f t="shared" si="1"/>
        <v>0</v>
      </c>
      <c r="Q408" s="196">
        <v>0.00047</v>
      </c>
      <c r="R408" s="196">
        <f t="shared" si="2"/>
        <v>0.00094</v>
      </c>
      <c r="S408" s="196">
        <v>0</v>
      </c>
      <c r="T408" s="197">
        <f t="shared" si="3"/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98" t="s">
        <v>183</v>
      </c>
      <c r="AT408" s="198" t="s">
        <v>167</v>
      </c>
      <c r="AU408" s="198" t="s">
        <v>85</v>
      </c>
      <c r="AY408" s="15" t="s">
        <v>166</v>
      </c>
      <c r="BE408" s="199">
        <f t="shared" si="4"/>
        <v>0</v>
      </c>
      <c r="BF408" s="199">
        <f t="shared" si="5"/>
        <v>0</v>
      </c>
      <c r="BG408" s="199">
        <f t="shared" si="6"/>
        <v>0</v>
      </c>
      <c r="BH408" s="199">
        <f t="shared" si="7"/>
        <v>0</v>
      </c>
      <c r="BI408" s="199">
        <f t="shared" si="8"/>
        <v>0</v>
      </c>
      <c r="BJ408" s="15" t="s">
        <v>83</v>
      </c>
      <c r="BK408" s="199">
        <f t="shared" si="9"/>
        <v>0</v>
      </c>
      <c r="BL408" s="15" t="s">
        <v>183</v>
      </c>
      <c r="BM408" s="198" t="s">
        <v>856</v>
      </c>
    </row>
    <row r="409" spans="1:65" s="2" customFormat="1" ht="37.9" customHeight="1">
      <c r="A409" s="32"/>
      <c r="B409" s="33"/>
      <c r="C409" s="219" t="s">
        <v>857</v>
      </c>
      <c r="D409" s="219" t="s">
        <v>345</v>
      </c>
      <c r="E409" s="220" t="s">
        <v>858</v>
      </c>
      <c r="F409" s="221" t="s">
        <v>859</v>
      </c>
      <c r="G409" s="222" t="s">
        <v>176</v>
      </c>
      <c r="H409" s="223">
        <v>2</v>
      </c>
      <c r="I409" s="224"/>
      <c r="J409" s="225">
        <f t="shared" si="0"/>
        <v>0</v>
      </c>
      <c r="K409" s="221" t="s">
        <v>274</v>
      </c>
      <c r="L409" s="226"/>
      <c r="M409" s="227" t="s">
        <v>1</v>
      </c>
      <c r="N409" s="228" t="s">
        <v>41</v>
      </c>
      <c r="O409" s="69"/>
      <c r="P409" s="196">
        <f t="shared" si="1"/>
        <v>0</v>
      </c>
      <c r="Q409" s="196">
        <v>0.035</v>
      </c>
      <c r="R409" s="196">
        <f t="shared" si="2"/>
        <v>0.07</v>
      </c>
      <c r="S409" s="196">
        <v>0</v>
      </c>
      <c r="T409" s="197">
        <f t="shared" si="3"/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98" t="s">
        <v>440</v>
      </c>
      <c r="AT409" s="198" t="s">
        <v>345</v>
      </c>
      <c r="AU409" s="198" t="s">
        <v>85</v>
      </c>
      <c r="AY409" s="15" t="s">
        <v>166</v>
      </c>
      <c r="BE409" s="199">
        <f t="shared" si="4"/>
        <v>0</v>
      </c>
      <c r="BF409" s="199">
        <f t="shared" si="5"/>
        <v>0</v>
      </c>
      <c r="BG409" s="199">
        <f t="shared" si="6"/>
        <v>0</v>
      </c>
      <c r="BH409" s="199">
        <f t="shared" si="7"/>
        <v>0</v>
      </c>
      <c r="BI409" s="199">
        <f t="shared" si="8"/>
        <v>0</v>
      </c>
      <c r="BJ409" s="15" t="s">
        <v>83</v>
      </c>
      <c r="BK409" s="199">
        <f t="shared" si="9"/>
        <v>0</v>
      </c>
      <c r="BL409" s="15" t="s">
        <v>183</v>
      </c>
      <c r="BM409" s="198" t="s">
        <v>860</v>
      </c>
    </row>
    <row r="410" spans="1:65" s="2" customFormat="1" ht="24.2" customHeight="1">
      <c r="A410" s="32"/>
      <c r="B410" s="33"/>
      <c r="C410" s="187" t="s">
        <v>861</v>
      </c>
      <c r="D410" s="187" t="s">
        <v>167</v>
      </c>
      <c r="E410" s="188" t="s">
        <v>862</v>
      </c>
      <c r="F410" s="189" t="s">
        <v>863</v>
      </c>
      <c r="G410" s="190" t="s">
        <v>176</v>
      </c>
      <c r="H410" s="191">
        <v>2</v>
      </c>
      <c r="I410" s="192"/>
      <c r="J410" s="193">
        <f t="shared" si="0"/>
        <v>0</v>
      </c>
      <c r="K410" s="189" t="s">
        <v>274</v>
      </c>
      <c r="L410" s="37"/>
      <c r="M410" s="194" t="s">
        <v>1</v>
      </c>
      <c r="N410" s="195" t="s">
        <v>41</v>
      </c>
      <c r="O410" s="69"/>
      <c r="P410" s="196">
        <f t="shared" si="1"/>
        <v>0</v>
      </c>
      <c r="Q410" s="196">
        <v>0.0004</v>
      </c>
      <c r="R410" s="196">
        <f t="shared" si="2"/>
        <v>0.0008</v>
      </c>
      <c r="S410" s="196">
        <v>0</v>
      </c>
      <c r="T410" s="197">
        <f t="shared" si="3"/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98" t="s">
        <v>183</v>
      </c>
      <c r="AT410" s="198" t="s">
        <v>167</v>
      </c>
      <c r="AU410" s="198" t="s">
        <v>85</v>
      </c>
      <c r="AY410" s="15" t="s">
        <v>166</v>
      </c>
      <c r="BE410" s="199">
        <f t="shared" si="4"/>
        <v>0</v>
      </c>
      <c r="BF410" s="199">
        <f t="shared" si="5"/>
        <v>0</v>
      </c>
      <c r="BG410" s="199">
        <f t="shared" si="6"/>
        <v>0</v>
      </c>
      <c r="BH410" s="199">
        <f t="shared" si="7"/>
        <v>0</v>
      </c>
      <c r="BI410" s="199">
        <f t="shared" si="8"/>
        <v>0</v>
      </c>
      <c r="BJ410" s="15" t="s">
        <v>83</v>
      </c>
      <c r="BK410" s="199">
        <f t="shared" si="9"/>
        <v>0</v>
      </c>
      <c r="BL410" s="15" t="s">
        <v>183</v>
      </c>
      <c r="BM410" s="198" t="s">
        <v>864</v>
      </c>
    </row>
    <row r="411" spans="1:65" s="2" customFormat="1" ht="37.9" customHeight="1">
      <c r="A411" s="32"/>
      <c r="B411" s="33"/>
      <c r="C411" s="219" t="s">
        <v>865</v>
      </c>
      <c r="D411" s="219" t="s">
        <v>345</v>
      </c>
      <c r="E411" s="220" t="s">
        <v>866</v>
      </c>
      <c r="F411" s="221" t="s">
        <v>867</v>
      </c>
      <c r="G411" s="222" t="s">
        <v>176</v>
      </c>
      <c r="H411" s="223">
        <v>2</v>
      </c>
      <c r="I411" s="224"/>
      <c r="J411" s="225">
        <f t="shared" si="0"/>
        <v>0</v>
      </c>
      <c r="K411" s="221" t="s">
        <v>274</v>
      </c>
      <c r="L411" s="226"/>
      <c r="M411" s="227" t="s">
        <v>1</v>
      </c>
      <c r="N411" s="228" t="s">
        <v>41</v>
      </c>
      <c r="O411" s="69"/>
      <c r="P411" s="196">
        <f t="shared" si="1"/>
        <v>0</v>
      </c>
      <c r="Q411" s="196">
        <v>0.016</v>
      </c>
      <c r="R411" s="196">
        <f t="shared" si="2"/>
        <v>0.032</v>
      </c>
      <c r="S411" s="196">
        <v>0</v>
      </c>
      <c r="T411" s="197">
        <f t="shared" si="3"/>
        <v>0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98" t="s">
        <v>440</v>
      </c>
      <c r="AT411" s="198" t="s">
        <v>345</v>
      </c>
      <c r="AU411" s="198" t="s">
        <v>85</v>
      </c>
      <c r="AY411" s="15" t="s">
        <v>166</v>
      </c>
      <c r="BE411" s="199">
        <f t="shared" si="4"/>
        <v>0</v>
      </c>
      <c r="BF411" s="199">
        <f t="shared" si="5"/>
        <v>0</v>
      </c>
      <c r="BG411" s="199">
        <f t="shared" si="6"/>
        <v>0</v>
      </c>
      <c r="BH411" s="199">
        <f t="shared" si="7"/>
        <v>0</v>
      </c>
      <c r="BI411" s="199">
        <f t="shared" si="8"/>
        <v>0</v>
      </c>
      <c r="BJ411" s="15" t="s">
        <v>83</v>
      </c>
      <c r="BK411" s="199">
        <f t="shared" si="9"/>
        <v>0</v>
      </c>
      <c r="BL411" s="15" t="s">
        <v>183</v>
      </c>
      <c r="BM411" s="198" t="s">
        <v>868</v>
      </c>
    </row>
    <row r="412" spans="1:65" s="2" customFormat="1" ht="24.2" customHeight="1">
      <c r="A412" s="32"/>
      <c r="B412" s="33"/>
      <c r="C412" s="187" t="s">
        <v>869</v>
      </c>
      <c r="D412" s="187" t="s">
        <v>167</v>
      </c>
      <c r="E412" s="188" t="s">
        <v>870</v>
      </c>
      <c r="F412" s="189" t="s">
        <v>871</v>
      </c>
      <c r="G412" s="190" t="s">
        <v>176</v>
      </c>
      <c r="H412" s="191">
        <v>5</v>
      </c>
      <c r="I412" s="192"/>
      <c r="J412" s="193">
        <f t="shared" si="0"/>
        <v>0</v>
      </c>
      <c r="K412" s="189" t="s">
        <v>274</v>
      </c>
      <c r="L412" s="37"/>
      <c r="M412" s="194" t="s">
        <v>1</v>
      </c>
      <c r="N412" s="195" t="s">
        <v>41</v>
      </c>
      <c r="O412" s="69"/>
      <c r="P412" s="196">
        <f t="shared" si="1"/>
        <v>0</v>
      </c>
      <c r="Q412" s="196">
        <v>0.00041</v>
      </c>
      <c r="R412" s="196">
        <f t="shared" si="2"/>
        <v>0.0020499999999999997</v>
      </c>
      <c r="S412" s="196">
        <v>0</v>
      </c>
      <c r="T412" s="197">
        <f t="shared" si="3"/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98" t="s">
        <v>183</v>
      </c>
      <c r="AT412" s="198" t="s">
        <v>167</v>
      </c>
      <c r="AU412" s="198" t="s">
        <v>85</v>
      </c>
      <c r="AY412" s="15" t="s">
        <v>166</v>
      </c>
      <c r="BE412" s="199">
        <f t="shared" si="4"/>
        <v>0</v>
      </c>
      <c r="BF412" s="199">
        <f t="shared" si="5"/>
        <v>0</v>
      </c>
      <c r="BG412" s="199">
        <f t="shared" si="6"/>
        <v>0</v>
      </c>
      <c r="BH412" s="199">
        <f t="shared" si="7"/>
        <v>0</v>
      </c>
      <c r="BI412" s="199">
        <f t="shared" si="8"/>
        <v>0</v>
      </c>
      <c r="BJ412" s="15" t="s">
        <v>83</v>
      </c>
      <c r="BK412" s="199">
        <f t="shared" si="9"/>
        <v>0</v>
      </c>
      <c r="BL412" s="15" t="s">
        <v>183</v>
      </c>
      <c r="BM412" s="198" t="s">
        <v>872</v>
      </c>
    </row>
    <row r="413" spans="1:65" s="2" customFormat="1" ht="37.9" customHeight="1">
      <c r="A413" s="32"/>
      <c r="B413" s="33"/>
      <c r="C413" s="219" t="s">
        <v>873</v>
      </c>
      <c r="D413" s="219" t="s">
        <v>345</v>
      </c>
      <c r="E413" s="220" t="s">
        <v>874</v>
      </c>
      <c r="F413" s="221" t="s">
        <v>875</v>
      </c>
      <c r="G413" s="222" t="s">
        <v>176</v>
      </c>
      <c r="H413" s="223">
        <v>5</v>
      </c>
      <c r="I413" s="224"/>
      <c r="J413" s="225">
        <f t="shared" si="0"/>
        <v>0</v>
      </c>
      <c r="K413" s="221" t="s">
        <v>274</v>
      </c>
      <c r="L413" s="226"/>
      <c r="M413" s="227" t="s">
        <v>1</v>
      </c>
      <c r="N413" s="228" t="s">
        <v>41</v>
      </c>
      <c r="O413" s="69"/>
      <c r="P413" s="196">
        <f t="shared" si="1"/>
        <v>0</v>
      </c>
      <c r="Q413" s="196">
        <v>0.035</v>
      </c>
      <c r="R413" s="196">
        <f t="shared" si="2"/>
        <v>0.17500000000000002</v>
      </c>
      <c r="S413" s="196">
        <v>0</v>
      </c>
      <c r="T413" s="197">
        <f t="shared" si="3"/>
        <v>0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198" t="s">
        <v>440</v>
      </c>
      <c r="AT413" s="198" t="s">
        <v>345</v>
      </c>
      <c r="AU413" s="198" t="s">
        <v>85</v>
      </c>
      <c r="AY413" s="15" t="s">
        <v>166</v>
      </c>
      <c r="BE413" s="199">
        <f t="shared" si="4"/>
        <v>0</v>
      </c>
      <c r="BF413" s="199">
        <f t="shared" si="5"/>
        <v>0</v>
      </c>
      <c r="BG413" s="199">
        <f t="shared" si="6"/>
        <v>0</v>
      </c>
      <c r="BH413" s="199">
        <f t="shared" si="7"/>
        <v>0</v>
      </c>
      <c r="BI413" s="199">
        <f t="shared" si="8"/>
        <v>0</v>
      </c>
      <c r="BJ413" s="15" t="s">
        <v>83</v>
      </c>
      <c r="BK413" s="199">
        <f t="shared" si="9"/>
        <v>0</v>
      </c>
      <c r="BL413" s="15" t="s">
        <v>183</v>
      </c>
      <c r="BM413" s="198" t="s">
        <v>876</v>
      </c>
    </row>
    <row r="414" spans="1:65" s="2" customFormat="1" ht="24.2" customHeight="1">
      <c r="A414" s="32"/>
      <c r="B414" s="33"/>
      <c r="C414" s="187" t="s">
        <v>877</v>
      </c>
      <c r="D414" s="187" t="s">
        <v>167</v>
      </c>
      <c r="E414" s="188" t="s">
        <v>878</v>
      </c>
      <c r="F414" s="189" t="s">
        <v>879</v>
      </c>
      <c r="G414" s="190" t="s">
        <v>176</v>
      </c>
      <c r="H414" s="191">
        <v>12</v>
      </c>
      <c r="I414" s="192"/>
      <c r="J414" s="193">
        <f t="shared" si="0"/>
        <v>0</v>
      </c>
      <c r="K414" s="189" t="s">
        <v>274</v>
      </c>
      <c r="L414" s="37"/>
      <c r="M414" s="194" t="s">
        <v>1</v>
      </c>
      <c r="N414" s="195" t="s">
        <v>41</v>
      </c>
      <c r="O414" s="69"/>
      <c r="P414" s="196">
        <f t="shared" si="1"/>
        <v>0</v>
      </c>
      <c r="Q414" s="196">
        <v>0</v>
      </c>
      <c r="R414" s="196">
        <f t="shared" si="2"/>
        <v>0</v>
      </c>
      <c r="S414" s="196">
        <v>0.0125</v>
      </c>
      <c r="T414" s="197">
        <f t="shared" si="3"/>
        <v>0.15000000000000002</v>
      </c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R414" s="198" t="s">
        <v>183</v>
      </c>
      <c r="AT414" s="198" t="s">
        <v>167</v>
      </c>
      <c r="AU414" s="198" t="s">
        <v>85</v>
      </c>
      <c r="AY414" s="15" t="s">
        <v>166</v>
      </c>
      <c r="BE414" s="199">
        <f t="shared" si="4"/>
        <v>0</v>
      </c>
      <c r="BF414" s="199">
        <f t="shared" si="5"/>
        <v>0</v>
      </c>
      <c r="BG414" s="199">
        <f t="shared" si="6"/>
        <v>0</v>
      </c>
      <c r="BH414" s="199">
        <f t="shared" si="7"/>
        <v>0</v>
      </c>
      <c r="BI414" s="199">
        <f t="shared" si="8"/>
        <v>0</v>
      </c>
      <c r="BJ414" s="15" t="s">
        <v>83</v>
      </c>
      <c r="BK414" s="199">
        <f t="shared" si="9"/>
        <v>0</v>
      </c>
      <c r="BL414" s="15" t="s">
        <v>183</v>
      </c>
      <c r="BM414" s="198" t="s">
        <v>880</v>
      </c>
    </row>
    <row r="415" spans="1:65" s="2" customFormat="1" ht="24.2" customHeight="1">
      <c r="A415" s="32"/>
      <c r="B415" s="33"/>
      <c r="C415" s="187" t="s">
        <v>95</v>
      </c>
      <c r="D415" s="187" t="s">
        <v>167</v>
      </c>
      <c r="E415" s="188" t="s">
        <v>881</v>
      </c>
      <c r="F415" s="189" t="s">
        <v>882</v>
      </c>
      <c r="G415" s="190" t="s">
        <v>176</v>
      </c>
      <c r="H415" s="191">
        <v>6</v>
      </c>
      <c r="I415" s="192"/>
      <c r="J415" s="193">
        <f t="shared" si="0"/>
        <v>0</v>
      </c>
      <c r="K415" s="189" t="s">
        <v>274</v>
      </c>
      <c r="L415" s="37"/>
      <c r="M415" s="194" t="s">
        <v>1</v>
      </c>
      <c r="N415" s="195" t="s">
        <v>41</v>
      </c>
      <c r="O415" s="69"/>
      <c r="P415" s="196">
        <f t="shared" si="1"/>
        <v>0</v>
      </c>
      <c r="Q415" s="196">
        <v>0</v>
      </c>
      <c r="R415" s="196">
        <f t="shared" si="2"/>
        <v>0</v>
      </c>
      <c r="S415" s="196">
        <v>0.024</v>
      </c>
      <c r="T415" s="197">
        <f t="shared" si="3"/>
        <v>0.14400000000000002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98" t="s">
        <v>183</v>
      </c>
      <c r="AT415" s="198" t="s">
        <v>167</v>
      </c>
      <c r="AU415" s="198" t="s">
        <v>85</v>
      </c>
      <c r="AY415" s="15" t="s">
        <v>166</v>
      </c>
      <c r="BE415" s="199">
        <f t="shared" si="4"/>
        <v>0</v>
      </c>
      <c r="BF415" s="199">
        <f t="shared" si="5"/>
        <v>0</v>
      </c>
      <c r="BG415" s="199">
        <f t="shared" si="6"/>
        <v>0</v>
      </c>
      <c r="BH415" s="199">
        <f t="shared" si="7"/>
        <v>0</v>
      </c>
      <c r="BI415" s="199">
        <f t="shared" si="8"/>
        <v>0</v>
      </c>
      <c r="BJ415" s="15" t="s">
        <v>83</v>
      </c>
      <c r="BK415" s="199">
        <f t="shared" si="9"/>
        <v>0</v>
      </c>
      <c r="BL415" s="15" t="s">
        <v>183</v>
      </c>
      <c r="BM415" s="198" t="s">
        <v>883</v>
      </c>
    </row>
    <row r="416" spans="1:65" s="2" customFormat="1" ht="24.2" customHeight="1">
      <c r="A416" s="32"/>
      <c r="B416" s="33"/>
      <c r="C416" s="187" t="s">
        <v>884</v>
      </c>
      <c r="D416" s="187" t="s">
        <v>167</v>
      </c>
      <c r="E416" s="188" t="s">
        <v>885</v>
      </c>
      <c r="F416" s="189" t="s">
        <v>886</v>
      </c>
      <c r="G416" s="190" t="s">
        <v>176</v>
      </c>
      <c r="H416" s="191">
        <v>10</v>
      </c>
      <c r="I416" s="192"/>
      <c r="J416" s="193">
        <f t="shared" si="0"/>
        <v>0</v>
      </c>
      <c r="K416" s="189" t="s">
        <v>274</v>
      </c>
      <c r="L416" s="37"/>
      <c r="M416" s="194" t="s">
        <v>1</v>
      </c>
      <c r="N416" s="195" t="s">
        <v>41</v>
      </c>
      <c r="O416" s="69"/>
      <c r="P416" s="196">
        <f t="shared" si="1"/>
        <v>0</v>
      </c>
      <c r="Q416" s="196">
        <v>0</v>
      </c>
      <c r="R416" s="196">
        <f t="shared" si="2"/>
        <v>0</v>
      </c>
      <c r="S416" s="196">
        <v>0</v>
      </c>
      <c r="T416" s="197">
        <f t="shared" si="3"/>
        <v>0</v>
      </c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R416" s="198" t="s">
        <v>183</v>
      </c>
      <c r="AT416" s="198" t="s">
        <v>167</v>
      </c>
      <c r="AU416" s="198" t="s">
        <v>85</v>
      </c>
      <c r="AY416" s="15" t="s">
        <v>166</v>
      </c>
      <c r="BE416" s="199">
        <f t="shared" si="4"/>
        <v>0</v>
      </c>
      <c r="BF416" s="199">
        <f t="shared" si="5"/>
        <v>0</v>
      </c>
      <c r="BG416" s="199">
        <f t="shared" si="6"/>
        <v>0</v>
      </c>
      <c r="BH416" s="199">
        <f t="shared" si="7"/>
        <v>0</v>
      </c>
      <c r="BI416" s="199">
        <f t="shared" si="8"/>
        <v>0</v>
      </c>
      <c r="BJ416" s="15" t="s">
        <v>83</v>
      </c>
      <c r="BK416" s="199">
        <f t="shared" si="9"/>
        <v>0</v>
      </c>
      <c r="BL416" s="15" t="s">
        <v>183</v>
      </c>
      <c r="BM416" s="198" t="s">
        <v>887</v>
      </c>
    </row>
    <row r="417" spans="1:65" s="2" customFormat="1" ht="21.75" customHeight="1">
      <c r="A417" s="32"/>
      <c r="B417" s="33"/>
      <c r="C417" s="219" t="s">
        <v>888</v>
      </c>
      <c r="D417" s="219" t="s">
        <v>345</v>
      </c>
      <c r="E417" s="220" t="s">
        <v>889</v>
      </c>
      <c r="F417" s="221" t="s">
        <v>890</v>
      </c>
      <c r="G417" s="222" t="s">
        <v>382</v>
      </c>
      <c r="H417" s="223">
        <v>10</v>
      </c>
      <c r="I417" s="224"/>
      <c r="J417" s="225">
        <f t="shared" si="0"/>
        <v>0</v>
      </c>
      <c r="K417" s="221" t="s">
        <v>274</v>
      </c>
      <c r="L417" s="226"/>
      <c r="M417" s="227" t="s">
        <v>1</v>
      </c>
      <c r="N417" s="228" t="s">
        <v>41</v>
      </c>
      <c r="O417" s="69"/>
      <c r="P417" s="196">
        <f t="shared" si="1"/>
        <v>0</v>
      </c>
      <c r="Q417" s="196">
        <v>0.01</v>
      </c>
      <c r="R417" s="196">
        <f t="shared" si="2"/>
        <v>0.1</v>
      </c>
      <c r="S417" s="196">
        <v>0</v>
      </c>
      <c r="T417" s="197">
        <f t="shared" si="3"/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98" t="s">
        <v>440</v>
      </c>
      <c r="AT417" s="198" t="s">
        <v>345</v>
      </c>
      <c r="AU417" s="198" t="s">
        <v>85</v>
      </c>
      <c r="AY417" s="15" t="s">
        <v>166</v>
      </c>
      <c r="BE417" s="199">
        <f t="shared" si="4"/>
        <v>0</v>
      </c>
      <c r="BF417" s="199">
        <f t="shared" si="5"/>
        <v>0</v>
      </c>
      <c r="BG417" s="199">
        <f t="shared" si="6"/>
        <v>0</v>
      </c>
      <c r="BH417" s="199">
        <f t="shared" si="7"/>
        <v>0</v>
      </c>
      <c r="BI417" s="199">
        <f t="shared" si="8"/>
        <v>0</v>
      </c>
      <c r="BJ417" s="15" t="s">
        <v>83</v>
      </c>
      <c r="BK417" s="199">
        <f t="shared" si="9"/>
        <v>0</v>
      </c>
      <c r="BL417" s="15" t="s">
        <v>183</v>
      </c>
      <c r="BM417" s="198" t="s">
        <v>891</v>
      </c>
    </row>
    <row r="418" spans="1:65" s="2" customFormat="1" ht="24.2" customHeight="1">
      <c r="A418" s="32"/>
      <c r="B418" s="33"/>
      <c r="C418" s="219" t="s">
        <v>892</v>
      </c>
      <c r="D418" s="219" t="s">
        <v>345</v>
      </c>
      <c r="E418" s="220" t="s">
        <v>893</v>
      </c>
      <c r="F418" s="221" t="s">
        <v>894</v>
      </c>
      <c r="G418" s="222" t="s">
        <v>176</v>
      </c>
      <c r="H418" s="223">
        <v>20</v>
      </c>
      <c r="I418" s="224"/>
      <c r="J418" s="225">
        <f t="shared" si="0"/>
        <v>0</v>
      </c>
      <c r="K418" s="221" t="s">
        <v>274</v>
      </c>
      <c r="L418" s="226"/>
      <c r="M418" s="227" t="s">
        <v>1</v>
      </c>
      <c r="N418" s="228" t="s">
        <v>41</v>
      </c>
      <c r="O418" s="69"/>
      <c r="P418" s="196">
        <f t="shared" si="1"/>
        <v>0</v>
      </c>
      <c r="Q418" s="196">
        <v>6E-05</v>
      </c>
      <c r="R418" s="196">
        <f t="shared" si="2"/>
        <v>0.0012000000000000001</v>
      </c>
      <c r="S418" s="196">
        <v>0</v>
      </c>
      <c r="T418" s="197">
        <f t="shared" si="3"/>
        <v>0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198" t="s">
        <v>440</v>
      </c>
      <c r="AT418" s="198" t="s">
        <v>345</v>
      </c>
      <c r="AU418" s="198" t="s">
        <v>85</v>
      </c>
      <c r="AY418" s="15" t="s">
        <v>166</v>
      </c>
      <c r="BE418" s="199">
        <f t="shared" si="4"/>
        <v>0</v>
      </c>
      <c r="BF418" s="199">
        <f t="shared" si="5"/>
        <v>0</v>
      </c>
      <c r="BG418" s="199">
        <f t="shared" si="6"/>
        <v>0</v>
      </c>
      <c r="BH418" s="199">
        <f t="shared" si="7"/>
        <v>0</v>
      </c>
      <c r="BI418" s="199">
        <f t="shared" si="8"/>
        <v>0</v>
      </c>
      <c r="BJ418" s="15" t="s">
        <v>83</v>
      </c>
      <c r="BK418" s="199">
        <f t="shared" si="9"/>
        <v>0</v>
      </c>
      <c r="BL418" s="15" t="s">
        <v>183</v>
      </c>
      <c r="BM418" s="198" t="s">
        <v>895</v>
      </c>
    </row>
    <row r="419" spans="1:65" s="2" customFormat="1" ht="24.2" customHeight="1">
      <c r="A419" s="32"/>
      <c r="B419" s="33"/>
      <c r="C419" s="187" t="s">
        <v>896</v>
      </c>
      <c r="D419" s="187" t="s">
        <v>167</v>
      </c>
      <c r="E419" s="188" t="s">
        <v>897</v>
      </c>
      <c r="F419" s="189" t="s">
        <v>898</v>
      </c>
      <c r="G419" s="190" t="s">
        <v>697</v>
      </c>
      <c r="H419" s="229"/>
      <c r="I419" s="192"/>
      <c r="J419" s="193">
        <f t="shared" si="0"/>
        <v>0</v>
      </c>
      <c r="K419" s="189" t="s">
        <v>274</v>
      </c>
      <c r="L419" s="37"/>
      <c r="M419" s="194" t="s">
        <v>1</v>
      </c>
      <c r="N419" s="195" t="s">
        <v>41</v>
      </c>
      <c r="O419" s="69"/>
      <c r="P419" s="196">
        <f t="shared" si="1"/>
        <v>0</v>
      </c>
      <c r="Q419" s="196">
        <v>0</v>
      </c>
      <c r="R419" s="196">
        <f t="shared" si="2"/>
        <v>0</v>
      </c>
      <c r="S419" s="196">
        <v>0</v>
      </c>
      <c r="T419" s="197">
        <f t="shared" si="3"/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98" t="s">
        <v>183</v>
      </c>
      <c r="AT419" s="198" t="s">
        <v>167</v>
      </c>
      <c r="AU419" s="198" t="s">
        <v>85</v>
      </c>
      <c r="AY419" s="15" t="s">
        <v>166</v>
      </c>
      <c r="BE419" s="199">
        <f t="shared" si="4"/>
        <v>0</v>
      </c>
      <c r="BF419" s="199">
        <f t="shared" si="5"/>
        <v>0</v>
      </c>
      <c r="BG419" s="199">
        <f t="shared" si="6"/>
        <v>0</v>
      </c>
      <c r="BH419" s="199">
        <f t="shared" si="7"/>
        <v>0</v>
      </c>
      <c r="BI419" s="199">
        <f t="shared" si="8"/>
        <v>0</v>
      </c>
      <c r="BJ419" s="15" t="s">
        <v>83</v>
      </c>
      <c r="BK419" s="199">
        <f t="shared" si="9"/>
        <v>0</v>
      </c>
      <c r="BL419" s="15" t="s">
        <v>183</v>
      </c>
      <c r="BM419" s="198" t="s">
        <v>899</v>
      </c>
    </row>
    <row r="420" spans="2:63" s="12" customFormat="1" ht="22.9" customHeight="1">
      <c r="B420" s="173"/>
      <c r="C420" s="174"/>
      <c r="D420" s="175" t="s">
        <v>75</v>
      </c>
      <c r="E420" s="212" t="s">
        <v>900</v>
      </c>
      <c r="F420" s="212" t="s">
        <v>901</v>
      </c>
      <c r="G420" s="174"/>
      <c r="H420" s="174"/>
      <c r="I420" s="177"/>
      <c r="J420" s="213">
        <f>BK420</f>
        <v>0</v>
      </c>
      <c r="K420" s="174"/>
      <c r="L420" s="179"/>
      <c r="M420" s="180"/>
      <c r="N420" s="181"/>
      <c r="O420" s="181"/>
      <c r="P420" s="182">
        <f>SUM(P421:P422)</f>
        <v>0</v>
      </c>
      <c r="Q420" s="181"/>
      <c r="R420" s="182">
        <f>SUM(R421:R422)</f>
        <v>0</v>
      </c>
      <c r="S420" s="181"/>
      <c r="T420" s="183">
        <f>SUM(T421:T422)</f>
        <v>0</v>
      </c>
      <c r="AR420" s="184" t="s">
        <v>85</v>
      </c>
      <c r="AT420" s="185" t="s">
        <v>75</v>
      </c>
      <c r="AU420" s="185" t="s">
        <v>83</v>
      </c>
      <c r="AY420" s="184" t="s">
        <v>166</v>
      </c>
      <c r="BK420" s="186">
        <f>SUM(BK421:BK422)</f>
        <v>0</v>
      </c>
    </row>
    <row r="421" spans="1:65" s="2" customFormat="1" ht="16.5" customHeight="1">
      <c r="A421" s="32"/>
      <c r="B421" s="33"/>
      <c r="C421" s="187" t="s">
        <v>902</v>
      </c>
      <c r="D421" s="187" t="s">
        <v>167</v>
      </c>
      <c r="E421" s="188" t="s">
        <v>903</v>
      </c>
      <c r="F421" s="189" t="s">
        <v>904</v>
      </c>
      <c r="G421" s="190" t="s">
        <v>176</v>
      </c>
      <c r="H421" s="191">
        <v>1</v>
      </c>
      <c r="I421" s="192"/>
      <c r="J421" s="193">
        <f>ROUND(I421*H421,2)</f>
        <v>0</v>
      </c>
      <c r="K421" s="189" t="s">
        <v>1</v>
      </c>
      <c r="L421" s="37"/>
      <c r="M421" s="194" t="s">
        <v>1</v>
      </c>
      <c r="N421" s="195" t="s">
        <v>41</v>
      </c>
      <c r="O421" s="69"/>
      <c r="P421" s="196">
        <f>O421*H421</f>
        <v>0</v>
      </c>
      <c r="Q421" s="196">
        <v>0</v>
      </c>
      <c r="R421" s="196">
        <f>Q421*H421</f>
        <v>0</v>
      </c>
      <c r="S421" s="196">
        <v>0</v>
      </c>
      <c r="T421" s="197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98" t="s">
        <v>183</v>
      </c>
      <c r="AT421" s="198" t="s">
        <v>167</v>
      </c>
      <c r="AU421" s="198" t="s">
        <v>85</v>
      </c>
      <c r="AY421" s="15" t="s">
        <v>166</v>
      </c>
      <c r="BE421" s="199">
        <f>IF(N421="základní",J421,0)</f>
        <v>0</v>
      </c>
      <c r="BF421" s="199">
        <f>IF(N421="snížená",J421,0)</f>
        <v>0</v>
      </c>
      <c r="BG421" s="199">
        <f>IF(N421="zákl. přenesená",J421,0)</f>
        <v>0</v>
      </c>
      <c r="BH421" s="199">
        <f>IF(N421="sníž. přenesená",J421,0)</f>
        <v>0</v>
      </c>
      <c r="BI421" s="199">
        <f>IF(N421="nulová",J421,0)</f>
        <v>0</v>
      </c>
      <c r="BJ421" s="15" t="s">
        <v>83</v>
      </c>
      <c r="BK421" s="199">
        <f>ROUND(I421*H421,2)</f>
        <v>0</v>
      </c>
      <c r="BL421" s="15" t="s">
        <v>183</v>
      </c>
      <c r="BM421" s="198" t="s">
        <v>905</v>
      </c>
    </row>
    <row r="422" spans="1:65" s="2" customFormat="1" ht="24.2" customHeight="1">
      <c r="A422" s="32"/>
      <c r="B422" s="33"/>
      <c r="C422" s="187" t="s">
        <v>906</v>
      </c>
      <c r="D422" s="187" t="s">
        <v>167</v>
      </c>
      <c r="E422" s="188" t="s">
        <v>907</v>
      </c>
      <c r="F422" s="189" t="s">
        <v>908</v>
      </c>
      <c r="G422" s="190" t="s">
        <v>176</v>
      </c>
      <c r="H422" s="191">
        <v>1</v>
      </c>
      <c r="I422" s="192"/>
      <c r="J422" s="193">
        <f>ROUND(I422*H422,2)</f>
        <v>0</v>
      </c>
      <c r="K422" s="189" t="s">
        <v>1</v>
      </c>
      <c r="L422" s="37"/>
      <c r="M422" s="194" t="s">
        <v>1</v>
      </c>
      <c r="N422" s="195" t="s">
        <v>41</v>
      </c>
      <c r="O422" s="69"/>
      <c r="P422" s="196">
        <f>O422*H422</f>
        <v>0</v>
      </c>
      <c r="Q422" s="196">
        <v>0</v>
      </c>
      <c r="R422" s="196">
        <f>Q422*H422</f>
        <v>0</v>
      </c>
      <c r="S422" s="196">
        <v>0</v>
      </c>
      <c r="T422" s="197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98" t="s">
        <v>183</v>
      </c>
      <c r="AT422" s="198" t="s">
        <v>167</v>
      </c>
      <c r="AU422" s="198" t="s">
        <v>85</v>
      </c>
      <c r="AY422" s="15" t="s">
        <v>166</v>
      </c>
      <c r="BE422" s="199">
        <f>IF(N422="základní",J422,0)</f>
        <v>0</v>
      </c>
      <c r="BF422" s="199">
        <f>IF(N422="snížená",J422,0)</f>
        <v>0</v>
      </c>
      <c r="BG422" s="199">
        <f>IF(N422="zákl. přenesená",J422,0)</f>
        <v>0</v>
      </c>
      <c r="BH422" s="199">
        <f>IF(N422="sníž. přenesená",J422,0)</f>
        <v>0</v>
      </c>
      <c r="BI422" s="199">
        <f>IF(N422="nulová",J422,0)</f>
        <v>0</v>
      </c>
      <c r="BJ422" s="15" t="s">
        <v>83</v>
      </c>
      <c r="BK422" s="199">
        <f>ROUND(I422*H422,2)</f>
        <v>0</v>
      </c>
      <c r="BL422" s="15" t="s">
        <v>183</v>
      </c>
      <c r="BM422" s="198" t="s">
        <v>909</v>
      </c>
    </row>
    <row r="423" spans="2:63" s="12" customFormat="1" ht="22.9" customHeight="1">
      <c r="B423" s="173"/>
      <c r="C423" s="174"/>
      <c r="D423" s="175" t="s">
        <v>75</v>
      </c>
      <c r="E423" s="212" t="s">
        <v>910</v>
      </c>
      <c r="F423" s="212" t="s">
        <v>911</v>
      </c>
      <c r="G423" s="174"/>
      <c r="H423" s="174"/>
      <c r="I423" s="177"/>
      <c r="J423" s="213">
        <f>BK423</f>
        <v>0</v>
      </c>
      <c r="K423" s="174"/>
      <c r="L423" s="179"/>
      <c r="M423" s="180"/>
      <c r="N423" s="181"/>
      <c r="O423" s="181"/>
      <c r="P423" s="182">
        <f>SUM(P424:P457)</f>
        <v>0</v>
      </c>
      <c r="Q423" s="181"/>
      <c r="R423" s="182">
        <f>SUM(R424:R457)</f>
        <v>5.1792073</v>
      </c>
      <c r="S423" s="181"/>
      <c r="T423" s="183">
        <f>SUM(T424:T457)</f>
        <v>0</v>
      </c>
      <c r="AR423" s="184" t="s">
        <v>85</v>
      </c>
      <c r="AT423" s="185" t="s">
        <v>75</v>
      </c>
      <c r="AU423" s="185" t="s">
        <v>83</v>
      </c>
      <c r="AY423" s="184" t="s">
        <v>166</v>
      </c>
      <c r="BK423" s="186">
        <f>SUM(BK424:BK457)</f>
        <v>0</v>
      </c>
    </row>
    <row r="424" spans="1:65" s="2" customFormat="1" ht="21.75" customHeight="1">
      <c r="A424" s="32"/>
      <c r="B424" s="33"/>
      <c r="C424" s="187" t="s">
        <v>912</v>
      </c>
      <c r="D424" s="187" t="s">
        <v>167</v>
      </c>
      <c r="E424" s="188" t="s">
        <v>913</v>
      </c>
      <c r="F424" s="189" t="s">
        <v>914</v>
      </c>
      <c r="G424" s="190" t="s">
        <v>297</v>
      </c>
      <c r="H424" s="191">
        <v>123.66</v>
      </c>
      <c r="I424" s="192"/>
      <c r="J424" s="193">
        <f>ROUND(I424*H424,2)</f>
        <v>0</v>
      </c>
      <c r="K424" s="189" t="s">
        <v>274</v>
      </c>
      <c r="L424" s="37"/>
      <c r="M424" s="194" t="s">
        <v>1</v>
      </c>
      <c r="N424" s="195" t="s">
        <v>41</v>
      </c>
      <c r="O424" s="69"/>
      <c r="P424" s="196">
        <f>O424*H424</f>
        <v>0</v>
      </c>
      <c r="Q424" s="196">
        <v>0.012</v>
      </c>
      <c r="R424" s="196">
        <f>Q424*H424</f>
        <v>1.48392</v>
      </c>
      <c r="S424" s="196">
        <v>0</v>
      </c>
      <c r="T424" s="197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98" t="s">
        <v>183</v>
      </c>
      <c r="AT424" s="198" t="s">
        <v>167</v>
      </c>
      <c r="AU424" s="198" t="s">
        <v>85</v>
      </c>
      <c r="AY424" s="15" t="s">
        <v>166</v>
      </c>
      <c r="BE424" s="199">
        <f>IF(N424="základní",J424,0)</f>
        <v>0</v>
      </c>
      <c r="BF424" s="199">
        <f>IF(N424="snížená",J424,0)</f>
        <v>0</v>
      </c>
      <c r="BG424" s="199">
        <f>IF(N424="zákl. přenesená",J424,0)</f>
        <v>0</v>
      </c>
      <c r="BH424" s="199">
        <f>IF(N424="sníž. přenesená",J424,0)</f>
        <v>0</v>
      </c>
      <c r="BI424" s="199">
        <f>IF(N424="nulová",J424,0)</f>
        <v>0</v>
      </c>
      <c r="BJ424" s="15" t="s">
        <v>83</v>
      </c>
      <c r="BK424" s="199">
        <f>ROUND(I424*H424,2)</f>
        <v>0</v>
      </c>
      <c r="BL424" s="15" t="s">
        <v>183</v>
      </c>
      <c r="BM424" s="198" t="s">
        <v>915</v>
      </c>
    </row>
    <row r="425" spans="1:65" s="2" customFormat="1" ht="24.2" customHeight="1">
      <c r="A425" s="32"/>
      <c r="B425" s="33"/>
      <c r="C425" s="187" t="s">
        <v>916</v>
      </c>
      <c r="D425" s="187" t="s">
        <v>167</v>
      </c>
      <c r="E425" s="188" t="s">
        <v>917</v>
      </c>
      <c r="F425" s="189" t="s">
        <v>918</v>
      </c>
      <c r="G425" s="190" t="s">
        <v>382</v>
      </c>
      <c r="H425" s="191">
        <v>182.08</v>
      </c>
      <c r="I425" s="192"/>
      <c r="J425" s="193">
        <f>ROUND(I425*H425,2)</f>
        <v>0</v>
      </c>
      <c r="K425" s="189" t="s">
        <v>274</v>
      </c>
      <c r="L425" s="37"/>
      <c r="M425" s="194" t="s">
        <v>1</v>
      </c>
      <c r="N425" s="195" t="s">
        <v>41</v>
      </c>
      <c r="O425" s="69"/>
      <c r="P425" s="196">
        <f>O425*H425</f>
        <v>0</v>
      </c>
      <c r="Q425" s="196">
        <v>0.00043</v>
      </c>
      <c r="R425" s="196">
        <f>Q425*H425</f>
        <v>0.0782944</v>
      </c>
      <c r="S425" s="196">
        <v>0</v>
      </c>
      <c r="T425" s="197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98" t="s">
        <v>183</v>
      </c>
      <c r="AT425" s="198" t="s">
        <v>167</v>
      </c>
      <c r="AU425" s="198" t="s">
        <v>85</v>
      </c>
      <c r="AY425" s="15" t="s">
        <v>166</v>
      </c>
      <c r="BE425" s="199">
        <f>IF(N425="základní",J425,0)</f>
        <v>0</v>
      </c>
      <c r="BF425" s="199">
        <f>IF(N425="snížená",J425,0)</f>
        <v>0</v>
      </c>
      <c r="BG425" s="199">
        <f>IF(N425="zákl. přenesená",J425,0)</f>
        <v>0</v>
      </c>
      <c r="BH425" s="199">
        <f>IF(N425="sníž. přenesená",J425,0)</f>
        <v>0</v>
      </c>
      <c r="BI425" s="199">
        <f>IF(N425="nulová",J425,0)</f>
        <v>0</v>
      </c>
      <c r="BJ425" s="15" t="s">
        <v>83</v>
      </c>
      <c r="BK425" s="199">
        <f>ROUND(I425*H425,2)</f>
        <v>0</v>
      </c>
      <c r="BL425" s="15" t="s">
        <v>183</v>
      </c>
      <c r="BM425" s="198" t="s">
        <v>919</v>
      </c>
    </row>
    <row r="426" spans="2:51" s="13" customFormat="1" ht="11.25">
      <c r="B426" s="200"/>
      <c r="C426" s="201"/>
      <c r="D426" s="202" t="s">
        <v>178</v>
      </c>
      <c r="E426" s="203" t="s">
        <v>1</v>
      </c>
      <c r="F426" s="204" t="s">
        <v>920</v>
      </c>
      <c r="G426" s="201"/>
      <c r="H426" s="205">
        <v>23.12</v>
      </c>
      <c r="I426" s="206"/>
      <c r="J426" s="201"/>
      <c r="K426" s="201"/>
      <c r="L426" s="207"/>
      <c r="M426" s="208"/>
      <c r="N426" s="209"/>
      <c r="O426" s="209"/>
      <c r="P426" s="209"/>
      <c r="Q426" s="209"/>
      <c r="R426" s="209"/>
      <c r="S426" s="209"/>
      <c r="T426" s="210"/>
      <c r="AT426" s="211" t="s">
        <v>178</v>
      </c>
      <c r="AU426" s="211" t="s">
        <v>85</v>
      </c>
      <c r="AV426" s="13" t="s">
        <v>85</v>
      </c>
      <c r="AW426" s="13" t="s">
        <v>32</v>
      </c>
      <c r="AX426" s="13" t="s">
        <v>76</v>
      </c>
      <c r="AY426" s="211" t="s">
        <v>166</v>
      </c>
    </row>
    <row r="427" spans="2:51" s="13" customFormat="1" ht="11.25">
      <c r="B427" s="200"/>
      <c r="C427" s="201"/>
      <c r="D427" s="202" t="s">
        <v>178</v>
      </c>
      <c r="E427" s="203" t="s">
        <v>1</v>
      </c>
      <c r="F427" s="204" t="s">
        <v>921</v>
      </c>
      <c r="G427" s="201"/>
      <c r="H427" s="205">
        <v>7.9</v>
      </c>
      <c r="I427" s="206"/>
      <c r="J427" s="201"/>
      <c r="K427" s="201"/>
      <c r="L427" s="207"/>
      <c r="M427" s="208"/>
      <c r="N427" s="209"/>
      <c r="O427" s="209"/>
      <c r="P427" s="209"/>
      <c r="Q427" s="209"/>
      <c r="R427" s="209"/>
      <c r="S427" s="209"/>
      <c r="T427" s="210"/>
      <c r="AT427" s="211" t="s">
        <v>178</v>
      </c>
      <c r="AU427" s="211" t="s">
        <v>85</v>
      </c>
      <c r="AV427" s="13" t="s">
        <v>85</v>
      </c>
      <c r="AW427" s="13" t="s">
        <v>32</v>
      </c>
      <c r="AX427" s="13" t="s">
        <v>76</v>
      </c>
      <c r="AY427" s="211" t="s">
        <v>166</v>
      </c>
    </row>
    <row r="428" spans="2:51" s="13" customFormat="1" ht="11.25">
      <c r="B428" s="200"/>
      <c r="C428" s="201"/>
      <c r="D428" s="202" t="s">
        <v>178</v>
      </c>
      <c r="E428" s="203" t="s">
        <v>1</v>
      </c>
      <c r="F428" s="204" t="s">
        <v>922</v>
      </c>
      <c r="G428" s="201"/>
      <c r="H428" s="205">
        <v>10.9</v>
      </c>
      <c r="I428" s="206"/>
      <c r="J428" s="201"/>
      <c r="K428" s="201"/>
      <c r="L428" s="207"/>
      <c r="M428" s="208"/>
      <c r="N428" s="209"/>
      <c r="O428" s="209"/>
      <c r="P428" s="209"/>
      <c r="Q428" s="209"/>
      <c r="R428" s="209"/>
      <c r="S428" s="209"/>
      <c r="T428" s="210"/>
      <c r="AT428" s="211" t="s">
        <v>178</v>
      </c>
      <c r="AU428" s="211" t="s">
        <v>85</v>
      </c>
      <c r="AV428" s="13" t="s">
        <v>85</v>
      </c>
      <c r="AW428" s="13" t="s">
        <v>32</v>
      </c>
      <c r="AX428" s="13" t="s">
        <v>76</v>
      </c>
      <c r="AY428" s="211" t="s">
        <v>166</v>
      </c>
    </row>
    <row r="429" spans="2:51" s="13" customFormat="1" ht="11.25">
      <c r="B429" s="200"/>
      <c r="C429" s="201"/>
      <c r="D429" s="202" t="s">
        <v>178</v>
      </c>
      <c r="E429" s="203" t="s">
        <v>1</v>
      </c>
      <c r="F429" s="204" t="s">
        <v>923</v>
      </c>
      <c r="G429" s="201"/>
      <c r="H429" s="205">
        <v>13.2</v>
      </c>
      <c r="I429" s="206"/>
      <c r="J429" s="201"/>
      <c r="K429" s="201"/>
      <c r="L429" s="207"/>
      <c r="M429" s="208"/>
      <c r="N429" s="209"/>
      <c r="O429" s="209"/>
      <c r="P429" s="209"/>
      <c r="Q429" s="209"/>
      <c r="R429" s="209"/>
      <c r="S429" s="209"/>
      <c r="T429" s="210"/>
      <c r="AT429" s="211" t="s">
        <v>178</v>
      </c>
      <c r="AU429" s="211" t="s">
        <v>85</v>
      </c>
      <c r="AV429" s="13" t="s">
        <v>85</v>
      </c>
      <c r="AW429" s="13" t="s">
        <v>32</v>
      </c>
      <c r="AX429" s="13" t="s">
        <v>76</v>
      </c>
      <c r="AY429" s="211" t="s">
        <v>166</v>
      </c>
    </row>
    <row r="430" spans="2:51" s="13" customFormat="1" ht="11.25">
      <c r="B430" s="200"/>
      <c r="C430" s="201"/>
      <c r="D430" s="202" t="s">
        <v>178</v>
      </c>
      <c r="E430" s="203" t="s">
        <v>1</v>
      </c>
      <c r="F430" s="204" t="s">
        <v>924</v>
      </c>
      <c r="G430" s="201"/>
      <c r="H430" s="205">
        <v>4.4</v>
      </c>
      <c r="I430" s="206"/>
      <c r="J430" s="201"/>
      <c r="K430" s="201"/>
      <c r="L430" s="207"/>
      <c r="M430" s="208"/>
      <c r="N430" s="209"/>
      <c r="O430" s="209"/>
      <c r="P430" s="209"/>
      <c r="Q430" s="209"/>
      <c r="R430" s="209"/>
      <c r="S430" s="209"/>
      <c r="T430" s="210"/>
      <c r="AT430" s="211" t="s">
        <v>178</v>
      </c>
      <c r="AU430" s="211" t="s">
        <v>85</v>
      </c>
      <c r="AV430" s="13" t="s">
        <v>85</v>
      </c>
      <c r="AW430" s="13" t="s">
        <v>32</v>
      </c>
      <c r="AX430" s="13" t="s">
        <v>76</v>
      </c>
      <c r="AY430" s="211" t="s">
        <v>166</v>
      </c>
    </row>
    <row r="431" spans="2:51" s="13" customFormat="1" ht="11.25">
      <c r="B431" s="200"/>
      <c r="C431" s="201"/>
      <c r="D431" s="202" t="s">
        <v>178</v>
      </c>
      <c r="E431" s="203" t="s">
        <v>1</v>
      </c>
      <c r="F431" s="204" t="s">
        <v>925</v>
      </c>
      <c r="G431" s="201"/>
      <c r="H431" s="205">
        <v>16.2</v>
      </c>
      <c r="I431" s="206"/>
      <c r="J431" s="201"/>
      <c r="K431" s="201"/>
      <c r="L431" s="207"/>
      <c r="M431" s="208"/>
      <c r="N431" s="209"/>
      <c r="O431" s="209"/>
      <c r="P431" s="209"/>
      <c r="Q431" s="209"/>
      <c r="R431" s="209"/>
      <c r="S431" s="209"/>
      <c r="T431" s="210"/>
      <c r="AT431" s="211" t="s">
        <v>178</v>
      </c>
      <c r="AU431" s="211" t="s">
        <v>85</v>
      </c>
      <c r="AV431" s="13" t="s">
        <v>85</v>
      </c>
      <c r="AW431" s="13" t="s">
        <v>32</v>
      </c>
      <c r="AX431" s="13" t="s">
        <v>76</v>
      </c>
      <c r="AY431" s="211" t="s">
        <v>166</v>
      </c>
    </row>
    <row r="432" spans="2:51" s="13" customFormat="1" ht="11.25">
      <c r="B432" s="200"/>
      <c r="C432" s="201"/>
      <c r="D432" s="202" t="s">
        <v>178</v>
      </c>
      <c r="E432" s="203" t="s">
        <v>1</v>
      </c>
      <c r="F432" s="204" t="s">
        <v>926</v>
      </c>
      <c r="G432" s="201"/>
      <c r="H432" s="205">
        <v>6.7</v>
      </c>
      <c r="I432" s="206"/>
      <c r="J432" s="201"/>
      <c r="K432" s="201"/>
      <c r="L432" s="207"/>
      <c r="M432" s="208"/>
      <c r="N432" s="209"/>
      <c r="O432" s="209"/>
      <c r="P432" s="209"/>
      <c r="Q432" s="209"/>
      <c r="R432" s="209"/>
      <c r="S432" s="209"/>
      <c r="T432" s="210"/>
      <c r="AT432" s="211" t="s">
        <v>178</v>
      </c>
      <c r="AU432" s="211" t="s">
        <v>85</v>
      </c>
      <c r="AV432" s="13" t="s">
        <v>85</v>
      </c>
      <c r="AW432" s="13" t="s">
        <v>32</v>
      </c>
      <c r="AX432" s="13" t="s">
        <v>76</v>
      </c>
      <c r="AY432" s="211" t="s">
        <v>166</v>
      </c>
    </row>
    <row r="433" spans="2:51" s="13" customFormat="1" ht="11.25">
      <c r="B433" s="200"/>
      <c r="C433" s="201"/>
      <c r="D433" s="202" t="s">
        <v>178</v>
      </c>
      <c r="E433" s="203" t="s">
        <v>1</v>
      </c>
      <c r="F433" s="204" t="s">
        <v>927</v>
      </c>
      <c r="G433" s="201"/>
      <c r="H433" s="205">
        <v>8.2</v>
      </c>
      <c r="I433" s="206"/>
      <c r="J433" s="201"/>
      <c r="K433" s="201"/>
      <c r="L433" s="207"/>
      <c r="M433" s="208"/>
      <c r="N433" s="209"/>
      <c r="O433" s="209"/>
      <c r="P433" s="209"/>
      <c r="Q433" s="209"/>
      <c r="R433" s="209"/>
      <c r="S433" s="209"/>
      <c r="T433" s="210"/>
      <c r="AT433" s="211" t="s">
        <v>178</v>
      </c>
      <c r="AU433" s="211" t="s">
        <v>85</v>
      </c>
      <c r="AV433" s="13" t="s">
        <v>85</v>
      </c>
      <c r="AW433" s="13" t="s">
        <v>32</v>
      </c>
      <c r="AX433" s="13" t="s">
        <v>76</v>
      </c>
      <c r="AY433" s="211" t="s">
        <v>166</v>
      </c>
    </row>
    <row r="434" spans="2:51" s="13" customFormat="1" ht="11.25">
      <c r="B434" s="200"/>
      <c r="C434" s="201"/>
      <c r="D434" s="202" t="s">
        <v>178</v>
      </c>
      <c r="E434" s="203" t="s">
        <v>1</v>
      </c>
      <c r="F434" s="204" t="s">
        <v>928</v>
      </c>
      <c r="G434" s="201"/>
      <c r="H434" s="205">
        <v>4.4</v>
      </c>
      <c r="I434" s="206"/>
      <c r="J434" s="201"/>
      <c r="K434" s="201"/>
      <c r="L434" s="207"/>
      <c r="M434" s="208"/>
      <c r="N434" s="209"/>
      <c r="O434" s="209"/>
      <c r="P434" s="209"/>
      <c r="Q434" s="209"/>
      <c r="R434" s="209"/>
      <c r="S434" s="209"/>
      <c r="T434" s="210"/>
      <c r="AT434" s="211" t="s">
        <v>178</v>
      </c>
      <c r="AU434" s="211" t="s">
        <v>85</v>
      </c>
      <c r="AV434" s="13" t="s">
        <v>85</v>
      </c>
      <c r="AW434" s="13" t="s">
        <v>32</v>
      </c>
      <c r="AX434" s="13" t="s">
        <v>76</v>
      </c>
      <c r="AY434" s="211" t="s">
        <v>166</v>
      </c>
    </row>
    <row r="435" spans="2:51" s="13" customFormat="1" ht="11.25">
      <c r="B435" s="200"/>
      <c r="C435" s="201"/>
      <c r="D435" s="202" t="s">
        <v>178</v>
      </c>
      <c r="E435" s="203" t="s">
        <v>1</v>
      </c>
      <c r="F435" s="204" t="s">
        <v>929</v>
      </c>
      <c r="G435" s="201"/>
      <c r="H435" s="205">
        <v>4.2</v>
      </c>
      <c r="I435" s="206"/>
      <c r="J435" s="201"/>
      <c r="K435" s="201"/>
      <c r="L435" s="207"/>
      <c r="M435" s="208"/>
      <c r="N435" s="209"/>
      <c r="O435" s="209"/>
      <c r="P435" s="209"/>
      <c r="Q435" s="209"/>
      <c r="R435" s="209"/>
      <c r="S435" s="209"/>
      <c r="T435" s="210"/>
      <c r="AT435" s="211" t="s">
        <v>178</v>
      </c>
      <c r="AU435" s="211" t="s">
        <v>85</v>
      </c>
      <c r="AV435" s="13" t="s">
        <v>85</v>
      </c>
      <c r="AW435" s="13" t="s">
        <v>32</v>
      </c>
      <c r="AX435" s="13" t="s">
        <v>76</v>
      </c>
      <c r="AY435" s="211" t="s">
        <v>166</v>
      </c>
    </row>
    <row r="436" spans="2:51" s="13" customFormat="1" ht="11.25">
      <c r="B436" s="200"/>
      <c r="C436" s="201"/>
      <c r="D436" s="202" t="s">
        <v>178</v>
      </c>
      <c r="E436" s="203" t="s">
        <v>1</v>
      </c>
      <c r="F436" s="204" t="s">
        <v>930</v>
      </c>
      <c r="G436" s="201"/>
      <c r="H436" s="205">
        <v>5</v>
      </c>
      <c r="I436" s="206"/>
      <c r="J436" s="201"/>
      <c r="K436" s="201"/>
      <c r="L436" s="207"/>
      <c r="M436" s="208"/>
      <c r="N436" s="209"/>
      <c r="O436" s="209"/>
      <c r="P436" s="209"/>
      <c r="Q436" s="209"/>
      <c r="R436" s="209"/>
      <c r="S436" s="209"/>
      <c r="T436" s="210"/>
      <c r="AT436" s="211" t="s">
        <v>178</v>
      </c>
      <c r="AU436" s="211" t="s">
        <v>85</v>
      </c>
      <c r="AV436" s="13" t="s">
        <v>85</v>
      </c>
      <c r="AW436" s="13" t="s">
        <v>32</v>
      </c>
      <c r="AX436" s="13" t="s">
        <v>76</v>
      </c>
      <c r="AY436" s="211" t="s">
        <v>166</v>
      </c>
    </row>
    <row r="437" spans="2:51" s="13" customFormat="1" ht="11.25">
      <c r="B437" s="200"/>
      <c r="C437" s="201"/>
      <c r="D437" s="202" t="s">
        <v>178</v>
      </c>
      <c r="E437" s="203" t="s">
        <v>1</v>
      </c>
      <c r="F437" s="204" t="s">
        <v>931</v>
      </c>
      <c r="G437" s="201"/>
      <c r="H437" s="205">
        <v>8.1</v>
      </c>
      <c r="I437" s="206"/>
      <c r="J437" s="201"/>
      <c r="K437" s="201"/>
      <c r="L437" s="207"/>
      <c r="M437" s="208"/>
      <c r="N437" s="209"/>
      <c r="O437" s="209"/>
      <c r="P437" s="209"/>
      <c r="Q437" s="209"/>
      <c r="R437" s="209"/>
      <c r="S437" s="209"/>
      <c r="T437" s="210"/>
      <c r="AT437" s="211" t="s">
        <v>178</v>
      </c>
      <c r="AU437" s="211" t="s">
        <v>85</v>
      </c>
      <c r="AV437" s="13" t="s">
        <v>85</v>
      </c>
      <c r="AW437" s="13" t="s">
        <v>32</v>
      </c>
      <c r="AX437" s="13" t="s">
        <v>76</v>
      </c>
      <c r="AY437" s="211" t="s">
        <v>166</v>
      </c>
    </row>
    <row r="438" spans="2:51" s="13" customFormat="1" ht="11.25">
      <c r="B438" s="200"/>
      <c r="C438" s="201"/>
      <c r="D438" s="202" t="s">
        <v>178</v>
      </c>
      <c r="E438" s="203" t="s">
        <v>1</v>
      </c>
      <c r="F438" s="204" t="s">
        <v>932</v>
      </c>
      <c r="G438" s="201"/>
      <c r="H438" s="205">
        <v>4</v>
      </c>
      <c r="I438" s="206"/>
      <c r="J438" s="201"/>
      <c r="K438" s="201"/>
      <c r="L438" s="207"/>
      <c r="M438" s="208"/>
      <c r="N438" s="209"/>
      <c r="O438" s="209"/>
      <c r="P438" s="209"/>
      <c r="Q438" s="209"/>
      <c r="R438" s="209"/>
      <c r="S438" s="209"/>
      <c r="T438" s="210"/>
      <c r="AT438" s="211" t="s">
        <v>178</v>
      </c>
      <c r="AU438" s="211" t="s">
        <v>85</v>
      </c>
      <c r="AV438" s="13" t="s">
        <v>85</v>
      </c>
      <c r="AW438" s="13" t="s">
        <v>32</v>
      </c>
      <c r="AX438" s="13" t="s">
        <v>76</v>
      </c>
      <c r="AY438" s="211" t="s">
        <v>166</v>
      </c>
    </row>
    <row r="439" spans="2:51" s="13" customFormat="1" ht="11.25">
      <c r="B439" s="200"/>
      <c r="C439" s="201"/>
      <c r="D439" s="202" t="s">
        <v>178</v>
      </c>
      <c r="E439" s="203" t="s">
        <v>1</v>
      </c>
      <c r="F439" s="204" t="s">
        <v>933</v>
      </c>
      <c r="G439" s="201"/>
      <c r="H439" s="205">
        <v>4.5</v>
      </c>
      <c r="I439" s="206"/>
      <c r="J439" s="201"/>
      <c r="K439" s="201"/>
      <c r="L439" s="207"/>
      <c r="M439" s="208"/>
      <c r="N439" s="209"/>
      <c r="O439" s="209"/>
      <c r="P439" s="209"/>
      <c r="Q439" s="209"/>
      <c r="R439" s="209"/>
      <c r="S439" s="209"/>
      <c r="T439" s="210"/>
      <c r="AT439" s="211" t="s">
        <v>178</v>
      </c>
      <c r="AU439" s="211" t="s">
        <v>85</v>
      </c>
      <c r="AV439" s="13" t="s">
        <v>85</v>
      </c>
      <c r="AW439" s="13" t="s">
        <v>32</v>
      </c>
      <c r="AX439" s="13" t="s">
        <v>76</v>
      </c>
      <c r="AY439" s="211" t="s">
        <v>166</v>
      </c>
    </row>
    <row r="440" spans="2:51" s="13" customFormat="1" ht="11.25">
      <c r="B440" s="200"/>
      <c r="C440" s="201"/>
      <c r="D440" s="202" t="s">
        <v>178</v>
      </c>
      <c r="E440" s="203" t="s">
        <v>1</v>
      </c>
      <c r="F440" s="204" t="s">
        <v>934</v>
      </c>
      <c r="G440" s="201"/>
      <c r="H440" s="205">
        <v>6.9</v>
      </c>
      <c r="I440" s="206"/>
      <c r="J440" s="201"/>
      <c r="K440" s="201"/>
      <c r="L440" s="207"/>
      <c r="M440" s="208"/>
      <c r="N440" s="209"/>
      <c r="O440" s="209"/>
      <c r="P440" s="209"/>
      <c r="Q440" s="209"/>
      <c r="R440" s="209"/>
      <c r="S440" s="209"/>
      <c r="T440" s="210"/>
      <c r="AT440" s="211" t="s">
        <v>178</v>
      </c>
      <c r="AU440" s="211" t="s">
        <v>85</v>
      </c>
      <c r="AV440" s="13" t="s">
        <v>85</v>
      </c>
      <c r="AW440" s="13" t="s">
        <v>32</v>
      </c>
      <c r="AX440" s="13" t="s">
        <v>76</v>
      </c>
      <c r="AY440" s="211" t="s">
        <v>166</v>
      </c>
    </row>
    <row r="441" spans="2:51" s="13" customFormat="1" ht="11.25">
      <c r="B441" s="200"/>
      <c r="C441" s="201"/>
      <c r="D441" s="202" t="s">
        <v>178</v>
      </c>
      <c r="E441" s="203" t="s">
        <v>1</v>
      </c>
      <c r="F441" s="204" t="s">
        <v>935</v>
      </c>
      <c r="G441" s="201"/>
      <c r="H441" s="205">
        <v>16.5</v>
      </c>
      <c r="I441" s="206"/>
      <c r="J441" s="201"/>
      <c r="K441" s="201"/>
      <c r="L441" s="207"/>
      <c r="M441" s="208"/>
      <c r="N441" s="209"/>
      <c r="O441" s="209"/>
      <c r="P441" s="209"/>
      <c r="Q441" s="209"/>
      <c r="R441" s="209"/>
      <c r="S441" s="209"/>
      <c r="T441" s="210"/>
      <c r="AT441" s="211" t="s">
        <v>178</v>
      </c>
      <c r="AU441" s="211" t="s">
        <v>85</v>
      </c>
      <c r="AV441" s="13" t="s">
        <v>85</v>
      </c>
      <c r="AW441" s="13" t="s">
        <v>32</v>
      </c>
      <c r="AX441" s="13" t="s">
        <v>76</v>
      </c>
      <c r="AY441" s="211" t="s">
        <v>166</v>
      </c>
    </row>
    <row r="442" spans="2:51" s="13" customFormat="1" ht="11.25">
      <c r="B442" s="200"/>
      <c r="C442" s="201"/>
      <c r="D442" s="202" t="s">
        <v>178</v>
      </c>
      <c r="E442" s="203" t="s">
        <v>1</v>
      </c>
      <c r="F442" s="204" t="s">
        <v>936</v>
      </c>
      <c r="G442" s="201"/>
      <c r="H442" s="205">
        <v>4.4</v>
      </c>
      <c r="I442" s="206"/>
      <c r="J442" s="201"/>
      <c r="K442" s="201"/>
      <c r="L442" s="207"/>
      <c r="M442" s="208"/>
      <c r="N442" s="209"/>
      <c r="O442" s="209"/>
      <c r="P442" s="209"/>
      <c r="Q442" s="209"/>
      <c r="R442" s="209"/>
      <c r="S442" s="209"/>
      <c r="T442" s="210"/>
      <c r="AT442" s="211" t="s">
        <v>178</v>
      </c>
      <c r="AU442" s="211" t="s">
        <v>85</v>
      </c>
      <c r="AV442" s="13" t="s">
        <v>85</v>
      </c>
      <c r="AW442" s="13" t="s">
        <v>32</v>
      </c>
      <c r="AX442" s="13" t="s">
        <v>76</v>
      </c>
      <c r="AY442" s="211" t="s">
        <v>166</v>
      </c>
    </row>
    <row r="443" spans="2:51" s="13" customFormat="1" ht="11.25">
      <c r="B443" s="200"/>
      <c r="C443" s="201"/>
      <c r="D443" s="202" t="s">
        <v>178</v>
      </c>
      <c r="E443" s="203" t="s">
        <v>1</v>
      </c>
      <c r="F443" s="204" t="s">
        <v>937</v>
      </c>
      <c r="G443" s="201"/>
      <c r="H443" s="205">
        <v>4</v>
      </c>
      <c r="I443" s="206"/>
      <c r="J443" s="201"/>
      <c r="K443" s="201"/>
      <c r="L443" s="207"/>
      <c r="M443" s="208"/>
      <c r="N443" s="209"/>
      <c r="O443" s="209"/>
      <c r="P443" s="209"/>
      <c r="Q443" s="209"/>
      <c r="R443" s="209"/>
      <c r="S443" s="209"/>
      <c r="T443" s="210"/>
      <c r="AT443" s="211" t="s">
        <v>178</v>
      </c>
      <c r="AU443" s="211" t="s">
        <v>85</v>
      </c>
      <c r="AV443" s="13" t="s">
        <v>85</v>
      </c>
      <c r="AW443" s="13" t="s">
        <v>32</v>
      </c>
      <c r="AX443" s="13" t="s">
        <v>76</v>
      </c>
      <c r="AY443" s="211" t="s">
        <v>166</v>
      </c>
    </row>
    <row r="444" spans="2:51" s="13" customFormat="1" ht="11.25">
      <c r="B444" s="200"/>
      <c r="C444" s="201"/>
      <c r="D444" s="202" t="s">
        <v>178</v>
      </c>
      <c r="E444" s="203" t="s">
        <v>1</v>
      </c>
      <c r="F444" s="204" t="s">
        <v>938</v>
      </c>
      <c r="G444" s="201"/>
      <c r="H444" s="205">
        <v>3.7</v>
      </c>
      <c r="I444" s="206"/>
      <c r="J444" s="201"/>
      <c r="K444" s="201"/>
      <c r="L444" s="207"/>
      <c r="M444" s="208"/>
      <c r="N444" s="209"/>
      <c r="O444" s="209"/>
      <c r="P444" s="209"/>
      <c r="Q444" s="209"/>
      <c r="R444" s="209"/>
      <c r="S444" s="209"/>
      <c r="T444" s="210"/>
      <c r="AT444" s="211" t="s">
        <v>178</v>
      </c>
      <c r="AU444" s="211" t="s">
        <v>85</v>
      </c>
      <c r="AV444" s="13" t="s">
        <v>85</v>
      </c>
      <c r="AW444" s="13" t="s">
        <v>32</v>
      </c>
      <c r="AX444" s="13" t="s">
        <v>76</v>
      </c>
      <c r="AY444" s="211" t="s">
        <v>166</v>
      </c>
    </row>
    <row r="445" spans="2:51" s="13" customFormat="1" ht="11.25">
      <c r="B445" s="200"/>
      <c r="C445" s="201"/>
      <c r="D445" s="202" t="s">
        <v>178</v>
      </c>
      <c r="E445" s="203" t="s">
        <v>1</v>
      </c>
      <c r="F445" s="204" t="s">
        <v>939</v>
      </c>
      <c r="G445" s="201"/>
      <c r="H445" s="205">
        <v>4.6</v>
      </c>
      <c r="I445" s="206"/>
      <c r="J445" s="201"/>
      <c r="K445" s="201"/>
      <c r="L445" s="207"/>
      <c r="M445" s="208"/>
      <c r="N445" s="209"/>
      <c r="O445" s="209"/>
      <c r="P445" s="209"/>
      <c r="Q445" s="209"/>
      <c r="R445" s="209"/>
      <c r="S445" s="209"/>
      <c r="T445" s="210"/>
      <c r="AT445" s="211" t="s">
        <v>178</v>
      </c>
      <c r="AU445" s="211" t="s">
        <v>85</v>
      </c>
      <c r="AV445" s="13" t="s">
        <v>85</v>
      </c>
      <c r="AW445" s="13" t="s">
        <v>32</v>
      </c>
      <c r="AX445" s="13" t="s">
        <v>76</v>
      </c>
      <c r="AY445" s="211" t="s">
        <v>166</v>
      </c>
    </row>
    <row r="446" spans="2:51" s="13" customFormat="1" ht="11.25">
      <c r="B446" s="200"/>
      <c r="C446" s="201"/>
      <c r="D446" s="202" t="s">
        <v>178</v>
      </c>
      <c r="E446" s="203" t="s">
        <v>1</v>
      </c>
      <c r="F446" s="204" t="s">
        <v>940</v>
      </c>
      <c r="G446" s="201"/>
      <c r="H446" s="205">
        <v>3.6</v>
      </c>
      <c r="I446" s="206"/>
      <c r="J446" s="201"/>
      <c r="K446" s="201"/>
      <c r="L446" s="207"/>
      <c r="M446" s="208"/>
      <c r="N446" s="209"/>
      <c r="O446" s="209"/>
      <c r="P446" s="209"/>
      <c r="Q446" s="209"/>
      <c r="R446" s="209"/>
      <c r="S446" s="209"/>
      <c r="T446" s="210"/>
      <c r="AT446" s="211" t="s">
        <v>178</v>
      </c>
      <c r="AU446" s="211" t="s">
        <v>85</v>
      </c>
      <c r="AV446" s="13" t="s">
        <v>85</v>
      </c>
      <c r="AW446" s="13" t="s">
        <v>32</v>
      </c>
      <c r="AX446" s="13" t="s">
        <v>76</v>
      </c>
      <c r="AY446" s="211" t="s">
        <v>166</v>
      </c>
    </row>
    <row r="447" spans="2:51" s="13" customFormat="1" ht="11.25">
      <c r="B447" s="200"/>
      <c r="C447" s="201"/>
      <c r="D447" s="202" t="s">
        <v>178</v>
      </c>
      <c r="E447" s="203" t="s">
        <v>1</v>
      </c>
      <c r="F447" s="204" t="s">
        <v>941</v>
      </c>
      <c r="G447" s="201"/>
      <c r="H447" s="205">
        <v>17.56</v>
      </c>
      <c r="I447" s="206"/>
      <c r="J447" s="201"/>
      <c r="K447" s="201"/>
      <c r="L447" s="207"/>
      <c r="M447" s="208"/>
      <c r="N447" s="209"/>
      <c r="O447" s="209"/>
      <c r="P447" s="209"/>
      <c r="Q447" s="209"/>
      <c r="R447" s="209"/>
      <c r="S447" s="209"/>
      <c r="T447" s="210"/>
      <c r="AT447" s="211" t="s">
        <v>178</v>
      </c>
      <c r="AU447" s="211" t="s">
        <v>85</v>
      </c>
      <c r="AV447" s="13" t="s">
        <v>85</v>
      </c>
      <c r="AW447" s="13" t="s">
        <v>32</v>
      </c>
      <c r="AX447" s="13" t="s">
        <v>76</v>
      </c>
      <c r="AY447" s="211" t="s">
        <v>166</v>
      </c>
    </row>
    <row r="448" spans="1:65" s="2" customFormat="1" ht="24.2" customHeight="1">
      <c r="A448" s="32"/>
      <c r="B448" s="33"/>
      <c r="C448" s="219" t="s">
        <v>942</v>
      </c>
      <c r="D448" s="219" t="s">
        <v>345</v>
      </c>
      <c r="E448" s="220" t="s">
        <v>943</v>
      </c>
      <c r="F448" s="221" t="s">
        <v>944</v>
      </c>
      <c r="G448" s="222" t="s">
        <v>176</v>
      </c>
      <c r="H448" s="223">
        <v>667.626</v>
      </c>
      <c r="I448" s="224"/>
      <c r="J448" s="225">
        <f>ROUND(I448*H448,2)</f>
        <v>0</v>
      </c>
      <c r="K448" s="221" t="s">
        <v>274</v>
      </c>
      <c r="L448" s="226"/>
      <c r="M448" s="227" t="s">
        <v>1</v>
      </c>
      <c r="N448" s="228" t="s">
        <v>41</v>
      </c>
      <c r="O448" s="69"/>
      <c r="P448" s="196">
        <f>O448*H448</f>
        <v>0</v>
      </c>
      <c r="Q448" s="196">
        <v>0.00045</v>
      </c>
      <c r="R448" s="196">
        <f>Q448*H448</f>
        <v>0.30043169999999997</v>
      </c>
      <c r="S448" s="196">
        <v>0</v>
      </c>
      <c r="T448" s="197">
        <f>S448*H448</f>
        <v>0</v>
      </c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R448" s="198" t="s">
        <v>440</v>
      </c>
      <c r="AT448" s="198" t="s">
        <v>345</v>
      </c>
      <c r="AU448" s="198" t="s">
        <v>85</v>
      </c>
      <c r="AY448" s="15" t="s">
        <v>166</v>
      </c>
      <c r="BE448" s="199">
        <f>IF(N448="základní",J448,0)</f>
        <v>0</v>
      </c>
      <c r="BF448" s="199">
        <f>IF(N448="snížená",J448,0)</f>
        <v>0</v>
      </c>
      <c r="BG448" s="199">
        <f>IF(N448="zákl. přenesená",J448,0)</f>
        <v>0</v>
      </c>
      <c r="BH448" s="199">
        <f>IF(N448="sníž. přenesená",J448,0)</f>
        <v>0</v>
      </c>
      <c r="BI448" s="199">
        <f>IF(N448="nulová",J448,0)</f>
        <v>0</v>
      </c>
      <c r="BJ448" s="15" t="s">
        <v>83</v>
      </c>
      <c r="BK448" s="199">
        <f>ROUND(I448*H448,2)</f>
        <v>0</v>
      </c>
      <c r="BL448" s="15" t="s">
        <v>183</v>
      </c>
      <c r="BM448" s="198" t="s">
        <v>945</v>
      </c>
    </row>
    <row r="449" spans="2:51" s="13" customFormat="1" ht="11.25">
      <c r="B449" s="200"/>
      <c r="C449" s="201"/>
      <c r="D449" s="202" t="s">
        <v>178</v>
      </c>
      <c r="E449" s="203" t="s">
        <v>1</v>
      </c>
      <c r="F449" s="204" t="s">
        <v>946</v>
      </c>
      <c r="G449" s="201"/>
      <c r="H449" s="205">
        <v>606.933</v>
      </c>
      <c r="I449" s="206"/>
      <c r="J449" s="201"/>
      <c r="K449" s="201"/>
      <c r="L449" s="207"/>
      <c r="M449" s="208"/>
      <c r="N449" s="209"/>
      <c r="O449" s="209"/>
      <c r="P449" s="209"/>
      <c r="Q449" s="209"/>
      <c r="R449" s="209"/>
      <c r="S449" s="209"/>
      <c r="T449" s="210"/>
      <c r="AT449" s="211" t="s">
        <v>178</v>
      </c>
      <c r="AU449" s="211" t="s">
        <v>85</v>
      </c>
      <c r="AV449" s="13" t="s">
        <v>85</v>
      </c>
      <c r="AW449" s="13" t="s">
        <v>32</v>
      </c>
      <c r="AX449" s="13" t="s">
        <v>83</v>
      </c>
      <c r="AY449" s="211" t="s">
        <v>166</v>
      </c>
    </row>
    <row r="450" spans="2:51" s="13" customFormat="1" ht="11.25">
      <c r="B450" s="200"/>
      <c r="C450" s="201"/>
      <c r="D450" s="202" t="s">
        <v>178</v>
      </c>
      <c r="E450" s="201"/>
      <c r="F450" s="204" t="s">
        <v>947</v>
      </c>
      <c r="G450" s="201"/>
      <c r="H450" s="205">
        <v>667.626</v>
      </c>
      <c r="I450" s="206"/>
      <c r="J450" s="201"/>
      <c r="K450" s="201"/>
      <c r="L450" s="207"/>
      <c r="M450" s="208"/>
      <c r="N450" s="209"/>
      <c r="O450" s="209"/>
      <c r="P450" s="209"/>
      <c r="Q450" s="209"/>
      <c r="R450" s="209"/>
      <c r="S450" s="209"/>
      <c r="T450" s="210"/>
      <c r="AT450" s="211" t="s">
        <v>178</v>
      </c>
      <c r="AU450" s="211" t="s">
        <v>85</v>
      </c>
      <c r="AV450" s="13" t="s">
        <v>85</v>
      </c>
      <c r="AW450" s="13" t="s">
        <v>4</v>
      </c>
      <c r="AX450" s="13" t="s">
        <v>83</v>
      </c>
      <c r="AY450" s="211" t="s">
        <v>166</v>
      </c>
    </row>
    <row r="451" spans="1:65" s="2" customFormat="1" ht="24.2" customHeight="1">
      <c r="A451" s="32"/>
      <c r="B451" s="33"/>
      <c r="C451" s="187" t="s">
        <v>98</v>
      </c>
      <c r="D451" s="187" t="s">
        <v>167</v>
      </c>
      <c r="E451" s="188" t="s">
        <v>948</v>
      </c>
      <c r="F451" s="189" t="s">
        <v>949</v>
      </c>
      <c r="G451" s="190" t="s">
        <v>297</v>
      </c>
      <c r="H451" s="191">
        <v>123.66</v>
      </c>
      <c r="I451" s="192"/>
      <c r="J451" s="193">
        <f>ROUND(I451*H451,2)</f>
        <v>0</v>
      </c>
      <c r="K451" s="189" t="s">
        <v>274</v>
      </c>
      <c r="L451" s="37"/>
      <c r="M451" s="194" t="s">
        <v>1</v>
      </c>
      <c r="N451" s="195" t="s">
        <v>41</v>
      </c>
      <c r="O451" s="69"/>
      <c r="P451" s="196">
        <f>O451*H451</f>
        <v>0</v>
      </c>
      <c r="Q451" s="196">
        <v>0.0054</v>
      </c>
      <c r="R451" s="196">
        <f>Q451*H451</f>
        <v>0.667764</v>
      </c>
      <c r="S451" s="196">
        <v>0</v>
      </c>
      <c r="T451" s="197">
        <f>S451*H451</f>
        <v>0</v>
      </c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R451" s="198" t="s">
        <v>183</v>
      </c>
      <c r="AT451" s="198" t="s">
        <v>167</v>
      </c>
      <c r="AU451" s="198" t="s">
        <v>85</v>
      </c>
      <c r="AY451" s="15" t="s">
        <v>166</v>
      </c>
      <c r="BE451" s="199">
        <f>IF(N451="základní",J451,0)</f>
        <v>0</v>
      </c>
      <c r="BF451" s="199">
        <f>IF(N451="snížená",J451,0)</f>
        <v>0</v>
      </c>
      <c r="BG451" s="199">
        <f>IF(N451="zákl. přenesená",J451,0)</f>
        <v>0</v>
      </c>
      <c r="BH451" s="199">
        <f>IF(N451="sníž. přenesená",J451,0)</f>
        <v>0</v>
      </c>
      <c r="BI451" s="199">
        <f>IF(N451="nulová",J451,0)</f>
        <v>0</v>
      </c>
      <c r="BJ451" s="15" t="s">
        <v>83</v>
      </c>
      <c r="BK451" s="199">
        <f>ROUND(I451*H451,2)</f>
        <v>0</v>
      </c>
      <c r="BL451" s="15" t="s">
        <v>183</v>
      </c>
      <c r="BM451" s="198" t="s">
        <v>950</v>
      </c>
    </row>
    <row r="452" spans="1:65" s="2" customFormat="1" ht="37.9" customHeight="1">
      <c r="A452" s="32"/>
      <c r="B452" s="33"/>
      <c r="C452" s="219" t="s">
        <v>951</v>
      </c>
      <c r="D452" s="219" t="s">
        <v>345</v>
      </c>
      <c r="E452" s="220" t="s">
        <v>952</v>
      </c>
      <c r="F452" s="221" t="s">
        <v>953</v>
      </c>
      <c r="G452" s="222" t="s">
        <v>297</v>
      </c>
      <c r="H452" s="223">
        <v>136.026</v>
      </c>
      <c r="I452" s="224"/>
      <c r="J452" s="225">
        <f>ROUND(I452*H452,2)</f>
        <v>0</v>
      </c>
      <c r="K452" s="221" t="s">
        <v>274</v>
      </c>
      <c r="L452" s="226"/>
      <c r="M452" s="227" t="s">
        <v>1</v>
      </c>
      <c r="N452" s="228" t="s">
        <v>41</v>
      </c>
      <c r="O452" s="69"/>
      <c r="P452" s="196">
        <f>O452*H452</f>
        <v>0</v>
      </c>
      <c r="Q452" s="196">
        <v>0.0192</v>
      </c>
      <c r="R452" s="196">
        <f>Q452*H452</f>
        <v>2.6116992</v>
      </c>
      <c r="S452" s="196">
        <v>0</v>
      </c>
      <c r="T452" s="197">
        <f>S452*H452</f>
        <v>0</v>
      </c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R452" s="198" t="s">
        <v>440</v>
      </c>
      <c r="AT452" s="198" t="s">
        <v>345</v>
      </c>
      <c r="AU452" s="198" t="s">
        <v>85</v>
      </c>
      <c r="AY452" s="15" t="s">
        <v>166</v>
      </c>
      <c r="BE452" s="199">
        <f>IF(N452="základní",J452,0)</f>
        <v>0</v>
      </c>
      <c r="BF452" s="199">
        <f>IF(N452="snížená",J452,0)</f>
        <v>0</v>
      </c>
      <c r="BG452" s="199">
        <f>IF(N452="zákl. přenesená",J452,0)</f>
        <v>0</v>
      </c>
      <c r="BH452" s="199">
        <f>IF(N452="sníž. přenesená",J452,0)</f>
        <v>0</v>
      </c>
      <c r="BI452" s="199">
        <f>IF(N452="nulová",J452,0)</f>
        <v>0</v>
      </c>
      <c r="BJ452" s="15" t="s">
        <v>83</v>
      </c>
      <c r="BK452" s="199">
        <f>ROUND(I452*H452,2)</f>
        <v>0</v>
      </c>
      <c r="BL452" s="15" t="s">
        <v>183</v>
      </c>
      <c r="BM452" s="198" t="s">
        <v>954</v>
      </c>
    </row>
    <row r="453" spans="2:51" s="13" customFormat="1" ht="11.25">
      <c r="B453" s="200"/>
      <c r="C453" s="201"/>
      <c r="D453" s="202" t="s">
        <v>178</v>
      </c>
      <c r="E453" s="201"/>
      <c r="F453" s="204" t="s">
        <v>955</v>
      </c>
      <c r="G453" s="201"/>
      <c r="H453" s="205">
        <v>136.026</v>
      </c>
      <c r="I453" s="206"/>
      <c r="J453" s="201"/>
      <c r="K453" s="201"/>
      <c r="L453" s="207"/>
      <c r="M453" s="208"/>
      <c r="N453" s="209"/>
      <c r="O453" s="209"/>
      <c r="P453" s="209"/>
      <c r="Q453" s="209"/>
      <c r="R453" s="209"/>
      <c r="S453" s="209"/>
      <c r="T453" s="210"/>
      <c r="AT453" s="211" t="s">
        <v>178</v>
      </c>
      <c r="AU453" s="211" t="s">
        <v>85</v>
      </c>
      <c r="AV453" s="13" t="s">
        <v>85</v>
      </c>
      <c r="AW453" s="13" t="s">
        <v>4</v>
      </c>
      <c r="AX453" s="13" t="s">
        <v>83</v>
      </c>
      <c r="AY453" s="211" t="s">
        <v>166</v>
      </c>
    </row>
    <row r="454" spans="1:65" s="2" customFormat="1" ht="24.2" customHeight="1">
      <c r="A454" s="32"/>
      <c r="B454" s="33"/>
      <c r="C454" s="187" t="s">
        <v>956</v>
      </c>
      <c r="D454" s="187" t="s">
        <v>167</v>
      </c>
      <c r="E454" s="188" t="s">
        <v>957</v>
      </c>
      <c r="F454" s="189" t="s">
        <v>958</v>
      </c>
      <c r="G454" s="190" t="s">
        <v>297</v>
      </c>
      <c r="H454" s="191">
        <v>29.6</v>
      </c>
      <c r="I454" s="192"/>
      <c r="J454" s="193">
        <f>ROUND(I454*H454,2)</f>
        <v>0</v>
      </c>
      <c r="K454" s="189" t="s">
        <v>274</v>
      </c>
      <c r="L454" s="37"/>
      <c r="M454" s="194" t="s">
        <v>1</v>
      </c>
      <c r="N454" s="195" t="s">
        <v>41</v>
      </c>
      <c r="O454" s="69"/>
      <c r="P454" s="196">
        <f>O454*H454</f>
        <v>0</v>
      </c>
      <c r="Q454" s="196">
        <v>0</v>
      </c>
      <c r="R454" s="196">
        <f>Q454*H454</f>
        <v>0</v>
      </c>
      <c r="S454" s="196">
        <v>0</v>
      </c>
      <c r="T454" s="197">
        <f>S454*H454</f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198" t="s">
        <v>183</v>
      </c>
      <c r="AT454" s="198" t="s">
        <v>167</v>
      </c>
      <c r="AU454" s="198" t="s">
        <v>85</v>
      </c>
      <c r="AY454" s="15" t="s">
        <v>166</v>
      </c>
      <c r="BE454" s="199">
        <f>IF(N454="základní",J454,0)</f>
        <v>0</v>
      </c>
      <c r="BF454" s="199">
        <f>IF(N454="snížená",J454,0)</f>
        <v>0</v>
      </c>
      <c r="BG454" s="199">
        <f>IF(N454="zákl. přenesená",J454,0)</f>
        <v>0</v>
      </c>
      <c r="BH454" s="199">
        <f>IF(N454="sníž. přenesená",J454,0)</f>
        <v>0</v>
      </c>
      <c r="BI454" s="199">
        <f>IF(N454="nulová",J454,0)</f>
        <v>0</v>
      </c>
      <c r="BJ454" s="15" t="s">
        <v>83</v>
      </c>
      <c r="BK454" s="199">
        <f>ROUND(I454*H454,2)</f>
        <v>0</v>
      </c>
      <c r="BL454" s="15" t="s">
        <v>183</v>
      </c>
      <c r="BM454" s="198" t="s">
        <v>959</v>
      </c>
    </row>
    <row r="455" spans="2:51" s="13" customFormat="1" ht="22.5">
      <c r="B455" s="200"/>
      <c r="C455" s="201"/>
      <c r="D455" s="202" t="s">
        <v>178</v>
      </c>
      <c r="E455" s="203" t="s">
        <v>1</v>
      </c>
      <c r="F455" s="204" t="s">
        <v>960</v>
      </c>
      <c r="G455" s="201"/>
      <c r="H455" s="205">
        <v>29.6</v>
      </c>
      <c r="I455" s="206"/>
      <c r="J455" s="201"/>
      <c r="K455" s="201"/>
      <c r="L455" s="207"/>
      <c r="M455" s="208"/>
      <c r="N455" s="209"/>
      <c r="O455" s="209"/>
      <c r="P455" s="209"/>
      <c r="Q455" s="209"/>
      <c r="R455" s="209"/>
      <c r="S455" s="209"/>
      <c r="T455" s="210"/>
      <c r="AT455" s="211" t="s">
        <v>178</v>
      </c>
      <c r="AU455" s="211" t="s">
        <v>85</v>
      </c>
      <c r="AV455" s="13" t="s">
        <v>85</v>
      </c>
      <c r="AW455" s="13" t="s">
        <v>32</v>
      </c>
      <c r="AX455" s="13" t="s">
        <v>83</v>
      </c>
      <c r="AY455" s="211" t="s">
        <v>166</v>
      </c>
    </row>
    <row r="456" spans="1:65" s="2" customFormat="1" ht="16.5" customHeight="1">
      <c r="A456" s="32"/>
      <c r="B456" s="33"/>
      <c r="C456" s="187" t="s">
        <v>961</v>
      </c>
      <c r="D456" s="187" t="s">
        <v>167</v>
      </c>
      <c r="E456" s="188" t="s">
        <v>962</v>
      </c>
      <c r="F456" s="189" t="s">
        <v>963</v>
      </c>
      <c r="G456" s="190" t="s">
        <v>297</v>
      </c>
      <c r="H456" s="191">
        <v>123.66</v>
      </c>
      <c r="I456" s="192"/>
      <c r="J456" s="193">
        <f>ROUND(I456*H456,2)</f>
        <v>0</v>
      </c>
      <c r="K456" s="189" t="s">
        <v>274</v>
      </c>
      <c r="L456" s="37"/>
      <c r="M456" s="194" t="s">
        <v>1</v>
      </c>
      <c r="N456" s="195" t="s">
        <v>41</v>
      </c>
      <c r="O456" s="69"/>
      <c r="P456" s="196">
        <f>O456*H456</f>
        <v>0</v>
      </c>
      <c r="Q456" s="196">
        <v>0.0003</v>
      </c>
      <c r="R456" s="196">
        <f>Q456*H456</f>
        <v>0.037098</v>
      </c>
      <c r="S456" s="196">
        <v>0</v>
      </c>
      <c r="T456" s="197">
        <f>S456*H456</f>
        <v>0</v>
      </c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R456" s="198" t="s">
        <v>183</v>
      </c>
      <c r="AT456" s="198" t="s">
        <v>167</v>
      </c>
      <c r="AU456" s="198" t="s">
        <v>85</v>
      </c>
      <c r="AY456" s="15" t="s">
        <v>166</v>
      </c>
      <c r="BE456" s="199">
        <f>IF(N456="základní",J456,0)</f>
        <v>0</v>
      </c>
      <c r="BF456" s="199">
        <f>IF(N456="snížená",J456,0)</f>
        <v>0</v>
      </c>
      <c r="BG456" s="199">
        <f>IF(N456="zákl. přenesená",J456,0)</f>
        <v>0</v>
      </c>
      <c r="BH456" s="199">
        <f>IF(N456="sníž. přenesená",J456,0)</f>
        <v>0</v>
      </c>
      <c r="BI456" s="199">
        <f>IF(N456="nulová",J456,0)</f>
        <v>0</v>
      </c>
      <c r="BJ456" s="15" t="s">
        <v>83</v>
      </c>
      <c r="BK456" s="199">
        <f>ROUND(I456*H456,2)</f>
        <v>0</v>
      </c>
      <c r="BL456" s="15" t="s">
        <v>183</v>
      </c>
      <c r="BM456" s="198" t="s">
        <v>964</v>
      </c>
    </row>
    <row r="457" spans="1:65" s="2" customFormat="1" ht="24.2" customHeight="1">
      <c r="A457" s="32"/>
      <c r="B457" s="33"/>
      <c r="C457" s="187" t="s">
        <v>965</v>
      </c>
      <c r="D457" s="187" t="s">
        <v>167</v>
      </c>
      <c r="E457" s="188" t="s">
        <v>966</v>
      </c>
      <c r="F457" s="189" t="s">
        <v>967</v>
      </c>
      <c r="G457" s="190" t="s">
        <v>697</v>
      </c>
      <c r="H457" s="229"/>
      <c r="I457" s="192"/>
      <c r="J457" s="193">
        <f>ROUND(I457*H457,2)</f>
        <v>0</v>
      </c>
      <c r="K457" s="189" t="s">
        <v>274</v>
      </c>
      <c r="L457" s="37"/>
      <c r="M457" s="194" t="s">
        <v>1</v>
      </c>
      <c r="N457" s="195" t="s">
        <v>41</v>
      </c>
      <c r="O457" s="69"/>
      <c r="P457" s="196">
        <f>O457*H457</f>
        <v>0</v>
      </c>
      <c r="Q457" s="196">
        <v>0</v>
      </c>
      <c r="R457" s="196">
        <f>Q457*H457</f>
        <v>0</v>
      </c>
      <c r="S457" s="196">
        <v>0</v>
      </c>
      <c r="T457" s="197">
        <f>S457*H457</f>
        <v>0</v>
      </c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R457" s="198" t="s">
        <v>183</v>
      </c>
      <c r="AT457" s="198" t="s">
        <v>167</v>
      </c>
      <c r="AU457" s="198" t="s">
        <v>85</v>
      </c>
      <c r="AY457" s="15" t="s">
        <v>166</v>
      </c>
      <c r="BE457" s="199">
        <f>IF(N457="základní",J457,0)</f>
        <v>0</v>
      </c>
      <c r="BF457" s="199">
        <f>IF(N457="snížená",J457,0)</f>
        <v>0</v>
      </c>
      <c r="BG457" s="199">
        <f>IF(N457="zákl. přenesená",J457,0)</f>
        <v>0</v>
      </c>
      <c r="BH457" s="199">
        <f>IF(N457="sníž. přenesená",J457,0)</f>
        <v>0</v>
      </c>
      <c r="BI457" s="199">
        <f>IF(N457="nulová",J457,0)</f>
        <v>0</v>
      </c>
      <c r="BJ457" s="15" t="s">
        <v>83</v>
      </c>
      <c r="BK457" s="199">
        <f>ROUND(I457*H457,2)</f>
        <v>0</v>
      </c>
      <c r="BL457" s="15" t="s">
        <v>183</v>
      </c>
      <c r="BM457" s="198" t="s">
        <v>968</v>
      </c>
    </row>
    <row r="458" spans="2:63" s="12" customFormat="1" ht="22.9" customHeight="1">
      <c r="B458" s="173"/>
      <c r="C458" s="174"/>
      <c r="D458" s="175" t="s">
        <v>75</v>
      </c>
      <c r="E458" s="212" t="s">
        <v>969</v>
      </c>
      <c r="F458" s="212" t="s">
        <v>970</v>
      </c>
      <c r="G458" s="174"/>
      <c r="H458" s="174"/>
      <c r="I458" s="177"/>
      <c r="J458" s="213">
        <f>BK458</f>
        <v>0</v>
      </c>
      <c r="K458" s="174"/>
      <c r="L458" s="179"/>
      <c r="M458" s="180"/>
      <c r="N458" s="181"/>
      <c r="O458" s="181"/>
      <c r="P458" s="182">
        <f>SUM(P459:P496)</f>
        <v>0</v>
      </c>
      <c r="Q458" s="181"/>
      <c r="R458" s="182">
        <f>SUM(R459:R496)</f>
        <v>3.2942412</v>
      </c>
      <c r="S458" s="181"/>
      <c r="T458" s="183">
        <f>SUM(T459:T496)</f>
        <v>0</v>
      </c>
      <c r="AR458" s="184" t="s">
        <v>85</v>
      </c>
      <c r="AT458" s="185" t="s">
        <v>75</v>
      </c>
      <c r="AU458" s="185" t="s">
        <v>83</v>
      </c>
      <c r="AY458" s="184" t="s">
        <v>166</v>
      </c>
      <c r="BK458" s="186">
        <f>SUM(BK459:BK496)</f>
        <v>0</v>
      </c>
    </row>
    <row r="459" spans="1:65" s="2" customFormat="1" ht="24.2" customHeight="1">
      <c r="A459" s="32"/>
      <c r="B459" s="33"/>
      <c r="C459" s="187" t="s">
        <v>971</v>
      </c>
      <c r="D459" s="187" t="s">
        <v>167</v>
      </c>
      <c r="E459" s="188" t="s">
        <v>972</v>
      </c>
      <c r="F459" s="189" t="s">
        <v>973</v>
      </c>
      <c r="G459" s="190" t="s">
        <v>297</v>
      </c>
      <c r="H459" s="191">
        <v>171.373</v>
      </c>
      <c r="I459" s="192"/>
      <c r="J459" s="193">
        <f>ROUND(I459*H459,2)</f>
        <v>0</v>
      </c>
      <c r="K459" s="189" t="s">
        <v>274</v>
      </c>
      <c r="L459" s="37"/>
      <c r="M459" s="194" t="s">
        <v>1</v>
      </c>
      <c r="N459" s="195" t="s">
        <v>41</v>
      </c>
      <c r="O459" s="69"/>
      <c r="P459" s="196">
        <f>O459*H459</f>
        <v>0</v>
      </c>
      <c r="Q459" s="196">
        <v>0.0052</v>
      </c>
      <c r="R459" s="196">
        <f>Q459*H459</f>
        <v>0.8911395999999999</v>
      </c>
      <c r="S459" s="196">
        <v>0</v>
      </c>
      <c r="T459" s="197">
        <f>S459*H459</f>
        <v>0</v>
      </c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R459" s="198" t="s">
        <v>183</v>
      </c>
      <c r="AT459" s="198" t="s">
        <v>167</v>
      </c>
      <c r="AU459" s="198" t="s">
        <v>85</v>
      </c>
      <c r="AY459" s="15" t="s">
        <v>166</v>
      </c>
      <c r="BE459" s="199">
        <f>IF(N459="základní",J459,0)</f>
        <v>0</v>
      </c>
      <c r="BF459" s="199">
        <f>IF(N459="snížená",J459,0)</f>
        <v>0</v>
      </c>
      <c r="BG459" s="199">
        <f>IF(N459="zákl. přenesená",J459,0)</f>
        <v>0</v>
      </c>
      <c r="BH459" s="199">
        <f>IF(N459="sníž. přenesená",J459,0)</f>
        <v>0</v>
      </c>
      <c r="BI459" s="199">
        <f>IF(N459="nulová",J459,0)</f>
        <v>0</v>
      </c>
      <c r="BJ459" s="15" t="s">
        <v>83</v>
      </c>
      <c r="BK459" s="199">
        <f>ROUND(I459*H459,2)</f>
        <v>0</v>
      </c>
      <c r="BL459" s="15" t="s">
        <v>183</v>
      </c>
      <c r="BM459" s="198" t="s">
        <v>974</v>
      </c>
    </row>
    <row r="460" spans="2:51" s="13" customFormat="1" ht="11.25">
      <c r="B460" s="200"/>
      <c r="C460" s="201"/>
      <c r="D460" s="202" t="s">
        <v>178</v>
      </c>
      <c r="E460" s="203" t="s">
        <v>1</v>
      </c>
      <c r="F460" s="204" t="s">
        <v>975</v>
      </c>
      <c r="G460" s="201"/>
      <c r="H460" s="205">
        <v>22.345</v>
      </c>
      <c r="I460" s="206"/>
      <c r="J460" s="201"/>
      <c r="K460" s="201"/>
      <c r="L460" s="207"/>
      <c r="M460" s="208"/>
      <c r="N460" s="209"/>
      <c r="O460" s="209"/>
      <c r="P460" s="209"/>
      <c r="Q460" s="209"/>
      <c r="R460" s="209"/>
      <c r="S460" s="209"/>
      <c r="T460" s="210"/>
      <c r="AT460" s="211" t="s">
        <v>178</v>
      </c>
      <c r="AU460" s="211" t="s">
        <v>85</v>
      </c>
      <c r="AV460" s="13" t="s">
        <v>85</v>
      </c>
      <c r="AW460" s="13" t="s">
        <v>32</v>
      </c>
      <c r="AX460" s="13" t="s">
        <v>76</v>
      </c>
      <c r="AY460" s="211" t="s">
        <v>166</v>
      </c>
    </row>
    <row r="461" spans="2:51" s="13" customFormat="1" ht="11.25">
      <c r="B461" s="200"/>
      <c r="C461" s="201"/>
      <c r="D461" s="202" t="s">
        <v>178</v>
      </c>
      <c r="E461" s="203" t="s">
        <v>1</v>
      </c>
      <c r="F461" s="204" t="s">
        <v>976</v>
      </c>
      <c r="G461" s="201"/>
      <c r="H461" s="205">
        <v>9.02</v>
      </c>
      <c r="I461" s="206"/>
      <c r="J461" s="201"/>
      <c r="K461" s="201"/>
      <c r="L461" s="207"/>
      <c r="M461" s="208"/>
      <c r="N461" s="209"/>
      <c r="O461" s="209"/>
      <c r="P461" s="209"/>
      <c r="Q461" s="209"/>
      <c r="R461" s="209"/>
      <c r="S461" s="209"/>
      <c r="T461" s="210"/>
      <c r="AT461" s="211" t="s">
        <v>178</v>
      </c>
      <c r="AU461" s="211" t="s">
        <v>85</v>
      </c>
      <c r="AV461" s="13" t="s">
        <v>85</v>
      </c>
      <c r="AW461" s="13" t="s">
        <v>32</v>
      </c>
      <c r="AX461" s="13" t="s">
        <v>76</v>
      </c>
      <c r="AY461" s="211" t="s">
        <v>166</v>
      </c>
    </row>
    <row r="462" spans="2:51" s="13" customFormat="1" ht="11.25">
      <c r="B462" s="200"/>
      <c r="C462" s="201"/>
      <c r="D462" s="202" t="s">
        <v>178</v>
      </c>
      <c r="E462" s="203" t="s">
        <v>1</v>
      </c>
      <c r="F462" s="204" t="s">
        <v>977</v>
      </c>
      <c r="G462" s="201"/>
      <c r="H462" s="205">
        <v>5.065</v>
      </c>
      <c r="I462" s="206"/>
      <c r="J462" s="201"/>
      <c r="K462" s="201"/>
      <c r="L462" s="207"/>
      <c r="M462" s="208"/>
      <c r="N462" s="209"/>
      <c r="O462" s="209"/>
      <c r="P462" s="209"/>
      <c r="Q462" s="209"/>
      <c r="R462" s="209"/>
      <c r="S462" s="209"/>
      <c r="T462" s="210"/>
      <c r="AT462" s="211" t="s">
        <v>178</v>
      </c>
      <c r="AU462" s="211" t="s">
        <v>85</v>
      </c>
      <c r="AV462" s="13" t="s">
        <v>85</v>
      </c>
      <c r="AW462" s="13" t="s">
        <v>32</v>
      </c>
      <c r="AX462" s="13" t="s">
        <v>76</v>
      </c>
      <c r="AY462" s="211" t="s">
        <v>166</v>
      </c>
    </row>
    <row r="463" spans="2:51" s="13" customFormat="1" ht="11.25">
      <c r="B463" s="200"/>
      <c r="C463" s="201"/>
      <c r="D463" s="202" t="s">
        <v>178</v>
      </c>
      <c r="E463" s="203" t="s">
        <v>1</v>
      </c>
      <c r="F463" s="204" t="s">
        <v>978</v>
      </c>
      <c r="G463" s="201"/>
      <c r="H463" s="205">
        <v>8.61</v>
      </c>
      <c r="I463" s="206"/>
      <c r="J463" s="201"/>
      <c r="K463" s="201"/>
      <c r="L463" s="207"/>
      <c r="M463" s="208"/>
      <c r="N463" s="209"/>
      <c r="O463" s="209"/>
      <c r="P463" s="209"/>
      <c r="Q463" s="209"/>
      <c r="R463" s="209"/>
      <c r="S463" s="209"/>
      <c r="T463" s="210"/>
      <c r="AT463" s="211" t="s">
        <v>178</v>
      </c>
      <c r="AU463" s="211" t="s">
        <v>85</v>
      </c>
      <c r="AV463" s="13" t="s">
        <v>85</v>
      </c>
      <c r="AW463" s="13" t="s">
        <v>32</v>
      </c>
      <c r="AX463" s="13" t="s">
        <v>76</v>
      </c>
      <c r="AY463" s="211" t="s">
        <v>166</v>
      </c>
    </row>
    <row r="464" spans="2:51" s="13" customFormat="1" ht="11.25">
      <c r="B464" s="200"/>
      <c r="C464" s="201"/>
      <c r="D464" s="202" t="s">
        <v>178</v>
      </c>
      <c r="E464" s="203" t="s">
        <v>1</v>
      </c>
      <c r="F464" s="204" t="s">
        <v>979</v>
      </c>
      <c r="G464" s="201"/>
      <c r="H464" s="205">
        <v>10.25</v>
      </c>
      <c r="I464" s="206"/>
      <c r="J464" s="201"/>
      <c r="K464" s="201"/>
      <c r="L464" s="207"/>
      <c r="M464" s="208"/>
      <c r="N464" s="209"/>
      <c r="O464" s="209"/>
      <c r="P464" s="209"/>
      <c r="Q464" s="209"/>
      <c r="R464" s="209"/>
      <c r="S464" s="209"/>
      <c r="T464" s="210"/>
      <c r="AT464" s="211" t="s">
        <v>178</v>
      </c>
      <c r="AU464" s="211" t="s">
        <v>85</v>
      </c>
      <c r="AV464" s="13" t="s">
        <v>85</v>
      </c>
      <c r="AW464" s="13" t="s">
        <v>32</v>
      </c>
      <c r="AX464" s="13" t="s">
        <v>76</v>
      </c>
      <c r="AY464" s="211" t="s">
        <v>166</v>
      </c>
    </row>
    <row r="465" spans="2:51" s="13" customFormat="1" ht="11.25">
      <c r="B465" s="200"/>
      <c r="C465" s="201"/>
      <c r="D465" s="202" t="s">
        <v>178</v>
      </c>
      <c r="E465" s="203" t="s">
        <v>1</v>
      </c>
      <c r="F465" s="204" t="s">
        <v>980</v>
      </c>
      <c r="G465" s="201"/>
      <c r="H465" s="205">
        <v>8.2</v>
      </c>
      <c r="I465" s="206"/>
      <c r="J465" s="201"/>
      <c r="K465" s="201"/>
      <c r="L465" s="207"/>
      <c r="M465" s="208"/>
      <c r="N465" s="209"/>
      <c r="O465" s="209"/>
      <c r="P465" s="209"/>
      <c r="Q465" s="209"/>
      <c r="R465" s="209"/>
      <c r="S465" s="209"/>
      <c r="T465" s="210"/>
      <c r="AT465" s="211" t="s">
        <v>178</v>
      </c>
      <c r="AU465" s="211" t="s">
        <v>85</v>
      </c>
      <c r="AV465" s="13" t="s">
        <v>85</v>
      </c>
      <c r="AW465" s="13" t="s">
        <v>32</v>
      </c>
      <c r="AX465" s="13" t="s">
        <v>76</v>
      </c>
      <c r="AY465" s="211" t="s">
        <v>166</v>
      </c>
    </row>
    <row r="466" spans="2:51" s="13" customFormat="1" ht="11.25">
      <c r="B466" s="200"/>
      <c r="C466" s="201"/>
      <c r="D466" s="202" t="s">
        <v>178</v>
      </c>
      <c r="E466" s="203" t="s">
        <v>1</v>
      </c>
      <c r="F466" s="204" t="s">
        <v>981</v>
      </c>
      <c r="G466" s="201"/>
      <c r="H466" s="205">
        <v>9.225</v>
      </c>
      <c r="I466" s="206"/>
      <c r="J466" s="201"/>
      <c r="K466" s="201"/>
      <c r="L466" s="207"/>
      <c r="M466" s="208"/>
      <c r="N466" s="209"/>
      <c r="O466" s="209"/>
      <c r="P466" s="209"/>
      <c r="Q466" s="209"/>
      <c r="R466" s="209"/>
      <c r="S466" s="209"/>
      <c r="T466" s="210"/>
      <c r="AT466" s="211" t="s">
        <v>178</v>
      </c>
      <c r="AU466" s="211" t="s">
        <v>85</v>
      </c>
      <c r="AV466" s="13" t="s">
        <v>85</v>
      </c>
      <c r="AW466" s="13" t="s">
        <v>32</v>
      </c>
      <c r="AX466" s="13" t="s">
        <v>76</v>
      </c>
      <c r="AY466" s="211" t="s">
        <v>166</v>
      </c>
    </row>
    <row r="467" spans="2:51" s="13" customFormat="1" ht="11.25">
      <c r="B467" s="200"/>
      <c r="C467" s="201"/>
      <c r="D467" s="202" t="s">
        <v>178</v>
      </c>
      <c r="E467" s="203" t="s">
        <v>1</v>
      </c>
      <c r="F467" s="204" t="s">
        <v>982</v>
      </c>
      <c r="G467" s="201"/>
      <c r="H467" s="205">
        <v>14.145</v>
      </c>
      <c r="I467" s="206"/>
      <c r="J467" s="201"/>
      <c r="K467" s="201"/>
      <c r="L467" s="207"/>
      <c r="M467" s="208"/>
      <c r="N467" s="209"/>
      <c r="O467" s="209"/>
      <c r="P467" s="209"/>
      <c r="Q467" s="209"/>
      <c r="R467" s="209"/>
      <c r="S467" s="209"/>
      <c r="T467" s="210"/>
      <c r="AT467" s="211" t="s">
        <v>178</v>
      </c>
      <c r="AU467" s="211" t="s">
        <v>85</v>
      </c>
      <c r="AV467" s="13" t="s">
        <v>85</v>
      </c>
      <c r="AW467" s="13" t="s">
        <v>32</v>
      </c>
      <c r="AX467" s="13" t="s">
        <v>76</v>
      </c>
      <c r="AY467" s="211" t="s">
        <v>166</v>
      </c>
    </row>
    <row r="468" spans="2:51" s="13" customFormat="1" ht="11.25">
      <c r="B468" s="200"/>
      <c r="C468" s="201"/>
      <c r="D468" s="202" t="s">
        <v>178</v>
      </c>
      <c r="E468" s="203" t="s">
        <v>1</v>
      </c>
      <c r="F468" s="204" t="s">
        <v>983</v>
      </c>
      <c r="G468" s="201"/>
      <c r="H468" s="205">
        <v>6.9</v>
      </c>
      <c r="I468" s="206"/>
      <c r="J468" s="201"/>
      <c r="K468" s="201"/>
      <c r="L468" s="207"/>
      <c r="M468" s="208"/>
      <c r="N468" s="209"/>
      <c r="O468" s="209"/>
      <c r="P468" s="209"/>
      <c r="Q468" s="209"/>
      <c r="R468" s="209"/>
      <c r="S468" s="209"/>
      <c r="T468" s="210"/>
      <c r="AT468" s="211" t="s">
        <v>178</v>
      </c>
      <c r="AU468" s="211" t="s">
        <v>85</v>
      </c>
      <c r="AV468" s="13" t="s">
        <v>85</v>
      </c>
      <c r="AW468" s="13" t="s">
        <v>32</v>
      </c>
      <c r="AX468" s="13" t="s">
        <v>76</v>
      </c>
      <c r="AY468" s="211" t="s">
        <v>166</v>
      </c>
    </row>
    <row r="469" spans="2:51" s="13" customFormat="1" ht="11.25">
      <c r="B469" s="200"/>
      <c r="C469" s="201"/>
      <c r="D469" s="202" t="s">
        <v>178</v>
      </c>
      <c r="E469" s="203" t="s">
        <v>1</v>
      </c>
      <c r="F469" s="204" t="s">
        <v>984</v>
      </c>
      <c r="G469" s="201"/>
      <c r="H469" s="205">
        <v>9.02</v>
      </c>
      <c r="I469" s="206"/>
      <c r="J469" s="201"/>
      <c r="K469" s="201"/>
      <c r="L469" s="207"/>
      <c r="M469" s="208"/>
      <c r="N469" s="209"/>
      <c r="O469" s="209"/>
      <c r="P469" s="209"/>
      <c r="Q469" s="209"/>
      <c r="R469" s="209"/>
      <c r="S469" s="209"/>
      <c r="T469" s="210"/>
      <c r="AT469" s="211" t="s">
        <v>178</v>
      </c>
      <c r="AU469" s="211" t="s">
        <v>85</v>
      </c>
      <c r="AV469" s="13" t="s">
        <v>85</v>
      </c>
      <c r="AW469" s="13" t="s">
        <v>32</v>
      </c>
      <c r="AX469" s="13" t="s">
        <v>76</v>
      </c>
      <c r="AY469" s="211" t="s">
        <v>166</v>
      </c>
    </row>
    <row r="470" spans="2:51" s="13" customFormat="1" ht="11.25">
      <c r="B470" s="200"/>
      <c r="C470" s="201"/>
      <c r="D470" s="202" t="s">
        <v>178</v>
      </c>
      <c r="E470" s="203" t="s">
        <v>1</v>
      </c>
      <c r="F470" s="204" t="s">
        <v>985</v>
      </c>
      <c r="G470" s="201"/>
      <c r="H470" s="205">
        <v>8.2</v>
      </c>
      <c r="I470" s="206"/>
      <c r="J470" s="201"/>
      <c r="K470" s="201"/>
      <c r="L470" s="207"/>
      <c r="M470" s="208"/>
      <c r="N470" s="209"/>
      <c r="O470" s="209"/>
      <c r="P470" s="209"/>
      <c r="Q470" s="209"/>
      <c r="R470" s="209"/>
      <c r="S470" s="209"/>
      <c r="T470" s="210"/>
      <c r="AT470" s="211" t="s">
        <v>178</v>
      </c>
      <c r="AU470" s="211" t="s">
        <v>85</v>
      </c>
      <c r="AV470" s="13" t="s">
        <v>85</v>
      </c>
      <c r="AW470" s="13" t="s">
        <v>32</v>
      </c>
      <c r="AX470" s="13" t="s">
        <v>76</v>
      </c>
      <c r="AY470" s="211" t="s">
        <v>166</v>
      </c>
    </row>
    <row r="471" spans="2:51" s="13" customFormat="1" ht="11.25">
      <c r="B471" s="200"/>
      <c r="C471" s="201"/>
      <c r="D471" s="202" t="s">
        <v>178</v>
      </c>
      <c r="E471" s="203" t="s">
        <v>1</v>
      </c>
      <c r="F471" s="204" t="s">
        <v>986</v>
      </c>
      <c r="G471" s="201"/>
      <c r="H471" s="205">
        <v>7.585</v>
      </c>
      <c r="I471" s="206"/>
      <c r="J471" s="201"/>
      <c r="K471" s="201"/>
      <c r="L471" s="207"/>
      <c r="M471" s="208"/>
      <c r="N471" s="209"/>
      <c r="O471" s="209"/>
      <c r="P471" s="209"/>
      <c r="Q471" s="209"/>
      <c r="R471" s="209"/>
      <c r="S471" s="209"/>
      <c r="T471" s="210"/>
      <c r="AT471" s="211" t="s">
        <v>178</v>
      </c>
      <c r="AU471" s="211" t="s">
        <v>85</v>
      </c>
      <c r="AV471" s="13" t="s">
        <v>85</v>
      </c>
      <c r="AW471" s="13" t="s">
        <v>32</v>
      </c>
      <c r="AX471" s="13" t="s">
        <v>76</v>
      </c>
      <c r="AY471" s="211" t="s">
        <v>166</v>
      </c>
    </row>
    <row r="472" spans="2:51" s="13" customFormat="1" ht="11.25">
      <c r="B472" s="200"/>
      <c r="C472" s="201"/>
      <c r="D472" s="202" t="s">
        <v>178</v>
      </c>
      <c r="E472" s="203" t="s">
        <v>1</v>
      </c>
      <c r="F472" s="204" t="s">
        <v>987</v>
      </c>
      <c r="G472" s="201"/>
      <c r="H472" s="205">
        <v>9.43</v>
      </c>
      <c r="I472" s="206"/>
      <c r="J472" s="201"/>
      <c r="K472" s="201"/>
      <c r="L472" s="207"/>
      <c r="M472" s="208"/>
      <c r="N472" s="209"/>
      <c r="O472" s="209"/>
      <c r="P472" s="209"/>
      <c r="Q472" s="209"/>
      <c r="R472" s="209"/>
      <c r="S472" s="209"/>
      <c r="T472" s="210"/>
      <c r="AT472" s="211" t="s">
        <v>178</v>
      </c>
      <c r="AU472" s="211" t="s">
        <v>85</v>
      </c>
      <c r="AV472" s="13" t="s">
        <v>85</v>
      </c>
      <c r="AW472" s="13" t="s">
        <v>32</v>
      </c>
      <c r="AX472" s="13" t="s">
        <v>76</v>
      </c>
      <c r="AY472" s="211" t="s">
        <v>166</v>
      </c>
    </row>
    <row r="473" spans="2:51" s="13" customFormat="1" ht="11.25">
      <c r="B473" s="200"/>
      <c r="C473" s="201"/>
      <c r="D473" s="202" t="s">
        <v>178</v>
      </c>
      <c r="E473" s="203" t="s">
        <v>1</v>
      </c>
      <c r="F473" s="204" t="s">
        <v>988</v>
      </c>
      <c r="G473" s="201"/>
      <c r="H473" s="205">
        <v>7.38</v>
      </c>
      <c r="I473" s="206"/>
      <c r="J473" s="201"/>
      <c r="K473" s="201"/>
      <c r="L473" s="207"/>
      <c r="M473" s="208"/>
      <c r="N473" s="209"/>
      <c r="O473" s="209"/>
      <c r="P473" s="209"/>
      <c r="Q473" s="209"/>
      <c r="R473" s="209"/>
      <c r="S473" s="209"/>
      <c r="T473" s="210"/>
      <c r="AT473" s="211" t="s">
        <v>178</v>
      </c>
      <c r="AU473" s="211" t="s">
        <v>85</v>
      </c>
      <c r="AV473" s="13" t="s">
        <v>85</v>
      </c>
      <c r="AW473" s="13" t="s">
        <v>32</v>
      </c>
      <c r="AX473" s="13" t="s">
        <v>76</v>
      </c>
      <c r="AY473" s="211" t="s">
        <v>166</v>
      </c>
    </row>
    <row r="474" spans="2:51" s="13" customFormat="1" ht="11.25">
      <c r="B474" s="200"/>
      <c r="C474" s="201"/>
      <c r="D474" s="202" t="s">
        <v>178</v>
      </c>
      <c r="E474" s="203" t="s">
        <v>1</v>
      </c>
      <c r="F474" s="204" t="s">
        <v>989</v>
      </c>
      <c r="G474" s="201"/>
      <c r="H474" s="205">
        <v>35.998</v>
      </c>
      <c r="I474" s="206"/>
      <c r="J474" s="201"/>
      <c r="K474" s="201"/>
      <c r="L474" s="207"/>
      <c r="M474" s="208"/>
      <c r="N474" s="209"/>
      <c r="O474" s="209"/>
      <c r="P474" s="209"/>
      <c r="Q474" s="209"/>
      <c r="R474" s="209"/>
      <c r="S474" s="209"/>
      <c r="T474" s="210"/>
      <c r="AT474" s="211" t="s">
        <v>178</v>
      </c>
      <c r="AU474" s="211" t="s">
        <v>85</v>
      </c>
      <c r="AV474" s="13" t="s">
        <v>85</v>
      </c>
      <c r="AW474" s="13" t="s">
        <v>32</v>
      </c>
      <c r="AX474" s="13" t="s">
        <v>76</v>
      </c>
      <c r="AY474" s="211" t="s">
        <v>166</v>
      </c>
    </row>
    <row r="475" spans="1:65" s="2" customFormat="1" ht="16.5" customHeight="1">
      <c r="A475" s="32"/>
      <c r="B475" s="33"/>
      <c r="C475" s="219" t="s">
        <v>990</v>
      </c>
      <c r="D475" s="219" t="s">
        <v>345</v>
      </c>
      <c r="E475" s="220" t="s">
        <v>991</v>
      </c>
      <c r="F475" s="221" t="s">
        <v>992</v>
      </c>
      <c r="G475" s="222" t="s">
        <v>297</v>
      </c>
      <c r="H475" s="223">
        <v>188.51</v>
      </c>
      <c r="I475" s="224"/>
      <c r="J475" s="225">
        <f>ROUND(I475*H475,2)</f>
        <v>0</v>
      </c>
      <c r="K475" s="221" t="s">
        <v>274</v>
      </c>
      <c r="L475" s="226"/>
      <c r="M475" s="227" t="s">
        <v>1</v>
      </c>
      <c r="N475" s="228" t="s">
        <v>41</v>
      </c>
      <c r="O475" s="69"/>
      <c r="P475" s="196">
        <f>O475*H475</f>
        <v>0</v>
      </c>
      <c r="Q475" s="196">
        <v>0.0126</v>
      </c>
      <c r="R475" s="196">
        <f>Q475*H475</f>
        <v>2.375226</v>
      </c>
      <c r="S475" s="196">
        <v>0</v>
      </c>
      <c r="T475" s="197">
        <f>S475*H475</f>
        <v>0</v>
      </c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R475" s="198" t="s">
        <v>440</v>
      </c>
      <c r="AT475" s="198" t="s">
        <v>345</v>
      </c>
      <c r="AU475" s="198" t="s">
        <v>85</v>
      </c>
      <c r="AY475" s="15" t="s">
        <v>166</v>
      </c>
      <c r="BE475" s="199">
        <f>IF(N475="základní",J475,0)</f>
        <v>0</v>
      </c>
      <c r="BF475" s="199">
        <f>IF(N475="snížená",J475,0)</f>
        <v>0</v>
      </c>
      <c r="BG475" s="199">
        <f>IF(N475="zákl. přenesená",J475,0)</f>
        <v>0</v>
      </c>
      <c r="BH475" s="199">
        <f>IF(N475="sníž. přenesená",J475,0)</f>
        <v>0</v>
      </c>
      <c r="BI475" s="199">
        <f>IF(N475="nulová",J475,0)</f>
        <v>0</v>
      </c>
      <c r="BJ475" s="15" t="s">
        <v>83</v>
      </c>
      <c r="BK475" s="199">
        <f>ROUND(I475*H475,2)</f>
        <v>0</v>
      </c>
      <c r="BL475" s="15" t="s">
        <v>183</v>
      </c>
      <c r="BM475" s="198" t="s">
        <v>993</v>
      </c>
    </row>
    <row r="476" spans="2:51" s="13" customFormat="1" ht="11.25">
      <c r="B476" s="200"/>
      <c r="C476" s="201"/>
      <c r="D476" s="202" t="s">
        <v>178</v>
      </c>
      <c r="E476" s="201"/>
      <c r="F476" s="204" t="s">
        <v>994</v>
      </c>
      <c r="G476" s="201"/>
      <c r="H476" s="205">
        <v>188.51</v>
      </c>
      <c r="I476" s="206"/>
      <c r="J476" s="201"/>
      <c r="K476" s="201"/>
      <c r="L476" s="207"/>
      <c r="M476" s="208"/>
      <c r="N476" s="209"/>
      <c r="O476" s="209"/>
      <c r="P476" s="209"/>
      <c r="Q476" s="209"/>
      <c r="R476" s="209"/>
      <c r="S476" s="209"/>
      <c r="T476" s="210"/>
      <c r="AT476" s="211" t="s">
        <v>178</v>
      </c>
      <c r="AU476" s="211" t="s">
        <v>85</v>
      </c>
      <c r="AV476" s="13" t="s">
        <v>85</v>
      </c>
      <c r="AW476" s="13" t="s">
        <v>4</v>
      </c>
      <c r="AX476" s="13" t="s">
        <v>83</v>
      </c>
      <c r="AY476" s="211" t="s">
        <v>166</v>
      </c>
    </row>
    <row r="477" spans="1:65" s="2" customFormat="1" ht="24.2" customHeight="1">
      <c r="A477" s="32"/>
      <c r="B477" s="33"/>
      <c r="C477" s="187" t="s">
        <v>995</v>
      </c>
      <c r="D477" s="187" t="s">
        <v>167</v>
      </c>
      <c r="E477" s="188" t="s">
        <v>996</v>
      </c>
      <c r="F477" s="189" t="s">
        <v>997</v>
      </c>
      <c r="G477" s="190" t="s">
        <v>297</v>
      </c>
      <c r="H477" s="191">
        <v>171.373</v>
      </c>
      <c r="I477" s="192"/>
      <c r="J477" s="193">
        <f>ROUND(I477*H477,2)</f>
        <v>0</v>
      </c>
      <c r="K477" s="189" t="s">
        <v>274</v>
      </c>
      <c r="L477" s="37"/>
      <c r="M477" s="194" t="s">
        <v>1</v>
      </c>
      <c r="N477" s="195" t="s">
        <v>41</v>
      </c>
      <c r="O477" s="69"/>
      <c r="P477" s="196">
        <f>O477*H477</f>
        <v>0</v>
      </c>
      <c r="Q477" s="196">
        <v>0</v>
      </c>
      <c r="R477" s="196">
        <f>Q477*H477</f>
        <v>0</v>
      </c>
      <c r="S477" s="196">
        <v>0</v>
      </c>
      <c r="T477" s="197">
        <f>S477*H477</f>
        <v>0</v>
      </c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R477" s="198" t="s">
        <v>183</v>
      </c>
      <c r="AT477" s="198" t="s">
        <v>167</v>
      </c>
      <c r="AU477" s="198" t="s">
        <v>85</v>
      </c>
      <c r="AY477" s="15" t="s">
        <v>166</v>
      </c>
      <c r="BE477" s="199">
        <f>IF(N477="základní",J477,0)</f>
        <v>0</v>
      </c>
      <c r="BF477" s="199">
        <f>IF(N477="snížená",J477,0)</f>
        <v>0</v>
      </c>
      <c r="BG477" s="199">
        <f>IF(N477="zákl. přenesená",J477,0)</f>
        <v>0</v>
      </c>
      <c r="BH477" s="199">
        <f>IF(N477="sníž. přenesená",J477,0)</f>
        <v>0</v>
      </c>
      <c r="BI477" s="199">
        <f>IF(N477="nulová",J477,0)</f>
        <v>0</v>
      </c>
      <c r="BJ477" s="15" t="s">
        <v>83</v>
      </c>
      <c r="BK477" s="199">
        <f>ROUND(I477*H477,2)</f>
        <v>0</v>
      </c>
      <c r="BL477" s="15" t="s">
        <v>183</v>
      </c>
      <c r="BM477" s="198" t="s">
        <v>998</v>
      </c>
    </row>
    <row r="478" spans="1:65" s="2" customFormat="1" ht="16.5" customHeight="1">
      <c r="A478" s="32"/>
      <c r="B478" s="33"/>
      <c r="C478" s="187" t="s">
        <v>999</v>
      </c>
      <c r="D478" s="187" t="s">
        <v>167</v>
      </c>
      <c r="E478" s="188" t="s">
        <v>1000</v>
      </c>
      <c r="F478" s="189" t="s">
        <v>1001</v>
      </c>
      <c r="G478" s="190" t="s">
        <v>382</v>
      </c>
      <c r="H478" s="191">
        <v>6</v>
      </c>
      <c r="I478" s="192"/>
      <c r="J478" s="193">
        <f>ROUND(I478*H478,2)</f>
        <v>0</v>
      </c>
      <c r="K478" s="189" t="s">
        <v>1</v>
      </c>
      <c r="L478" s="37"/>
      <c r="M478" s="194" t="s">
        <v>1</v>
      </c>
      <c r="N478" s="195" t="s">
        <v>41</v>
      </c>
      <c r="O478" s="69"/>
      <c r="P478" s="196">
        <f>O478*H478</f>
        <v>0</v>
      </c>
      <c r="Q478" s="196">
        <v>0.00031</v>
      </c>
      <c r="R478" s="196">
        <f>Q478*H478</f>
        <v>0.00186</v>
      </c>
      <c r="S478" s="196">
        <v>0</v>
      </c>
      <c r="T478" s="197">
        <f>S478*H478</f>
        <v>0</v>
      </c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R478" s="198" t="s">
        <v>183</v>
      </c>
      <c r="AT478" s="198" t="s">
        <v>167</v>
      </c>
      <c r="AU478" s="198" t="s">
        <v>85</v>
      </c>
      <c r="AY478" s="15" t="s">
        <v>166</v>
      </c>
      <c r="BE478" s="199">
        <f>IF(N478="základní",J478,0)</f>
        <v>0</v>
      </c>
      <c r="BF478" s="199">
        <f>IF(N478="snížená",J478,0)</f>
        <v>0</v>
      </c>
      <c r="BG478" s="199">
        <f>IF(N478="zákl. přenesená",J478,0)</f>
        <v>0</v>
      </c>
      <c r="BH478" s="199">
        <f>IF(N478="sníž. přenesená",J478,0)</f>
        <v>0</v>
      </c>
      <c r="BI478" s="199">
        <f>IF(N478="nulová",J478,0)</f>
        <v>0</v>
      </c>
      <c r="BJ478" s="15" t="s">
        <v>83</v>
      </c>
      <c r="BK478" s="199">
        <f>ROUND(I478*H478,2)</f>
        <v>0</v>
      </c>
      <c r="BL478" s="15" t="s">
        <v>183</v>
      </c>
      <c r="BM478" s="198" t="s">
        <v>1002</v>
      </c>
    </row>
    <row r="479" spans="2:51" s="13" customFormat="1" ht="11.25">
      <c r="B479" s="200"/>
      <c r="C479" s="201"/>
      <c r="D479" s="202" t="s">
        <v>178</v>
      </c>
      <c r="E479" s="203" t="s">
        <v>1</v>
      </c>
      <c r="F479" s="204" t="s">
        <v>1003</v>
      </c>
      <c r="G479" s="201"/>
      <c r="H479" s="205">
        <v>6</v>
      </c>
      <c r="I479" s="206"/>
      <c r="J479" s="201"/>
      <c r="K479" s="201"/>
      <c r="L479" s="207"/>
      <c r="M479" s="208"/>
      <c r="N479" s="209"/>
      <c r="O479" s="209"/>
      <c r="P479" s="209"/>
      <c r="Q479" s="209"/>
      <c r="R479" s="209"/>
      <c r="S479" s="209"/>
      <c r="T479" s="210"/>
      <c r="AT479" s="211" t="s">
        <v>178</v>
      </c>
      <c r="AU479" s="211" t="s">
        <v>85</v>
      </c>
      <c r="AV479" s="13" t="s">
        <v>85</v>
      </c>
      <c r="AW479" s="13" t="s">
        <v>32</v>
      </c>
      <c r="AX479" s="13" t="s">
        <v>83</v>
      </c>
      <c r="AY479" s="211" t="s">
        <v>166</v>
      </c>
    </row>
    <row r="480" spans="1:65" s="2" customFormat="1" ht="21.75" customHeight="1">
      <c r="A480" s="32"/>
      <c r="B480" s="33"/>
      <c r="C480" s="187" t="s">
        <v>1004</v>
      </c>
      <c r="D480" s="187" t="s">
        <v>167</v>
      </c>
      <c r="E480" s="188" t="s">
        <v>1005</v>
      </c>
      <c r="F480" s="189" t="s">
        <v>1006</v>
      </c>
      <c r="G480" s="190" t="s">
        <v>382</v>
      </c>
      <c r="H480" s="191">
        <v>100.06</v>
      </c>
      <c r="I480" s="192"/>
      <c r="J480" s="193">
        <f>ROUND(I480*H480,2)</f>
        <v>0</v>
      </c>
      <c r="K480" s="189" t="s">
        <v>1</v>
      </c>
      <c r="L480" s="37"/>
      <c r="M480" s="194" t="s">
        <v>1</v>
      </c>
      <c r="N480" s="195" t="s">
        <v>41</v>
      </c>
      <c r="O480" s="69"/>
      <c r="P480" s="196">
        <f>O480*H480</f>
        <v>0</v>
      </c>
      <c r="Q480" s="196">
        <v>0.00026</v>
      </c>
      <c r="R480" s="196">
        <f>Q480*H480</f>
        <v>0.0260156</v>
      </c>
      <c r="S480" s="196">
        <v>0</v>
      </c>
      <c r="T480" s="197">
        <f>S480*H480</f>
        <v>0</v>
      </c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R480" s="198" t="s">
        <v>183</v>
      </c>
      <c r="AT480" s="198" t="s">
        <v>167</v>
      </c>
      <c r="AU480" s="198" t="s">
        <v>85</v>
      </c>
      <c r="AY480" s="15" t="s">
        <v>166</v>
      </c>
      <c r="BE480" s="199">
        <f>IF(N480="základní",J480,0)</f>
        <v>0</v>
      </c>
      <c r="BF480" s="199">
        <f>IF(N480="snížená",J480,0)</f>
        <v>0</v>
      </c>
      <c r="BG480" s="199">
        <f>IF(N480="zákl. přenesená",J480,0)</f>
        <v>0</v>
      </c>
      <c r="BH480" s="199">
        <f>IF(N480="sníž. přenesená",J480,0)</f>
        <v>0</v>
      </c>
      <c r="BI480" s="199">
        <f>IF(N480="nulová",J480,0)</f>
        <v>0</v>
      </c>
      <c r="BJ480" s="15" t="s">
        <v>83</v>
      </c>
      <c r="BK480" s="199">
        <f>ROUND(I480*H480,2)</f>
        <v>0</v>
      </c>
      <c r="BL480" s="15" t="s">
        <v>183</v>
      </c>
      <c r="BM480" s="198" t="s">
        <v>1007</v>
      </c>
    </row>
    <row r="481" spans="2:51" s="13" customFormat="1" ht="11.25">
      <c r="B481" s="200"/>
      <c r="C481" s="201"/>
      <c r="D481" s="202" t="s">
        <v>178</v>
      </c>
      <c r="E481" s="203" t="s">
        <v>1</v>
      </c>
      <c r="F481" s="204" t="s">
        <v>1008</v>
      </c>
      <c r="G481" s="201"/>
      <c r="H481" s="205">
        <v>10.9</v>
      </c>
      <c r="I481" s="206"/>
      <c r="J481" s="201"/>
      <c r="K481" s="201"/>
      <c r="L481" s="207"/>
      <c r="M481" s="208"/>
      <c r="N481" s="209"/>
      <c r="O481" s="209"/>
      <c r="P481" s="209"/>
      <c r="Q481" s="209"/>
      <c r="R481" s="209"/>
      <c r="S481" s="209"/>
      <c r="T481" s="210"/>
      <c r="AT481" s="211" t="s">
        <v>178</v>
      </c>
      <c r="AU481" s="211" t="s">
        <v>85</v>
      </c>
      <c r="AV481" s="13" t="s">
        <v>85</v>
      </c>
      <c r="AW481" s="13" t="s">
        <v>32</v>
      </c>
      <c r="AX481" s="13" t="s">
        <v>76</v>
      </c>
      <c r="AY481" s="211" t="s">
        <v>166</v>
      </c>
    </row>
    <row r="482" spans="2:51" s="13" customFormat="1" ht="11.25">
      <c r="B482" s="200"/>
      <c r="C482" s="201"/>
      <c r="D482" s="202" t="s">
        <v>178</v>
      </c>
      <c r="E482" s="203" t="s">
        <v>1</v>
      </c>
      <c r="F482" s="204" t="s">
        <v>1009</v>
      </c>
      <c r="G482" s="201"/>
      <c r="H482" s="205">
        <v>4.4</v>
      </c>
      <c r="I482" s="206"/>
      <c r="J482" s="201"/>
      <c r="K482" s="201"/>
      <c r="L482" s="207"/>
      <c r="M482" s="208"/>
      <c r="N482" s="209"/>
      <c r="O482" s="209"/>
      <c r="P482" s="209"/>
      <c r="Q482" s="209"/>
      <c r="R482" s="209"/>
      <c r="S482" s="209"/>
      <c r="T482" s="210"/>
      <c r="AT482" s="211" t="s">
        <v>178</v>
      </c>
      <c r="AU482" s="211" t="s">
        <v>85</v>
      </c>
      <c r="AV482" s="13" t="s">
        <v>85</v>
      </c>
      <c r="AW482" s="13" t="s">
        <v>32</v>
      </c>
      <c r="AX482" s="13" t="s">
        <v>76</v>
      </c>
      <c r="AY482" s="211" t="s">
        <v>166</v>
      </c>
    </row>
    <row r="483" spans="2:51" s="13" customFormat="1" ht="11.25">
      <c r="B483" s="200"/>
      <c r="C483" s="201"/>
      <c r="D483" s="202" t="s">
        <v>178</v>
      </c>
      <c r="E483" s="203" t="s">
        <v>1</v>
      </c>
      <c r="F483" s="204" t="s">
        <v>1010</v>
      </c>
      <c r="G483" s="201"/>
      <c r="H483" s="205">
        <v>5.8</v>
      </c>
      <c r="I483" s="206"/>
      <c r="J483" s="201"/>
      <c r="K483" s="201"/>
      <c r="L483" s="207"/>
      <c r="M483" s="208"/>
      <c r="N483" s="209"/>
      <c r="O483" s="209"/>
      <c r="P483" s="209"/>
      <c r="Q483" s="209"/>
      <c r="R483" s="209"/>
      <c r="S483" s="209"/>
      <c r="T483" s="210"/>
      <c r="AT483" s="211" t="s">
        <v>178</v>
      </c>
      <c r="AU483" s="211" t="s">
        <v>85</v>
      </c>
      <c r="AV483" s="13" t="s">
        <v>85</v>
      </c>
      <c r="AW483" s="13" t="s">
        <v>32</v>
      </c>
      <c r="AX483" s="13" t="s">
        <v>76</v>
      </c>
      <c r="AY483" s="211" t="s">
        <v>166</v>
      </c>
    </row>
    <row r="484" spans="2:51" s="13" customFormat="1" ht="11.25">
      <c r="B484" s="200"/>
      <c r="C484" s="201"/>
      <c r="D484" s="202" t="s">
        <v>178</v>
      </c>
      <c r="E484" s="203" t="s">
        <v>1</v>
      </c>
      <c r="F484" s="204" t="s">
        <v>1011</v>
      </c>
      <c r="G484" s="201"/>
      <c r="H484" s="205">
        <v>4.2</v>
      </c>
      <c r="I484" s="206"/>
      <c r="J484" s="201"/>
      <c r="K484" s="201"/>
      <c r="L484" s="207"/>
      <c r="M484" s="208"/>
      <c r="N484" s="209"/>
      <c r="O484" s="209"/>
      <c r="P484" s="209"/>
      <c r="Q484" s="209"/>
      <c r="R484" s="209"/>
      <c r="S484" s="209"/>
      <c r="T484" s="210"/>
      <c r="AT484" s="211" t="s">
        <v>178</v>
      </c>
      <c r="AU484" s="211" t="s">
        <v>85</v>
      </c>
      <c r="AV484" s="13" t="s">
        <v>85</v>
      </c>
      <c r="AW484" s="13" t="s">
        <v>32</v>
      </c>
      <c r="AX484" s="13" t="s">
        <v>76</v>
      </c>
      <c r="AY484" s="211" t="s">
        <v>166</v>
      </c>
    </row>
    <row r="485" spans="2:51" s="13" customFormat="1" ht="11.25">
      <c r="B485" s="200"/>
      <c r="C485" s="201"/>
      <c r="D485" s="202" t="s">
        <v>178</v>
      </c>
      <c r="E485" s="203" t="s">
        <v>1</v>
      </c>
      <c r="F485" s="204" t="s">
        <v>1012</v>
      </c>
      <c r="G485" s="201"/>
      <c r="H485" s="205">
        <v>5</v>
      </c>
      <c r="I485" s="206"/>
      <c r="J485" s="201"/>
      <c r="K485" s="201"/>
      <c r="L485" s="207"/>
      <c r="M485" s="208"/>
      <c r="N485" s="209"/>
      <c r="O485" s="209"/>
      <c r="P485" s="209"/>
      <c r="Q485" s="209"/>
      <c r="R485" s="209"/>
      <c r="S485" s="209"/>
      <c r="T485" s="210"/>
      <c r="AT485" s="211" t="s">
        <v>178</v>
      </c>
      <c r="AU485" s="211" t="s">
        <v>85</v>
      </c>
      <c r="AV485" s="13" t="s">
        <v>85</v>
      </c>
      <c r="AW485" s="13" t="s">
        <v>32</v>
      </c>
      <c r="AX485" s="13" t="s">
        <v>76</v>
      </c>
      <c r="AY485" s="211" t="s">
        <v>166</v>
      </c>
    </row>
    <row r="486" spans="2:51" s="13" customFormat="1" ht="11.25">
      <c r="B486" s="200"/>
      <c r="C486" s="201"/>
      <c r="D486" s="202" t="s">
        <v>178</v>
      </c>
      <c r="E486" s="203" t="s">
        <v>1</v>
      </c>
      <c r="F486" s="204" t="s">
        <v>1013</v>
      </c>
      <c r="G486" s="201"/>
      <c r="H486" s="205">
        <v>4</v>
      </c>
      <c r="I486" s="206"/>
      <c r="J486" s="201"/>
      <c r="K486" s="201"/>
      <c r="L486" s="207"/>
      <c r="M486" s="208"/>
      <c r="N486" s="209"/>
      <c r="O486" s="209"/>
      <c r="P486" s="209"/>
      <c r="Q486" s="209"/>
      <c r="R486" s="209"/>
      <c r="S486" s="209"/>
      <c r="T486" s="210"/>
      <c r="AT486" s="211" t="s">
        <v>178</v>
      </c>
      <c r="AU486" s="211" t="s">
        <v>85</v>
      </c>
      <c r="AV486" s="13" t="s">
        <v>85</v>
      </c>
      <c r="AW486" s="13" t="s">
        <v>32</v>
      </c>
      <c r="AX486" s="13" t="s">
        <v>76</v>
      </c>
      <c r="AY486" s="211" t="s">
        <v>166</v>
      </c>
    </row>
    <row r="487" spans="2:51" s="13" customFormat="1" ht="11.25">
      <c r="B487" s="200"/>
      <c r="C487" s="201"/>
      <c r="D487" s="202" t="s">
        <v>178</v>
      </c>
      <c r="E487" s="203" t="s">
        <v>1</v>
      </c>
      <c r="F487" s="204" t="s">
        <v>1014</v>
      </c>
      <c r="G487" s="201"/>
      <c r="H487" s="205">
        <v>4.5</v>
      </c>
      <c r="I487" s="206"/>
      <c r="J487" s="201"/>
      <c r="K487" s="201"/>
      <c r="L487" s="207"/>
      <c r="M487" s="208"/>
      <c r="N487" s="209"/>
      <c r="O487" s="209"/>
      <c r="P487" s="209"/>
      <c r="Q487" s="209"/>
      <c r="R487" s="209"/>
      <c r="S487" s="209"/>
      <c r="T487" s="210"/>
      <c r="AT487" s="211" t="s">
        <v>178</v>
      </c>
      <c r="AU487" s="211" t="s">
        <v>85</v>
      </c>
      <c r="AV487" s="13" t="s">
        <v>85</v>
      </c>
      <c r="AW487" s="13" t="s">
        <v>32</v>
      </c>
      <c r="AX487" s="13" t="s">
        <v>76</v>
      </c>
      <c r="AY487" s="211" t="s">
        <v>166</v>
      </c>
    </row>
    <row r="488" spans="2:51" s="13" customFormat="1" ht="11.25">
      <c r="B488" s="200"/>
      <c r="C488" s="201"/>
      <c r="D488" s="202" t="s">
        <v>178</v>
      </c>
      <c r="E488" s="203" t="s">
        <v>1</v>
      </c>
      <c r="F488" s="204" t="s">
        <v>1015</v>
      </c>
      <c r="G488" s="201"/>
      <c r="H488" s="205">
        <v>6.9</v>
      </c>
      <c r="I488" s="206"/>
      <c r="J488" s="201"/>
      <c r="K488" s="201"/>
      <c r="L488" s="207"/>
      <c r="M488" s="208"/>
      <c r="N488" s="209"/>
      <c r="O488" s="209"/>
      <c r="P488" s="209"/>
      <c r="Q488" s="209"/>
      <c r="R488" s="209"/>
      <c r="S488" s="209"/>
      <c r="T488" s="210"/>
      <c r="AT488" s="211" t="s">
        <v>178</v>
      </c>
      <c r="AU488" s="211" t="s">
        <v>85</v>
      </c>
      <c r="AV488" s="13" t="s">
        <v>85</v>
      </c>
      <c r="AW488" s="13" t="s">
        <v>32</v>
      </c>
      <c r="AX488" s="13" t="s">
        <v>76</v>
      </c>
      <c r="AY488" s="211" t="s">
        <v>166</v>
      </c>
    </row>
    <row r="489" spans="2:51" s="13" customFormat="1" ht="11.25">
      <c r="B489" s="200"/>
      <c r="C489" s="201"/>
      <c r="D489" s="202" t="s">
        <v>178</v>
      </c>
      <c r="E489" s="203" t="s">
        <v>1</v>
      </c>
      <c r="F489" s="204" t="s">
        <v>1016</v>
      </c>
      <c r="G489" s="201"/>
      <c r="H489" s="205">
        <v>16.5</v>
      </c>
      <c r="I489" s="206"/>
      <c r="J489" s="201"/>
      <c r="K489" s="201"/>
      <c r="L489" s="207"/>
      <c r="M489" s="208"/>
      <c r="N489" s="209"/>
      <c r="O489" s="209"/>
      <c r="P489" s="209"/>
      <c r="Q489" s="209"/>
      <c r="R489" s="209"/>
      <c r="S489" s="209"/>
      <c r="T489" s="210"/>
      <c r="AT489" s="211" t="s">
        <v>178</v>
      </c>
      <c r="AU489" s="211" t="s">
        <v>85</v>
      </c>
      <c r="AV489" s="13" t="s">
        <v>85</v>
      </c>
      <c r="AW489" s="13" t="s">
        <v>32</v>
      </c>
      <c r="AX489" s="13" t="s">
        <v>76</v>
      </c>
      <c r="AY489" s="211" t="s">
        <v>166</v>
      </c>
    </row>
    <row r="490" spans="2:51" s="13" customFormat="1" ht="11.25">
      <c r="B490" s="200"/>
      <c r="C490" s="201"/>
      <c r="D490" s="202" t="s">
        <v>178</v>
      </c>
      <c r="E490" s="203" t="s">
        <v>1</v>
      </c>
      <c r="F490" s="204" t="s">
        <v>1017</v>
      </c>
      <c r="G490" s="201"/>
      <c r="H490" s="205">
        <v>4.4</v>
      </c>
      <c r="I490" s="206"/>
      <c r="J490" s="201"/>
      <c r="K490" s="201"/>
      <c r="L490" s="207"/>
      <c r="M490" s="208"/>
      <c r="N490" s="209"/>
      <c r="O490" s="209"/>
      <c r="P490" s="209"/>
      <c r="Q490" s="209"/>
      <c r="R490" s="209"/>
      <c r="S490" s="209"/>
      <c r="T490" s="210"/>
      <c r="AT490" s="211" t="s">
        <v>178</v>
      </c>
      <c r="AU490" s="211" t="s">
        <v>85</v>
      </c>
      <c r="AV490" s="13" t="s">
        <v>85</v>
      </c>
      <c r="AW490" s="13" t="s">
        <v>32</v>
      </c>
      <c r="AX490" s="13" t="s">
        <v>76</v>
      </c>
      <c r="AY490" s="211" t="s">
        <v>166</v>
      </c>
    </row>
    <row r="491" spans="2:51" s="13" customFormat="1" ht="11.25">
      <c r="B491" s="200"/>
      <c r="C491" s="201"/>
      <c r="D491" s="202" t="s">
        <v>178</v>
      </c>
      <c r="E491" s="203" t="s">
        <v>1</v>
      </c>
      <c r="F491" s="204" t="s">
        <v>1018</v>
      </c>
      <c r="G491" s="201"/>
      <c r="H491" s="205">
        <v>4</v>
      </c>
      <c r="I491" s="206"/>
      <c r="J491" s="201"/>
      <c r="K491" s="201"/>
      <c r="L491" s="207"/>
      <c r="M491" s="208"/>
      <c r="N491" s="209"/>
      <c r="O491" s="209"/>
      <c r="P491" s="209"/>
      <c r="Q491" s="209"/>
      <c r="R491" s="209"/>
      <c r="S491" s="209"/>
      <c r="T491" s="210"/>
      <c r="AT491" s="211" t="s">
        <v>178</v>
      </c>
      <c r="AU491" s="211" t="s">
        <v>85</v>
      </c>
      <c r="AV491" s="13" t="s">
        <v>85</v>
      </c>
      <c r="AW491" s="13" t="s">
        <v>32</v>
      </c>
      <c r="AX491" s="13" t="s">
        <v>76</v>
      </c>
      <c r="AY491" s="211" t="s">
        <v>166</v>
      </c>
    </row>
    <row r="492" spans="2:51" s="13" customFormat="1" ht="11.25">
      <c r="B492" s="200"/>
      <c r="C492" s="201"/>
      <c r="D492" s="202" t="s">
        <v>178</v>
      </c>
      <c r="E492" s="203" t="s">
        <v>1</v>
      </c>
      <c r="F492" s="204" t="s">
        <v>1019</v>
      </c>
      <c r="G492" s="201"/>
      <c r="H492" s="205">
        <v>3.7</v>
      </c>
      <c r="I492" s="206"/>
      <c r="J492" s="201"/>
      <c r="K492" s="201"/>
      <c r="L492" s="207"/>
      <c r="M492" s="208"/>
      <c r="N492" s="209"/>
      <c r="O492" s="209"/>
      <c r="P492" s="209"/>
      <c r="Q492" s="209"/>
      <c r="R492" s="209"/>
      <c r="S492" s="209"/>
      <c r="T492" s="210"/>
      <c r="AT492" s="211" t="s">
        <v>178</v>
      </c>
      <c r="AU492" s="211" t="s">
        <v>85</v>
      </c>
      <c r="AV492" s="13" t="s">
        <v>85</v>
      </c>
      <c r="AW492" s="13" t="s">
        <v>32</v>
      </c>
      <c r="AX492" s="13" t="s">
        <v>76</v>
      </c>
      <c r="AY492" s="211" t="s">
        <v>166</v>
      </c>
    </row>
    <row r="493" spans="2:51" s="13" customFormat="1" ht="11.25">
      <c r="B493" s="200"/>
      <c r="C493" s="201"/>
      <c r="D493" s="202" t="s">
        <v>178</v>
      </c>
      <c r="E493" s="203" t="s">
        <v>1</v>
      </c>
      <c r="F493" s="204" t="s">
        <v>1020</v>
      </c>
      <c r="G493" s="201"/>
      <c r="H493" s="205">
        <v>4.6</v>
      </c>
      <c r="I493" s="206"/>
      <c r="J493" s="201"/>
      <c r="K493" s="201"/>
      <c r="L493" s="207"/>
      <c r="M493" s="208"/>
      <c r="N493" s="209"/>
      <c r="O493" s="209"/>
      <c r="P493" s="209"/>
      <c r="Q493" s="209"/>
      <c r="R493" s="209"/>
      <c r="S493" s="209"/>
      <c r="T493" s="210"/>
      <c r="AT493" s="211" t="s">
        <v>178</v>
      </c>
      <c r="AU493" s="211" t="s">
        <v>85</v>
      </c>
      <c r="AV493" s="13" t="s">
        <v>85</v>
      </c>
      <c r="AW493" s="13" t="s">
        <v>32</v>
      </c>
      <c r="AX493" s="13" t="s">
        <v>76</v>
      </c>
      <c r="AY493" s="211" t="s">
        <v>166</v>
      </c>
    </row>
    <row r="494" spans="2:51" s="13" customFormat="1" ht="11.25">
      <c r="B494" s="200"/>
      <c r="C494" s="201"/>
      <c r="D494" s="202" t="s">
        <v>178</v>
      </c>
      <c r="E494" s="203" t="s">
        <v>1</v>
      </c>
      <c r="F494" s="204" t="s">
        <v>1021</v>
      </c>
      <c r="G494" s="201"/>
      <c r="H494" s="205">
        <v>3.6</v>
      </c>
      <c r="I494" s="206"/>
      <c r="J494" s="201"/>
      <c r="K494" s="201"/>
      <c r="L494" s="207"/>
      <c r="M494" s="208"/>
      <c r="N494" s="209"/>
      <c r="O494" s="209"/>
      <c r="P494" s="209"/>
      <c r="Q494" s="209"/>
      <c r="R494" s="209"/>
      <c r="S494" s="209"/>
      <c r="T494" s="210"/>
      <c r="AT494" s="211" t="s">
        <v>178</v>
      </c>
      <c r="AU494" s="211" t="s">
        <v>85</v>
      </c>
      <c r="AV494" s="13" t="s">
        <v>85</v>
      </c>
      <c r="AW494" s="13" t="s">
        <v>32</v>
      </c>
      <c r="AX494" s="13" t="s">
        <v>76</v>
      </c>
      <c r="AY494" s="211" t="s">
        <v>166</v>
      </c>
    </row>
    <row r="495" spans="2:51" s="13" customFormat="1" ht="11.25">
      <c r="B495" s="200"/>
      <c r="C495" s="201"/>
      <c r="D495" s="202" t="s">
        <v>178</v>
      </c>
      <c r="E495" s="203" t="s">
        <v>1</v>
      </c>
      <c r="F495" s="204" t="s">
        <v>1022</v>
      </c>
      <c r="G495" s="201"/>
      <c r="H495" s="205">
        <v>17.56</v>
      </c>
      <c r="I495" s="206"/>
      <c r="J495" s="201"/>
      <c r="K495" s="201"/>
      <c r="L495" s="207"/>
      <c r="M495" s="208"/>
      <c r="N495" s="209"/>
      <c r="O495" s="209"/>
      <c r="P495" s="209"/>
      <c r="Q495" s="209"/>
      <c r="R495" s="209"/>
      <c r="S495" s="209"/>
      <c r="T495" s="210"/>
      <c r="AT495" s="211" t="s">
        <v>178</v>
      </c>
      <c r="AU495" s="211" t="s">
        <v>85</v>
      </c>
      <c r="AV495" s="13" t="s">
        <v>85</v>
      </c>
      <c r="AW495" s="13" t="s">
        <v>32</v>
      </c>
      <c r="AX495" s="13" t="s">
        <v>76</v>
      </c>
      <c r="AY495" s="211" t="s">
        <v>166</v>
      </c>
    </row>
    <row r="496" spans="1:65" s="2" customFormat="1" ht="24.2" customHeight="1">
      <c r="A496" s="32"/>
      <c r="B496" s="33"/>
      <c r="C496" s="187" t="s">
        <v>101</v>
      </c>
      <c r="D496" s="187" t="s">
        <v>167</v>
      </c>
      <c r="E496" s="188" t="s">
        <v>1023</v>
      </c>
      <c r="F496" s="189" t="s">
        <v>1024</v>
      </c>
      <c r="G496" s="190" t="s">
        <v>697</v>
      </c>
      <c r="H496" s="229"/>
      <c r="I496" s="192"/>
      <c r="J496" s="193">
        <f>ROUND(I496*H496,2)</f>
        <v>0</v>
      </c>
      <c r="K496" s="189" t="s">
        <v>274</v>
      </c>
      <c r="L496" s="37"/>
      <c r="M496" s="194" t="s">
        <v>1</v>
      </c>
      <c r="N496" s="195" t="s">
        <v>41</v>
      </c>
      <c r="O496" s="69"/>
      <c r="P496" s="196">
        <f>O496*H496</f>
        <v>0</v>
      </c>
      <c r="Q496" s="196">
        <v>0</v>
      </c>
      <c r="R496" s="196">
        <f>Q496*H496</f>
        <v>0</v>
      </c>
      <c r="S496" s="196">
        <v>0</v>
      </c>
      <c r="T496" s="197">
        <f>S496*H496</f>
        <v>0</v>
      </c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R496" s="198" t="s">
        <v>183</v>
      </c>
      <c r="AT496" s="198" t="s">
        <v>167</v>
      </c>
      <c r="AU496" s="198" t="s">
        <v>85</v>
      </c>
      <c r="AY496" s="15" t="s">
        <v>166</v>
      </c>
      <c r="BE496" s="199">
        <f>IF(N496="základní",J496,0)</f>
        <v>0</v>
      </c>
      <c r="BF496" s="199">
        <f>IF(N496="snížená",J496,0)</f>
        <v>0</v>
      </c>
      <c r="BG496" s="199">
        <f>IF(N496="zákl. přenesená",J496,0)</f>
        <v>0</v>
      </c>
      <c r="BH496" s="199">
        <f>IF(N496="sníž. přenesená",J496,0)</f>
        <v>0</v>
      </c>
      <c r="BI496" s="199">
        <f>IF(N496="nulová",J496,0)</f>
        <v>0</v>
      </c>
      <c r="BJ496" s="15" t="s">
        <v>83</v>
      </c>
      <c r="BK496" s="199">
        <f>ROUND(I496*H496,2)</f>
        <v>0</v>
      </c>
      <c r="BL496" s="15" t="s">
        <v>183</v>
      </c>
      <c r="BM496" s="198" t="s">
        <v>1025</v>
      </c>
    </row>
    <row r="497" spans="2:63" s="12" customFormat="1" ht="22.9" customHeight="1">
      <c r="B497" s="173"/>
      <c r="C497" s="174"/>
      <c r="D497" s="175" t="s">
        <v>75</v>
      </c>
      <c r="E497" s="212" t="s">
        <v>1026</v>
      </c>
      <c r="F497" s="212" t="s">
        <v>1027</v>
      </c>
      <c r="G497" s="174"/>
      <c r="H497" s="174"/>
      <c r="I497" s="177"/>
      <c r="J497" s="213">
        <f>BK497</f>
        <v>0</v>
      </c>
      <c r="K497" s="174"/>
      <c r="L497" s="179"/>
      <c r="M497" s="180"/>
      <c r="N497" s="181"/>
      <c r="O497" s="181"/>
      <c r="P497" s="182">
        <f>SUM(P498:P522)</f>
        <v>0</v>
      </c>
      <c r="Q497" s="181"/>
      <c r="R497" s="182">
        <f>SUM(R498:R522)</f>
        <v>0.16122519000000002</v>
      </c>
      <c r="S497" s="181"/>
      <c r="T497" s="183">
        <f>SUM(T498:T522)</f>
        <v>0</v>
      </c>
      <c r="AR497" s="184" t="s">
        <v>85</v>
      </c>
      <c r="AT497" s="185" t="s">
        <v>75</v>
      </c>
      <c r="AU497" s="185" t="s">
        <v>83</v>
      </c>
      <c r="AY497" s="184" t="s">
        <v>166</v>
      </c>
      <c r="BK497" s="186">
        <f>SUM(BK498:BK522)</f>
        <v>0</v>
      </c>
    </row>
    <row r="498" spans="1:65" s="2" customFormat="1" ht="24.2" customHeight="1">
      <c r="A498" s="32"/>
      <c r="B498" s="33"/>
      <c r="C498" s="187" t="s">
        <v>1028</v>
      </c>
      <c r="D498" s="187" t="s">
        <v>167</v>
      </c>
      <c r="E498" s="188" t="s">
        <v>1029</v>
      </c>
      <c r="F498" s="189" t="s">
        <v>1030</v>
      </c>
      <c r="G498" s="190" t="s">
        <v>297</v>
      </c>
      <c r="H498" s="191">
        <v>329.031</v>
      </c>
      <c r="I498" s="192"/>
      <c r="J498" s="193">
        <f>ROUND(I498*H498,2)</f>
        <v>0</v>
      </c>
      <c r="K498" s="189" t="s">
        <v>274</v>
      </c>
      <c r="L498" s="37"/>
      <c r="M498" s="194" t="s">
        <v>1</v>
      </c>
      <c r="N498" s="195" t="s">
        <v>41</v>
      </c>
      <c r="O498" s="69"/>
      <c r="P498" s="196">
        <f>O498*H498</f>
        <v>0</v>
      </c>
      <c r="Q498" s="196">
        <v>0.0002</v>
      </c>
      <c r="R498" s="196">
        <f>Q498*H498</f>
        <v>0.06580620000000001</v>
      </c>
      <c r="S498" s="196">
        <v>0</v>
      </c>
      <c r="T498" s="197">
        <f>S498*H498</f>
        <v>0</v>
      </c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R498" s="198" t="s">
        <v>183</v>
      </c>
      <c r="AT498" s="198" t="s">
        <v>167</v>
      </c>
      <c r="AU498" s="198" t="s">
        <v>85</v>
      </c>
      <c r="AY498" s="15" t="s">
        <v>166</v>
      </c>
      <c r="BE498" s="199">
        <f>IF(N498="základní",J498,0)</f>
        <v>0</v>
      </c>
      <c r="BF498" s="199">
        <f>IF(N498="snížená",J498,0)</f>
        <v>0</v>
      </c>
      <c r="BG498" s="199">
        <f>IF(N498="zákl. přenesená",J498,0)</f>
        <v>0</v>
      </c>
      <c r="BH498" s="199">
        <f>IF(N498="sníž. přenesená",J498,0)</f>
        <v>0</v>
      </c>
      <c r="BI498" s="199">
        <f>IF(N498="nulová",J498,0)</f>
        <v>0</v>
      </c>
      <c r="BJ498" s="15" t="s">
        <v>83</v>
      </c>
      <c r="BK498" s="199">
        <f>ROUND(I498*H498,2)</f>
        <v>0</v>
      </c>
      <c r="BL498" s="15" t="s">
        <v>183</v>
      </c>
      <c r="BM498" s="198" t="s">
        <v>1031</v>
      </c>
    </row>
    <row r="499" spans="2:51" s="13" customFormat="1" ht="11.25">
      <c r="B499" s="200"/>
      <c r="C499" s="201"/>
      <c r="D499" s="202" t="s">
        <v>178</v>
      </c>
      <c r="E499" s="203" t="s">
        <v>1</v>
      </c>
      <c r="F499" s="204" t="s">
        <v>1032</v>
      </c>
      <c r="G499" s="201"/>
      <c r="H499" s="205">
        <v>72</v>
      </c>
      <c r="I499" s="206"/>
      <c r="J499" s="201"/>
      <c r="K499" s="201"/>
      <c r="L499" s="207"/>
      <c r="M499" s="208"/>
      <c r="N499" s="209"/>
      <c r="O499" s="209"/>
      <c r="P499" s="209"/>
      <c r="Q499" s="209"/>
      <c r="R499" s="209"/>
      <c r="S499" s="209"/>
      <c r="T499" s="210"/>
      <c r="AT499" s="211" t="s">
        <v>178</v>
      </c>
      <c r="AU499" s="211" t="s">
        <v>85</v>
      </c>
      <c r="AV499" s="13" t="s">
        <v>85</v>
      </c>
      <c r="AW499" s="13" t="s">
        <v>32</v>
      </c>
      <c r="AX499" s="13" t="s">
        <v>76</v>
      </c>
      <c r="AY499" s="211" t="s">
        <v>166</v>
      </c>
    </row>
    <row r="500" spans="2:51" s="13" customFormat="1" ht="11.25">
      <c r="B500" s="200"/>
      <c r="C500" s="201"/>
      <c r="D500" s="202" t="s">
        <v>178</v>
      </c>
      <c r="E500" s="203" t="s">
        <v>1</v>
      </c>
      <c r="F500" s="204" t="s">
        <v>1033</v>
      </c>
      <c r="G500" s="201"/>
      <c r="H500" s="205">
        <v>20.88</v>
      </c>
      <c r="I500" s="206"/>
      <c r="J500" s="201"/>
      <c r="K500" s="201"/>
      <c r="L500" s="207"/>
      <c r="M500" s="208"/>
      <c r="N500" s="209"/>
      <c r="O500" s="209"/>
      <c r="P500" s="209"/>
      <c r="Q500" s="209"/>
      <c r="R500" s="209"/>
      <c r="S500" s="209"/>
      <c r="T500" s="210"/>
      <c r="AT500" s="211" t="s">
        <v>178</v>
      </c>
      <c r="AU500" s="211" t="s">
        <v>85</v>
      </c>
      <c r="AV500" s="13" t="s">
        <v>85</v>
      </c>
      <c r="AW500" s="13" t="s">
        <v>32</v>
      </c>
      <c r="AX500" s="13" t="s">
        <v>76</v>
      </c>
      <c r="AY500" s="211" t="s">
        <v>166</v>
      </c>
    </row>
    <row r="501" spans="2:51" s="13" customFormat="1" ht="11.25">
      <c r="B501" s="200"/>
      <c r="C501" s="201"/>
      <c r="D501" s="202" t="s">
        <v>178</v>
      </c>
      <c r="E501" s="203" t="s">
        <v>1</v>
      </c>
      <c r="F501" s="204" t="s">
        <v>1034</v>
      </c>
      <c r="G501" s="201"/>
      <c r="H501" s="205">
        <v>4.165</v>
      </c>
      <c r="I501" s="206"/>
      <c r="J501" s="201"/>
      <c r="K501" s="201"/>
      <c r="L501" s="207"/>
      <c r="M501" s="208"/>
      <c r="N501" s="209"/>
      <c r="O501" s="209"/>
      <c r="P501" s="209"/>
      <c r="Q501" s="209"/>
      <c r="R501" s="209"/>
      <c r="S501" s="209"/>
      <c r="T501" s="210"/>
      <c r="AT501" s="211" t="s">
        <v>178</v>
      </c>
      <c r="AU501" s="211" t="s">
        <v>85</v>
      </c>
      <c r="AV501" s="13" t="s">
        <v>85</v>
      </c>
      <c r="AW501" s="13" t="s">
        <v>32</v>
      </c>
      <c r="AX501" s="13" t="s">
        <v>76</v>
      </c>
      <c r="AY501" s="211" t="s">
        <v>166</v>
      </c>
    </row>
    <row r="502" spans="2:51" s="13" customFormat="1" ht="11.25">
      <c r="B502" s="200"/>
      <c r="C502" s="201"/>
      <c r="D502" s="202" t="s">
        <v>178</v>
      </c>
      <c r="E502" s="203" t="s">
        <v>1</v>
      </c>
      <c r="F502" s="204" t="s">
        <v>1035</v>
      </c>
      <c r="G502" s="201"/>
      <c r="H502" s="205">
        <v>33.6</v>
      </c>
      <c r="I502" s="206"/>
      <c r="J502" s="201"/>
      <c r="K502" s="201"/>
      <c r="L502" s="207"/>
      <c r="M502" s="208"/>
      <c r="N502" s="209"/>
      <c r="O502" s="209"/>
      <c r="P502" s="209"/>
      <c r="Q502" s="209"/>
      <c r="R502" s="209"/>
      <c r="S502" s="209"/>
      <c r="T502" s="210"/>
      <c r="AT502" s="211" t="s">
        <v>178</v>
      </c>
      <c r="AU502" s="211" t="s">
        <v>85</v>
      </c>
      <c r="AV502" s="13" t="s">
        <v>85</v>
      </c>
      <c r="AW502" s="13" t="s">
        <v>32</v>
      </c>
      <c r="AX502" s="13" t="s">
        <v>76</v>
      </c>
      <c r="AY502" s="211" t="s">
        <v>166</v>
      </c>
    </row>
    <row r="503" spans="2:51" s="13" customFormat="1" ht="11.25">
      <c r="B503" s="200"/>
      <c r="C503" s="201"/>
      <c r="D503" s="202" t="s">
        <v>178</v>
      </c>
      <c r="E503" s="203" t="s">
        <v>1</v>
      </c>
      <c r="F503" s="204" t="s">
        <v>1036</v>
      </c>
      <c r="G503" s="201"/>
      <c r="H503" s="205">
        <v>1.82</v>
      </c>
      <c r="I503" s="206"/>
      <c r="J503" s="201"/>
      <c r="K503" s="201"/>
      <c r="L503" s="207"/>
      <c r="M503" s="208"/>
      <c r="N503" s="209"/>
      <c r="O503" s="209"/>
      <c r="P503" s="209"/>
      <c r="Q503" s="209"/>
      <c r="R503" s="209"/>
      <c r="S503" s="209"/>
      <c r="T503" s="210"/>
      <c r="AT503" s="211" t="s">
        <v>178</v>
      </c>
      <c r="AU503" s="211" t="s">
        <v>85</v>
      </c>
      <c r="AV503" s="13" t="s">
        <v>85</v>
      </c>
      <c r="AW503" s="13" t="s">
        <v>32</v>
      </c>
      <c r="AX503" s="13" t="s">
        <v>76</v>
      </c>
      <c r="AY503" s="211" t="s">
        <v>166</v>
      </c>
    </row>
    <row r="504" spans="2:51" s="13" customFormat="1" ht="11.25">
      <c r="B504" s="200"/>
      <c r="C504" s="201"/>
      <c r="D504" s="202" t="s">
        <v>178</v>
      </c>
      <c r="E504" s="203" t="s">
        <v>1</v>
      </c>
      <c r="F504" s="204" t="s">
        <v>1037</v>
      </c>
      <c r="G504" s="201"/>
      <c r="H504" s="205">
        <v>41.52</v>
      </c>
      <c r="I504" s="206"/>
      <c r="J504" s="201"/>
      <c r="K504" s="201"/>
      <c r="L504" s="207"/>
      <c r="M504" s="208"/>
      <c r="N504" s="209"/>
      <c r="O504" s="209"/>
      <c r="P504" s="209"/>
      <c r="Q504" s="209"/>
      <c r="R504" s="209"/>
      <c r="S504" s="209"/>
      <c r="T504" s="210"/>
      <c r="AT504" s="211" t="s">
        <v>178</v>
      </c>
      <c r="AU504" s="211" t="s">
        <v>85</v>
      </c>
      <c r="AV504" s="13" t="s">
        <v>85</v>
      </c>
      <c r="AW504" s="13" t="s">
        <v>32</v>
      </c>
      <c r="AX504" s="13" t="s">
        <v>76</v>
      </c>
      <c r="AY504" s="211" t="s">
        <v>166</v>
      </c>
    </row>
    <row r="505" spans="2:51" s="13" customFormat="1" ht="11.25">
      <c r="B505" s="200"/>
      <c r="C505" s="201"/>
      <c r="D505" s="202" t="s">
        <v>178</v>
      </c>
      <c r="E505" s="203" t="s">
        <v>1</v>
      </c>
      <c r="F505" s="204" t="s">
        <v>1038</v>
      </c>
      <c r="G505" s="201"/>
      <c r="H505" s="205">
        <v>21.84</v>
      </c>
      <c r="I505" s="206"/>
      <c r="J505" s="201"/>
      <c r="K505" s="201"/>
      <c r="L505" s="207"/>
      <c r="M505" s="208"/>
      <c r="N505" s="209"/>
      <c r="O505" s="209"/>
      <c r="P505" s="209"/>
      <c r="Q505" s="209"/>
      <c r="R505" s="209"/>
      <c r="S505" s="209"/>
      <c r="T505" s="210"/>
      <c r="AT505" s="211" t="s">
        <v>178</v>
      </c>
      <c r="AU505" s="211" t="s">
        <v>85</v>
      </c>
      <c r="AV505" s="13" t="s">
        <v>85</v>
      </c>
      <c r="AW505" s="13" t="s">
        <v>32</v>
      </c>
      <c r="AX505" s="13" t="s">
        <v>76</v>
      </c>
      <c r="AY505" s="211" t="s">
        <v>166</v>
      </c>
    </row>
    <row r="506" spans="2:51" s="13" customFormat="1" ht="11.25">
      <c r="B506" s="200"/>
      <c r="C506" s="201"/>
      <c r="D506" s="202" t="s">
        <v>178</v>
      </c>
      <c r="E506" s="203" t="s">
        <v>1</v>
      </c>
      <c r="F506" s="204" t="s">
        <v>1039</v>
      </c>
      <c r="G506" s="201"/>
      <c r="H506" s="205">
        <v>23.28</v>
      </c>
      <c r="I506" s="206"/>
      <c r="J506" s="201"/>
      <c r="K506" s="201"/>
      <c r="L506" s="207"/>
      <c r="M506" s="208"/>
      <c r="N506" s="209"/>
      <c r="O506" s="209"/>
      <c r="P506" s="209"/>
      <c r="Q506" s="209"/>
      <c r="R506" s="209"/>
      <c r="S506" s="209"/>
      <c r="T506" s="210"/>
      <c r="AT506" s="211" t="s">
        <v>178</v>
      </c>
      <c r="AU506" s="211" t="s">
        <v>85</v>
      </c>
      <c r="AV506" s="13" t="s">
        <v>85</v>
      </c>
      <c r="AW506" s="13" t="s">
        <v>32</v>
      </c>
      <c r="AX506" s="13" t="s">
        <v>76</v>
      </c>
      <c r="AY506" s="211" t="s">
        <v>166</v>
      </c>
    </row>
    <row r="507" spans="2:51" s="13" customFormat="1" ht="11.25">
      <c r="B507" s="200"/>
      <c r="C507" s="201"/>
      <c r="D507" s="202" t="s">
        <v>178</v>
      </c>
      <c r="E507" s="203" t="s">
        <v>1</v>
      </c>
      <c r="F507" s="204" t="s">
        <v>1040</v>
      </c>
      <c r="G507" s="201"/>
      <c r="H507" s="205">
        <v>2.275</v>
      </c>
      <c r="I507" s="206"/>
      <c r="J507" s="201"/>
      <c r="K507" s="201"/>
      <c r="L507" s="207"/>
      <c r="M507" s="208"/>
      <c r="N507" s="209"/>
      <c r="O507" s="209"/>
      <c r="P507" s="209"/>
      <c r="Q507" s="209"/>
      <c r="R507" s="209"/>
      <c r="S507" s="209"/>
      <c r="T507" s="210"/>
      <c r="AT507" s="211" t="s">
        <v>178</v>
      </c>
      <c r="AU507" s="211" t="s">
        <v>85</v>
      </c>
      <c r="AV507" s="13" t="s">
        <v>85</v>
      </c>
      <c r="AW507" s="13" t="s">
        <v>32</v>
      </c>
      <c r="AX507" s="13" t="s">
        <v>76</v>
      </c>
      <c r="AY507" s="211" t="s">
        <v>166</v>
      </c>
    </row>
    <row r="508" spans="2:51" s="13" customFormat="1" ht="11.25">
      <c r="B508" s="200"/>
      <c r="C508" s="201"/>
      <c r="D508" s="202" t="s">
        <v>178</v>
      </c>
      <c r="E508" s="203" t="s">
        <v>1</v>
      </c>
      <c r="F508" s="204" t="s">
        <v>1041</v>
      </c>
      <c r="G508" s="201"/>
      <c r="H508" s="205">
        <v>1.715</v>
      </c>
      <c r="I508" s="206"/>
      <c r="J508" s="201"/>
      <c r="K508" s="201"/>
      <c r="L508" s="207"/>
      <c r="M508" s="208"/>
      <c r="N508" s="209"/>
      <c r="O508" s="209"/>
      <c r="P508" s="209"/>
      <c r="Q508" s="209"/>
      <c r="R508" s="209"/>
      <c r="S508" s="209"/>
      <c r="T508" s="210"/>
      <c r="AT508" s="211" t="s">
        <v>178</v>
      </c>
      <c r="AU508" s="211" t="s">
        <v>85</v>
      </c>
      <c r="AV508" s="13" t="s">
        <v>85</v>
      </c>
      <c r="AW508" s="13" t="s">
        <v>32</v>
      </c>
      <c r="AX508" s="13" t="s">
        <v>76</v>
      </c>
      <c r="AY508" s="211" t="s">
        <v>166</v>
      </c>
    </row>
    <row r="509" spans="2:51" s="13" customFormat="1" ht="11.25">
      <c r="B509" s="200"/>
      <c r="C509" s="201"/>
      <c r="D509" s="202" t="s">
        <v>178</v>
      </c>
      <c r="E509" s="203" t="s">
        <v>1</v>
      </c>
      <c r="F509" s="204" t="s">
        <v>1042</v>
      </c>
      <c r="G509" s="201"/>
      <c r="H509" s="205">
        <v>1.995</v>
      </c>
      <c r="I509" s="206"/>
      <c r="J509" s="201"/>
      <c r="K509" s="201"/>
      <c r="L509" s="207"/>
      <c r="M509" s="208"/>
      <c r="N509" s="209"/>
      <c r="O509" s="209"/>
      <c r="P509" s="209"/>
      <c r="Q509" s="209"/>
      <c r="R509" s="209"/>
      <c r="S509" s="209"/>
      <c r="T509" s="210"/>
      <c r="AT509" s="211" t="s">
        <v>178</v>
      </c>
      <c r="AU509" s="211" t="s">
        <v>85</v>
      </c>
      <c r="AV509" s="13" t="s">
        <v>85</v>
      </c>
      <c r="AW509" s="13" t="s">
        <v>32</v>
      </c>
      <c r="AX509" s="13" t="s">
        <v>76</v>
      </c>
      <c r="AY509" s="211" t="s">
        <v>166</v>
      </c>
    </row>
    <row r="510" spans="2:51" s="13" customFormat="1" ht="11.25">
      <c r="B510" s="200"/>
      <c r="C510" s="201"/>
      <c r="D510" s="202" t="s">
        <v>178</v>
      </c>
      <c r="E510" s="203" t="s">
        <v>1</v>
      </c>
      <c r="F510" s="204" t="s">
        <v>1043</v>
      </c>
      <c r="G510" s="201"/>
      <c r="H510" s="205">
        <v>23.04</v>
      </c>
      <c r="I510" s="206"/>
      <c r="J510" s="201"/>
      <c r="K510" s="201"/>
      <c r="L510" s="207"/>
      <c r="M510" s="208"/>
      <c r="N510" s="209"/>
      <c r="O510" s="209"/>
      <c r="P510" s="209"/>
      <c r="Q510" s="209"/>
      <c r="R510" s="209"/>
      <c r="S510" s="209"/>
      <c r="T510" s="210"/>
      <c r="AT510" s="211" t="s">
        <v>178</v>
      </c>
      <c r="AU510" s="211" t="s">
        <v>85</v>
      </c>
      <c r="AV510" s="13" t="s">
        <v>85</v>
      </c>
      <c r="AW510" s="13" t="s">
        <v>32</v>
      </c>
      <c r="AX510" s="13" t="s">
        <v>76</v>
      </c>
      <c r="AY510" s="211" t="s">
        <v>166</v>
      </c>
    </row>
    <row r="511" spans="2:51" s="13" customFormat="1" ht="11.25">
      <c r="B511" s="200"/>
      <c r="C511" s="201"/>
      <c r="D511" s="202" t="s">
        <v>178</v>
      </c>
      <c r="E511" s="203" t="s">
        <v>1</v>
      </c>
      <c r="F511" s="204" t="s">
        <v>1044</v>
      </c>
      <c r="G511" s="201"/>
      <c r="H511" s="205">
        <v>1.89</v>
      </c>
      <c r="I511" s="206"/>
      <c r="J511" s="201"/>
      <c r="K511" s="201"/>
      <c r="L511" s="207"/>
      <c r="M511" s="208"/>
      <c r="N511" s="209"/>
      <c r="O511" s="209"/>
      <c r="P511" s="209"/>
      <c r="Q511" s="209"/>
      <c r="R511" s="209"/>
      <c r="S511" s="209"/>
      <c r="T511" s="210"/>
      <c r="AT511" s="211" t="s">
        <v>178</v>
      </c>
      <c r="AU511" s="211" t="s">
        <v>85</v>
      </c>
      <c r="AV511" s="13" t="s">
        <v>85</v>
      </c>
      <c r="AW511" s="13" t="s">
        <v>32</v>
      </c>
      <c r="AX511" s="13" t="s">
        <v>76</v>
      </c>
      <c r="AY511" s="211" t="s">
        <v>166</v>
      </c>
    </row>
    <row r="512" spans="2:51" s="13" customFormat="1" ht="11.25">
      <c r="B512" s="200"/>
      <c r="C512" s="201"/>
      <c r="D512" s="202" t="s">
        <v>178</v>
      </c>
      <c r="E512" s="203" t="s">
        <v>1</v>
      </c>
      <c r="F512" s="204" t="s">
        <v>1045</v>
      </c>
      <c r="G512" s="201"/>
      <c r="H512" s="205">
        <v>1.82</v>
      </c>
      <c r="I512" s="206"/>
      <c r="J512" s="201"/>
      <c r="K512" s="201"/>
      <c r="L512" s="207"/>
      <c r="M512" s="208"/>
      <c r="N512" s="209"/>
      <c r="O512" s="209"/>
      <c r="P512" s="209"/>
      <c r="Q512" s="209"/>
      <c r="R512" s="209"/>
      <c r="S512" s="209"/>
      <c r="T512" s="210"/>
      <c r="AT512" s="211" t="s">
        <v>178</v>
      </c>
      <c r="AU512" s="211" t="s">
        <v>85</v>
      </c>
      <c r="AV512" s="13" t="s">
        <v>85</v>
      </c>
      <c r="AW512" s="13" t="s">
        <v>32</v>
      </c>
      <c r="AX512" s="13" t="s">
        <v>76</v>
      </c>
      <c r="AY512" s="211" t="s">
        <v>166</v>
      </c>
    </row>
    <row r="513" spans="2:51" s="13" customFormat="1" ht="11.25">
      <c r="B513" s="200"/>
      <c r="C513" s="201"/>
      <c r="D513" s="202" t="s">
        <v>178</v>
      </c>
      <c r="E513" s="203" t="s">
        <v>1</v>
      </c>
      <c r="F513" s="204" t="s">
        <v>1046</v>
      </c>
      <c r="G513" s="201"/>
      <c r="H513" s="205">
        <v>2.695</v>
      </c>
      <c r="I513" s="206"/>
      <c r="J513" s="201"/>
      <c r="K513" s="201"/>
      <c r="L513" s="207"/>
      <c r="M513" s="208"/>
      <c r="N513" s="209"/>
      <c r="O513" s="209"/>
      <c r="P513" s="209"/>
      <c r="Q513" s="209"/>
      <c r="R513" s="209"/>
      <c r="S513" s="209"/>
      <c r="T513" s="210"/>
      <c r="AT513" s="211" t="s">
        <v>178</v>
      </c>
      <c r="AU513" s="211" t="s">
        <v>85</v>
      </c>
      <c r="AV513" s="13" t="s">
        <v>85</v>
      </c>
      <c r="AW513" s="13" t="s">
        <v>32</v>
      </c>
      <c r="AX513" s="13" t="s">
        <v>76</v>
      </c>
      <c r="AY513" s="211" t="s">
        <v>166</v>
      </c>
    </row>
    <row r="514" spans="2:51" s="13" customFormat="1" ht="11.25">
      <c r="B514" s="200"/>
      <c r="C514" s="201"/>
      <c r="D514" s="202" t="s">
        <v>178</v>
      </c>
      <c r="E514" s="203" t="s">
        <v>1</v>
      </c>
      <c r="F514" s="204" t="s">
        <v>1047</v>
      </c>
      <c r="G514" s="201"/>
      <c r="H514" s="205">
        <v>41.52</v>
      </c>
      <c r="I514" s="206"/>
      <c r="J514" s="201"/>
      <c r="K514" s="201"/>
      <c r="L514" s="207"/>
      <c r="M514" s="208"/>
      <c r="N514" s="209"/>
      <c r="O514" s="209"/>
      <c r="P514" s="209"/>
      <c r="Q514" s="209"/>
      <c r="R514" s="209"/>
      <c r="S514" s="209"/>
      <c r="T514" s="210"/>
      <c r="AT514" s="211" t="s">
        <v>178</v>
      </c>
      <c r="AU514" s="211" t="s">
        <v>85</v>
      </c>
      <c r="AV514" s="13" t="s">
        <v>85</v>
      </c>
      <c r="AW514" s="13" t="s">
        <v>32</v>
      </c>
      <c r="AX514" s="13" t="s">
        <v>76</v>
      </c>
      <c r="AY514" s="211" t="s">
        <v>166</v>
      </c>
    </row>
    <row r="515" spans="2:51" s="13" customFormat="1" ht="11.25">
      <c r="B515" s="200"/>
      <c r="C515" s="201"/>
      <c r="D515" s="202" t="s">
        <v>178</v>
      </c>
      <c r="E515" s="203" t="s">
        <v>1</v>
      </c>
      <c r="F515" s="204" t="s">
        <v>1048</v>
      </c>
      <c r="G515" s="201"/>
      <c r="H515" s="205">
        <v>2.03</v>
      </c>
      <c r="I515" s="206"/>
      <c r="J515" s="201"/>
      <c r="K515" s="201"/>
      <c r="L515" s="207"/>
      <c r="M515" s="208"/>
      <c r="N515" s="209"/>
      <c r="O515" s="209"/>
      <c r="P515" s="209"/>
      <c r="Q515" s="209"/>
      <c r="R515" s="209"/>
      <c r="S515" s="209"/>
      <c r="T515" s="210"/>
      <c r="AT515" s="211" t="s">
        <v>178</v>
      </c>
      <c r="AU515" s="211" t="s">
        <v>85</v>
      </c>
      <c r="AV515" s="13" t="s">
        <v>85</v>
      </c>
      <c r="AW515" s="13" t="s">
        <v>32</v>
      </c>
      <c r="AX515" s="13" t="s">
        <v>76</v>
      </c>
      <c r="AY515" s="211" t="s">
        <v>166</v>
      </c>
    </row>
    <row r="516" spans="2:51" s="13" customFormat="1" ht="11.25">
      <c r="B516" s="200"/>
      <c r="C516" s="201"/>
      <c r="D516" s="202" t="s">
        <v>178</v>
      </c>
      <c r="E516" s="203" t="s">
        <v>1</v>
      </c>
      <c r="F516" s="204" t="s">
        <v>1049</v>
      </c>
      <c r="G516" s="201"/>
      <c r="H516" s="205">
        <v>1.89</v>
      </c>
      <c r="I516" s="206"/>
      <c r="J516" s="201"/>
      <c r="K516" s="201"/>
      <c r="L516" s="207"/>
      <c r="M516" s="208"/>
      <c r="N516" s="209"/>
      <c r="O516" s="209"/>
      <c r="P516" s="209"/>
      <c r="Q516" s="209"/>
      <c r="R516" s="209"/>
      <c r="S516" s="209"/>
      <c r="T516" s="210"/>
      <c r="AT516" s="211" t="s">
        <v>178</v>
      </c>
      <c r="AU516" s="211" t="s">
        <v>85</v>
      </c>
      <c r="AV516" s="13" t="s">
        <v>85</v>
      </c>
      <c r="AW516" s="13" t="s">
        <v>32</v>
      </c>
      <c r="AX516" s="13" t="s">
        <v>76</v>
      </c>
      <c r="AY516" s="211" t="s">
        <v>166</v>
      </c>
    </row>
    <row r="517" spans="2:51" s="13" customFormat="1" ht="11.25">
      <c r="B517" s="200"/>
      <c r="C517" s="201"/>
      <c r="D517" s="202" t="s">
        <v>178</v>
      </c>
      <c r="E517" s="203" t="s">
        <v>1</v>
      </c>
      <c r="F517" s="204" t="s">
        <v>1050</v>
      </c>
      <c r="G517" s="201"/>
      <c r="H517" s="205">
        <v>1.54</v>
      </c>
      <c r="I517" s="206"/>
      <c r="J517" s="201"/>
      <c r="K517" s="201"/>
      <c r="L517" s="207"/>
      <c r="M517" s="208"/>
      <c r="N517" s="209"/>
      <c r="O517" s="209"/>
      <c r="P517" s="209"/>
      <c r="Q517" s="209"/>
      <c r="R517" s="209"/>
      <c r="S517" s="209"/>
      <c r="T517" s="210"/>
      <c r="AT517" s="211" t="s">
        <v>178</v>
      </c>
      <c r="AU517" s="211" t="s">
        <v>85</v>
      </c>
      <c r="AV517" s="13" t="s">
        <v>85</v>
      </c>
      <c r="AW517" s="13" t="s">
        <v>32</v>
      </c>
      <c r="AX517" s="13" t="s">
        <v>76</v>
      </c>
      <c r="AY517" s="211" t="s">
        <v>166</v>
      </c>
    </row>
    <row r="518" spans="2:51" s="13" customFormat="1" ht="11.25">
      <c r="B518" s="200"/>
      <c r="C518" s="201"/>
      <c r="D518" s="202" t="s">
        <v>178</v>
      </c>
      <c r="E518" s="203" t="s">
        <v>1</v>
      </c>
      <c r="F518" s="204" t="s">
        <v>1051</v>
      </c>
      <c r="G518" s="201"/>
      <c r="H518" s="205">
        <v>2.1</v>
      </c>
      <c r="I518" s="206"/>
      <c r="J518" s="201"/>
      <c r="K518" s="201"/>
      <c r="L518" s="207"/>
      <c r="M518" s="208"/>
      <c r="N518" s="209"/>
      <c r="O518" s="209"/>
      <c r="P518" s="209"/>
      <c r="Q518" s="209"/>
      <c r="R518" s="209"/>
      <c r="S518" s="209"/>
      <c r="T518" s="210"/>
      <c r="AT518" s="211" t="s">
        <v>178</v>
      </c>
      <c r="AU518" s="211" t="s">
        <v>85</v>
      </c>
      <c r="AV518" s="13" t="s">
        <v>85</v>
      </c>
      <c r="AW518" s="13" t="s">
        <v>32</v>
      </c>
      <c r="AX518" s="13" t="s">
        <v>76</v>
      </c>
      <c r="AY518" s="211" t="s">
        <v>166</v>
      </c>
    </row>
    <row r="519" spans="2:51" s="13" customFormat="1" ht="11.25">
      <c r="B519" s="200"/>
      <c r="C519" s="201"/>
      <c r="D519" s="202" t="s">
        <v>178</v>
      </c>
      <c r="E519" s="203" t="s">
        <v>1</v>
      </c>
      <c r="F519" s="204" t="s">
        <v>1052</v>
      </c>
      <c r="G519" s="201"/>
      <c r="H519" s="205">
        <v>1.505</v>
      </c>
      <c r="I519" s="206"/>
      <c r="J519" s="201"/>
      <c r="K519" s="201"/>
      <c r="L519" s="207"/>
      <c r="M519" s="208"/>
      <c r="N519" s="209"/>
      <c r="O519" s="209"/>
      <c r="P519" s="209"/>
      <c r="Q519" s="209"/>
      <c r="R519" s="209"/>
      <c r="S519" s="209"/>
      <c r="T519" s="210"/>
      <c r="AT519" s="211" t="s">
        <v>178</v>
      </c>
      <c r="AU519" s="211" t="s">
        <v>85</v>
      </c>
      <c r="AV519" s="13" t="s">
        <v>85</v>
      </c>
      <c r="AW519" s="13" t="s">
        <v>32</v>
      </c>
      <c r="AX519" s="13" t="s">
        <v>76</v>
      </c>
      <c r="AY519" s="211" t="s">
        <v>166</v>
      </c>
    </row>
    <row r="520" spans="2:51" s="13" customFormat="1" ht="11.25">
      <c r="B520" s="200"/>
      <c r="C520" s="201"/>
      <c r="D520" s="202" t="s">
        <v>178</v>
      </c>
      <c r="E520" s="203" t="s">
        <v>1</v>
      </c>
      <c r="F520" s="204" t="s">
        <v>1053</v>
      </c>
      <c r="G520" s="201"/>
      <c r="H520" s="205">
        <v>6.391</v>
      </c>
      <c r="I520" s="206"/>
      <c r="J520" s="201"/>
      <c r="K520" s="201"/>
      <c r="L520" s="207"/>
      <c r="M520" s="208"/>
      <c r="N520" s="209"/>
      <c r="O520" s="209"/>
      <c r="P520" s="209"/>
      <c r="Q520" s="209"/>
      <c r="R520" s="209"/>
      <c r="S520" s="209"/>
      <c r="T520" s="210"/>
      <c r="AT520" s="211" t="s">
        <v>178</v>
      </c>
      <c r="AU520" s="211" t="s">
        <v>85</v>
      </c>
      <c r="AV520" s="13" t="s">
        <v>85</v>
      </c>
      <c r="AW520" s="13" t="s">
        <v>32</v>
      </c>
      <c r="AX520" s="13" t="s">
        <v>76</v>
      </c>
      <c r="AY520" s="211" t="s">
        <v>166</v>
      </c>
    </row>
    <row r="521" spans="2:51" s="13" customFormat="1" ht="11.25">
      <c r="B521" s="200"/>
      <c r="C521" s="201"/>
      <c r="D521" s="202" t="s">
        <v>178</v>
      </c>
      <c r="E521" s="203" t="s">
        <v>1</v>
      </c>
      <c r="F521" s="204" t="s">
        <v>1054</v>
      </c>
      <c r="G521" s="201"/>
      <c r="H521" s="205">
        <v>17.52</v>
      </c>
      <c r="I521" s="206"/>
      <c r="J521" s="201"/>
      <c r="K521" s="201"/>
      <c r="L521" s="207"/>
      <c r="M521" s="208"/>
      <c r="N521" s="209"/>
      <c r="O521" s="209"/>
      <c r="P521" s="209"/>
      <c r="Q521" s="209"/>
      <c r="R521" s="209"/>
      <c r="S521" s="209"/>
      <c r="T521" s="210"/>
      <c r="AT521" s="211" t="s">
        <v>178</v>
      </c>
      <c r="AU521" s="211" t="s">
        <v>85</v>
      </c>
      <c r="AV521" s="13" t="s">
        <v>85</v>
      </c>
      <c r="AW521" s="13" t="s">
        <v>32</v>
      </c>
      <c r="AX521" s="13" t="s">
        <v>76</v>
      </c>
      <c r="AY521" s="211" t="s">
        <v>166</v>
      </c>
    </row>
    <row r="522" spans="1:65" s="2" customFormat="1" ht="24.2" customHeight="1">
      <c r="A522" s="32"/>
      <c r="B522" s="33"/>
      <c r="C522" s="187" t="s">
        <v>1055</v>
      </c>
      <c r="D522" s="187" t="s">
        <v>167</v>
      </c>
      <c r="E522" s="188" t="s">
        <v>1056</v>
      </c>
      <c r="F522" s="189" t="s">
        <v>1057</v>
      </c>
      <c r="G522" s="190" t="s">
        <v>297</v>
      </c>
      <c r="H522" s="191">
        <v>329.031</v>
      </c>
      <c r="I522" s="192"/>
      <c r="J522" s="193">
        <f>ROUND(I522*H522,2)</f>
        <v>0</v>
      </c>
      <c r="K522" s="189" t="s">
        <v>274</v>
      </c>
      <c r="L522" s="37"/>
      <c r="M522" s="194" t="s">
        <v>1</v>
      </c>
      <c r="N522" s="195" t="s">
        <v>41</v>
      </c>
      <c r="O522" s="69"/>
      <c r="P522" s="196">
        <f>O522*H522</f>
        <v>0</v>
      </c>
      <c r="Q522" s="196">
        <v>0.00029</v>
      </c>
      <c r="R522" s="196">
        <f>Q522*H522</f>
        <v>0.09541899000000001</v>
      </c>
      <c r="S522" s="196">
        <v>0</v>
      </c>
      <c r="T522" s="197">
        <f>S522*H522</f>
        <v>0</v>
      </c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R522" s="198" t="s">
        <v>183</v>
      </c>
      <c r="AT522" s="198" t="s">
        <v>167</v>
      </c>
      <c r="AU522" s="198" t="s">
        <v>85</v>
      </c>
      <c r="AY522" s="15" t="s">
        <v>166</v>
      </c>
      <c r="BE522" s="199">
        <f>IF(N522="základní",J522,0)</f>
        <v>0</v>
      </c>
      <c r="BF522" s="199">
        <f>IF(N522="snížená",J522,0)</f>
        <v>0</v>
      </c>
      <c r="BG522" s="199">
        <f>IF(N522="zákl. přenesená",J522,0)</f>
        <v>0</v>
      </c>
      <c r="BH522" s="199">
        <f>IF(N522="sníž. přenesená",J522,0)</f>
        <v>0</v>
      </c>
      <c r="BI522" s="199">
        <f>IF(N522="nulová",J522,0)</f>
        <v>0</v>
      </c>
      <c r="BJ522" s="15" t="s">
        <v>83</v>
      </c>
      <c r="BK522" s="199">
        <f>ROUND(I522*H522,2)</f>
        <v>0</v>
      </c>
      <c r="BL522" s="15" t="s">
        <v>183</v>
      </c>
      <c r="BM522" s="198" t="s">
        <v>1058</v>
      </c>
    </row>
    <row r="523" spans="2:63" s="12" customFormat="1" ht="25.9" customHeight="1">
      <c r="B523" s="173"/>
      <c r="C523" s="174"/>
      <c r="D523" s="175" t="s">
        <v>75</v>
      </c>
      <c r="E523" s="176" t="s">
        <v>345</v>
      </c>
      <c r="F523" s="176" t="s">
        <v>1059</v>
      </c>
      <c r="G523" s="174"/>
      <c r="H523" s="174"/>
      <c r="I523" s="177"/>
      <c r="J523" s="178">
        <f>BK523</f>
        <v>0</v>
      </c>
      <c r="K523" s="174"/>
      <c r="L523" s="179"/>
      <c r="M523" s="180"/>
      <c r="N523" s="181"/>
      <c r="O523" s="181"/>
      <c r="P523" s="182">
        <f>P524</f>
        <v>0</v>
      </c>
      <c r="Q523" s="181"/>
      <c r="R523" s="182">
        <f>R524</f>
        <v>0</v>
      </c>
      <c r="S523" s="181"/>
      <c r="T523" s="183">
        <f>T524</f>
        <v>0</v>
      </c>
      <c r="AR523" s="184" t="s">
        <v>125</v>
      </c>
      <c r="AT523" s="185" t="s">
        <v>75</v>
      </c>
      <c r="AU523" s="185" t="s">
        <v>76</v>
      </c>
      <c r="AY523" s="184" t="s">
        <v>166</v>
      </c>
      <c r="BK523" s="186">
        <f>BK524</f>
        <v>0</v>
      </c>
    </row>
    <row r="524" spans="2:63" s="12" customFormat="1" ht="22.9" customHeight="1">
      <c r="B524" s="173"/>
      <c r="C524" s="174"/>
      <c r="D524" s="175" t="s">
        <v>75</v>
      </c>
      <c r="E524" s="212" t="s">
        <v>1060</v>
      </c>
      <c r="F524" s="212" t="s">
        <v>1061</v>
      </c>
      <c r="G524" s="174"/>
      <c r="H524" s="174"/>
      <c r="I524" s="177"/>
      <c r="J524" s="213">
        <f>BK524</f>
        <v>0</v>
      </c>
      <c r="K524" s="174"/>
      <c r="L524" s="179"/>
      <c r="M524" s="180"/>
      <c r="N524" s="181"/>
      <c r="O524" s="181"/>
      <c r="P524" s="182">
        <f>SUM(P525:P526)</f>
        <v>0</v>
      </c>
      <c r="Q524" s="181"/>
      <c r="R524" s="182">
        <f>SUM(R525:R526)</f>
        <v>0</v>
      </c>
      <c r="S524" s="181"/>
      <c r="T524" s="183">
        <f>SUM(T525:T526)</f>
        <v>0</v>
      </c>
      <c r="AR524" s="184" t="s">
        <v>125</v>
      </c>
      <c r="AT524" s="185" t="s">
        <v>75</v>
      </c>
      <c r="AU524" s="185" t="s">
        <v>83</v>
      </c>
      <c r="AY524" s="184" t="s">
        <v>166</v>
      </c>
      <c r="BK524" s="186">
        <f>SUM(BK525:BK526)</f>
        <v>0</v>
      </c>
    </row>
    <row r="525" spans="1:65" s="2" customFormat="1" ht="16.5" customHeight="1">
      <c r="A525" s="32"/>
      <c r="B525" s="33"/>
      <c r="C525" s="187" t="s">
        <v>1062</v>
      </c>
      <c r="D525" s="187" t="s">
        <v>167</v>
      </c>
      <c r="E525" s="188" t="s">
        <v>1063</v>
      </c>
      <c r="F525" s="189" t="s">
        <v>1064</v>
      </c>
      <c r="G525" s="190" t="s">
        <v>176</v>
      </c>
      <c r="H525" s="191">
        <v>1</v>
      </c>
      <c r="I525" s="192"/>
      <c r="J525" s="193">
        <f>ROUND(I525*H525,2)</f>
        <v>0</v>
      </c>
      <c r="K525" s="189" t="s">
        <v>1</v>
      </c>
      <c r="L525" s="37"/>
      <c r="M525" s="194" t="s">
        <v>1</v>
      </c>
      <c r="N525" s="195" t="s">
        <v>41</v>
      </c>
      <c r="O525" s="69"/>
      <c r="P525" s="196">
        <f>O525*H525</f>
        <v>0</v>
      </c>
      <c r="Q525" s="196">
        <v>0</v>
      </c>
      <c r="R525" s="196">
        <f>Q525*H525</f>
        <v>0</v>
      </c>
      <c r="S525" s="196">
        <v>0</v>
      </c>
      <c r="T525" s="197">
        <f>S525*H525</f>
        <v>0</v>
      </c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R525" s="198" t="s">
        <v>633</v>
      </c>
      <c r="AT525" s="198" t="s">
        <v>167</v>
      </c>
      <c r="AU525" s="198" t="s">
        <v>85</v>
      </c>
      <c r="AY525" s="15" t="s">
        <v>166</v>
      </c>
      <c r="BE525" s="199">
        <f>IF(N525="základní",J525,0)</f>
        <v>0</v>
      </c>
      <c r="BF525" s="199">
        <f>IF(N525="snížená",J525,0)</f>
        <v>0</v>
      </c>
      <c r="BG525" s="199">
        <f>IF(N525="zákl. přenesená",J525,0)</f>
        <v>0</v>
      </c>
      <c r="BH525" s="199">
        <f>IF(N525="sníž. přenesená",J525,0)</f>
        <v>0</v>
      </c>
      <c r="BI525" s="199">
        <f>IF(N525="nulová",J525,0)</f>
        <v>0</v>
      </c>
      <c r="BJ525" s="15" t="s">
        <v>83</v>
      </c>
      <c r="BK525" s="199">
        <f>ROUND(I525*H525,2)</f>
        <v>0</v>
      </c>
      <c r="BL525" s="15" t="s">
        <v>633</v>
      </c>
      <c r="BM525" s="198" t="s">
        <v>1065</v>
      </c>
    </row>
    <row r="526" spans="1:65" s="2" customFormat="1" ht="16.5" customHeight="1">
      <c r="A526" s="32"/>
      <c r="B526" s="33"/>
      <c r="C526" s="187" t="s">
        <v>1066</v>
      </c>
      <c r="D526" s="187" t="s">
        <v>167</v>
      </c>
      <c r="E526" s="188" t="s">
        <v>1067</v>
      </c>
      <c r="F526" s="189" t="s">
        <v>1068</v>
      </c>
      <c r="G526" s="190" t="s">
        <v>176</v>
      </c>
      <c r="H526" s="191">
        <v>1</v>
      </c>
      <c r="I526" s="192"/>
      <c r="J526" s="193">
        <f>ROUND(I526*H526,2)</f>
        <v>0</v>
      </c>
      <c r="K526" s="189" t="s">
        <v>1</v>
      </c>
      <c r="L526" s="37"/>
      <c r="M526" s="194" t="s">
        <v>1</v>
      </c>
      <c r="N526" s="195" t="s">
        <v>41</v>
      </c>
      <c r="O526" s="69"/>
      <c r="P526" s="196">
        <f>O526*H526</f>
        <v>0</v>
      </c>
      <c r="Q526" s="196">
        <v>0</v>
      </c>
      <c r="R526" s="196">
        <f>Q526*H526</f>
        <v>0</v>
      </c>
      <c r="S526" s="196">
        <v>0</v>
      </c>
      <c r="T526" s="197">
        <f>S526*H526</f>
        <v>0</v>
      </c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R526" s="198" t="s">
        <v>633</v>
      </c>
      <c r="AT526" s="198" t="s">
        <v>167</v>
      </c>
      <c r="AU526" s="198" t="s">
        <v>85</v>
      </c>
      <c r="AY526" s="15" t="s">
        <v>166</v>
      </c>
      <c r="BE526" s="199">
        <f>IF(N526="základní",J526,0)</f>
        <v>0</v>
      </c>
      <c r="BF526" s="199">
        <f>IF(N526="snížená",J526,0)</f>
        <v>0</v>
      </c>
      <c r="BG526" s="199">
        <f>IF(N526="zákl. přenesená",J526,0)</f>
        <v>0</v>
      </c>
      <c r="BH526" s="199">
        <f>IF(N526="sníž. přenesená",J526,0)</f>
        <v>0</v>
      </c>
      <c r="BI526" s="199">
        <f>IF(N526="nulová",J526,0)</f>
        <v>0</v>
      </c>
      <c r="BJ526" s="15" t="s">
        <v>83</v>
      </c>
      <c r="BK526" s="199">
        <f>ROUND(I526*H526,2)</f>
        <v>0</v>
      </c>
      <c r="BL526" s="15" t="s">
        <v>633</v>
      </c>
      <c r="BM526" s="198" t="s">
        <v>1069</v>
      </c>
    </row>
    <row r="527" spans="2:63" s="12" customFormat="1" ht="25.9" customHeight="1">
      <c r="B527" s="173"/>
      <c r="C527" s="174"/>
      <c r="D527" s="175" t="s">
        <v>75</v>
      </c>
      <c r="E527" s="176" t="s">
        <v>163</v>
      </c>
      <c r="F527" s="176" t="s">
        <v>164</v>
      </c>
      <c r="G527" s="174"/>
      <c r="H527" s="174"/>
      <c r="I527" s="177"/>
      <c r="J527" s="178">
        <f>BK527</f>
        <v>0</v>
      </c>
      <c r="K527" s="174"/>
      <c r="L527" s="179"/>
      <c r="M527" s="180"/>
      <c r="N527" s="181"/>
      <c r="O527" s="181"/>
      <c r="P527" s="182">
        <f>SUM(P528:P531)</f>
        <v>0</v>
      </c>
      <c r="Q527" s="181"/>
      <c r="R527" s="182">
        <f>SUM(R528:R531)</f>
        <v>0</v>
      </c>
      <c r="S527" s="181"/>
      <c r="T527" s="183">
        <f>SUM(T528:T531)</f>
        <v>0</v>
      </c>
      <c r="AR527" s="184" t="s">
        <v>165</v>
      </c>
      <c r="AT527" s="185" t="s">
        <v>75</v>
      </c>
      <c r="AU527" s="185" t="s">
        <v>76</v>
      </c>
      <c r="AY527" s="184" t="s">
        <v>166</v>
      </c>
      <c r="BK527" s="186">
        <f>SUM(BK528:BK531)</f>
        <v>0</v>
      </c>
    </row>
    <row r="528" spans="1:65" s="2" customFormat="1" ht="16.5" customHeight="1">
      <c r="A528" s="32"/>
      <c r="B528" s="33"/>
      <c r="C528" s="187" t="s">
        <v>1070</v>
      </c>
      <c r="D528" s="187" t="s">
        <v>167</v>
      </c>
      <c r="E528" s="188" t="s">
        <v>1071</v>
      </c>
      <c r="F528" s="189" t="s">
        <v>1072</v>
      </c>
      <c r="G528" s="190" t="s">
        <v>1073</v>
      </c>
      <c r="H528" s="191">
        <v>16</v>
      </c>
      <c r="I528" s="192"/>
      <c r="J528" s="193">
        <f>ROUND(I528*H528,2)</f>
        <v>0</v>
      </c>
      <c r="K528" s="189" t="s">
        <v>1</v>
      </c>
      <c r="L528" s="37"/>
      <c r="M528" s="194" t="s">
        <v>1</v>
      </c>
      <c r="N528" s="195" t="s">
        <v>41</v>
      </c>
      <c r="O528" s="69"/>
      <c r="P528" s="196">
        <f>O528*H528</f>
        <v>0</v>
      </c>
      <c r="Q528" s="196">
        <v>0</v>
      </c>
      <c r="R528" s="196">
        <f>Q528*H528</f>
        <v>0</v>
      </c>
      <c r="S528" s="196">
        <v>0</v>
      </c>
      <c r="T528" s="197">
        <f>S528*H528</f>
        <v>0</v>
      </c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R528" s="198" t="s">
        <v>165</v>
      </c>
      <c r="AT528" s="198" t="s">
        <v>167</v>
      </c>
      <c r="AU528" s="198" t="s">
        <v>83</v>
      </c>
      <c r="AY528" s="15" t="s">
        <v>166</v>
      </c>
      <c r="BE528" s="199">
        <f>IF(N528="základní",J528,0)</f>
        <v>0</v>
      </c>
      <c r="BF528" s="199">
        <f>IF(N528="snížená",J528,0)</f>
        <v>0</v>
      </c>
      <c r="BG528" s="199">
        <f>IF(N528="zákl. přenesená",J528,0)</f>
        <v>0</v>
      </c>
      <c r="BH528" s="199">
        <f>IF(N528="sníž. přenesená",J528,0)</f>
        <v>0</v>
      </c>
      <c r="BI528" s="199">
        <f>IF(N528="nulová",J528,0)</f>
        <v>0</v>
      </c>
      <c r="BJ528" s="15" t="s">
        <v>83</v>
      </c>
      <c r="BK528" s="199">
        <f>ROUND(I528*H528,2)</f>
        <v>0</v>
      </c>
      <c r="BL528" s="15" t="s">
        <v>165</v>
      </c>
      <c r="BM528" s="198" t="s">
        <v>1074</v>
      </c>
    </row>
    <row r="529" spans="1:65" s="2" customFormat="1" ht="16.5" customHeight="1">
      <c r="A529" s="32"/>
      <c r="B529" s="33"/>
      <c r="C529" s="219" t="s">
        <v>1075</v>
      </c>
      <c r="D529" s="219" t="s">
        <v>345</v>
      </c>
      <c r="E529" s="220" t="s">
        <v>1076</v>
      </c>
      <c r="F529" s="221" t="s">
        <v>1077</v>
      </c>
      <c r="G529" s="222" t="s">
        <v>176</v>
      </c>
      <c r="H529" s="223">
        <v>10</v>
      </c>
      <c r="I529" s="224"/>
      <c r="J529" s="225">
        <f>ROUND(I529*H529,2)</f>
        <v>0</v>
      </c>
      <c r="K529" s="221" t="s">
        <v>1</v>
      </c>
      <c r="L529" s="226"/>
      <c r="M529" s="227" t="s">
        <v>1</v>
      </c>
      <c r="N529" s="228" t="s">
        <v>41</v>
      </c>
      <c r="O529" s="69"/>
      <c r="P529" s="196">
        <f>O529*H529</f>
        <v>0</v>
      </c>
      <c r="Q529" s="196">
        <v>0</v>
      </c>
      <c r="R529" s="196">
        <f>Q529*H529</f>
        <v>0</v>
      </c>
      <c r="S529" s="196">
        <v>0</v>
      </c>
      <c r="T529" s="197">
        <f>S529*H529</f>
        <v>0</v>
      </c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R529" s="198" t="s">
        <v>218</v>
      </c>
      <c r="AT529" s="198" t="s">
        <v>345</v>
      </c>
      <c r="AU529" s="198" t="s">
        <v>83</v>
      </c>
      <c r="AY529" s="15" t="s">
        <v>166</v>
      </c>
      <c r="BE529" s="199">
        <f>IF(N529="základní",J529,0)</f>
        <v>0</v>
      </c>
      <c r="BF529" s="199">
        <f>IF(N529="snížená",J529,0)</f>
        <v>0</v>
      </c>
      <c r="BG529" s="199">
        <f>IF(N529="zákl. přenesená",J529,0)</f>
        <v>0</v>
      </c>
      <c r="BH529" s="199">
        <f>IF(N529="sníž. přenesená",J529,0)</f>
        <v>0</v>
      </c>
      <c r="BI529" s="199">
        <f>IF(N529="nulová",J529,0)</f>
        <v>0</v>
      </c>
      <c r="BJ529" s="15" t="s">
        <v>83</v>
      </c>
      <c r="BK529" s="199">
        <f>ROUND(I529*H529,2)</f>
        <v>0</v>
      </c>
      <c r="BL529" s="15" t="s">
        <v>165</v>
      </c>
      <c r="BM529" s="198" t="s">
        <v>1078</v>
      </c>
    </row>
    <row r="530" spans="1:65" s="2" customFormat="1" ht="16.5" customHeight="1">
      <c r="A530" s="32"/>
      <c r="B530" s="33"/>
      <c r="C530" s="219" t="s">
        <v>1079</v>
      </c>
      <c r="D530" s="219" t="s">
        <v>345</v>
      </c>
      <c r="E530" s="220" t="s">
        <v>1080</v>
      </c>
      <c r="F530" s="221" t="s">
        <v>1081</v>
      </c>
      <c r="G530" s="222" t="s">
        <v>176</v>
      </c>
      <c r="H530" s="223">
        <v>1</v>
      </c>
      <c r="I530" s="224"/>
      <c r="J530" s="225">
        <f>ROUND(I530*H530,2)</f>
        <v>0</v>
      </c>
      <c r="K530" s="221" t="s">
        <v>1</v>
      </c>
      <c r="L530" s="226"/>
      <c r="M530" s="227" t="s">
        <v>1</v>
      </c>
      <c r="N530" s="228" t="s">
        <v>41</v>
      </c>
      <c r="O530" s="69"/>
      <c r="P530" s="196">
        <f>O530*H530</f>
        <v>0</v>
      </c>
      <c r="Q530" s="196">
        <v>0</v>
      </c>
      <c r="R530" s="196">
        <f>Q530*H530</f>
        <v>0</v>
      </c>
      <c r="S530" s="196">
        <v>0</v>
      </c>
      <c r="T530" s="197">
        <f>S530*H530</f>
        <v>0</v>
      </c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R530" s="198" t="s">
        <v>218</v>
      </c>
      <c r="AT530" s="198" t="s">
        <v>345</v>
      </c>
      <c r="AU530" s="198" t="s">
        <v>83</v>
      </c>
      <c r="AY530" s="15" t="s">
        <v>166</v>
      </c>
      <c r="BE530" s="199">
        <f>IF(N530="základní",J530,0)</f>
        <v>0</v>
      </c>
      <c r="BF530" s="199">
        <f>IF(N530="snížená",J530,0)</f>
        <v>0</v>
      </c>
      <c r="BG530" s="199">
        <f>IF(N530="zákl. přenesená",J530,0)</f>
        <v>0</v>
      </c>
      <c r="BH530" s="199">
        <f>IF(N530="sníž. přenesená",J530,0)</f>
        <v>0</v>
      </c>
      <c r="BI530" s="199">
        <f>IF(N530="nulová",J530,0)</f>
        <v>0</v>
      </c>
      <c r="BJ530" s="15" t="s">
        <v>83</v>
      </c>
      <c r="BK530" s="199">
        <f>ROUND(I530*H530,2)</f>
        <v>0</v>
      </c>
      <c r="BL530" s="15" t="s">
        <v>165</v>
      </c>
      <c r="BM530" s="198" t="s">
        <v>1082</v>
      </c>
    </row>
    <row r="531" spans="1:65" s="2" customFormat="1" ht="16.5" customHeight="1">
      <c r="A531" s="32"/>
      <c r="B531" s="33"/>
      <c r="C531" s="219" t="s">
        <v>1083</v>
      </c>
      <c r="D531" s="219" t="s">
        <v>345</v>
      </c>
      <c r="E531" s="220" t="s">
        <v>1084</v>
      </c>
      <c r="F531" s="221" t="s">
        <v>1085</v>
      </c>
      <c r="G531" s="222" t="s">
        <v>176</v>
      </c>
      <c r="H531" s="223">
        <v>1</v>
      </c>
      <c r="I531" s="224"/>
      <c r="J531" s="225">
        <f>ROUND(I531*H531,2)</f>
        <v>0</v>
      </c>
      <c r="K531" s="221" t="s">
        <v>1</v>
      </c>
      <c r="L531" s="226"/>
      <c r="M531" s="230" t="s">
        <v>1</v>
      </c>
      <c r="N531" s="231" t="s">
        <v>41</v>
      </c>
      <c r="O531" s="216"/>
      <c r="P531" s="217">
        <f>O531*H531</f>
        <v>0</v>
      </c>
      <c r="Q531" s="217">
        <v>0</v>
      </c>
      <c r="R531" s="217">
        <f>Q531*H531</f>
        <v>0</v>
      </c>
      <c r="S531" s="217">
        <v>0</v>
      </c>
      <c r="T531" s="218">
        <f>S531*H531</f>
        <v>0</v>
      </c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R531" s="198" t="s">
        <v>218</v>
      </c>
      <c r="AT531" s="198" t="s">
        <v>345</v>
      </c>
      <c r="AU531" s="198" t="s">
        <v>83</v>
      </c>
      <c r="AY531" s="15" t="s">
        <v>166</v>
      </c>
      <c r="BE531" s="199">
        <f>IF(N531="základní",J531,0)</f>
        <v>0</v>
      </c>
      <c r="BF531" s="199">
        <f>IF(N531="snížená",J531,0)</f>
        <v>0</v>
      </c>
      <c r="BG531" s="199">
        <f>IF(N531="zákl. přenesená",J531,0)</f>
        <v>0</v>
      </c>
      <c r="BH531" s="199">
        <f>IF(N531="sníž. přenesená",J531,0)</f>
        <v>0</v>
      </c>
      <c r="BI531" s="199">
        <f>IF(N531="nulová",J531,0)</f>
        <v>0</v>
      </c>
      <c r="BJ531" s="15" t="s">
        <v>83</v>
      </c>
      <c r="BK531" s="199">
        <f>ROUND(I531*H531,2)</f>
        <v>0</v>
      </c>
      <c r="BL531" s="15" t="s">
        <v>165</v>
      </c>
      <c r="BM531" s="198" t="s">
        <v>1086</v>
      </c>
    </row>
    <row r="532" spans="1:31" s="2" customFormat="1" ht="6.95" customHeight="1">
      <c r="A532" s="32"/>
      <c r="B532" s="52"/>
      <c r="C532" s="53"/>
      <c r="D532" s="53"/>
      <c r="E532" s="53"/>
      <c r="F532" s="53"/>
      <c r="G532" s="53"/>
      <c r="H532" s="53"/>
      <c r="I532" s="53"/>
      <c r="J532" s="53"/>
      <c r="K532" s="53"/>
      <c r="L532" s="37"/>
      <c r="M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</row>
  </sheetData>
  <sheetProtection algorithmName="SHA-512" hashValue="n/p8qt7aHb8AzLFVHJblO+ZFDCcZZgGaqqhqTnYHJOviqVFY6hLKxupRryY7cDmBOdc8LYW3/g0iUbgeaXb7Ug==" saltValue="wdbHrthsW5GlJlZLu5lcp6Q/TvbF4SqHrM3C17YQt7nWnpngzOUHWI/iQ/E7leyU8P2sk604MGNwggG0iHHNvA==" spinCount="100000" sheet="1" objects="1" scenarios="1" formatColumns="0" formatRows="0" autoFilter="0"/>
  <autoFilter ref="C141:K531"/>
  <mergeCells count="12">
    <mergeCell ref="E134:H134"/>
    <mergeCell ref="L2:V2"/>
    <mergeCell ref="E85:H85"/>
    <mergeCell ref="E87:H87"/>
    <mergeCell ref="E89:H89"/>
    <mergeCell ref="E130:H130"/>
    <mergeCell ref="E132:H13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5" t="s">
        <v>94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85</v>
      </c>
    </row>
    <row r="4" spans="2:46" s="1" customFormat="1" ht="24.95" customHeight="1">
      <c r="B4" s="18"/>
      <c r="D4" s="115" t="s">
        <v>137</v>
      </c>
      <c r="L4" s="18"/>
      <c r="M4" s="116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17" t="s">
        <v>16</v>
      </c>
      <c r="L6" s="18"/>
    </row>
    <row r="7" spans="2:12" s="1" customFormat="1" ht="16.5" customHeight="1">
      <c r="B7" s="18"/>
      <c r="E7" s="277" t="str">
        <f>'Rekapitulace stavby'!K6</f>
        <v>Dům s pečovatelskou službou Hranice</v>
      </c>
      <c r="F7" s="278"/>
      <c r="G7" s="278"/>
      <c r="H7" s="278"/>
      <c r="L7" s="18"/>
    </row>
    <row r="8" spans="2:12" s="1" customFormat="1" ht="12" customHeight="1">
      <c r="B8" s="18"/>
      <c r="D8" s="117" t="s">
        <v>138</v>
      </c>
      <c r="L8" s="18"/>
    </row>
    <row r="9" spans="1:31" s="2" customFormat="1" ht="16.5" customHeight="1">
      <c r="A9" s="32"/>
      <c r="B9" s="37"/>
      <c r="C9" s="32"/>
      <c r="D9" s="32"/>
      <c r="E9" s="277" t="s">
        <v>244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117" t="s">
        <v>245</v>
      </c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7"/>
      <c r="C11" s="32"/>
      <c r="D11" s="32"/>
      <c r="E11" s="279" t="s">
        <v>1087</v>
      </c>
      <c r="F11" s="280"/>
      <c r="G11" s="280"/>
      <c r="H11" s="280"/>
      <c r="I11" s="32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7"/>
      <c r="C12" s="32"/>
      <c r="D12" s="32"/>
      <c r="E12" s="32"/>
      <c r="F12" s="32"/>
      <c r="G12" s="32"/>
      <c r="H12" s="32"/>
      <c r="I12" s="32"/>
      <c r="J12" s="32"/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7"/>
      <c r="C13" s="32"/>
      <c r="D13" s="117" t="s">
        <v>18</v>
      </c>
      <c r="E13" s="32"/>
      <c r="F13" s="108" t="s">
        <v>1</v>
      </c>
      <c r="G13" s="32"/>
      <c r="H13" s="32"/>
      <c r="I13" s="117" t="s">
        <v>19</v>
      </c>
      <c r="J13" s="108" t="s">
        <v>1</v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7" t="s">
        <v>20</v>
      </c>
      <c r="E14" s="32"/>
      <c r="F14" s="108" t="s">
        <v>21</v>
      </c>
      <c r="G14" s="32"/>
      <c r="H14" s="32"/>
      <c r="I14" s="117" t="s">
        <v>22</v>
      </c>
      <c r="J14" s="118" t="str">
        <f>'Rekapitulace stavby'!AN8</f>
        <v>12. 3. 2021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7"/>
      <c r="C15" s="32"/>
      <c r="D15" s="32"/>
      <c r="E15" s="32"/>
      <c r="F15" s="32"/>
      <c r="G15" s="32"/>
      <c r="H15" s="32"/>
      <c r="I15" s="32"/>
      <c r="J15" s="32"/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7"/>
      <c r="C16" s="32"/>
      <c r="D16" s="117" t="s">
        <v>24</v>
      </c>
      <c r="E16" s="32"/>
      <c r="F16" s="32"/>
      <c r="G16" s="32"/>
      <c r="H16" s="32"/>
      <c r="I16" s="117" t="s">
        <v>25</v>
      </c>
      <c r="J16" s="108" t="s">
        <v>1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7"/>
      <c r="C17" s="32"/>
      <c r="D17" s="32"/>
      <c r="E17" s="108" t="s">
        <v>26</v>
      </c>
      <c r="F17" s="32"/>
      <c r="G17" s="32"/>
      <c r="H17" s="32"/>
      <c r="I17" s="117" t="s">
        <v>27</v>
      </c>
      <c r="J17" s="108" t="s">
        <v>1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7"/>
      <c r="C19" s="32"/>
      <c r="D19" s="117" t="s">
        <v>28</v>
      </c>
      <c r="E19" s="32"/>
      <c r="F19" s="32"/>
      <c r="G19" s="32"/>
      <c r="H19" s="32"/>
      <c r="I19" s="117" t="s">
        <v>25</v>
      </c>
      <c r="J19" s="28" t="str">
        <f>'Rekapitulace stavby'!AN13</f>
        <v>Vyplň údaj</v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7"/>
      <c r="C20" s="32"/>
      <c r="D20" s="32"/>
      <c r="E20" s="281" t="str">
        <f>'Rekapitulace stavby'!E14</f>
        <v>Vyplň údaj</v>
      </c>
      <c r="F20" s="282"/>
      <c r="G20" s="282"/>
      <c r="H20" s="282"/>
      <c r="I20" s="117" t="s">
        <v>27</v>
      </c>
      <c r="J20" s="28" t="str">
        <f>'Rekapitulace stavby'!AN14</f>
        <v>Vyplň údaj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7"/>
      <c r="C22" s="32"/>
      <c r="D22" s="117" t="s">
        <v>30</v>
      </c>
      <c r="E22" s="32"/>
      <c r="F22" s="32"/>
      <c r="G22" s="32"/>
      <c r="H22" s="32"/>
      <c r="I22" s="117" t="s">
        <v>25</v>
      </c>
      <c r="J22" s="108" t="s">
        <v>1</v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7"/>
      <c r="C23" s="32"/>
      <c r="D23" s="32"/>
      <c r="E23" s="108" t="s">
        <v>31</v>
      </c>
      <c r="F23" s="32"/>
      <c r="G23" s="32"/>
      <c r="H23" s="32"/>
      <c r="I23" s="117" t="s">
        <v>27</v>
      </c>
      <c r="J23" s="108" t="s">
        <v>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7"/>
      <c r="C25" s="32"/>
      <c r="D25" s="117" t="s">
        <v>33</v>
      </c>
      <c r="E25" s="32"/>
      <c r="F25" s="32"/>
      <c r="G25" s="32"/>
      <c r="H25" s="32"/>
      <c r="I25" s="117" t="s">
        <v>25</v>
      </c>
      <c r="J25" s="108" t="s">
        <v>1</v>
      </c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7"/>
      <c r="C26" s="32"/>
      <c r="D26" s="32"/>
      <c r="E26" s="108" t="s">
        <v>34</v>
      </c>
      <c r="F26" s="32"/>
      <c r="G26" s="32"/>
      <c r="H26" s="32"/>
      <c r="I26" s="117" t="s">
        <v>27</v>
      </c>
      <c r="J26" s="108" t="s">
        <v>1</v>
      </c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7"/>
      <c r="C28" s="32"/>
      <c r="D28" s="117" t="s">
        <v>35</v>
      </c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19"/>
      <c r="B29" s="120"/>
      <c r="C29" s="119"/>
      <c r="D29" s="119"/>
      <c r="E29" s="283" t="s">
        <v>1</v>
      </c>
      <c r="F29" s="283"/>
      <c r="G29" s="283"/>
      <c r="H29" s="283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2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3" t="s">
        <v>36</v>
      </c>
      <c r="E32" s="32"/>
      <c r="F32" s="32"/>
      <c r="G32" s="32"/>
      <c r="H32" s="32"/>
      <c r="I32" s="32"/>
      <c r="J32" s="124">
        <f>ROUND(J138,2)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2"/>
      <c r="J33" s="122"/>
      <c r="K33" s="12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5" t="s">
        <v>38</v>
      </c>
      <c r="G34" s="32"/>
      <c r="H34" s="32"/>
      <c r="I34" s="125" t="s">
        <v>37</v>
      </c>
      <c r="J34" s="125" t="s">
        <v>39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6" t="s">
        <v>40</v>
      </c>
      <c r="E35" s="117" t="s">
        <v>41</v>
      </c>
      <c r="F35" s="127">
        <f>ROUND((SUM(BE138:BE388)),2)</f>
        <v>0</v>
      </c>
      <c r="G35" s="32"/>
      <c r="H35" s="32"/>
      <c r="I35" s="128">
        <v>0.21</v>
      </c>
      <c r="J35" s="127">
        <f>ROUND(((SUM(BE138:BE388))*I35),2)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7" t="s">
        <v>42</v>
      </c>
      <c r="F36" s="127">
        <f>ROUND((SUM(BF138:BF388)),2)</f>
        <v>0</v>
      </c>
      <c r="G36" s="32"/>
      <c r="H36" s="32"/>
      <c r="I36" s="128">
        <v>0.15</v>
      </c>
      <c r="J36" s="127">
        <f>ROUND(((SUM(BF138:BF388))*I36),2)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7" t="s">
        <v>43</v>
      </c>
      <c r="F37" s="127">
        <f>ROUND((SUM(BG138:BG388)),2)</f>
        <v>0</v>
      </c>
      <c r="G37" s="32"/>
      <c r="H37" s="32"/>
      <c r="I37" s="128">
        <v>0.21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7" t="s">
        <v>44</v>
      </c>
      <c r="F38" s="127">
        <f>ROUND((SUM(BH138:BH388)),2)</f>
        <v>0</v>
      </c>
      <c r="G38" s="32"/>
      <c r="H38" s="32"/>
      <c r="I38" s="128">
        <v>0.15</v>
      </c>
      <c r="J38" s="127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7" t="s">
        <v>45</v>
      </c>
      <c r="F39" s="127">
        <f>ROUND((SUM(BI138:BI388)),2)</f>
        <v>0</v>
      </c>
      <c r="G39" s="32"/>
      <c r="H39" s="32"/>
      <c r="I39" s="128">
        <v>0</v>
      </c>
      <c r="J39" s="127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9"/>
      <c r="D41" s="130" t="s">
        <v>46</v>
      </c>
      <c r="E41" s="131"/>
      <c r="F41" s="131"/>
      <c r="G41" s="132" t="s">
        <v>47</v>
      </c>
      <c r="H41" s="133" t="s">
        <v>48</v>
      </c>
      <c r="I41" s="131"/>
      <c r="J41" s="134">
        <f>SUM(J32:J39)</f>
        <v>0</v>
      </c>
      <c r="K41" s="135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36" t="s">
        <v>49</v>
      </c>
      <c r="E50" s="137"/>
      <c r="F50" s="137"/>
      <c r="G50" s="136" t="s">
        <v>50</v>
      </c>
      <c r="H50" s="137"/>
      <c r="I50" s="137"/>
      <c r="J50" s="137"/>
      <c r="K50" s="137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38" t="s">
        <v>51</v>
      </c>
      <c r="E61" s="139"/>
      <c r="F61" s="140" t="s">
        <v>52</v>
      </c>
      <c r="G61" s="138" t="s">
        <v>51</v>
      </c>
      <c r="H61" s="139"/>
      <c r="I61" s="139"/>
      <c r="J61" s="141" t="s">
        <v>52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6" t="s">
        <v>53</v>
      </c>
      <c r="E65" s="142"/>
      <c r="F65" s="142"/>
      <c r="G65" s="136" t="s">
        <v>54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38" t="s">
        <v>51</v>
      </c>
      <c r="E76" s="139"/>
      <c r="F76" s="140" t="s">
        <v>52</v>
      </c>
      <c r="G76" s="138" t="s">
        <v>51</v>
      </c>
      <c r="H76" s="139"/>
      <c r="I76" s="139"/>
      <c r="J76" s="141" t="s">
        <v>52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4" t="str">
        <f>E7</f>
        <v>Dům s pečovatelskou službou Hranice</v>
      </c>
      <c r="F85" s="285"/>
      <c r="G85" s="285"/>
      <c r="H85" s="285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19"/>
      <c r="C86" s="27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2"/>
      <c r="B87" s="33"/>
      <c r="C87" s="34"/>
      <c r="D87" s="34"/>
      <c r="E87" s="284" t="s">
        <v>244</v>
      </c>
      <c r="F87" s="286"/>
      <c r="G87" s="286"/>
      <c r="H87" s="286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245</v>
      </c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237" t="str">
        <f>E11</f>
        <v>110 - SO 01 - Stávající budova - 1NP</v>
      </c>
      <c r="F89" s="286"/>
      <c r="G89" s="286"/>
      <c r="H89" s="286"/>
      <c r="I89" s="34"/>
      <c r="J89" s="34"/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4"/>
      <c r="E91" s="34"/>
      <c r="F91" s="25" t="str">
        <f>F14</f>
        <v>Hranice u Aše</v>
      </c>
      <c r="G91" s="34"/>
      <c r="H91" s="34"/>
      <c r="I91" s="27" t="s">
        <v>22</v>
      </c>
      <c r="J91" s="64" t="str">
        <f>IF(J14="","",J14)</f>
        <v>12. 3. 2021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4"/>
      <c r="E93" s="34"/>
      <c r="F93" s="25" t="str">
        <f>E17</f>
        <v>Město Hranice</v>
      </c>
      <c r="G93" s="34"/>
      <c r="H93" s="34"/>
      <c r="I93" s="27" t="s">
        <v>30</v>
      </c>
      <c r="J93" s="30" t="str">
        <f>E23</f>
        <v>ing.Kostner Petr</v>
      </c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4"/>
      <c r="E94" s="34"/>
      <c r="F94" s="25" t="str">
        <f>IF(E20="","",E20)</f>
        <v>Vyplň údaj</v>
      </c>
      <c r="G94" s="34"/>
      <c r="H94" s="34"/>
      <c r="I94" s="27" t="s">
        <v>33</v>
      </c>
      <c r="J94" s="30" t="str">
        <f>E26</f>
        <v>Milan Hájek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47" t="s">
        <v>141</v>
      </c>
      <c r="D96" s="148"/>
      <c r="E96" s="148"/>
      <c r="F96" s="148"/>
      <c r="G96" s="148"/>
      <c r="H96" s="148"/>
      <c r="I96" s="148"/>
      <c r="J96" s="149" t="s">
        <v>142</v>
      </c>
      <c r="K96" s="148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49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50" t="s">
        <v>143</v>
      </c>
      <c r="D98" s="34"/>
      <c r="E98" s="34"/>
      <c r="F98" s="34"/>
      <c r="G98" s="34"/>
      <c r="H98" s="34"/>
      <c r="I98" s="34"/>
      <c r="J98" s="82">
        <f>J138</f>
        <v>0</v>
      </c>
      <c r="K98" s="34"/>
      <c r="L98" s="49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5" t="s">
        <v>144</v>
      </c>
    </row>
    <row r="99" spans="2:12" s="9" customFormat="1" ht="24.95" customHeight="1">
      <c r="B99" s="151"/>
      <c r="C99" s="152"/>
      <c r="D99" s="153" t="s">
        <v>247</v>
      </c>
      <c r="E99" s="154"/>
      <c r="F99" s="154"/>
      <c r="G99" s="154"/>
      <c r="H99" s="154"/>
      <c r="I99" s="154"/>
      <c r="J99" s="155">
        <f>J139</f>
        <v>0</v>
      </c>
      <c r="K99" s="152"/>
      <c r="L99" s="156"/>
    </row>
    <row r="100" spans="2:12" s="10" customFormat="1" ht="19.9" customHeight="1">
      <c r="B100" s="157"/>
      <c r="C100" s="102"/>
      <c r="D100" s="158" t="s">
        <v>250</v>
      </c>
      <c r="E100" s="159"/>
      <c r="F100" s="159"/>
      <c r="G100" s="159"/>
      <c r="H100" s="159"/>
      <c r="I100" s="159"/>
      <c r="J100" s="160">
        <f>J140</f>
        <v>0</v>
      </c>
      <c r="K100" s="102"/>
      <c r="L100" s="161"/>
    </row>
    <row r="101" spans="2:12" s="10" customFormat="1" ht="19.9" customHeight="1">
      <c r="B101" s="157"/>
      <c r="C101" s="102"/>
      <c r="D101" s="158" t="s">
        <v>251</v>
      </c>
      <c r="E101" s="159"/>
      <c r="F101" s="159"/>
      <c r="G101" s="159"/>
      <c r="H101" s="159"/>
      <c r="I101" s="159"/>
      <c r="J101" s="160">
        <f>J161</f>
        <v>0</v>
      </c>
      <c r="K101" s="102"/>
      <c r="L101" s="161"/>
    </row>
    <row r="102" spans="2:12" s="10" customFormat="1" ht="19.9" customHeight="1">
      <c r="B102" s="157"/>
      <c r="C102" s="102"/>
      <c r="D102" s="158" t="s">
        <v>252</v>
      </c>
      <c r="E102" s="159"/>
      <c r="F102" s="159"/>
      <c r="G102" s="159"/>
      <c r="H102" s="159"/>
      <c r="I102" s="159"/>
      <c r="J102" s="160">
        <f>J171</f>
        <v>0</v>
      </c>
      <c r="K102" s="102"/>
      <c r="L102" s="161"/>
    </row>
    <row r="103" spans="2:12" s="10" customFormat="1" ht="19.9" customHeight="1">
      <c r="B103" s="157"/>
      <c r="C103" s="102"/>
      <c r="D103" s="158" t="s">
        <v>253</v>
      </c>
      <c r="E103" s="159"/>
      <c r="F103" s="159"/>
      <c r="G103" s="159"/>
      <c r="H103" s="159"/>
      <c r="I103" s="159"/>
      <c r="J103" s="160">
        <f>J203</f>
        <v>0</v>
      </c>
      <c r="K103" s="102"/>
      <c r="L103" s="161"/>
    </row>
    <row r="104" spans="2:12" s="10" customFormat="1" ht="19.9" customHeight="1">
      <c r="B104" s="157"/>
      <c r="C104" s="102"/>
      <c r="D104" s="158" t="s">
        <v>254</v>
      </c>
      <c r="E104" s="159"/>
      <c r="F104" s="159"/>
      <c r="G104" s="159"/>
      <c r="H104" s="159"/>
      <c r="I104" s="159"/>
      <c r="J104" s="160">
        <f>J236</f>
        <v>0</v>
      </c>
      <c r="K104" s="102"/>
      <c r="L104" s="161"/>
    </row>
    <row r="105" spans="2:12" s="10" customFormat="1" ht="19.9" customHeight="1">
      <c r="B105" s="157"/>
      <c r="C105" s="102"/>
      <c r="D105" s="158" t="s">
        <v>255</v>
      </c>
      <c r="E105" s="159"/>
      <c r="F105" s="159"/>
      <c r="G105" s="159"/>
      <c r="H105" s="159"/>
      <c r="I105" s="159"/>
      <c r="J105" s="160">
        <f>J242</f>
        <v>0</v>
      </c>
      <c r="K105" s="102"/>
      <c r="L105" s="161"/>
    </row>
    <row r="106" spans="2:12" s="9" customFormat="1" ht="24.95" customHeight="1">
      <c r="B106" s="151"/>
      <c r="C106" s="152"/>
      <c r="D106" s="153" t="s">
        <v>256</v>
      </c>
      <c r="E106" s="154"/>
      <c r="F106" s="154"/>
      <c r="G106" s="154"/>
      <c r="H106" s="154"/>
      <c r="I106" s="154"/>
      <c r="J106" s="155">
        <f>J244</f>
        <v>0</v>
      </c>
      <c r="K106" s="152"/>
      <c r="L106" s="156"/>
    </row>
    <row r="107" spans="2:12" s="10" customFormat="1" ht="19.9" customHeight="1">
      <c r="B107" s="157"/>
      <c r="C107" s="102"/>
      <c r="D107" s="158" t="s">
        <v>257</v>
      </c>
      <c r="E107" s="159"/>
      <c r="F107" s="159"/>
      <c r="G107" s="159"/>
      <c r="H107" s="159"/>
      <c r="I107" s="159"/>
      <c r="J107" s="160">
        <f>J245</f>
        <v>0</v>
      </c>
      <c r="K107" s="102"/>
      <c r="L107" s="161"/>
    </row>
    <row r="108" spans="2:12" s="10" customFormat="1" ht="19.9" customHeight="1">
      <c r="B108" s="157"/>
      <c r="C108" s="102"/>
      <c r="D108" s="158" t="s">
        <v>258</v>
      </c>
      <c r="E108" s="159"/>
      <c r="F108" s="159"/>
      <c r="G108" s="159"/>
      <c r="H108" s="159"/>
      <c r="I108" s="159"/>
      <c r="J108" s="160">
        <f>J249</f>
        <v>0</v>
      </c>
      <c r="K108" s="102"/>
      <c r="L108" s="161"/>
    </row>
    <row r="109" spans="2:12" s="10" customFormat="1" ht="19.9" customHeight="1">
      <c r="B109" s="157"/>
      <c r="C109" s="102"/>
      <c r="D109" s="158" t="s">
        <v>1088</v>
      </c>
      <c r="E109" s="159"/>
      <c r="F109" s="159"/>
      <c r="G109" s="159"/>
      <c r="H109" s="159"/>
      <c r="I109" s="159"/>
      <c r="J109" s="160">
        <f>J259</f>
        <v>0</v>
      </c>
      <c r="K109" s="102"/>
      <c r="L109" s="161"/>
    </row>
    <row r="110" spans="2:12" s="10" customFormat="1" ht="19.9" customHeight="1">
      <c r="B110" s="157"/>
      <c r="C110" s="102"/>
      <c r="D110" s="158" t="s">
        <v>260</v>
      </c>
      <c r="E110" s="159"/>
      <c r="F110" s="159"/>
      <c r="G110" s="159"/>
      <c r="H110" s="159"/>
      <c r="I110" s="159"/>
      <c r="J110" s="160">
        <f>J261</f>
        <v>0</v>
      </c>
      <c r="K110" s="102"/>
      <c r="L110" s="161"/>
    </row>
    <row r="111" spans="2:12" s="10" customFormat="1" ht="19.9" customHeight="1">
      <c r="B111" s="157"/>
      <c r="C111" s="102"/>
      <c r="D111" s="158" t="s">
        <v>261</v>
      </c>
      <c r="E111" s="159"/>
      <c r="F111" s="159"/>
      <c r="G111" s="159"/>
      <c r="H111" s="159"/>
      <c r="I111" s="159"/>
      <c r="J111" s="160">
        <f>J288</f>
        <v>0</v>
      </c>
      <c r="K111" s="102"/>
      <c r="L111" s="161"/>
    </row>
    <row r="112" spans="2:12" s="10" customFormat="1" ht="19.9" customHeight="1">
      <c r="B112" s="157"/>
      <c r="C112" s="102"/>
      <c r="D112" s="158" t="s">
        <v>263</v>
      </c>
      <c r="E112" s="159"/>
      <c r="F112" s="159"/>
      <c r="G112" s="159"/>
      <c r="H112" s="159"/>
      <c r="I112" s="159"/>
      <c r="J112" s="160">
        <f>J329</f>
        <v>0</v>
      </c>
      <c r="K112" s="102"/>
      <c r="L112" s="161"/>
    </row>
    <row r="113" spans="2:12" s="10" customFormat="1" ht="19.9" customHeight="1">
      <c r="B113" s="157"/>
      <c r="C113" s="102"/>
      <c r="D113" s="158" t="s">
        <v>1089</v>
      </c>
      <c r="E113" s="159"/>
      <c r="F113" s="159"/>
      <c r="G113" s="159"/>
      <c r="H113" s="159"/>
      <c r="I113" s="159"/>
      <c r="J113" s="160">
        <f>J345</f>
        <v>0</v>
      </c>
      <c r="K113" s="102"/>
      <c r="L113" s="161"/>
    </row>
    <row r="114" spans="2:12" s="10" customFormat="1" ht="19.9" customHeight="1">
      <c r="B114" s="157"/>
      <c r="C114" s="102"/>
      <c r="D114" s="158" t="s">
        <v>264</v>
      </c>
      <c r="E114" s="159"/>
      <c r="F114" s="159"/>
      <c r="G114" s="159"/>
      <c r="H114" s="159"/>
      <c r="I114" s="159"/>
      <c r="J114" s="160">
        <f>J355</f>
        <v>0</v>
      </c>
      <c r="K114" s="102"/>
      <c r="L114" s="161"/>
    </row>
    <row r="115" spans="2:12" s="10" customFormat="1" ht="19.9" customHeight="1">
      <c r="B115" s="157"/>
      <c r="C115" s="102"/>
      <c r="D115" s="158" t="s">
        <v>265</v>
      </c>
      <c r="E115" s="159"/>
      <c r="F115" s="159"/>
      <c r="G115" s="159"/>
      <c r="H115" s="159"/>
      <c r="I115" s="159"/>
      <c r="J115" s="160">
        <f>J380</f>
        <v>0</v>
      </c>
      <c r="K115" s="102"/>
      <c r="L115" s="161"/>
    </row>
    <row r="116" spans="2:12" s="9" customFormat="1" ht="24.95" customHeight="1">
      <c r="B116" s="151"/>
      <c r="C116" s="152"/>
      <c r="D116" s="153" t="s">
        <v>145</v>
      </c>
      <c r="E116" s="154"/>
      <c r="F116" s="154"/>
      <c r="G116" s="154"/>
      <c r="H116" s="154"/>
      <c r="I116" s="154"/>
      <c r="J116" s="155">
        <f>J384</f>
        <v>0</v>
      </c>
      <c r="K116" s="152"/>
      <c r="L116" s="156"/>
    </row>
    <row r="117" spans="1:31" s="2" customFormat="1" ht="21.75" customHeight="1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52"/>
      <c r="C118" s="53"/>
      <c r="D118" s="53"/>
      <c r="E118" s="53"/>
      <c r="F118" s="53"/>
      <c r="G118" s="53"/>
      <c r="H118" s="53"/>
      <c r="I118" s="53"/>
      <c r="J118" s="53"/>
      <c r="K118" s="53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22" spans="1:31" s="2" customFormat="1" ht="6.95" customHeight="1">
      <c r="A122" s="32"/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24.95" customHeight="1">
      <c r="A123" s="32"/>
      <c r="B123" s="33"/>
      <c r="C123" s="21" t="s">
        <v>150</v>
      </c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16</v>
      </c>
      <c r="D125" s="34"/>
      <c r="E125" s="34"/>
      <c r="F125" s="34"/>
      <c r="G125" s="34"/>
      <c r="H125" s="34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6.5" customHeight="1">
      <c r="A126" s="32"/>
      <c r="B126" s="33"/>
      <c r="C126" s="34"/>
      <c r="D126" s="34"/>
      <c r="E126" s="284" t="str">
        <f>E7</f>
        <v>Dům s pečovatelskou službou Hranice</v>
      </c>
      <c r="F126" s="285"/>
      <c r="G126" s="285"/>
      <c r="H126" s="285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2:12" s="1" customFormat="1" ht="12" customHeight="1">
      <c r="B127" s="19"/>
      <c r="C127" s="27" t="s">
        <v>138</v>
      </c>
      <c r="D127" s="20"/>
      <c r="E127" s="20"/>
      <c r="F127" s="20"/>
      <c r="G127" s="20"/>
      <c r="H127" s="20"/>
      <c r="I127" s="20"/>
      <c r="J127" s="20"/>
      <c r="K127" s="20"/>
      <c r="L127" s="18"/>
    </row>
    <row r="128" spans="1:31" s="2" customFormat="1" ht="16.5" customHeight="1">
      <c r="A128" s="32"/>
      <c r="B128" s="33"/>
      <c r="C128" s="34"/>
      <c r="D128" s="34"/>
      <c r="E128" s="284" t="s">
        <v>244</v>
      </c>
      <c r="F128" s="286"/>
      <c r="G128" s="286"/>
      <c r="H128" s="286"/>
      <c r="I128" s="34"/>
      <c r="J128" s="34"/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245</v>
      </c>
      <c r="D129" s="34"/>
      <c r="E129" s="34"/>
      <c r="F129" s="34"/>
      <c r="G129" s="34"/>
      <c r="H129" s="34"/>
      <c r="I129" s="34"/>
      <c r="J129" s="34"/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6.5" customHeight="1">
      <c r="A130" s="32"/>
      <c r="B130" s="33"/>
      <c r="C130" s="34"/>
      <c r="D130" s="34"/>
      <c r="E130" s="237" t="str">
        <f>E11</f>
        <v>110 - SO 01 - Stávající budova - 1NP</v>
      </c>
      <c r="F130" s="286"/>
      <c r="G130" s="286"/>
      <c r="H130" s="286"/>
      <c r="I130" s="34"/>
      <c r="J130" s="34"/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6.95" customHeight="1">
      <c r="A131" s="32"/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2" customHeight="1">
      <c r="A132" s="32"/>
      <c r="B132" s="33"/>
      <c r="C132" s="27" t="s">
        <v>20</v>
      </c>
      <c r="D132" s="34"/>
      <c r="E132" s="34"/>
      <c r="F132" s="25" t="str">
        <f>F14</f>
        <v>Hranice u Aše</v>
      </c>
      <c r="G132" s="34"/>
      <c r="H132" s="34"/>
      <c r="I132" s="27" t="s">
        <v>22</v>
      </c>
      <c r="J132" s="64" t="str">
        <f>IF(J14="","",J14)</f>
        <v>12. 3. 2021</v>
      </c>
      <c r="K132" s="34"/>
      <c r="L132" s="49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6.95" customHeight="1">
      <c r="A133" s="32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49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5.2" customHeight="1">
      <c r="A134" s="32"/>
      <c r="B134" s="33"/>
      <c r="C134" s="27" t="s">
        <v>24</v>
      </c>
      <c r="D134" s="34"/>
      <c r="E134" s="34"/>
      <c r="F134" s="25" t="str">
        <f>E17</f>
        <v>Město Hranice</v>
      </c>
      <c r="G134" s="34"/>
      <c r="H134" s="34"/>
      <c r="I134" s="27" t="s">
        <v>30</v>
      </c>
      <c r="J134" s="30" t="str">
        <f>E23</f>
        <v>ing.Kostner Petr</v>
      </c>
      <c r="K134" s="34"/>
      <c r="L134" s="49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5.2" customHeight="1">
      <c r="A135" s="32"/>
      <c r="B135" s="33"/>
      <c r="C135" s="27" t="s">
        <v>28</v>
      </c>
      <c r="D135" s="34"/>
      <c r="E135" s="34"/>
      <c r="F135" s="25" t="str">
        <f>IF(E20="","",E20)</f>
        <v>Vyplň údaj</v>
      </c>
      <c r="G135" s="34"/>
      <c r="H135" s="34"/>
      <c r="I135" s="27" t="s">
        <v>33</v>
      </c>
      <c r="J135" s="30" t="str">
        <f>E26</f>
        <v>Milan Hájek</v>
      </c>
      <c r="K135" s="34"/>
      <c r="L135" s="49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0.35" customHeight="1">
      <c r="A136" s="32"/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49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11" customFormat="1" ht="29.25" customHeight="1">
      <c r="A137" s="162"/>
      <c r="B137" s="163"/>
      <c r="C137" s="164" t="s">
        <v>151</v>
      </c>
      <c r="D137" s="165" t="s">
        <v>61</v>
      </c>
      <c r="E137" s="165" t="s">
        <v>57</v>
      </c>
      <c r="F137" s="165" t="s">
        <v>58</v>
      </c>
      <c r="G137" s="165" t="s">
        <v>152</v>
      </c>
      <c r="H137" s="165" t="s">
        <v>153</v>
      </c>
      <c r="I137" s="165" t="s">
        <v>154</v>
      </c>
      <c r="J137" s="165" t="s">
        <v>142</v>
      </c>
      <c r="K137" s="166" t="s">
        <v>155</v>
      </c>
      <c r="L137" s="167"/>
      <c r="M137" s="73" t="s">
        <v>1</v>
      </c>
      <c r="N137" s="74" t="s">
        <v>40</v>
      </c>
      <c r="O137" s="74" t="s">
        <v>156</v>
      </c>
      <c r="P137" s="74" t="s">
        <v>157</v>
      </c>
      <c r="Q137" s="74" t="s">
        <v>158</v>
      </c>
      <c r="R137" s="74" t="s">
        <v>159</v>
      </c>
      <c r="S137" s="74" t="s">
        <v>160</v>
      </c>
      <c r="T137" s="75" t="s">
        <v>161</v>
      </c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</row>
    <row r="138" spans="1:63" s="2" customFormat="1" ht="22.9" customHeight="1">
      <c r="A138" s="32"/>
      <c r="B138" s="33"/>
      <c r="C138" s="80" t="s">
        <v>162</v>
      </c>
      <c r="D138" s="34"/>
      <c r="E138" s="34"/>
      <c r="F138" s="34"/>
      <c r="G138" s="34"/>
      <c r="H138" s="34"/>
      <c r="I138" s="34"/>
      <c r="J138" s="168">
        <f>BK138</f>
        <v>0</v>
      </c>
      <c r="K138" s="34"/>
      <c r="L138" s="37"/>
      <c r="M138" s="76"/>
      <c r="N138" s="169"/>
      <c r="O138" s="77"/>
      <c r="P138" s="170">
        <f>P139+P244+P384</f>
        <v>0</v>
      </c>
      <c r="Q138" s="77"/>
      <c r="R138" s="170">
        <f>R139+R244+R384</f>
        <v>48.84904472000001</v>
      </c>
      <c r="S138" s="77"/>
      <c r="T138" s="171">
        <f>T139+T244+T384</f>
        <v>53.653043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5" t="s">
        <v>75</v>
      </c>
      <c r="AU138" s="15" t="s">
        <v>144</v>
      </c>
      <c r="BK138" s="172">
        <f>BK139+BK244+BK384</f>
        <v>0</v>
      </c>
    </row>
    <row r="139" spans="2:63" s="12" customFormat="1" ht="25.9" customHeight="1">
      <c r="B139" s="173"/>
      <c r="C139" s="174"/>
      <c r="D139" s="175" t="s">
        <v>75</v>
      </c>
      <c r="E139" s="176" t="s">
        <v>268</v>
      </c>
      <c r="F139" s="176" t="s">
        <v>269</v>
      </c>
      <c r="G139" s="174"/>
      <c r="H139" s="174"/>
      <c r="I139" s="177"/>
      <c r="J139" s="178">
        <f>BK139</f>
        <v>0</v>
      </c>
      <c r="K139" s="174"/>
      <c r="L139" s="179"/>
      <c r="M139" s="180"/>
      <c r="N139" s="181"/>
      <c r="O139" s="181"/>
      <c r="P139" s="182">
        <f>P140+P161+P171+P203+P236+P242</f>
        <v>0</v>
      </c>
      <c r="Q139" s="181"/>
      <c r="R139" s="182">
        <f>R140+R161+R171+R203+R236+R242</f>
        <v>38.603660430000005</v>
      </c>
      <c r="S139" s="181"/>
      <c r="T139" s="183">
        <f>T140+T161+T171+T203+T236+T242</f>
        <v>52.141042999999996</v>
      </c>
      <c r="AR139" s="184" t="s">
        <v>83</v>
      </c>
      <c r="AT139" s="185" t="s">
        <v>75</v>
      </c>
      <c r="AU139" s="185" t="s">
        <v>76</v>
      </c>
      <c r="AY139" s="184" t="s">
        <v>166</v>
      </c>
      <c r="BK139" s="186">
        <f>BK140+BK161+BK171+BK203+BK236+BK242</f>
        <v>0</v>
      </c>
    </row>
    <row r="140" spans="2:63" s="12" customFormat="1" ht="22.9" customHeight="1">
      <c r="B140" s="173"/>
      <c r="C140" s="174"/>
      <c r="D140" s="175" t="s">
        <v>75</v>
      </c>
      <c r="E140" s="212" t="s">
        <v>125</v>
      </c>
      <c r="F140" s="212" t="s">
        <v>304</v>
      </c>
      <c r="G140" s="174"/>
      <c r="H140" s="174"/>
      <c r="I140" s="177"/>
      <c r="J140" s="213">
        <f>BK140</f>
        <v>0</v>
      </c>
      <c r="K140" s="174"/>
      <c r="L140" s="179"/>
      <c r="M140" s="180"/>
      <c r="N140" s="181"/>
      <c r="O140" s="181"/>
      <c r="P140" s="182">
        <f>SUM(P141:P160)</f>
        <v>0</v>
      </c>
      <c r="Q140" s="181"/>
      <c r="R140" s="182">
        <f>SUM(R141:R160)</f>
        <v>8.4844712</v>
      </c>
      <c r="S140" s="181"/>
      <c r="T140" s="183">
        <f>SUM(T141:T160)</f>
        <v>0</v>
      </c>
      <c r="AR140" s="184" t="s">
        <v>83</v>
      </c>
      <c r="AT140" s="185" t="s">
        <v>75</v>
      </c>
      <c r="AU140" s="185" t="s">
        <v>83</v>
      </c>
      <c r="AY140" s="184" t="s">
        <v>166</v>
      </c>
      <c r="BK140" s="186">
        <f>SUM(BK141:BK160)</f>
        <v>0</v>
      </c>
    </row>
    <row r="141" spans="1:65" s="2" customFormat="1" ht="24.2" customHeight="1">
      <c r="A141" s="32"/>
      <c r="B141" s="33"/>
      <c r="C141" s="187" t="s">
        <v>83</v>
      </c>
      <c r="D141" s="187" t="s">
        <v>167</v>
      </c>
      <c r="E141" s="188" t="s">
        <v>1090</v>
      </c>
      <c r="F141" s="189" t="s">
        <v>1091</v>
      </c>
      <c r="G141" s="190" t="s">
        <v>297</v>
      </c>
      <c r="H141" s="191">
        <v>4.822</v>
      </c>
      <c r="I141" s="192"/>
      <c r="J141" s="193">
        <f>ROUND(I141*H141,2)</f>
        <v>0</v>
      </c>
      <c r="K141" s="189" t="s">
        <v>274</v>
      </c>
      <c r="L141" s="37"/>
      <c r="M141" s="194" t="s">
        <v>1</v>
      </c>
      <c r="N141" s="195" t="s">
        <v>41</v>
      </c>
      <c r="O141" s="69"/>
      <c r="P141" s="196">
        <f>O141*H141</f>
        <v>0</v>
      </c>
      <c r="Q141" s="196">
        <v>0.34728</v>
      </c>
      <c r="R141" s="196">
        <f>Q141*H141</f>
        <v>1.67458416</v>
      </c>
      <c r="S141" s="196">
        <v>0</v>
      </c>
      <c r="T141" s="19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98" t="s">
        <v>165</v>
      </c>
      <c r="AT141" s="198" t="s">
        <v>167</v>
      </c>
      <c r="AU141" s="198" t="s">
        <v>85</v>
      </c>
      <c r="AY141" s="15" t="s">
        <v>166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5" t="s">
        <v>83</v>
      </c>
      <c r="BK141" s="199">
        <f>ROUND(I141*H141,2)</f>
        <v>0</v>
      </c>
      <c r="BL141" s="15" t="s">
        <v>165</v>
      </c>
      <c r="BM141" s="198" t="s">
        <v>1092</v>
      </c>
    </row>
    <row r="142" spans="2:51" s="13" customFormat="1" ht="11.25">
      <c r="B142" s="200"/>
      <c r="C142" s="201"/>
      <c r="D142" s="202" t="s">
        <v>178</v>
      </c>
      <c r="E142" s="203" t="s">
        <v>1</v>
      </c>
      <c r="F142" s="204" t="s">
        <v>1093</v>
      </c>
      <c r="G142" s="201"/>
      <c r="H142" s="205">
        <v>1.375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178</v>
      </c>
      <c r="AU142" s="211" t="s">
        <v>85</v>
      </c>
      <c r="AV142" s="13" t="s">
        <v>85</v>
      </c>
      <c r="AW142" s="13" t="s">
        <v>32</v>
      </c>
      <c r="AX142" s="13" t="s">
        <v>76</v>
      </c>
      <c r="AY142" s="211" t="s">
        <v>166</v>
      </c>
    </row>
    <row r="143" spans="2:51" s="13" customFormat="1" ht="11.25">
      <c r="B143" s="200"/>
      <c r="C143" s="201"/>
      <c r="D143" s="202" t="s">
        <v>178</v>
      </c>
      <c r="E143" s="203" t="s">
        <v>1</v>
      </c>
      <c r="F143" s="204" t="s">
        <v>1094</v>
      </c>
      <c r="G143" s="201"/>
      <c r="H143" s="205">
        <v>2.52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178</v>
      </c>
      <c r="AU143" s="211" t="s">
        <v>85</v>
      </c>
      <c r="AV143" s="13" t="s">
        <v>85</v>
      </c>
      <c r="AW143" s="13" t="s">
        <v>32</v>
      </c>
      <c r="AX143" s="13" t="s">
        <v>76</v>
      </c>
      <c r="AY143" s="211" t="s">
        <v>166</v>
      </c>
    </row>
    <row r="144" spans="2:51" s="13" customFormat="1" ht="11.25">
      <c r="B144" s="200"/>
      <c r="C144" s="201"/>
      <c r="D144" s="202" t="s">
        <v>178</v>
      </c>
      <c r="E144" s="203" t="s">
        <v>1</v>
      </c>
      <c r="F144" s="204" t="s">
        <v>1095</v>
      </c>
      <c r="G144" s="201"/>
      <c r="H144" s="205">
        <v>0.927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178</v>
      </c>
      <c r="AU144" s="211" t="s">
        <v>85</v>
      </c>
      <c r="AV144" s="13" t="s">
        <v>85</v>
      </c>
      <c r="AW144" s="13" t="s">
        <v>32</v>
      </c>
      <c r="AX144" s="13" t="s">
        <v>76</v>
      </c>
      <c r="AY144" s="211" t="s">
        <v>166</v>
      </c>
    </row>
    <row r="145" spans="1:65" s="2" customFormat="1" ht="33" customHeight="1">
      <c r="A145" s="32"/>
      <c r="B145" s="33"/>
      <c r="C145" s="187" t="s">
        <v>85</v>
      </c>
      <c r="D145" s="187" t="s">
        <v>167</v>
      </c>
      <c r="E145" s="188" t="s">
        <v>305</v>
      </c>
      <c r="F145" s="189" t="s">
        <v>306</v>
      </c>
      <c r="G145" s="190" t="s">
        <v>297</v>
      </c>
      <c r="H145" s="191">
        <v>18.043</v>
      </c>
      <c r="I145" s="192"/>
      <c r="J145" s="193">
        <f>ROUND(I145*H145,2)</f>
        <v>0</v>
      </c>
      <c r="K145" s="189" t="s">
        <v>274</v>
      </c>
      <c r="L145" s="37"/>
      <c r="M145" s="194" t="s">
        <v>1</v>
      </c>
      <c r="N145" s="195" t="s">
        <v>41</v>
      </c>
      <c r="O145" s="69"/>
      <c r="P145" s="196">
        <f>O145*H145</f>
        <v>0</v>
      </c>
      <c r="Q145" s="196">
        <v>0.2506</v>
      </c>
      <c r="R145" s="196">
        <f>Q145*H145</f>
        <v>4.5215758</v>
      </c>
      <c r="S145" s="196">
        <v>0</v>
      </c>
      <c r="T145" s="19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98" t="s">
        <v>165</v>
      </c>
      <c r="AT145" s="198" t="s">
        <v>167</v>
      </c>
      <c r="AU145" s="198" t="s">
        <v>85</v>
      </c>
      <c r="AY145" s="15" t="s">
        <v>166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5" t="s">
        <v>83</v>
      </c>
      <c r="BK145" s="199">
        <f>ROUND(I145*H145,2)</f>
        <v>0</v>
      </c>
      <c r="BL145" s="15" t="s">
        <v>165</v>
      </c>
      <c r="BM145" s="198" t="s">
        <v>307</v>
      </c>
    </row>
    <row r="146" spans="2:51" s="13" customFormat="1" ht="11.25">
      <c r="B146" s="200"/>
      <c r="C146" s="201"/>
      <c r="D146" s="202" t="s">
        <v>178</v>
      </c>
      <c r="E146" s="203" t="s">
        <v>1</v>
      </c>
      <c r="F146" s="204" t="s">
        <v>1096</v>
      </c>
      <c r="G146" s="201"/>
      <c r="H146" s="205">
        <v>13.628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178</v>
      </c>
      <c r="AU146" s="211" t="s">
        <v>85</v>
      </c>
      <c r="AV146" s="13" t="s">
        <v>85</v>
      </c>
      <c r="AW146" s="13" t="s">
        <v>32</v>
      </c>
      <c r="AX146" s="13" t="s">
        <v>76</v>
      </c>
      <c r="AY146" s="211" t="s">
        <v>166</v>
      </c>
    </row>
    <row r="147" spans="2:51" s="13" customFormat="1" ht="11.25">
      <c r="B147" s="200"/>
      <c r="C147" s="201"/>
      <c r="D147" s="202" t="s">
        <v>178</v>
      </c>
      <c r="E147" s="203" t="s">
        <v>1</v>
      </c>
      <c r="F147" s="204" t="s">
        <v>1097</v>
      </c>
      <c r="G147" s="201"/>
      <c r="H147" s="205">
        <v>2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178</v>
      </c>
      <c r="AU147" s="211" t="s">
        <v>85</v>
      </c>
      <c r="AV147" s="13" t="s">
        <v>85</v>
      </c>
      <c r="AW147" s="13" t="s">
        <v>32</v>
      </c>
      <c r="AX147" s="13" t="s">
        <v>76</v>
      </c>
      <c r="AY147" s="211" t="s">
        <v>166</v>
      </c>
    </row>
    <row r="148" spans="2:51" s="13" customFormat="1" ht="11.25">
      <c r="B148" s="200"/>
      <c r="C148" s="201"/>
      <c r="D148" s="202" t="s">
        <v>178</v>
      </c>
      <c r="E148" s="203" t="s">
        <v>1</v>
      </c>
      <c r="F148" s="204" t="s">
        <v>1098</v>
      </c>
      <c r="G148" s="201"/>
      <c r="H148" s="205">
        <v>1.035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178</v>
      </c>
      <c r="AU148" s="211" t="s">
        <v>85</v>
      </c>
      <c r="AV148" s="13" t="s">
        <v>85</v>
      </c>
      <c r="AW148" s="13" t="s">
        <v>32</v>
      </c>
      <c r="AX148" s="13" t="s">
        <v>76</v>
      </c>
      <c r="AY148" s="211" t="s">
        <v>166</v>
      </c>
    </row>
    <row r="149" spans="2:51" s="13" customFormat="1" ht="11.25">
      <c r="B149" s="200"/>
      <c r="C149" s="201"/>
      <c r="D149" s="202" t="s">
        <v>178</v>
      </c>
      <c r="E149" s="203" t="s">
        <v>1</v>
      </c>
      <c r="F149" s="204" t="s">
        <v>1099</v>
      </c>
      <c r="G149" s="201"/>
      <c r="H149" s="205">
        <v>1.38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178</v>
      </c>
      <c r="AU149" s="211" t="s">
        <v>85</v>
      </c>
      <c r="AV149" s="13" t="s">
        <v>85</v>
      </c>
      <c r="AW149" s="13" t="s">
        <v>32</v>
      </c>
      <c r="AX149" s="13" t="s">
        <v>76</v>
      </c>
      <c r="AY149" s="211" t="s">
        <v>166</v>
      </c>
    </row>
    <row r="150" spans="1:65" s="2" customFormat="1" ht="21.75" customHeight="1">
      <c r="A150" s="32"/>
      <c r="B150" s="33"/>
      <c r="C150" s="187" t="s">
        <v>125</v>
      </c>
      <c r="D150" s="187" t="s">
        <v>167</v>
      </c>
      <c r="E150" s="188" t="s">
        <v>327</v>
      </c>
      <c r="F150" s="189" t="s">
        <v>328</v>
      </c>
      <c r="G150" s="190" t="s">
        <v>176</v>
      </c>
      <c r="H150" s="191">
        <v>16</v>
      </c>
      <c r="I150" s="192"/>
      <c r="J150" s="193">
        <f>ROUND(I150*H150,2)</f>
        <v>0</v>
      </c>
      <c r="K150" s="189" t="s">
        <v>274</v>
      </c>
      <c r="L150" s="37"/>
      <c r="M150" s="194" t="s">
        <v>1</v>
      </c>
      <c r="N150" s="195" t="s">
        <v>41</v>
      </c>
      <c r="O150" s="69"/>
      <c r="P150" s="196">
        <f>O150*H150</f>
        <v>0</v>
      </c>
      <c r="Q150" s="196">
        <v>0.05455</v>
      </c>
      <c r="R150" s="196">
        <f>Q150*H150</f>
        <v>0.8728</v>
      </c>
      <c r="S150" s="196">
        <v>0</v>
      </c>
      <c r="T150" s="19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98" t="s">
        <v>165</v>
      </c>
      <c r="AT150" s="198" t="s">
        <v>167</v>
      </c>
      <c r="AU150" s="198" t="s">
        <v>85</v>
      </c>
      <c r="AY150" s="15" t="s">
        <v>166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5" t="s">
        <v>83</v>
      </c>
      <c r="BK150" s="199">
        <f>ROUND(I150*H150,2)</f>
        <v>0</v>
      </c>
      <c r="BL150" s="15" t="s">
        <v>165</v>
      </c>
      <c r="BM150" s="198" t="s">
        <v>329</v>
      </c>
    </row>
    <row r="151" spans="1:65" s="2" customFormat="1" ht="16.5" customHeight="1">
      <c r="A151" s="32"/>
      <c r="B151" s="33"/>
      <c r="C151" s="187" t="s">
        <v>165</v>
      </c>
      <c r="D151" s="187" t="s">
        <v>167</v>
      </c>
      <c r="E151" s="188" t="s">
        <v>330</v>
      </c>
      <c r="F151" s="189" t="s">
        <v>331</v>
      </c>
      <c r="G151" s="190" t="s">
        <v>273</v>
      </c>
      <c r="H151" s="191">
        <v>0.532</v>
      </c>
      <c r="I151" s="192"/>
      <c r="J151" s="193">
        <f>ROUND(I151*H151,2)</f>
        <v>0</v>
      </c>
      <c r="K151" s="189" t="s">
        <v>274</v>
      </c>
      <c r="L151" s="37"/>
      <c r="M151" s="194" t="s">
        <v>1</v>
      </c>
      <c r="N151" s="195" t="s">
        <v>41</v>
      </c>
      <c r="O151" s="69"/>
      <c r="P151" s="196">
        <f>O151*H151</f>
        <v>0</v>
      </c>
      <c r="Q151" s="196">
        <v>1.94302</v>
      </c>
      <c r="R151" s="196">
        <f>Q151*H151</f>
        <v>1.03368664</v>
      </c>
      <c r="S151" s="196">
        <v>0</v>
      </c>
      <c r="T151" s="197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98" t="s">
        <v>165</v>
      </c>
      <c r="AT151" s="198" t="s">
        <v>167</v>
      </c>
      <c r="AU151" s="198" t="s">
        <v>85</v>
      </c>
      <c r="AY151" s="15" t="s">
        <v>166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5" t="s">
        <v>83</v>
      </c>
      <c r="BK151" s="199">
        <f>ROUND(I151*H151,2)</f>
        <v>0</v>
      </c>
      <c r="BL151" s="15" t="s">
        <v>165</v>
      </c>
      <c r="BM151" s="198" t="s">
        <v>332</v>
      </c>
    </row>
    <row r="152" spans="2:51" s="13" customFormat="1" ht="11.25">
      <c r="B152" s="200"/>
      <c r="C152" s="201"/>
      <c r="D152" s="202" t="s">
        <v>178</v>
      </c>
      <c r="E152" s="203" t="s">
        <v>1</v>
      </c>
      <c r="F152" s="204" t="s">
        <v>1100</v>
      </c>
      <c r="G152" s="201"/>
      <c r="H152" s="205">
        <v>0.088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178</v>
      </c>
      <c r="AU152" s="211" t="s">
        <v>85</v>
      </c>
      <c r="AV152" s="13" t="s">
        <v>85</v>
      </c>
      <c r="AW152" s="13" t="s">
        <v>32</v>
      </c>
      <c r="AX152" s="13" t="s">
        <v>76</v>
      </c>
      <c r="AY152" s="211" t="s">
        <v>166</v>
      </c>
    </row>
    <row r="153" spans="2:51" s="13" customFormat="1" ht="11.25">
      <c r="B153" s="200"/>
      <c r="C153" s="201"/>
      <c r="D153" s="202" t="s">
        <v>178</v>
      </c>
      <c r="E153" s="203" t="s">
        <v>1</v>
      </c>
      <c r="F153" s="204" t="s">
        <v>1101</v>
      </c>
      <c r="G153" s="201"/>
      <c r="H153" s="205">
        <v>0.39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178</v>
      </c>
      <c r="AU153" s="211" t="s">
        <v>85</v>
      </c>
      <c r="AV153" s="13" t="s">
        <v>85</v>
      </c>
      <c r="AW153" s="13" t="s">
        <v>32</v>
      </c>
      <c r="AX153" s="13" t="s">
        <v>76</v>
      </c>
      <c r="AY153" s="211" t="s">
        <v>166</v>
      </c>
    </row>
    <row r="154" spans="2:51" s="13" customFormat="1" ht="11.25">
      <c r="B154" s="200"/>
      <c r="C154" s="201"/>
      <c r="D154" s="202" t="s">
        <v>178</v>
      </c>
      <c r="E154" s="203" t="s">
        <v>1</v>
      </c>
      <c r="F154" s="204" t="s">
        <v>1102</v>
      </c>
      <c r="G154" s="201"/>
      <c r="H154" s="205">
        <v>0.054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178</v>
      </c>
      <c r="AU154" s="211" t="s">
        <v>85</v>
      </c>
      <c r="AV154" s="13" t="s">
        <v>85</v>
      </c>
      <c r="AW154" s="13" t="s">
        <v>32</v>
      </c>
      <c r="AX154" s="13" t="s">
        <v>76</v>
      </c>
      <c r="AY154" s="211" t="s">
        <v>166</v>
      </c>
    </row>
    <row r="155" spans="1:65" s="2" customFormat="1" ht="24.2" customHeight="1">
      <c r="A155" s="32"/>
      <c r="B155" s="33"/>
      <c r="C155" s="187" t="s">
        <v>192</v>
      </c>
      <c r="D155" s="187" t="s">
        <v>167</v>
      </c>
      <c r="E155" s="188" t="s">
        <v>351</v>
      </c>
      <c r="F155" s="189" t="s">
        <v>352</v>
      </c>
      <c r="G155" s="190" t="s">
        <v>288</v>
      </c>
      <c r="H155" s="191">
        <v>0.11</v>
      </c>
      <c r="I155" s="192"/>
      <c r="J155" s="193">
        <f>ROUND(I155*H155,2)</f>
        <v>0</v>
      </c>
      <c r="K155" s="189" t="s">
        <v>274</v>
      </c>
      <c r="L155" s="37"/>
      <c r="M155" s="194" t="s">
        <v>1</v>
      </c>
      <c r="N155" s="195" t="s">
        <v>41</v>
      </c>
      <c r="O155" s="69"/>
      <c r="P155" s="196">
        <f>O155*H155</f>
        <v>0</v>
      </c>
      <c r="Q155" s="196">
        <v>1.09</v>
      </c>
      <c r="R155" s="196">
        <f>Q155*H155</f>
        <v>0.1199</v>
      </c>
      <c r="S155" s="196">
        <v>0</v>
      </c>
      <c r="T155" s="19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98" t="s">
        <v>165</v>
      </c>
      <c r="AT155" s="198" t="s">
        <v>167</v>
      </c>
      <c r="AU155" s="198" t="s">
        <v>85</v>
      </c>
      <c r="AY155" s="15" t="s">
        <v>166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5" t="s">
        <v>83</v>
      </c>
      <c r="BK155" s="199">
        <f>ROUND(I155*H155,2)</f>
        <v>0</v>
      </c>
      <c r="BL155" s="15" t="s">
        <v>165</v>
      </c>
      <c r="BM155" s="198" t="s">
        <v>353</v>
      </c>
    </row>
    <row r="156" spans="2:51" s="13" customFormat="1" ht="11.25">
      <c r="B156" s="200"/>
      <c r="C156" s="201"/>
      <c r="D156" s="202" t="s">
        <v>178</v>
      </c>
      <c r="E156" s="203" t="s">
        <v>1</v>
      </c>
      <c r="F156" s="204" t="s">
        <v>1103</v>
      </c>
      <c r="G156" s="201"/>
      <c r="H156" s="205">
        <v>0.099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178</v>
      </c>
      <c r="AU156" s="211" t="s">
        <v>85</v>
      </c>
      <c r="AV156" s="13" t="s">
        <v>85</v>
      </c>
      <c r="AW156" s="13" t="s">
        <v>32</v>
      </c>
      <c r="AX156" s="13" t="s">
        <v>76</v>
      </c>
      <c r="AY156" s="211" t="s">
        <v>166</v>
      </c>
    </row>
    <row r="157" spans="2:51" s="13" customFormat="1" ht="11.25">
      <c r="B157" s="200"/>
      <c r="C157" s="201"/>
      <c r="D157" s="202" t="s">
        <v>178</v>
      </c>
      <c r="E157" s="203" t="s">
        <v>1</v>
      </c>
      <c r="F157" s="204" t="s">
        <v>1104</v>
      </c>
      <c r="G157" s="201"/>
      <c r="H157" s="205">
        <v>0.011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178</v>
      </c>
      <c r="AU157" s="211" t="s">
        <v>85</v>
      </c>
      <c r="AV157" s="13" t="s">
        <v>85</v>
      </c>
      <c r="AW157" s="13" t="s">
        <v>32</v>
      </c>
      <c r="AX157" s="13" t="s">
        <v>76</v>
      </c>
      <c r="AY157" s="211" t="s">
        <v>166</v>
      </c>
    </row>
    <row r="158" spans="1:65" s="2" customFormat="1" ht="24.2" customHeight="1">
      <c r="A158" s="32"/>
      <c r="B158" s="33"/>
      <c r="C158" s="187" t="s">
        <v>210</v>
      </c>
      <c r="D158" s="187" t="s">
        <v>167</v>
      </c>
      <c r="E158" s="188" t="s">
        <v>399</v>
      </c>
      <c r="F158" s="189" t="s">
        <v>400</v>
      </c>
      <c r="G158" s="190" t="s">
        <v>297</v>
      </c>
      <c r="H158" s="191">
        <v>1.47</v>
      </c>
      <c r="I158" s="192"/>
      <c r="J158" s="193">
        <f>ROUND(I158*H158,2)</f>
        <v>0</v>
      </c>
      <c r="K158" s="189" t="s">
        <v>274</v>
      </c>
      <c r="L158" s="37"/>
      <c r="M158" s="194" t="s">
        <v>1</v>
      </c>
      <c r="N158" s="195" t="s">
        <v>41</v>
      </c>
      <c r="O158" s="69"/>
      <c r="P158" s="196">
        <f>O158*H158</f>
        <v>0</v>
      </c>
      <c r="Q158" s="196">
        <v>0.17818</v>
      </c>
      <c r="R158" s="196">
        <f>Q158*H158</f>
        <v>0.2619246</v>
      </c>
      <c r="S158" s="196">
        <v>0</v>
      </c>
      <c r="T158" s="197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98" t="s">
        <v>165</v>
      </c>
      <c r="AT158" s="198" t="s">
        <v>167</v>
      </c>
      <c r="AU158" s="198" t="s">
        <v>85</v>
      </c>
      <c r="AY158" s="15" t="s">
        <v>166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5" t="s">
        <v>83</v>
      </c>
      <c r="BK158" s="199">
        <f>ROUND(I158*H158,2)</f>
        <v>0</v>
      </c>
      <c r="BL158" s="15" t="s">
        <v>165</v>
      </c>
      <c r="BM158" s="198" t="s">
        <v>401</v>
      </c>
    </row>
    <row r="159" spans="2:51" s="13" customFormat="1" ht="11.25">
      <c r="B159" s="200"/>
      <c r="C159" s="201"/>
      <c r="D159" s="202" t="s">
        <v>178</v>
      </c>
      <c r="E159" s="203" t="s">
        <v>1</v>
      </c>
      <c r="F159" s="204" t="s">
        <v>1105</v>
      </c>
      <c r="G159" s="201"/>
      <c r="H159" s="205">
        <v>1.08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178</v>
      </c>
      <c r="AU159" s="211" t="s">
        <v>85</v>
      </c>
      <c r="AV159" s="13" t="s">
        <v>85</v>
      </c>
      <c r="AW159" s="13" t="s">
        <v>32</v>
      </c>
      <c r="AX159" s="13" t="s">
        <v>76</v>
      </c>
      <c r="AY159" s="211" t="s">
        <v>166</v>
      </c>
    </row>
    <row r="160" spans="2:51" s="13" customFormat="1" ht="11.25">
      <c r="B160" s="200"/>
      <c r="C160" s="201"/>
      <c r="D160" s="202" t="s">
        <v>178</v>
      </c>
      <c r="E160" s="203" t="s">
        <v>1</v>
      </c>
      <c r="F160" s="204" t="s">
        <v>1101</v>
      </c>
      <c r="G160" s="201"/>
      <c r="H160" s="205">
        <v>0.39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178</v>
      </c>
      <c r="AU160" s="211" t="s">
        <v>85</v>
      </c>
      <c r="AV160" s="13" t="s">
        <v>85</v>
      </c>
      <c r="AW160" s="13" t="s">
        <v>32</v>
      </c>
      <c r="AX160" s="13" t="s">
        <v>76</v>
      </c>
      <c r="AY160" s="211" t="s">
        <v>166</v>
      </c>
    </row>
    <row r="161" spans="2:63" s="12" customFormat="1" ht="22.9" customHeight="1">
      <c r="B161" s="173"/>
      <c r="C161" s="174"/>
      <c r="D161" s="175" t="s">
        <v>75</v>
      </c>
      <c r="E161" s="212" t="s">
        <v>165</v>
      </c>
      <c r="F161" s="212" t="s">
        <v>407</v>
      </c>
      <c r="G161" s="174"/>
      <c r="H161" s="174"/>
      <c r="I161" s="177"/>
      <c r="J161" s="213">
        <f>BK161</f>
        <v>0</v>
      </c>
      <c r="K161" s="174"/>
      <c r="L161" s="179"/>
      <c r="M161" s="180"/>
      <c r="N161" s="181"/>
      <c r="O161" s="181"/>
      <c r="P161" s="182">
        <f>SUM(P162:P170)</f>
        <v>0</v>
      </c>
      <c r="Q161" s="181"/>
      <c r="R161" s="182">
        <f>SUM(R162:R170)</f>
        <v>1.64344761</v>
      </c>
      <c r="S161" s="181"/>
      <c r="T161" s="183">
        <f>SUM(T162:T170)</f>
        <v>0</v>
      </c>
      <c r="AR161" s="184" t="s">
        <v>83</v>
      </c>
      <c r="AT161" s="185" t="s">
        <v>75</v>
      </c>
      <c r="AU161" s="185" t="s">
        <v>83</v>
      </c>
      <c r="AY161" s="184" t="s">
        <v>166</v>
      </c>
      <c r="BK161" s="186">
        <f>SUM(BK162:BK170)</f>
        <v>0</v>
      </c>
    </row>
    <row r="162" spans="1:65" s="2" customFormat="1" ht="16.5" customHeight="1">
      <c r="A162" s="32"/>
      <c r="B162" s="33"/>
      <c r="C162" s="187" t="s">
        <v>214</v>
      </c>
      <c r="D162" s="187" t="s">
        <v>167</v>
      </c>
      <c r="E162" s="188" t="s">
        <v>409</v>
      </c>
      <c r="F162" s="189" t="s">
        <v>410</v>
      </c>
      <c r="G162" s="190" t="s">
        <v>273</v>
      </c>
      <c r="H162" s="191">
        <v>0.638</v>
      </c>
      <c r="I162" s="192"/>
      <c r="J162" s="193">
        <f>ROUND(I162*H162,2)</f>
        <v>0</v>
      </c>
      <c r="K162" s="189" t="s">
        <v>274</v>
      </c>
      <c r="L162" s="37"/>
      <c r="M162" s="194" t="s">
        <v>1</v>
      </c>
      <c r="N162" s="195" t="s">
        <v>41</v>
      </c>
      <c r="O162" s="69"/>
      <c r="P162" s="196">
        <f>O162*H162</f>
        <v>0</v>
      </c>
      <c r="Q162" s="196">
        <v>2.4534</v>
      </c>
      <c r="R162" s="196">
        <f>Q162*H162</f>
        <v>1.5652692</v>
      </c>
      <c r="S162" s="196">
        <v>0</v>
      </c>
      <c r="T162" s="197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98" t="s">
        <v>165</v>
      </c>
      <c r="AT162" s="198" t="s">
        <v>167</v>
      </c>
      <c r="AU162" s="198" t="s">
        <v>85</v>
      </c>
      <c r="AY162" s="15" t="s">
        <v>166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5" t="s">
        <v>83</v>
      </c>
      <c r="BK162" s="199">
        <f>ROUND(I162*H162,2)</f>
        <v>0</v>
      </c>
      <c r="BL162" s="15" t="s">
        <v>165</v>
      </c>
      <c r="BM162" s="198" t="s">
        <v>1106</v>
      </c>
    </row>
    <row r="163" spans="2:51" s="13" customFormat="1" ht="11.25">
      <c r="B163" s="200"/>
      <c r="C163" s="201"/>
      <c r="D163" s="202" t="s">
        <v>178</v>
      </c>
      <c r="E163" s="203" t="s">
        <v>1</v>
      </c>
      <c r="F163" s="204" t="s">
        <v>412</v>
      </c>
      <c r="G163" s="201"/>
      <c r="H163" s="205">
        <v>0.638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178</v>
      </c>
      <c r="AU163" s="211" t="s">
        <v>85</v>
      </c>
      <c r="AV163" s="13" t="s">
        <v>85</v>
      </c>
      <c r="AW163" s="13" t="s">
        <v>32</v>
      </c>
      <c r="AX163" s="13" t="s">
        <v>83</v>
      </c>
      <c r="AY163" s="211" t="s">
        <v>166</v>
      </c>
    </row>
    <row r="164" spans="1:65" s="2" customFormat="1" ht="16.5" customHeight="1">
      <c r="A164" s="32"/>
      <c r="B164" s="33"/>
      <c r="C164" s="187" t="s">
        <v>218</v>
      </c>
      <c r="D164" s="187" t="s">
        <v>167</v>
      </c>
      <c r="E164" s="188" t="s">
        <v>415</v>
      </c>
      <c r="F164" s="189" t="s">
        <v>416</v>
      </c>
      <c r="G164" s="190" t="s">
        <v>297</v>
      </c>
      <c r="H164" s="191">
        <v>4.25</v>
      </c>
      <c r="I164" s="192"/>
      <c r="J164" s="193">
        <f>ROUND(I164*H164,2)</f>
        <v>0</v>
      </c>
      <c r="K164" s="189" t="s">
        <v>274</v>
      </c>
      <c r="L164" s="37"/>
      <c r="M164" s="194" t="s">
        <v>1</v>
      </c>
      <c r="N164" s="195" t="s">
        <v>41</v>
      </c>
      <c r="O164" s="69"/>
      <c r="P164" s="196">
        <f>O164*H164</f>
        <v>0</v>
      </c>
      <c r="Q164" s="196">
        <v>0.00576</v>
      </c>
      <c r="R164" s="196">
        <f>Q164*H164</f>
        <v>0.024480000000000002</v>
      </c>
      <c r="S164" s="196">
        <v>0</v>
      </c>
      <c r="T164" s="197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98" t="s">
        <v>165</v>
      </c>
      <c r="AT164" s="198" t="s">
        <v>167</v>
      </c>
      <c r="AU164" s="198" t="s">
        <v>85</v>
      </c>
      <c r="AY164" s="15" t="s">
        <v>166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5" t="s">
        <v>83</v>
      </c>
      <c r="BK164" s="199">
        <f>ROUND(I164*H164,2)</f>
        <v>0</v>
      </c>
      <c r="BL164" s="15" t="s">
        <v>165</v>
      </c>
      <c r="BM164" s="198" t="s">
        <v>1107</v>
      </c>
    </row>
    <row r="165" spans="2:51" s="13" customFormat="1" ht="11.25">
      <c r="B165" s="200"/>
      <c r="C165" s="201"/>
      <c r="D165" s="202" t="s">
        <v>178</v>
      </c>
      <c r="E165" s="203" t="s">
        <v>1</v>
      </c>
      <c r="F165" s="204" t="s">
        <v>418</v>
      </c>
      <c r="G165" s="201"/>
      <c r="H165" s="205">
        <v>4.25</v>
      </c>
      <c r="I165" s="206"/>
      <c r="J165" s="201"/>
      <c r="K165" s="201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178</v>
      </c>
      <c r="AU165" s="211" t="s">
        <v>85</v>
      </c>
      <c r="AV165" s="13" t="s">
        <v>85</v>
      </c>
      <c r="AW165" s="13" t="s">
        <v>32</v>
      </c>
      <c r="AX165" s="13" t="s">
        <v>83</v>
      </c>
      <c r="AY165" s="211" t="s">
        <v>166</v>
      </c>
    </row>
    <row r="166" spans="1:65" s="2" customFormat="1" ht="16.5" customHeight="1">
      <c r="A166" s="32"/>
      <c r="B166" s="33"/>
      <c r="C166" s="187" t="s">
        <v>222</v>
      </c>
      <c r="D166" s="187" t="s">
        <v>167</v>
      </c>
      <c r="E166" s="188" t="s">
        <v>421</v>
      </c>
      <c r="F166" s="189" t="s">
        <v>422</v>
      </c>
      <c r="G166" s="190" t="s">
        <v>297</v>
      </c>
      <c r="H166" s="191">
        <v>4.25</v>
      </c>
      <c r="I166" s="192"/>
      <c r="J166" s="193">
        <f>ROUND(I166*H166,2)</f>
        <v>0</v>
      </c>
      <c r="K166" s="189" t="s">
        <v>274</v>
      </c>
      <c r="L166" s="37"/>
      <c r="M166" s="194" t="s">
        <v>1</v>
      </c>
      <c r="N166" s="195" t="s">
        <v>41</v>
      </c>
      <c r="O166" s="69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98" t="s">
        <v>165</v>
      </c>
      <c r="AT166" s="198" t="s">
        <v>167</v>
      </c>
      <c r="AU166" s="198" t="s">
        <v>85</v>
      </c>
      <c r="AY166" s="15" t="s">
        <v>166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5" t="s">
        <v>83</v>
      </c>
      <c r="BK166" s="199">
        <f>ROUND(I166*H166,2)</f>
        <v>0</v>
      </c>
      <c r="BL166" s="15" t="s">
        <v>165</v>
      </c>
      <c r="BM166" s="198" t="s">
        <v>1108</v>
      </c>
    </row>
    <row r="167" spans="1:65" s="2" customFormat="1" ht="24.2" customHeight="1">
      <c r="A167" s="32"/>
      <c r="B167" s="33"/>
      <c r="C167" s="187" t="s">
        <v>228</v>
      </c>
      <c r="D167" s="187" t="s">
        <v>167</v>
      </c>
      <c r="E167" s="188" t="s">
        <v>425</v>
      </c>
      <c r="F167" s="189" t="s">
        <v>426</v>
      </c>
      <c r="G167" s="190" t="s">
        <v>288</v>
      </c>
      <c r="H167" s="191">
        <v>0.051</v>
      </c>
      <c r="I167" s="192"/>
      <c r="J167" s="193">
        <f>ROUND(I167*H167,2)</f>
        <v>0</v>
      </c>
      <c r="K167" s="189" t="s">
        <v>274</v>
      </c>
      <c r="L167" s="37"/>
      <c r="M167" s="194" t="s">
        <v>1</v>
      </c>
      <c r="N167" s="195" t="s">
        <v>41</v>
      </c>
      <c r="O167" s="69"/>
      <c r="P167" s="196">
        <f>O167*H167</f>
        <v>0</v>
      </c>
      <c r="Q167" s="196">
        <v>1.05291</v>
      </c>
      <c r="R167" s="196">
        <f>Q167*H167</f>
        <v>0.053698409999999995</v>
      </c>
      <c r="S167" s="196">
        <v>0</v>
      </c>
      <c r="T167" s="197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98" t="s">
        <v>165</v>
      </c>
      <c r="AT167" s="198" t="s">
        <v>167</v>
      </c>
      <c r="AU167" s="198" t="s">
        <v>85</v>
      </c>
      <c r="AY167" s="15" t="s">
        <v>166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5" t="s">
        <v>83</v>
      </c>
      <c r="BK167" s="199">
        <f>ROUND(I167*H167,2)</f>
        <v>0</v>
      </c>
      <c r="BL167" s="15" t="s">
        <v>165</v>
      </c>
      <c r="BM167" s="198" t="s">
        <v>1109</v>
      </c>
    </row>
    <row r="168" spans="2:51" s="13" customFormat="1" ht="11.25">
      <c r="B168" s="200"/>
      <c r="C168" s="201"/>
      <c r="D168" s="202" t="s">
        <v>178</v>
      </c>
      <c r="E168" s="203" t="s">
        <v>1</v>
      </c>
      <c r="F168" s="204" t="s">
        <v>1110</v>
      </c>
      <c r="G168" s="201"/>
      <c r="H168" s="205">
        <v>0.051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178</v>
      </c>
      <c r="AU168" s="211" t="s">
        <v>85</v>
      </c>
      <c r="AV168" s="13" t="s">
        <v>85</v>
      </c>
      <c r="AW168" s="13" t="s">
        <v>32</v>
      </c>
      <c r="AX168" s="13" t="s">
        <v>83</v>
      </c>
      <c r="AY168" s="211" t="s">
        <v>166</v>
      </c>
    </row>
    <row r="169" spans="1:65" s="2" customFormat="1" ht="16.5" customHeight="1">
      <c r="A169" s="32"/>
      <c r="B169" s="33"/>
      <c r="C169" s="187" t="s">
        <v>232</v>
      </c>
      <c r="D169" s="187" t="s">
        <v>167</v>
      </c>
      <c r="E169" s="188" t="s">
        <v>1111</v>
      </c>
      <c r="F169" s="189" t="s">
        <v>1112</v>
      </c>
      <c r="G169" s="190" t="s">
        <v>382</v>
      </c>
      <c r="H169" s="191">
        <v>23.75</v>
      </c>
      <c r="I169" s="192"/>
      <c r="J169" s="193">
        <f>ROUND(I169*H169,2)</f>
        <v>0</v>
      </c>
      <c r="K169" s="189" t="s">
        <v>1</v>
      </c>
      <c r="L169" s="37"/>
      <c r="M169" s="194" t="s">
        <v>1</v>
      </c>
      <c r="N169" s="195" t="s">
        <v>41</v>
      </c>
      <c r="O169" s="69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98" t="s">
        <v>165</v>
      </c>
      <c r="AT169" s="198" t="s">
        <v>167</v>
      </c>
      <c r="AU169" s="198" t="s">
        <v>85</v>
      </c>
      <c r="AY169" s="15" t="s">
        <v>166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5" t="s">
        <v>83</v>
      </c>
      <c r="BK169" s="199">
        <f>ROUND(I169*H169,2)</f>
        <v>0</v>
      </c>
      <c r="BL169" s="15" t="s">
        <v>165</v>
      </c>
      <c r="BM169" s="198" t="s">
        <v>1113</v>
      </c>
    </row>
    <row r="170" spans="2:51" s="13" customFormat="1" ht="11.25">
      <c r="B170" s="200"/>
      <c r="C170" s="201"/>
      <c r="D170" s="202" t="s">
        <v>178</v>
      </c>
      <c r="E170" s="203" t="s">
        <v>1</v>
      </c>
      <c r="F170" s="204" t="s">
        <v>1114</v>
      </c>
      <c r="G170" s="201"/>
      <c r="H170" s="205">
        <v>23.75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178</v>
      </c>
      <c r="AU170" s="211" t="s">
        <v>85</v>
      </c>
      <c r="AV170" s="13" t="s">
        <v>85</v>
      </c>
      <c r="AW170" s="13" t="s">
        <v>32</v>
      </c>
      <c r="AX170" s="13" t="s">
        <v>83</v>
      </c>
      <c r="AY170" s="211" t="s">
        <v>166</v>
      </c>
    </row>
    <row r="171" spans="2:63" s="12" customFormat="1" ht="22.9" customHeight="1">
      <c r="B171" s="173"/>
      <c r="C171" s="174"/>
      <c r="D171" s="175" t="s">
        <v>75</v>
      </c>
      <c r="E171" s="212" t="s">
        <v>210</v>
      </c>
      <c r="F171" s="212" t="s">
        <v>429</v>
      </c>
      <c r="G171" s="174"/>
      <c r="H171" s="174"/>
      <c r="I171" s="177"/>
      <c r="J171" s="213">
        <f>BK171</f>
        <v>0</v>
      </c>
      <c r="K171" s="174"/>
      <c r="L171" s="179"/>
      <c r="M171" s="180"/>
      <c r="N171" s="181"/>
      <c r="O171" s="181"/>
      <c r="P171" s="182">
        <f>SUM(P172:P202)</f>
        <v>0</v>
      </c>
      <c r="Q171" s="181"/>
      <c r="R171" s="182">
        <f>SUM(R172:R202)</f>
        <v>28.451047420000002</v>
      </c>
      <c r="S171" s="181"/>
      <c r="T171" s="183">
        <f>SUM(T172:T202)</f>
        <v>0</v>
      </c>
      <c r="AR171" s="184" t="s">
        <v>83</v>
      </c>
      <c r="AT171" s="185" t="s">
        <v>75</v>
      </c>
      <c r="AU171" s="185" t="s">
        <v>83</v>
      </c>
      <c r="AY171" s="184" t="s">
        <v>166</v>
      </c>
      <c r="BK171" s="186">
        <f>SUM(BK172:BK202)</f>
        <v>0</v>
      </c>
    </row>
    <row r="172" spans="1:65" s="2" customFormat="1" ht="24.2" customHeight="1">
      <c r="A172" s="32"/>
      <c r="B172" s="33"/>
      <c r="C172" s="187" t="s">
        <v>236</v>
      </c>
      <c r="D172" s="187" t="s">
        <v>167</v>
      </c>
      <c r="E172" s="188" t="s">
        <v>431</v>
      </c>
      <c r="F172" s="189" t="s">
        <v>432</v>
      </c>
      <c r="G172" s="190" t="s">
        <v>297</v>
      </c>
      <c r="H172" s="191">
        <v>145.26</v>
      </c>
      <c r="I172" s="192"/>
      <c r="J172" s="193">
        <f>ROUND(I172*H172,2)</f>
        <v>0</v>
      </c>
      <c r="K172" s="189" t="s">
        <v>274</v>
      </c>
      <c r="L172" s="37"/>
      <c r="M172" s="194" t="s">
        <v>1</v>
      </c>
      <c r="N172" s="195" t="s">
        <v>41</v>
      </c>
      <c r="O172" s="69"/>
      <c r="P172" s="196">
        <f>O172*H172</f>
        <v>0</v>
      </c>
      <c r="Q172" s="196">
        <v>0.01733</v>
      </c>
      <c r="R172" s="196">
        <f>Q172*H172</f>
        <v>2.5173558000000003</v>
      </c>
      <c r="S172" s="196">
        <v>0</v>
      </c>
      <c r="T172" s="197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98" t="s">
        <v>165</v>
      </c>
      <c r="AT172" s="198" t="s">
        <v>167</v>
      </c>
      <c r="AU172" s="198" t="s">
        <v>85</v>
      </c>
      <c r="AY172" s="15" t="s">
        <v>166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5" t="s">
        <v>83</v>
      </c>
      <c r="BK172" s="199">
        <f>ROUND(I172*H172,2)</f>
        <v>0</v>
      </c>
      <c r="BL172" s="15" t="s">
        <v>165</v>
      </c>
      <c r="BM172" s="198" t="s">
        <v>1115</v>
      </c>
    </row>
    <row r="173" spans="2:51" s="13" customFormat="1" ht="11.25">
      <c r="B173" s="200"/>
      <c r="C173" s="201"/>
      <c r="D173" s="202" t="s">
        <v>178</v>
      </c>
      <c r="E173" s="203" t="s">
        <v>1</v>
      </c>
      <c r="F173" s="204" t="s">
        <v>1116</v>
      </c>
      <c r="G173" s="201"/>
      <c r="H173" s="205">
        <v>145.26</v>
      </c>
      <c r="I173" s="206"/>
      <c r="J173" s="201"/>
      <c r="K173" s="201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178</v>
      </c>
      <c r="AU173" s="211" t="s">
        <v>85</v>
      </c>
      <c r="AV173" s="13" t="s">
        <v>85</v>
      </c>
      <c r="AW173" s="13" t="s">
        <v>32</v>
      </c>
      <c r="AX173" s="13" t="s">
        <v>83</v>
      </c>
      <c r="AY173" s="211" t="s">
        <v>166</v>
      </c>
    </row>
    <row r="174" spans="1:65" s="2" customFormat="1" ht="24.2" customHeight="1">
      <c r="A174" s="32"/>
      <c r="B174" s="33"/>
      <c r="C174" s="187" t="s">
        <v>240</v>
      </c>
      <c r="D174" s="187" t="s">
        <v>167</v>
      </c>
      <c r="E174" s="188" t="s">
        <v>454</v>
      </c>
      <c r="F174" s="189" t="s">
        <v>455</v>
      </c>
      <c r="G174" s="190" t="s">
        <v>297</v>
      </c>
      <c r="H174" s="191">
        <v>468.363</v>
      </c>
      <c r="I174" s="192"/>
      <c r="J174" s="193">
        <f>ROUND(I174*H174,2)</f>
        <v>0</v>
      </c>
      <c r="K174" s="189" t="s">
        <v>274</v>
      </c>
      <c r="L174" s="37"/>
      <c r="M174" s="194" t="s">
        <v>1</v>
      </c>
      <c r="N174" s="195" t="s">
        <v>41</v>
      </c>
      <c r="O174" s="69"/>
      <c r="P174" s="196">
        <f>O174*H174</f>
        <v>0</v>
      </c>
      <c r="Q174" s="196">
        <v>0.01313</v>
      </c>
      <c r="R174" s="196">
        <f>Q174*H174</f>
        <v>6.14960619</v>
      </c>
      <c r="S174" s="196">
        <v>0</v>
      </c>
      <c r="T174" s="197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98" t="s">
        <v>165</v>
      </c>
      <c r="AT174" s="198" t="s">
        <v>167</v>
      </c>
      <c r="AU174" s="198" t="s">
        <v>85</v>
      </c>
      <c r="AY174" s="15" t="s">
        <v>166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5" t="s">
        <v>83</v>
      </c>
      <c r="BK174" s="199">
        <f>ROUND(I174*H174,2)</f>
        <v>0</v>
      </c>
      <c r="BL174" s="15" t="s">
        <v>165</v>
      </c>
      <c r="BM174" s="198" t="s">
        <v>1117</v>
      </c>
    </row>
    <row r="175" spans="2:51" s="13" customFormat="1" ht="11.25">
      <c r="B175" s="200"/>
      <c r="C175" s="201"/>
      <c r="D175" s="202" t="s">
        <v>178</v>
      </c>
      <c r="E175" s="203" t="s">
        <v>1</v>
      </c>
      <c r="F175" s="204" t="s">
        <v>1118</v>
      </c>
      <c r="G175" s="201"/>
      <c r="H175" s="205">
        <v>40.908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178</v>
      </c>
      <c r="AU175" s="211" t="s">
        <v>85</v>
      </c>
      <c r="AV175" s="13" t="s">
        <v>85</v>
      </c>
      <c r="AW175" s="13" t="s">
        <v>32</v>
      </c>
      <c r="AX175" s="13" t="s">
        <v>76</v>
      </c>
      <c r="AY175" s="211" t="s">
        <v>166</v>
      </c>
    </row>
    <row r="176" spans="2:51" s="13" customFormat="1" ht="11.25">
      <c r="B176" s="200"/>
      <c r="C176" s="201"/>
      <c r="D176" s="202" t="s">
        <v>178</v>
      </c>
      <c r="E176" s="203" t="s">
        <v>1</v>
      </c>
      <c r="F176" s="204" t="s">
        <v>1119</v>
      </c>
      <c r="G176" s="201"/>
      <c r="H176" s="205">
        <v>427.455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178</v>
      </c>
      <c r="AU176" s="211" t="s">
        <v>85</v>
      </c>
      <c r="AV176" s="13" t="s">
        <v>85</v>
      </c>
      <c r="AW176" s="13" t="s">
        <v>32</v>
      </c>
      <c r="AX176" s="13" t="s">
        <v>76</v>
      </c>
      <c r="AY176" s="211" t="s">
        <v>166</v>
      </c>
    </row>
    <row r="177" spans="1:65" s="2" customFormat="1" ht="24.2" customHeight="1">
      <c r="A177" s="32"/>
      <c r="B177" s="33"/>
      <c r="C177" s="187" t="s">
        <v>173</v>
      </c>
      <c r="D177" s="187" t="s">
        <v>167</v>
      </c>
      <c r="E177" s="188" t="s">
        <v>460</v>
      </c>
      <c r="F177" s="189" t="s">
        <v>461</v>
      </c>
      <c r="G177" s="190" t="s">
        <v>297</v>
      </c>
      <c r="H177" s="191">
        <v>38.249</v>
      </c>
      <c r="I177" s="192"/>
      <c r="J177" s="193">
        <f>ROUND(I177*H177,2)</f>
        <v>0</v>
      </c>
      <c r="K177" s="189" t="s">
        <v>274</v>
      </c>
      <c r="L177" s="37"/>
      <c r="M177" s="194" t="s">
        <v>1</v>
      </c>
      <c r="N177" s="195" t="s">
        <v>41</v>
      </c>
      <c r="O177" s="69"/>
      <c r="P177" s="196">
        <f>O177*H177</f>
        <v>0</v>
      </c>
      <c r="Q177" s="196">
        <v>0.03045</v>
      </c>
      <c r="R177" s="196">
        <f>Q177*H177</f>
        <v>1.1646820500000001</v>
      </c>
      <c r="S177" s="196">
        <v>0</v>
      </c>
      <c r="T177" s="197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98" t="s">
        <v>165</v>
      </c>
      <c r="AT177" s="198" t="s">
        <v>167</v>
      </c>
      <c r="AU177" s="198" t="s">
        <v>85</v>
      </c>
      <c r="AY177" s="15" t="s">
        <v>166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5" t="s">
        <v>83</v>
      </c>
      <c r="BK177" s="199">
        <f>ROUND(I177*H177,2)</f>
        <v>0</v>
      </c>
      <c r="BL177" s="15" t="s">
        <v>165</v>
      </c>
      <c r="BM177" s="198" t="s">
        <v>462</v>
      </c>
    </row>
    <row r="178" spans="2:51" s="13" customFormat="1" ht="11.25">
      <c r="B178" s="200"/>
      <c r="C178" s="201"/>
      <c r="D178" s="202" t="s">
        <v>178</v>
      </c>
      <c r="E178" s="203" t="s">
        <v>1</v>
      </c>
      <c r="F178" s="204" t="s">
        <v>1120</v>
      </c>
      <c r="G178" s="201"/>
      <c r="H178" s="205">
        <v>4.9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178</v>
      </c>
      <c r="AU178" s="211" t="s">
        <v>85</v>
      </c>
      <c r="AV178" s="13" t="s">
        <v>85</v>
      </c>
      <c r="AW178" s="13" t="s">
        <v>32</v>
      </c>
      <c r="AX178" s="13" t="s">
        <v>76</v>
      </c>
      <c r="AY178" s="211" t="s">
        <v>166</v>
      </c>
    </row>
    <row r="179" spans="2:51" s="13" customFormat="1" ht="11.25">
      <c r="B179" s="200"/>
      <c r="C179" s="201"/>
      <c r="D179" s="202" t="s">
        <v>178</v>
      </c>
      <c r="E179" s="203" t="s">
        <v>1</v>
      </c>
      <c r="F179" s="204" t="s">
        <v>1121</v>
      </c>
      <c r="G179" s="201"/>
      <c r="H179" s="205">
        <v>2.5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178</v>
      </c>
      <c r="AU179" s="211" t="s">
        <v>85</v>
      </c>
      <c r="AV179" s="13" t="s">
        <v>85</v>
      </c>
      <c r="AW179" s="13" t="s">
        <v>32</v>
      </c>
      <c r="AX179" s="13" t="s">
        <v>76</v>
      </c>
      <c r="AY179" s="211" t="s">
        <v>166</v>
      </c>
    </row>
    <row r="180" spans="2:51" s="13" customFormat="1" ht="11.25">
      <c r="B180" s="200"/>
      <c r="C180" s="201"/>
      <c r="D180" s="202" t="s">
        <v>178</v>
      </c>
      <c r="E180" s="203" t="s">
        <v>1</v>
      </c>
      <c r="F180" s="204" t="s">
        <v>1122</v>
      </c>
      <c r="G180" s="201"/>
      <c r="H180" s="205">
        <v>3.25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178</v>
      </c>
      <c r="AU180" s="211" t="s">
        <v>85</v>
      </c>
      <c r="AV180" s="13" t="s">
        <v>85</v>
      </c>
      <c r="AW180" s="13" t="s">
        <v>32</v>
      </c>
      <c r="AX180" s="13" t="s">
        <v>76</v>
      </c>
      <c r="AY180" s="211" t="s">
        <v>166</v>
      </c>
    </row>
    <row r="181" spans="2:51" s="13" customFormat="1" ht="11.25">
      <c r="B181" s="200"/>
      <c r="C181" s="201"/>
      <c r="D181" s="202" t="s">
        <v>178</v>
      </c>
      <c r="E181" s="203" t="s">
        <v>1</v>
      </c>
      <c r="F181" s="204" t="s">
        <v>1123</v>
      </c>
      <c r="G181" s="201"/>
      <c r="H181" s="205">
        <v>23.848</v>
      </c>
      <c r="I181" s="206"/>
      <c r="J181" s="201"/>
      <c r="K181" s="201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178</v>
      </c>
      <c r="AU181" s="211" t="s">
        <v>85</v>
      </c>
      <c r="AV181" s="13" t="s">
        <v>85</v>
      </c>
      <c r="AW181" s="13" t="s">
        <v>32</v>
      </c>
      <c r="AX181" s="13" t="s">
        <v>76</v>
      </c>
      <c r="AY181" s="211" t="s">
        <v>166</v>
      </c>
    </row>
    <row r="182" spans="2:51" s="13" customFormat="1" ht="11.25">
      <c r="B182" s="200"/>
      <c r="C182" s="201"/>
      <c r="D182" s="202" t="s">
        <v>178</v>
      </c>
      <c r="E182" s="203" t="s">
        <v>1</v>
      </c>
      <c r="F182" s="204" t="s">
        <v>1124</v>
      </c>
      <c r="G182" s="201"/>
      <c r="H182" s="205">
        <v>3.751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178</v>
      </c>
      <c r="AU182" s="211" t="s">
        <v>85</v>
      </c>
      <c r="AV182" s="13" t="s">
        <v>85</v>
      </c>
      <c r="AW182" s="13" t="s">
        <v>32</v>
      </c>
      <c r="AX182" s="13" t="s">
        <v>76</v>
      </c>
      <c r="AY182" s="211" t="s">
        <v>166</v>
      </c>
    </row>
    <row r="183" spans="1:65" s="2" customFormat="1" ht="16.5" customHeight="1">
      <c r="A183" s="32"/>
      <c r="B183" s="33"/>
      <c r="C183" s="187" t="s">
        <v>8</v>
      </c>
      <c r="D183" s="187" t="s">
        <v>167</v>
      </c>
      <c r="E183" s="188" t="s">
        <v>473</v>
      </c>
      <c r="F183" s="189" t="s">
        <v>474</v>
      </c>
      <c r="G183" s="190" t="s">
        <v>297</v>
      </c>
      <c r="H183" s="191">
        <v>3.18</v>
      </c>
      <c r="I183" s="192"/>
      <c r="J183" s="193">
        <f>ROUND(I183*H183,2)</f>
        <v>0</v>
      </c>
      <c r="K183" s="189" t="s">
        <v>274</v>
      </c>
      <c r="L183" s="37"/>
      <c r="M183" s="194" t="s">
        <v>1</v>
      </c>
      <c r="N183" s="195" t="s">
        <v>41</v>
      </c>
      <c r="O183" s="69"/>
      <c r="P183" s="196">
        <f>O183*H183</f>
        <v>0</v>
      </c>
      <c r="Q183" s="196">
        <v>0.00036</v>
      </c>
      <c r="R183" s="196">
        <f>Q183*H183</f>
        <v>0.0011448</v>
      </c>
      <c r="S183" s="196">
        <v>0</v>
      </c>
      <c r="T183" s="197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98" t="s">
        <v>165</v>
      </c>
      <c r="AT183" s="198" t="s">
        <v>167</v>
      </c>
      <c r="AU183" s="198" t="s">
        <v>85</v>
      </c>
      <c r="AY183" s="15" t="s">
        <v>166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5" t="s">
        <v>83</v>
      </c>
      <c r="BK183" s="199">
        <f>ROUND(I183*H183,2)</f>
        <v>0</v>
      </c>
      <c r="BL183" s="15" t="s">
        <v>165</v>
      </c>
      <c r="BM183" s="198" t="s">
        <v>475</v>
      </c>
    </row>
    <row r="184" spans="2:51" s="13" customFormat="1" ht="11.25">
      <c r="B184" s="200"/>
      <c r="C184" s="201"/>
      <c r="D184" s="202" t="s">
        <v>178</v>
      </c>
      <c r="E184" s="203" t="s">
        <v>1</v>
      </c>
      <c r="F184" s="204" t="s">
        <v>1125</v>
      </c>
      <c r="G184" s="201"/>
      <c r="H184" s="205">
        <v>0.63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178</v>
      </c>
      <c r="AU184" s="211" t="s">
        <v>85</v>
      </c>
      <c r="AV184" s="13" t="s">
        <v>85</v>
      </c>
      <c r="AW184" s="13" t="s">
        <v>32</v>
      </c>
      <c r="AX184" s="13" t="s">
        <v>76</v>
      </c>
      <c r="AY184" s="211" t="s">
        <v>166</v>
      </c>
    </row>
    <row r="185" spans="2:51" s="13" customFormat="1" ht="11.25">
      <c r="B185" s="200"/>
      <c r="C185" s="201"/>
      <c r="D185" s="202" t="s">
        <v>178</v>
      </c>
      <c r="E185" s="203" t="s">
        <v>1</v>
      </c>
      <c r="F185" s="204" t="s">
        <v>1126</v>
      </c>
      <c r="G185" s="201"/>
      <c r="H185" s="205">
        <v>0.84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178</v>
      </c>
      <c r="AU185" s="211" t="s">
        <v>85</v>
      </c>
      <c r="AV185" s="13" t="s">
        <v>85</v>
      </c>
      <c r="AW185" s="13" t="s">
        <v>32</v>
      </c>
      <c r="AX185" s="13" t="s">
        <v>76</v>
      </c>
      <c r="AY185" s="211" t="s">
        <v>166</v>
      </c>
    </row>
    <row r="186" spans="2:51" s="13" customFormat="1" ht="11.25">
      <c r="B186" s="200"/>
      <c r="C186" s="201"/>
      <c r="D186" s="202" t="s">
        <v>178</v>
      </c>
      <c r="E186" s="203" t="s">
        <v>1</v>
      </c>
      <c r="F186" s="204" t="s">
        <v>1127</v>
      </c>
      <c r="G186" s="201"/>
      <c r="H186" s="205">
        <v>0.69</v>
      </c>
      <c r="I186" s="206"/>
      <c r="J186" s="201"/>
      <c r="K186" s="201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178</v>
      </c>
      <c r="AU186" s="211" t="s">
        <v>85</v>
      </c>
      <c r="AV186" s="13" t="s">
        <v>85</v>
      </c>
      <c r="AW186" s="13" t="s">
        <v>32</v>
      </c>
      <c r="AX186" s="13" t="s">
        <v>76</v>
      </c>
      <c r="AY186" s="211" t="s">
        <v>166</v>
      </c>
    </row>
    <row r="187" spans="2:51" s="13" customFormat="1" ht="11.25">
      <c r="B187" s="200"/>
      <c r="C187" s="201"/>
      <c r="D187" s="202" t="s">
        <v>178</v>
      </c>
      <c r="E187" s="203" t="s">
        <v>1</v>
      </c>
      <c r="F187" s="204" t="s">
        <v>1125</v>
      </c>
      <c r="G187" s="201"/>
      <c r="H187" s="205">
        <v>0.63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178</v>
      </c>
      <c r="AU187" s="211" t="s">
        <v>85</v>
      </c>
      <c r="AV187" s="13" t="s">
        <v>85</v>
      </c>
      <c r="AW187" s="13" t="s">
        <v>32</v>
      </c>
      <c r="AX187" s="13" t="s">
        <v>76</v>
      </c>
      <c r="AY187" s="211" t="s">
        <v>166</v>
      </c>
    </row>
    <row r="188" spans="2:51" s="13" customFormat="1" ht="11.25">
      <c r="B188" s="200"/>
      <c r="C188" s="201"/>
      <c r="D188" s="202" t="s">
        <v>178</v>
      </c>
      <c r="E188" s="203" t="s">
        <v>1</v>
      </c>
      <c r="F188" s="204" t="s">
        <v>1128</v>
      </c>
      <c r="G188" s="201"/>
      <c r="H188" s="205">
        <v>0.39</v>
      </c>
      <c r="I188" s="206"/>
      <c r="J188" s="201"/>
      <c r="K188" s="201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178</v>
      </c>
      <c r="AU188" s="211" t="s">
        <v>85</v>
      </c>
      <c r="AV188" s="13" t="s">
        <v>85</v>
      </c>
      <c r="AW188" s="13" t="s">
        <v>32</v>
      </c>
      <c r="AX188" s="13" t="s">
        <v>76</v>
      </c>
      <c r="AY188" s="211" t="s">
        <v>166</v>
      </c>
    </row>
    <row r="189" spans="1:65" s="2" customFormat="1" ht="24.2" customHeight="1">
      <c r="A189" s="32"/>
      <c r="B189" s="33"/>
      <c r="C189" s="187" t="s">
        <v>183</v>
      </c>
      <c r="D189" s="187" t="s">
        <v>167</v>
      </c>
      <c r="E189" s="188" t="s">
        <v>485</v>
      </c>
      <c r="F189" s="189" t="s">
        <v>486</v>
      </c>
      <c r="G189" s="190" t="s">
        <v>297</v>
      </c>
      <c r="H189" s="191">
        <v>59.004</v>
      </c>
      <c r="I189" s="192"/>
      <c r="J189" s="193">
        <f>ROUND(I189*H189,2)</f>
        <v>0</v>
      </c>
      <c r="K189" s="189" t="s">
        <v>274</v>
      </c>
      <c r="L189" s="37"/>
      <c r="M189" s="194" t="s">
        <v>1</v>
      </c>
      <c r="N189" s="195" t="s">
        <v>41</v>
      </c>
      <c r="O189" s="69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98" t="s">
        <v>165</v>
      </c>
      <c r="AT189" s="198" t="s">
        <v>167</v>
      </c>
      <c r="AU189" s="198" t="s">
        <v>85</v>
      </c>
      <c r="AY189" s="15" t="s">
        <v>166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5" t="s">
        <v>83</v>
      </c>
      <c r="BK189" s="199">
        <f>ROUND(I189*H189,2)</f>
        <v>0</v>
      </c>
      <c r="BL189" s="15" t="s">
        <v>165</v>
      </c>
      <c r="BM189" s="198" t="s">
        <v>1129</v>
      </c>
    </row>
    <row r="190" spans="2:51" s="13" customFormat="1" ht="11.25">
      <c r="B190" s="200"/>
      <c r="C190" s="201"/>
      <c r="D190" s="202" t="s">
        <v>178</v>
      </c>
      <c r="E190" s="203" t="s">
        <v>1</v>
      </c>
      <c r="F190" s="204" t="s">
        <v>1130</v>
      </c>
      <c r="G190" s="201"/>
      <c r="H190" s="205">
        <v>54.384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178</v>
      </c>
      <c r="AU190" s="211" t="s">
        <v>85</v>
      </c>
      <c r="AV190" s="13" t="s">
        <v>85</v>
      </c>
      <c r="AW190" s="13" t="s">
        <v>32</v>
      </c>
      <c r="AX190" s="13" t="s">
        <v>76</v>
      </c>
      <c r="AY190" s="211" t="s">
        <v>166</v>
      </c>
    </row>
    <row r="191" spans="2:51" s="13" customFormat="1" ht="11.25">
      <c r="B191" s="200"/>
      <c r="C191" s="201"/>
      <c r="D191" s="202" t="s">
        <v>178</v>
      </c>
      <c r="E191" s="203" t="s">
        <v>1</v>
      </c>
      <c r="F191" s="204" t="s">
        <v>1131</v>
      </c>
      <c r="G191" s="201"/>
      <c r="H191" s="205">
        <v>4.62</v>
      </c>
      <c r="I191" s="206"/>
      <c r="J191" s="201"/>
      <c r="K191" s="201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178</v>
      </c>
      <c r="AU191" s="211" t="s">
        <v>85</v>
      </c>
      <c r="AV191" s="13" t="s">
        <v>85</v>
      </c>
      <c r="AW191" s="13" t="s">
        <v>32</v>
      </c>
      <c r="AX191" s="13" t="s">
        <v>76</v>
      </c>
      <c r="AY191" s="211" t="s">
        <v>166</v>
      </c>
    </row>
    <row r="192" spans="1:65" s="2" customFormat="1" ht="24.2" customHeight="1">
      <c r="A192" s="32"/>
      <c r="B192" s="33"/>
      <c r="C192" s="187" t="s">
        <v>187</v>
      </c>
      <c r="D192" s="187" t="s">
        <v>167</v>
      </c>
      <c r="E192" s="188" t="s">
        <v>490</v>
      </c>
      <c r="F192" s="189" t="s">
        <v>491</v>
      </c>
      <c r="G192" s="190" t="s">
        <v>273</v>
      </c>
      <c r="H192" s="191">
        <v>6.176</v>
      </c>
      <c r="I192" s="192"/>
      <c r="J192" s="193">
        <f>ROUND(I192*H192,2)</f>
        <v>0</v>
      </c>
      <c r="K192" s="189" t="s">
        <v>274</v>
      </c>
      <c r="L192" s="37"/>
      <c r="M192" s="194" t="s">
        <v>1</v>
      </c>
      <c r="N192" s="195" t="s">
        <v>41</v>
      </c>
      <c r="O192" s="69"/>
      <c r="P192" s="196">
        <f>O192*H192</f>
        <v>0</v>
      </c>
      <c r="Q192" s="196">
        <v>2.45329</v>
      </c>
      <c r="R192" s="196">
        <f>Q192*H192</f>
        <v>15.15151904</v>
      </c>
      <c r="S192" s="196">
        <v>0</v>
      </c>
      <c r="T192" s="197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98" t="s">
        <v>165</v>
      </c>
      <c r="AT192" s="198" t="s">
        <v>167</v>
      </c>
      <c r="AU192" s="198" t="s">
        <v>85</v>
      </c>
      <c r="AY192" s="15" t="s">
        <v>166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5" t="s">
        <v>83</v>
      </c>
      <c r="BK192" s="199">
        <f>ROUND(I192*H192,2)</f>
        <v>0</v>
      </c>
      <c r="BL192" s="15" t="s">
        <v>165</v>
      </c>
      <c r="BM192" s="198" t="s">
        <v>492</v>
      </c>
    </row>
    <row r="193" spans="2:51" s="13" customFormat="1" ht="11.25">
      <c r="B193" s="200"/>
      <c r="C193" s="201"/>
      <c r="D193" s="202" t="s">
        <v>178</v>
      </c>
      <c r="E193" s="203" t="s">
        <v>1</v>
      </c>
      <c r="F193" s="204" t="s">
        <v>1132</v>
      </c>
      <c r="G193" s="201"/>
      <c r="H193" s="205">
        <v>1.364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178</v>
      </c>
      <c r="AU193" s="211" t="s">
        <v>85</v>
      </c>
      <c r="AV193" s="13" t="s">
        <v>85</v>
      </c>
      <c r="AW193" s="13" t="s">
        <v>32</v>
      </c>
      <c r="AX193" s="13" t="s">
        <v>76</v>
      </c>
      <c r="AY193" s="211" t="s">
        <v>166</v>
      </c>
    </row>
    <row r="194" spans="2:51" s="13" customFormat="1" ht="22.5">
      <c r="B194" s="200"/>
      <c r="C194" s="201"/>
      <c r="D194" s="202" t="s">
        <v>178</v>
      </c>
      <c r="E194" s="203" t="s">
        <v>1</v>
      </c>
      <c r="F194" s="204" t="s">
        <v>1133</v>
      </c>
      <c r="G194" s="201"/>
      <c r="H194" s="205">
        <v>4.812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178</v>
      </c>
      <c r="AU194" s="211" t="s">
        <v>85</v>
      </c>
      <c r="AV194" s="13" t="s">
        <v>85</v>
      </c>
      <c r="AW194" s="13" t="s">
        <v>32</v>
      </c>
      <c r="AX194" s="13" t="s">
        <v>76</v>
      </c>
      <c r="AY194" s="211" t="s">
        <v>166</v>
      </c>
    </row>
    <row r="195" spans="1:65" s="2" customFormat="1" ht="24.2" customHeight="1">
      <c r="A195" s="32"/>
      <c r="B195" s="33"/>
      <c r="C195" s="187" t="s">
        <v>350</v>
      </c>
      <c r="D195" s="187" t="s">
        <v>167</v>
      </c>
      <c r="E195" s="188" t="s">
        <v>496</v>
      </c>
      <c r="F195" s="189" t="s">
        <v>497</v>
      </c>
      <c r="G195" s="190" t="s">
        <v>273</v>
      </c>
      <c r="H195" s="191">
        <v>3.088</v>
      </c>
      <c r="I195" s="192"/>
      <c r="J195" s="193">
        <f>ROUND(I195*H195,2)</f>
        <v>0</v>
      </c>
      <c r="K195" s="189" t="s">
        <v>274</v>
      </c>
      <c r="L195" s="37"/>
      <c r="M195" s="194" t="s">
        <v>1</v>
      </c>
      <c r="N195" s="195" t="s">
        <v>41</v>
      </c>
      <c r="O195" s="69"/>
      <c r="P195" s="196">
        <f>O195*H195</f>
        <v>0</v>
      </c>
      <c r="Q195" s="196">
        <v>0</v>
      </c>
      <c r="R195" s="196">
        <f>Q195*H195</f>
        <v>0</v>
      </c>
      <c r="S195" s="196">
        <v>0</v>
      </c>
      <c r="T195" s="197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98" t="s">
        <v>165</v>
      </c>
      <c r="AT195" s="198" t="s">
        <v>167</v>
      </c>
      <c r="AU195" s="198" t="s">
        <v>85</v>
      </c>
      <c r="AY195" s="15" t="s">
        <v>166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5" t="s">
        <v>83</v>
      </c>
      <c r="BK195" s="199">
        <f>ROUND(I195*H195,2)</f>
        <v>0</v>
      </c>
      <c r="BL195" s="15" t="s">
        <v>165</v>
      </c>
      <c r="BM195" s="198" t="s">
        <v>498</v>
      </c>
    </row>
    <row r="196" spans="2:51" s="13" customFormat="1" ht="11.25">
      <c r="B196" s="200"/>
      <c r="C196" s="201"/>
      <c r="D196" s="202" t="s">
        <v>178</v>
      </c>
      <c r="E196" s="201"/>
      <c r="F196" s="204" t="s">
        <v>1134</v>
      </c>
      <c r="G196" s="201"/>
      <c r="H196" s="205">
        <v>3.088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178</v>
      </c>
      <c r="AU196" s="211" t="s">
        <v>85</v>
      </c>
      <c r="AV196" s="13" t="s">
        <v>85</v>
      </c>
      <c r="AW196" s="13" t="s">
        <v>4</v>
      </c>
      <c r="AX196" s="13" t="s">
        <v>83</v>
      </c>
      <c r="AY196" s="211" t="s">
        <v>166</v>
      </c>
    </row>
    <row r="197" spans="1:65" s="2" customFormat="1" ht="16.5" customHeight="1">
      <c r="A197" s="32"/>
      <c r="B197" s="33"/>
      <c r="C197" s="187" t="s">
        <v>359</v>
      </c>
      <c r="D197" s="187" t="s">
        <v>167</v>
      </c>
      <c r="E197" s="188" t="s">
        <v>501</v>
      </c>
      <c r="F197" s="189" t="s">
        <v>502</v>
      </c>
      <c r="G197" s="190" t="s">
        <v>288</v>
      </c>
      <c r="H197" s="191">
        <v>0.202</v>
      </c>
      <c r="I197" s="192"/>
      <c r="J197" s="193">
        <f>ROUND(I197*H197,2)</f>
        <v>0</v>
      </c>
      <c r="K197" s="189" t="s">
        <v>274</v>
      </c>
      <c r="L197" s="37"/>
      <c r="M197" s="194" t="s">
        <v>1</v>
      </c>
      <c r="N197" s="195" t="s">
        <v>41</v>
      </c>
      <c r="O197" s="69"/>
      <c r="P197" s="196">
        <f>O197*H197</f>
        <v>0</v>
      </c>
      <c r="Q197" s="196">
        <v>1.06277</v>
      </c>
      <c r="R197" s="196">
        <f>Q197*H197</f>
        <v>0.21467954</v>
      </c>
      <c r="S197" s="196">
        <v>0</v>
      </c>
      <c r="T197" s="197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98" t="s">
        <v>165</v>
      </c>
      <c r="AT197" s="198" t="s">
        <v>167</v>
      </c>
      <c r="AU197" s="198" t="s">
        <v>85</v>
      </c>
      <c r="AY197" s="15" t="s">
        <v>166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5" t="s">
        <v>83</v>
      </c>
      <c r="BK197" s="199">
        <f>ROUND(I197*H197,2)</f>
        <v>0</v>
      </c>
      <c r="BL197" s="15" t="s">
        <v>165</v>
      </c>
      <c r="BM197" s="198" t="s">
        <v>503</v>
      </c>
    </row>
    <row r="198" spans="2:51" s="13" customFormat="1" ht="11.25">
      <c r="B198" s="200"/>
      <c r="C198" s="201"/>
      <c r="D198" s="202" t="s">
        <v>178</v>
      </c>
      <c r="E198" s="203" t="s">
        <v>1</v>
      </c>
      <c r="F198" s="204" t="s">
        <v>1135</v>
      </c>
      <c r="G198" s="201"/>
      <c r="H198" s="205">
        <v>0.045</v>
      </c>
      <c r="I198" s="206"/>
      <c r="J198" s="201"/>
      <c r="K198" s="201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178</v>
      </c>
      <c r="AU198" s="211" t="s">
        <v>85</v>
      </c>
      <c r="AV198" s="13" t="s">
        <v>85</v>
      </c>
      <c r="AW198" s="13" t="s">
        <v>32</v>
      </c>
      <c r="AX198" s="13" t="s">
        <v>76</v>
      </c>
      <c r="AY198" s="211" t="s">
        <v>166</v>
      </c>
    </row>
    <row r="199" spans="2:51" s="13" customFormat="1" ht="22.5">
      <c r="B199" s="200"/>
      <c r="C199" s="201"/>
      <c r="D199" s="202" t="s">
        <v>178</v>
      </c>
      <c r="E199" s="203" t="s">
        <v>1</v>
      </c>
      <c r="F199" s="204" t="s">
        <v>1136</v>
      </c>
      <c r="G199" s="201"/>
      <c r="H199" s="205">
        <v>0.157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178</v>
      </c>
      <c r="AU199" s="211" t="s">
        <v>85</v>
      </c>
      <c r="AV199" s="13" t="s">
        <v>85</v>
      </c>
      <c r="AW199" s="13" t="s">
        <v>32</v>
      </c>
      <c r="AX199" s="13" t="s">
        <v>76</v>
      </c>
      <c r="AY199" s="211" t="s">
        <v>166</v>
      </c>
    </row>
    <row r="200" spans="1:65" s="2" customFormat="1" ht="16.5" customHeight="1">
      <c r="A200" s="32"/>
      <c r="B200" s="33"/>
      <c r="C200" s="187" t="s">
        <v>364</v>
      </c>
      <c r="D200" s="187" t="s">
        <v>167</v>
      </c>
      <c r="E200" s="188" t="s">
        <v>1137</v>
      </c>
      <c r="F200" s="189" t="s">
        <v>1138</v>
      </c>
      <c r="G200" s="190" t="s">
        <v>273</v>
      </c>
      <c r="H200" s="191">
        <v>7.743</v>
      </c>
      <c r="I200" s="192"/>
      <c r="J200" s="193">
        <f>ROUND(I200*H200,2)</f>
        <v>0</v>
      </c>
      <c r="K200" s="189" t="s">
        <v>274</v>
      </c>
      <c r="L200" s="37"/>
      <c r="M200" s="194" t="s">
        <v>1</v>
      </c>
      <c r="N200" s="195" t="s">
        <v>41</v>
      </c>
      <c r="O200" s="69"/>
      <c r="P200" s="196">
        <f>O200*H200</f>
        <v>0</v>
      </c>
      <c r="Q200" s="196">
        <v>0.42</v>
      </c>
      <c r="R200" s="196">
        <f>Q200*H200</f>
        <v>3.25206</v>
      </c>
      <c r="S200" s="196">
        <v>0</v>
      </c>
      <c r="T200" s="197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98" t="s">
        <v>165</v>
      </c>
      <c r="AT200" s="198" t="s">
        <v>167</v>
      </c>
      <c r="AU200" s="198" t="s">
        <v>85</v>
      </c>
      <c r="AY200" s="15" t="s">
        <v>166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5" t="s">
        <v>83</v>
      </c>
      <c r="BK200" s="199">
        <f>ROUND(I200*H200,2)</f>
        <v>0</v>
      </c>
      <c r="BL200" s="15" t="s">
        <v>165</v>
      </c>
      <c r="BM200" s="198" t="s">
        <v>1139</v>
      </c>
    </row>
    <row r="201" spans="2:51" s="13" customFormat="1" ht="11.25">
      <c r="B201" s="200"/>
      <c r="C201" s="201"/>
      <c r="D201" s="202" t="s">
        <v>178</v>
      </c>
      <c r="E201" s="203" t="s">
        <v>1</v>
      </c>
      <c r="F201" s="204" t="s">
        <v>1140</v>
      </c>
      <c r="G201" s="201"/>
      <c r="H201" s="205">
        <v>1.391</v>
      </c>
      <c r="I201" s="206"/>
      <c r="J201" s="201"/>
      <c r="K201" s="201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178</v>
      </c>
      <c r="AU201" s="211" t="s">
        <v>85</v>
      </c>
      <c r="AV201" s="13" t="s">
        <v>85</v>
      </c>
      <c r="AW201" s="13" t="s">
        <v>32</v>
      </c>
      <c r="AX201" s="13" t="s">
        <v>76</v>
      </c>
      <c r="AY201" s="211" t="s">
        <v>166</v>
      </c>
    </row>
    <row r="202" spans="2:51" s="13" customFormat="1" ht="22.5">
      <c r="B202" s="200"/>
      <c r="C202" s="201"/>
      <c r="D202" s="202" t="s">
        <v>178</v>
      </c>
      <c r="E202" s="203" t="s">
        <v>1</v>
      </c>
      <c r="F202" s="204" t="s">
        <v>1141</v>
      </c>
      <c r="G202" s="201"/>
      <c r="H202" s="205">
        <v>6.352</v>
      </c>
      <c r="I202" s="206"/>
      <c r="J202" s="201"/>
      <c r="K202" s="201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178</v>
      </c>
      <c r="AU202" s="211" t="s">
        <v>85</v>
      </c>
      <c r="AV202" s="13" t="s">
        <v>85</v>
      </c>
      <c r="AW202" s="13" t="s">
        <v>32</v>
      </c>
      <c r="AX202" s="13" t="s">
        <v>76</v>
      </c>
      <c r="AY202" s="211" t="s">
        <v>166</v>
      </c>
    </row>
    <row r="203" spans="2:63" s="12" customFormat="1" ht="22.9" customHeight="1">
      <c r="B203" s="173"/>
      <c r="C203" s="174"/>
      <c r="D203" s="175" t="s">
        <v>75</v>
      </c>
      <c r="E203" s="212" t="s">
        <v>222</v>
      </c>
      <c r="F203" s="212" t="s">
        <v>509</v>
      </c>
      <c r="G203" s="174"/>
      <c r="H203" s="174"/>
      <c r="I203" s="177"/>
      <c r="J203" s="213">
        <f>BK203</f>
        <v>0</v>
      </c>
      <c r="K203" s="174"/>
      <c r="L203" s="179"/>
      <c r="M203" s="180"/>
      <c r="N203" s="181"/>
      <c r="O203" s="181"/>
      <c r="P203" s="182">
        <f>SUM(P204:P235)</f>
        <v>0</v>
      </c>
      <c r="Q203" s="181"/>
      <c r="R203" s="182">
        <f>SUM(R204:R235)</f>
        <v>0.024694199999999996</v>
      </c>
      <c r="S203" s="181"/>
      <c r="T203" s="183">
        <f>SUM(T204:T235)</f>
        <v>52.141042999999996</v>
      </c>
      <c r="AR203" s="184" t="s">
        <v>83</v>
      </c>
      <c r="AT203" s="185" t="s">
        <v>75</v>
      </c>
      <c r="AU203" s="185" t="s">
        <v>83</v>
      </c>
      <c r="AY203" s="184" t="s">
        <v>166</v>
      </c>
      <c r="BK203" s="186">
        <f>SUM(BK204:BK235)</f>
        <v>0</v>
      </c>
    </row>
    <row r="204" spans="1:65" s="2" customFormat="1" ht="33" customHeight="1">
      <c r="A204" s="32"/>
      <c r="B204" s="33"/>
      <c r="C204" s="187" t="s">
        <v>7</v>
      </c>
      <c r="D204" s="187" t="s">
        <v>167</v>
      </c>
      <c r="E204" s="188" t="s">
        <v>511</v>
      </c>
      <c r="F204" s="189" t="s">
        <v>512</v>
      </c>
      <c r="G204" s="190" t="s">
        <v>297</v>
      </c>
      <c r="H204" s="191">
        <v>145.26</v>
      </c>
      <c r="I204" s="192"/>
      <c r="J204" s="193">
        <f>ROUND(I204*H204,2)</f>
        <v>0</v>
      </c>
      <c r="K204" s="189" t="s">
        <v>274</v>
      </c>
      <c r="L204" s="37"/>
      <c r="M204" s="194" t="s">
        <v>1</v>
      </c>
      <c r="N204" s="195" t="s">
        <v>41</v>
      </c>
      <c r="O204" s="69"/>
      <c r="P204" s="196">
        <f>O204*H204</f>
        <v>0</v>
      </c>
      <c r="Q204" s="196">
        <v>0.00013</v>
      </c>
      <c r="R204" s="196">
        <f>Q204*H204</f>
        <v>0.018883799999999996</v>
      </c>
      <c r="S204" s="196">
        <v>0</v>
      </c>
      <c r="T204" s="197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98" t="s">
        <v>165</v>
      </c>
      <c r="AT204" s="198" t="s">
        <v>167</v>
      </c>
      <c r="AU204" s="198" t="s">
        <v>85</v>
      </c>
      <c r="AY204" s="15" t="s">
        <v>166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5" t="s">
        <v>83</v>
      </c>
      <c r="BK204" s="199">
        <f>ROUND(I204*H204,2)</f>
        <v>0</v>
      </c>
      <c r="BL204" s="15" t="s">
        <v>165</v>
      </c>
      <c r="BM204" s="198" t="s">
        <v>513</v>
      </c>
    </row>
    <row r="205" spans="1:65" s="2" customFormat="1" ht="24.2" customHeight="1">
      <c r="A205" s="32"/>
      <c r="B205" s="33"/>
      <c r="C205" s="187" t="s">
        <v>379</v>
      </c>
      <c r="D205" s="187" t="s">
        <v>167</v>
      </c>
      <c r="E205" s="188" t="s">
        <v>515</v>
      </c>
      <c r="F205" s="189" t="s">
        <v>516</v>
      </c>
      <c r="G205" s="190" t="s">
        <v>297</v>
      </c>
      <c r="H205" s="191">
        <v>145.26</v>
      </c>
      <c r="I205" s="192"/>
      <c r="J205" s="193">
        <f>ROUND(I205*H205,2)</f>
        <v>0</v>
      </c>
      <c r="K205" s="189" t="s">
        <v>274</v>
      </c>
      <c r="L205" s="37"/>
      <c r="M205" s="194" t="s">
        <v>1</v>
      </c>
      <c r="N205" s="195" t="s">
        <v>41</v>
      </c>
      <c r="O205" s="69"/>
      <c r="P205" s="196">
        <f>O205*H205</f>
        <v>0</v>
      </c>
      <c r="Q205" s="196">
        <v>4E-05</v>
      </c>
      <c r="R205" s="196">
        <f>Q205*H205</f>
        <v>0.0058104</v>
      </c>
      <c r="S205" s="196">
        <v>0</v>
      </c>
      <c r="T205" s="197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98" t="s">
        <v>165</v>
      </c>
      <c r="AT205" s="198" t="s">
        <v>167</v>
      </c>
      <c r="AU205" s="198" t="s">
        <v>85</v>
      </c>
      <c r="AY205" s="15" t="s">
        <v>166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5" t="s">
        <v>83</v>
      </c>
      <c r="BK205" s="199">
        <f>ROUND(I205*H205,2)</f>
        <v>0</v>
      </c>
      <c r="BL205" s="15" t="s">
        <v>165</v>
      </c>
      <c r="BM205" s="198" t="s">
        <v>517</v>
      </c>
    </row>
    <row r="206" spans="1:65" s="2" customFormat="1" ht="21.75" customHeight="1">
      <c r="A206" s="32"/>
      <c r="B206" s="33"/>
      <c r="C206" s="187" t="s">
        <v>388</v>
      </c>
      <c r="D206" s="187" t="s">
        <v>167</v>
      </c>
      <c r="E206" s="188" t="s">
        <v>1142</v>
      </c>
      <c r="F206" s="189" t="s">
        <v>1143</v>
      </c>
      <c r="G206" s="190" t="s">
        <v>297</v>
      </c>
      <c r="H206" s="191">
        <v>76.245</v>
      </c>
      <c r="I206" s="192"/>
      <c r="J206" s="193">
        <f>ROUND(I206*H206,2)</f>
        <v>0</v>
      </c>
      <c r="K206" s="189" t="s">
        <v>274</v>
      </c>
      <c r="L206" s="37"/>
      <c r="M206" s="194" t="s">
        <v>1</v>
      </c>
      <c r="N206" s="195" t="s">
        <v>41</v>
      </c>
      <c r="O206" s="69"/>
      <c r="P206" s="196">
        <f>O206*H206</f>
        <v>0</v>
      </c>
      <c r="Q206" s="196">
        <v>0</v>
      </c>
      <c r="R206" s="196">
        <f>Q206*H206</f>
        <v>0</v>
      </c>
      <c r="S206" s="196">
        <v>0.131</v>
      </c>
      <c r="T206" s="197">
        <f>S206*H206</f>
        <v>9.988095000000001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98" t="s">
        <v>165</v>
      </c>
      <c r="AT206" s="198" t="s">
        <v>167</v>
      </c>
      <c r="AU206" s="198" t="s">
        <v>85</v>
      </c>
      <c r="AY206" s="15" t="s">
        <v>166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5" t="s">
        <v>83</v>
      </c>
      <c r="BK206" s="199">
        <f>ROUND(I206*H206,2)</f>
        <v>0</v>
      </c>
      <c r="BL206" s="15" t="s">
        <v>165</v>
      </c>
      <c r="BM206" s="198" t="s">
        <v>1144</v>
      </c>
    </row>
    <row r="207" spans="2:51" s="13" customFormat="1" ht="11.25">
      <c r="B207" s="200"/>
      <c r="C207" s="201"/>
      <c r="D207" s="202" t="s">
        <v>178</v>
      </c>
      <c r="E207" s="203" t="s">
        <v>1</v>
      </c>
      <c r="F207" s="204" t="s">
        <v>1145</v>
      </c>
      <c r="G207" s="201"/>
      <c r="H207" s="205">
        <v>76.245</v>
      </c>
      <c r="I207" s="206"/>
      <c r="J207" s="201"/>
      <c r="K207" s="201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178</v>
      </c>
      <c r="AU207" s="211" t="s">
        <v>85</v>
      </c>
      <c r="AV207" s="13" t="s">
        <v>85</v>
      </c>
      <c r="AW207" s="13" t="s">
        <v>32</v>
      </c>
      <c r="AX207" s="13" t="s">
        <v>83</v>
      </c>
      <c r="AY207" s="211" t="s">
        <v>166</v>
      </c>
    </row>
    <row r="208" spans="1:65" s="2" customFormat="1" ht="24.2" customHeight="1">
      <c r="A208" s="32"/>
      <c r="B208" s="33"/>
      <c r="C208" s="187" t="s">
        <v>393</v>
      </c>
      <c r="D208" s="187" t="s">
        <v>167</v>
      </c>
      <c r="E208" s="188" t="s">
        <v>1146</v>
      </c>
      <c r="F208" s="189" t="s">
        <v>1147</v>
      </c>
      <c r="G208" s="190" t="s">
        <v>273</v>
      </c>
      <c r="H208" s="191">
        <v>3.882</v>
      </c>
      <c r="I208" s="192"/>
      <c r="J208" s="193">
        <f>ROUND(I208*H208,2)</f>
        <v>0</v>
      </c>
      <c r="K208" s="189" t="s">
        <v>274</v>
      </c>
      <c r="L208" s="37"/>
      <c r="M208" s="194" t="s">
        <v>1</v>
      </c>
      <c r="N208" s="195" t="s">
        <v>41</v>
      </c>
      <c r="O208" s="69"/>
      <c r="P208" s="196">
        <f>O208*H208</f>
        <v>0</v>
      </c>
      <c r="Q208" s="196">
        <v>0</v>
      </c>
      <c r="R208" s="196">
        <f>Q208*H208</f>
        <v>0</v>
      </c>
      <c r="S208" s="196">
        <v>1.8</v>
      </c>
      <c r="T208" s="197">
        <f>S208*H208</f>
        <v>6.9876000000000005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98" t="s">
        <v>165</v>
      </c>
      <c r="AT208" s="198" t="s">
        <v>167</v>
      </c>
      <c r="AU208" s="198" t="s">
        <v>85</v>
      </c>
      <c r="AY208" s="15" t="s">
        <v>166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5" t="s">
        <v>83</v>
      </c>
      <c r="BK208" s="199">
        <f>ROUND(I208*H208,2)</f>
        <v>0</v>
      </c>
      <c r="BL208" s="15" t="s">
        <v>165</v>
      </c>
      <c r="BM208" s="198" t="s">
        <v>1148</v>
      </c>
    </row>
    <row r="209" spans="2:51" s="13" customFormat="1" ht="11.25">
      <c r="B209" s="200"/>
      <c r="C209" s="201"/>
      <c r="D209" s="202" t="s">
        <v>178</v>
      </c>
      <c r="E209" s="203" t="s">
        <v>1</v>
      </c>
      <c r="F209" s="204" t="s">
        <v>1149</v>
      </c>
      <c r="G209" s="201"/>
      <c r="H209" s="205">
        <v>1.898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178</v>
      </c>
      <c r="AU209" s="211" t="s">
        <v>85</v>
      </c>
      <c r="AV209" s="13" t="s">
        <v>85</v>
      </c>
      <c r="AW209" s="13" t="s">
        <v>32</v>
      </c>
      <c r="AX209" s="13" t="s">
        <v>76</v>
      </c>
      <c r="AY209" s="211" t="s">
        <v>166</v>
      </c>
    </row>
    <row r="210" spans="2:51" s="13" customFormat="1" ht="11.25">
      <c r="B210" s="200"/>
      <c r="C210" s="201"/>
      <c r="D210" s="202" t="s">
        <v>178</v>
      </c>
      <c r="E210" s="203" t="s">
        <v>1</v>
      </c>
      <c r="F210" s="204" t="s">
        <v>1150</v>
      </c>
      <c r="G210" s="201"/>
      <c r="H210" s="205">
        <v>1.984</v>
      </c>
      <c r="I210" s="206"/>
      <c r="J210" s="201"/>
      <c r="K210" s="201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178</v>
      </c>
      <c r="AU210" s="211" t="s">
        <v>85</v>
      </c>
      <c r="AV210" s="13" t="s">
        <v>85</v>
      </c>
      <c r="AW210" s="13" t="s">
        <v>32</v>
      </c>
      <c r="AX210" s="13" t="s">
        <v>76</v>
      </c>
      <c r="AY210" s="211" t="s">
        <v>166</v>
      </c>
    </row>
    <row r="211" spans="1:65" s="2" customFormat="1" ht="24.2" customHeight="1">
      <c r="A211" s="32"/>
      <c r="B211" s="33"/>
      <c r="C211" s="187" t="s">
        <v>398</v>
      </c>
      <c r="D211" s="187" t="s">
        <v>167</v>
      </c>
      <c r="E211" s="188" t="s">
        <v>1151</v>
      </c>
      <c r="F211" s="189" t="s">
        <v>1152</v>
      </c>
      <c r="G211" s="190" t="s">
        <v>297</v>
      </c>
      <c r="H211" s="191">
        <v>1.375</v>
      </c>
      <c r="I211" s="192"/>
      <c r="J211" s="193">
        <f>ROUND(I211*H211,2)</f>
        <v>0</v>
      </c>
      <c r="K211" s="189" t="s">
        <v>274</v>
      </c>
      <c r="L211" s="37"/>
      <c r="M211" s="194" t="s">
        <v>1</v>
      </c>
      <c r="N211" s="195" t="s">
        <v>41</v>
      </c>
      <c r="O211" s="69"/>
      <c r="P211" s="196">
        <f>O211*H211</f>
        <v>0</v>
      </c>
      <c r="Q211" s="196">
        <v>0</v>
      </c>
      <c r="R211" s="196">
        <f>Q211*H211</f>
        <v>0</v>
      </c>
      <c r="S211" s="196">
        <v>0.062</v>
      </c>
      <c r="T211" s="197">
        <f>S211*H211</f>
        <v>0.08524999999999999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98" t="s">
        <v>165</v>
      </c>
      <c r="AT211" s="198" t="s">
        <v>167</v>
      </c>
      <c r="AU211" s="198" t="s">
        <v>85</v>
      </c>
      <c r="AY211" s="15" t="s">
        <v>166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5" t="s">
        <v>83</v>
      </c>
      <c r="BK211" s="199">
        <f>ROUND(I211*H211,2)</f>
        <v>0</v>
      </c>
      <c r="BL211" s="15" t="s">
        <v>165</v>
      </c>
      <c r="BM211" s="198" t="s">
        <v>1153</v>
      </c>
    </row>
    <row r="212" spans="2:51" s="13" customFormat="1" ht="11.25">
      <c r="B212" s="200"/>
      <c r="C212" s="201"/>
      <c r="D212" s="202" t="s">
        <v>178</v>
      </c>
      <c r="E212" s="203" t="s">
        <v>1</v>
      </c>
      <c r="F212" s="204" t="s">
        <v>1093</v>
      </c>
      <c r="G212" s="201"/>
      <c r="H212" s="205">
        <v>1.375</v>
      </c>
      <c r="I212" s="206"/>
      <c r="J212" s="201"/>
      <c r="K212" s="201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178</v>
      </c>
      <c r="AU212" s="211" t="s">
        <v>85</v>
      </c>
      <c r="AV212" s="13" t="s">
        <v>85</v>
      </c>
      <c r="AW212" s="13" t="s">
        <v>32</v>
      </c>
      <c r="AX212" s="13" t="s">
        <v>83</v>
      </c>
      <c r="AY212" s="211" t="s">
        <v>166</v>
      </c>
    </row>
    <row r="213" spans="1:65" s="2" customFormat="1" ht="24.2" customHeight="1">
      <c r="A213" s="32"/>
      <c r="B213" s="33"/>
      <c r="C213" s="187" t="s">
        <v>408</v>
      </c>
      <c r="D213" s="187" t="s">
        <v>167</v>
      </c>
      <c r="E213" s="188" t="s">
        <v>1154</v>
      </c>
      <c r="F213" s="189" t="s">
        <v>1155</v>
      </c>
      <c r="G213" s="190" t="s">
        <v>297</v>
      </c>
      <c r="H213" s="191">
        <v>27.192</v>
      </c>
      <c r="I213" s="192"/>
      <c r="J213" s="193">
        <f>ROUND(I213*H213,2)</f>
        <v>0</v>
      </c>
      <c r="K213" s="189" t="s">
        <v>274</v>
      </c>
      <c r="L213" s="37"/>
      <c r="M213" s="194" t="s">
        <v>1</v>
      </c>
      <c r="N213" s="195" t="s">
        <v>41</v>
      </c>
      <c r="O213" s="69"/>
      <c r="P213" s="196">
        <f>O213*H213</f>
        <v>0</v>
      </c>
      <c r="Q213" s="196">
        <v>0</v>
      </c>
      <c r="R213" s="196">
        <f>Q213*H213</f>
        <v>0</v>
      </c>
      <c r="S213" s="196">
        <v>0.054</v>
      </c>
      <c r="T213" s="197">
        <f>S213*H213</f>
        <v>1.468368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98" t="s">
        <v>165</v>
      </c>
      <c r="AT213" s="198" t="s">
        <v>167</v>
      </c>
      <c r="AU213" s="198" t="s">
        <v>85</v>
      </c>
      <c r="AY213" s="15" t="s">
        <v>166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5" t="s">
        <v>83</v>
      </c>
      <c r="BK213" s="199">
        <f>ROUND(I213*H213,2)</f>
        <v>0</v>
      </c>
      <c r="BL213" s="15" t="s">
        <v>165</v>
      </c>
      <c r="BM213" s="198" t="s">
        <v>1156</v>
      </c>
    </row>
    <row r="214" spans="2:51" s="13" customFormat="1" ht="11.25">
      <c r="B214" s="200"/>
      <c r="C214" s="201"/>
      <c r="D214" s="202" t="s">
        <v>178</v>
      </c>
      <c r="E214" s="203" t="s">
        <v>1</v>
      </c>
      <c r="F214" s="204" t="s">
        <v>1157</v>
      </c>
      <c r="G214" s="201"/>
      <c r="H214" s="205">
        <v>27.192</v>
      </c>
      <c r="I214" s="206"/>
      <c r="J214" s="201"/>
      <c r="K214" s="201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178</v>
      </c>
      <c r="AU214" s="211" t="s">
        <v>85</v>
      </c>
      <c r="AV214" s="13" t="s">
        <v>85</v>
      </c>
      <c r="AW214" s="13" t="s">
        <v>32</v>
      </c>
      <c r="AX214" s="13" t="s">
        <v>83</v>
      </c>
      <c r="AY214" s="211" t="s">
        <v>166</v>
      </c>
    </row>
    <row r="215" spans="1:65" s="2" customFormat="1" ht="21.75" customHeight="1">
      <c r="A215" s="32"/>
      <c r="B215" s="33"/>
      <c r="C215" s="187" t="s">
        <v>414</v>
      </c>
      <c r="D215" s="187" t="s">
        <v>167</v>
      </c>
      <c r="E215" s="188" t="s">
        <v>544</v>
      </c>
      <c r="F215" s="189" t="s">
        <v>545</v>
      </c>
      <c r="G215" s="190" t="s">
        <v>297</v>
      </c>
      <c r="H215" s="191">
        <v>24</v>
      </c>
      <c r="I215" s="192"/>
      <c r="J215" s="193">
        <f>ROUND(I215*H215,2)</f>
        <v>0</v>
      </c>
      <c r="K215" s="189" t="s">
        <v>274</v>
      </c>
      <c r="L215" s="37"/>
      <c r="M215" s="194" t="s">
        <v>1</v>
      </c>
      <c r="N215" s="195" t="s">
        <v>41</v>
      </c>
      <c r="O215" s="69"/>
      <c r="P215" s="196">
        <f>O215*H215</f>
        <v>0</v>
      </c>
      <c r="Q215" s="196">
        <v>0</v>
      </c>
      <c r="R215" s="196">
        <f>Q215*H215</f>
        <v>0</v>
      </c>
      <c r="S215" s="196">
        <v>0.076</v>
      </c>
      <c r="T215" s="197">
        <f>S215*H215</f>
        <v>1.8239999999999998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98" t="s">
        <v>165</v>
      </c>
      <c r="AT215" s="198" t="s">
        <v>167</v>
      </c>
      <c r="AU215" s="198" t="s">
        <v>85</v>
      </c>
      <c r="AY215" s="15" t="s">
        <v>166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5" t="s">
        <v>83</v>
      </c>
      <c r="BK215" s="199">
        <f>ROUND(I215*H215,2)</f>
        <v>0</v>
      </c>
      <c r="BL215" s="15" t="s">
        <v>165</v>
      </c>
      <c r="BM215" s="198" t="s">
        <v>546</v>
      </c>
    </row>
    <row r="216" spans="2:51" s="13" customFormat="1" ht="11.25">
      <c r="B216" s="200"/>
      <c r="C216" s="201"/>
      <c r="D216" s="202" t="s">
        <v>178</v>
      </c>
      <c r="E216" s="203" t="s">
        <v>1</v>
      </c>
      <c r="F216" s="204" t="s">
        <v>1158</v>
      </c>
      <c r="G216" s="201"/>
      <c r="H216" s="205">
        <v>19.8</v>
      </c>
      <c r="I216" s="206"/>
      <c r="J216" s="201"/>
      <c r="K216" s="201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178</v>
      </c>
      <c r="AU216" s="211" t="s">
        <v>85</v>
      </c>
      <c r="AV216" s="13" t="s">
        <v>85</v>
      </c>
      <c r="AW216" s="13" t="s">
        <v>32</v>
      </c>
      <c r="AX216" s="13" t="s">
        <v>76</v>
      </c>
      <c r="AY216" s="211" t="s">
        <v>166</v>
      </c>
    </row>
    <row r="217" spans="2:51" s="13" customFormat="1" ht="11.25">
      <c r="B217" s="200"/>
      <c r="C217" s="201"/>
      <c r="D217" s="202" t="s">
        <v>178</v>
      </c>
      <c r="E217" s="203" t="s">
        <v>1</v>
      </c>
      <c r="F217" s="204" t="s">
        <v>1159</v>
      </c>
      <c r="G217" s="201"/>
      <c r="H217" s="205">
        <v>4.2</v>
      </c>
      <c r="I217" s="206"/>
      <c r="J217" s="201"/>
      <c r="K217" s="201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178</v>
      </c>
      <c r="AU217" s="211" t="s">
        <v>85</v>
      </c>
      <c r="AV217" s="13" t="s">
        <v>85</v>
      </c>
      <c r="AW217" s="13" t="s">
        <v>32</v>
      </c>
      <c r="AX217" s="13" t="s">
        <v>76</v>
      </c>
      <c r="AY217" s="211" t="s">
        <v>166</v>
      </c>
    </row>
    <row r="218" spans="1:65" s="2" customFormat="1" ht="24.2" customHeight="1">
      <c r="A218" s="32"/>
      <c r="B218" s="33"/>
      <c r="C218" s="187" t="s">
        <v>420</v>
      </c>
      <c r="D218" s="187" t="s">
        <v>167</v>
      </c>
      <c r="E218" s="188" t="s">
        <v>1160</v>
      </c>
      <c r="F218" s="189" t="s">
        <v>1161</v>
      </c>
      <c r="G218" s="190" t="s">
        <v>273</v>
      </c>
      <c r="H218" s="191">
        <v>1.377</v>
      </c>
      <c r="I218" s="192"/>
      <c r="J218" s="193">
        <f>ROUND(I218*H218,2)</f>
        <v>0</v>
      </c>
      <c r="K218" s="189" t="s">
        <v>274</v>
      </c>
      <c r="L218" s="37"/>
      <c r="M218" s="194" t="s">
        <v>1</v>
      </c>
      <c r="N218" s="195" t="s">
        <v>41</v>
      </c>
      <c r="O218" s="69"/>
      <c r="P218" s="196">
        <f>O218*H218</f>
        <v>0</v>
      </c>
      <c r="Q218" s="196">
        <v>0</v>
      </c>
      <c r="R218" s="196">
        <f>Q218*H218</f>
        <v>0</v>
      </c>
      <c r="S218" s="196">
        <v>1.8</v>
      </c>
      <c r="T218" s="197">
        <f>S218*H218</f>
        <v>2.4786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98" t="s">
        <v>165</v>
      </c>
      <c r="AT218" s="198" t="s">
        <v>167</v>
      </c>
      <c r="AU218" s="198" t="s">
        <v>85</v>
      </c>
      <c r="AY218" s="15" t="s">
        <v>166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5" t="s">
        <v>83</v>
      </c>
      <c r="BK218" s="199">
        <f>ROUND(I218*H218,2)</f>
        <v>0</v>
      </c>
      <c r="BL218" s="15" t="s">
        <v>165</v>
      </c>
      <c r="BM218" s="198" t="s">
        <v>1162</v>
      </c>
    </row>
    <row r="219" spans="2:51" s="13" customFormat="1" ht="11.25">
      <c r="B219" s="200"/>
      <c r="C219" s="201"/>
      <c r="D219" s="202" t="s">
        <v>178</v>
      </c>
      <c r="E219" s="203" t="s">
        <v>1</v>
      </c>
      <c r="F219" s="204" t="s">
        <v>1163</v>
      </c>
      <c r="G219" s="201"/>
      <c r="H219" s="205">
        <v>0.567</v>
      </c>
      <c r="I219" s="206"/>
      <c r="J219" s="201"/>
      <c r="K219" s="201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178</v>
      </c>
      <c r="AU219" s="211" t="s">
        <v>85</v>
      </c>
      <c r="AV219" s="13" t="s">
        <v>85</v>
      </c>
      <c r="AW219" s="13" t="s">
        <v>32</v>
      </c>
      <c r="AX219" s="13" t="s">
        <v>76</v>
      </c>
      <c r="AY219" s="211" t="s">
        <v>166</v>
      </c>
    </row>
    <row r="220" spans="2:51" s="13" customFormat="1" ht="11.25">
      <c r="B220" s="200"/>
      <c r="C220" s="201"/>
      <c r="D220" s="202" t="s">
        <v>178</v>
      </c>
      <c r="E220" s="203" t="s">
        <v>1</v>
      </c>
      <c r="F220" s="204" t="s">
        <v>1164</v>
      </c>
      <c r="G220" s="201"/>
      <c r="H220" s="205">
        <v>0.63</v>
      </c>
      <c r="I220" s="206"/>
      <c r="J220" s="201"/>
      <c r="K220" s="201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178</v>
      </c>
      <c r="AU220" s="211" t="s">
        <v>85</v>
      </c>
      <c r="AV220" s="13" t="s">
        <v>85</v>
      </c>
      <c r="AW220" s="13" t="s">
        <v>32</v>
      </c>
      <c r="AX220" s="13" t="s">
        <v>76</v>
      </c>
      <c r="AY220" s="211" t="s">
        <v>166</v>
      </c>
    </row>
    <row r="221" spans="2:51" s="13" customFormat="1" ht="11.25">
      <c r="B221" s="200"/>
      <c r="C221" s="201"/>
      <c r="D221" s="202" t="s">
        <v>178</v>
      </c>
      <c r="E221" s="203" t="s">
        <v>1</v>
      </c>
      <c r="F221" s="204" t="s">
        <v>1165</v>
      </c>
      <c r="G221" s="201"/>
      <c r="H221" s="205">
        <v>0.18</v>
      </c>
      <c r="I221" s="206"/>
      <c r="J221" s="201"/>
      <c r="K221" s="201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178</v>
      </c>
      <c r="AU221" s="211" t="s">
        <v>85</v>
      </c>
      <c r="AV221" s="13" t="s">
        <v>85</v>
      </c>
      <c r="AW221" s="13" t="s">
        <v>32</v>
      </c>
      <c r="AX221" s="13" t="s">
        <v>76</v>
      </c>
      <c r="AY221" s="211" t="s">
        <v>166</v>
      </c>
    </row>
    <row r="222" spans="1:65" s="2" customFormat="1" ht="24.2" customHeight="1">
      <c r="A222" s="32"/>
      <c r="B222" s="33"/>
      <c r="C222" s="187" t="s">
        <v>424</v>
      </c>
      <c r="D222" s="187" t="s">
        <v>167</v>
      </c>
      <c r="E222" s="188" t="s">
        <v>560</v>
      </c>
      <c r="F222" s="189" t="s">
        <v>561</v>
      </c>
      <c r="G222" s="190" t="s">
        <v>273</v>
      </c>
      <c r="H222" s="191">
        <v>1.03</v>
      </c>
      <c r="I222" s="192"/>
      <c r="J222" s="193">
        <f>ROUND(I222*H222,2)</f>
        <v>0</v>
      </c>
      <c r="K222" s="189" t="s">
        <v>274</v>
      </c>
      <c r="L222" s="37"/>
      <c r="M222" s="194" t="s">
        <v>1</v>
      </c>
      <c r="N222" s="195" t="s">
        <v>41</v>
      </c>
      <c r="O222" s="69"/>
      <c r="P222" s="196">
        <f>O222*H222</f>
        <v>0</v>
      </c>
      <c r="Q222" s="196">
        <v>0</v>
      </c>
      <c r="R222" s="196">
        <f>Q222*H222</f>
        <v>0</v>
      </c>
      <c r="S222" s="196">
        <v>1.8</v>
      </c>
      <c r="T222" s="197">
        <f>S222*H222</f>
        <v>1.854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98" t="s">
        <v>165</v>
      </c>
      <c r="AT222" s="198" t="s">
        <v>167</v>
      </c>
      <c r="AU222" s="198" t="s">
        <v>85</v>
      </c>
      <c r="AY222" s="15" t="s">
        <v>166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5" t="s">
        <v>83</v>
      </c>
      <c r="BK222" s="199">
        <f>ROUND(I222*H222,2)</f>
        <v>0</v>
      </c>
      <c r="BL222" s="15" t="s">
        <v>165</v>
      </c>
      <c r="BM222" s="198" t="s">
        <v>562</v>
      </c>
    </row>
    <row r="223" spans="2:51" s="13" customFormat="1" ht="11.25">
      <c r="B223" s="200"/>
      <c r="C223" s="201"/>
      <c r="D223" s="202" t="s">
        <v>178</v>
      </c>
      <c r="E223" s="203" t="s">
        <v>1</v>
      </c>
      <c r="F223" s="204" t="s">
        <v>1166</v>
      </c>
      <c r="G223" s="201"/>
      <c r="H223" s="205">
        <v>1.03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178</v>
      </c>
      <c r="AU223" s="211" t="s">
        <v>85</v>
      </c>
      <c r="AV223" s="13" t="s">
        <v>85</v>
      </c>
      <c r="AW223" s="13" t="s">
        <v>32</v>
      </c>
      <c r="AX223" s="13" t="s">
        <v>76</v>
      </c>
      <c r="AY223" s="211" t="s">
        <v>166</v>
      </c>
    </row>
    <row r="224" spans="1:65" s="2" customFormat="1" ht="24.2" customHeight="1">
      <c r="A224" s="32"/>
      <c r="B224" s="33"/>
      <c r="C224" s="187" t="s">
        <v>430</v>
      </c>
      <c r="D224" s="187" t="s">
        <v>167</v>
      </c>
      <c r="E224" s="188" t="s">
        <v>569</v>
      </c>
      <c r="F224" s="189" t="s">
        <v>570</v>
      </c>
      <c r="G224" s="190" t="s">
        <v>382</v>
      </c>
      <c r="H224" s="191">
        <v>12.6</v>
      </c>
      <c r="I224" s="192"/>
      <c r="J224" s="193">
        <f>ROUND(I224*H224,2)</f>
        <v>0</v>
      </c>
      <c r="K224" s="189" t="s">
        <v>274</v>
      </c>
      <c r="L224" s="37"/>
      <c r="M224" s="194" t="s">
        <v>1</v>
      </c>
      <c r="N224" s="195" t="s">
        <v>41</v>
      </c>
      <c r="O224" s="69"/>
      <c r="P224" s="196">
        <f>O224*H224</f>
        <v>0</v>
      </c>
      <c r="Q224" s="196">
        <v>0</v>
      </c>
      <c r="R224" s="196">
        <f>Q224*H224</f>
        <v>0</v>
      </c>
      <c r="S224" s="196">
        <v>0.042</v>
      </c>
      <c r="T224" s="197">
        <f>S224*H224</f>
        <v>0.5292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98" t="s">
        <v>165</v>
      </c>
      <c r="AT224" s="198" t="s">
        <v>167</v>
      </c>
      <c r="AU224" s="198" t="s">
        <v>85</v>
      </c>
      <c r="AY224" s="15" t="s">
        <v>166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5" t="s">
        <v>83</v>
      </c>
      <c r="BK224" s="199">
        <f>ROUND(I224*H224,2)</f>
        <v>0</v>
      </c>
      <c r="BL224" s="15" t="s">
        <v>165</v>
      </c>
      <c r="BM224" s="198" t="s">
        <v>571</v>
      </c>
    </row>
    <row r="225" spans="2:51" s="13" customFormat="1" ht="11.25">
      <c r="B225" s="200"/>
      <c r="C225" s="201"/>
      <c r="D225" s="202" t="s">
        <v>178</v>
      </c>
      <c r="E225" s="203" t="s">
        <v>1</v>
      </c>
      <c r="F225" s="204" t="s">
        <v>1167</v>
      </c>
      <c r="G225" s="201"/>
      <c r="H225" s="205">
        <v>12.6</v>
      </c>
      <c r="I225" s="206"/>
      <c r="J225" s="201"/>
      <c r="K225" s="201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178</v>
      </c>
      <c r="AU225" s="211" t="s">
        <v>85</v>
      </c>
      <c r="AV225" s="13" t="s">
        <v>85</v>
      </c>
      <c r="AW225" s="13" t="s">
        <v>32</v>
      </c>
      <c r="AX225" s="13" t="s">
        <v>76</v>
      </c>
      <c r="AY225" s="211" t="s">
        <v>166</v>
      </c>
    </row>
    <row r="226" spans="1:65" s="2" customFormat="1" ht="33" customHeight="1">
      <c r="A226" s="32"/>
      <c r="B226" s="33"/>
      <c r="C226" s="187" t="s">
        <v>434</v>
      </c>
      <c r="D226" s="187" t="s">
        <v>167</v>
      </c>
      <c r="E226" s="188" t="s">
        <v>579</v>
      </c>
      <c r="F226" s="189" t="s">
        <v>580</v>
      </c>
      <c r="G226" s="190" t="s">
        <v>297</v>
      </c>
      <c r="H226" s="191">
        <v>145.26</v>
      </c>
      <c r="I226" s="192"/>
      <c r="J226" s="193">
        <f>ROUND(I226*H226,2)</f>
        <v>0</v>
      </c>
      <c r="K226" s="189" t="s">
        <v>274</v>
      </c>
      <c r="L226" s="37"/>
      <c r="M226" s="194" t="s">
        <v>1</v>
      </c>
      <c r="N226" s="195" t="s">
        <v>41</v>
      </c>
      <c r="O226" s="69"/>
      <c r="P226" s="196">
        <f>O226*H226</f>
        <v>0</v>
      </c>
      <c r="Q226" s="196">
        <v>0</v>
      </c>
      <c r="R226" s="196">
        <f>Q226*H226</f>
        <v>0</v>
      </c>
      <c r="S226" s="196">
        <v>0.05</v>
      </c>
      <c r="T226" s="197">
        <f>S226*H226</f>
        <v>7.263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98" t="s">
        <v>165</v>
      </c>
      <c r="AT226" s="198" t="s">
        <v>167</v>
      </c>
      <c r="AU226" s="198" t="s">
        <v>85</v>
      </c>
      <c r="AY226" s="15" t="s">
        <v>166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5" t="s">
        <v>83</v>
      </c>
      <c r="BK226" s="199">
        <f>ROUND(I226*H226,2)</f>
        <v>0</v>
      </c>
      <c r="BL226" s="15" t="s">
        <v>165</v>
      </c>
      <c r="BM226" s="198" t="s">
        <v>1168</v>
      </c>
    </row>
    <row r="227" spans="2:51" s="13" customFormat="1" ht="11.25">
      <c r="B227" s="200"/>
      <c r="C227" s="201"/>
      <c r="D227" s="202" t="s">
        <v>178</v>
      </c>
      <c r="E227" s="203" t="s">
        <v>1</v>
      </c>
      <c r="F227" s="204" t="s">
        <v>1116</v>
      </c>
      <c r="G227" s="201"/>
      <c r="H227" s="205">
        <v>145.26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178</v>
      </c>
      <c r="AU227" s="211" t="s">
        <v>85</v>
      </c>
      <c r="AV227" s="13" t="s">
        <v>85</v>
      </c>
      <c r="AW227" s="13" t="s">
        <v>32</v>
      </c>
      <c r="AX227" s="13" t="s">
        <v>83</v>
      </c>
      <c r="AY227" s="211" t="s">
        <v>166</v>
      </c>
    </row>
    <row r="228" spans="1:65" s="2" customFormat="1" ht="33" customHeight="1">
      <c r="A228" s="32"/>
      <c r="B228" s="33"/>
      <c r="C228" s="187" t="s">
        <v>440</v>
      </c>
      <c r="D228" s="187" t="s">
        <v>167</v>
      </c>
      <c r="E228" s="188" t="s">
        <v>584</v>
      </c>
      <c r="F228" s="189" t="s">
        <v>585</v>
      </c>
      <c r="G228" s="190" t="s">
        <v>297</v>
      </c>
      <c r="H228" s="191">
        <v>427.455</v>
      </c>
      <c r="I228" s="192"/>
      <c r="J228" s="193">
        <f>ROUND(I228*H228,2)</f>
        <v>0</v>
      </c>
      <c r="K228" s="189" t="s">
        <v>274</v>
      </c>
      <c r="L228" s="37"/>
      <c r="M228" s="194" t="s">
        <v>1</v>
      </c>
      <c r="N228" s="195" t="s">
        <v>41</v>
      </c>
      <c r="O228" s="69"/>
      <c r="P228" s="196">
        <f>O228*H228</f>
        <v>0</v>
      </c>
      <c r="Q228" s="196">
        <v>0</v>
      </c>
      <c r="R228" s="196">
        <f>Q228*H228</f>
        <v>0</v>
      </c>
      <c r="S228" s="196">
        <v>0.046</v>
      </c>
      <c r="T228" s="197">
        <f>S228*H228</f>
        <v>19.66293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98" t="s">
        <v>165</v>
      </c>
      <c r="AT228" s="198" t="s">
        <v>167</v>
      </c>
      <c r="AU228" s="198" t="s">
        <v>85</v>
      </c>
      <c r="AY228" s="15" t="s">
        <v>166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5" t="s">
        <v>83</v>
      </c>
      <c r="BK228" s="199">
        <f>ROUND(I228*H228,2)</f>
        <v>0</v>
      </c>
      <c r="BL228" s="15" t="s">
        <v>165</v>
      </c>
      <c r="BM228" s="198" t="s">
        <v>1169</v>
      </c>
    </row>
    <row r="229" spans="2:51" s="13" customFormat="1" ht="22.5">
      <c r="B229" s="200"/>
      <c r="C229" s="201"/>
      <c r="D229" s="202" t="s">
        <v>178</v>
      </c>
      <c r="E229" s="203" t="s">
        <v>1</v>
      </c>
      <c r="F229" s="204" t="s">
        <v>1170</v>
      </c>
      <c r="G229" s="201"/>
      <c r="H229" s="205">
        <v>68.145</v>
      </c>
      <c r="I229" s="206"/>
      <c r="J229" s="201"/>
      <c r="K229" s="201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178</v>
      </c>
      <c r="AU229" s="211" t="s">
        <v>85</v>
      </c>
      <c r="AV229" s="13" t="s">
        <v>85</v>
      </c>
      <c r="AW229" s="13" t="s">
        <v>32</v>
      </c>
      <c r="AX229" s="13" t="s">
        <v>76</v>
      </c>
      <c r="AY229" s="211" t="s">
        <v>166</v>
      </c>
    </row>
    <row r="230" spans="2:51" s="13" customFormat="1" ht="11.25">
      <c r="B230" s="200"/>
      <c r="C230" s="201"/>
      <c r="D230" s="202" t="s">
        <v>178</v>
      </c>
      <c r="E230" s="203" t="s">
        <v>1</v>
      </c>
      <c r="F230" s="204" t="s">
        <v>1171</v>
      </c>
      <c r="G230" s="201"/>
      <c r="H230" s="205">
        <v>64.015</v>
      </c>
      <c r="I230" s="206"/>
      <c r="J230" s="201"/>
      <c r="K230" s="201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178</v>
      </c>
      <c r="AU230" s="211" t="s">
        <v>85</v>
      </c>
      <c r="AV230" s="13" t="s">
        <v>85</v>
      </c>
      <c r="AW230" s="13" t="s">
        <v>32</v>
      </c>
      <c r="AX230" s="13" t="s">
        <v>76</v>
      </c>
      <c r="AY230" s="211" t="s">
        <v>166</v>
      </c>
    </row>
    <row r="231" spans="2:51" s="13" customFormat="1" ht="22.5">
      <c r="B231" s="200"/>
      <c r="C231" s="201"/>
      <c r="D231" s="202" t="s">
        <v>178</v>
      </c>
      <c r="E231" s="203" t="s">
        <v>1</v>
      </c>
      <c r="F231" s="204" t="s">
        <v>1172</v>
      </c>
      <c r="G231" s="201"/>
      <c r="H231" s="205">
        <v>93.22</v>
      </c>
      <c r="I231" s="206"/>
      <c r="J231" s="201"/>
      <c r="K231" s="201"/>
      <c r="L231" s="207"/>
      <c r="M231" s="208"/>
      <c r="N231" s="209"/>
      <c r="O231" s="209"/>
      <c r="P231" s="209"/>
      <c r="Q231" s="209"/>
      <c r="R231" s="209"/>
      <c r="S231" s="209"/>
      <c r="T231" s="210"/>
      <c r="AT231" s="211" t="s">
        <v>178</v>
      </c>
      <c r="AU231" s="211" t="s">
        <v>85</v>
      </c>
      <c r="AV231" s="13" t="s">
        <v>85</v>
      </c>
      <c r="AW231" s="13" t="s">
        <v>32</v>
      </c>
      <c r="AX231" s="13" t="s">
        <v>76</v>
      </c>
      <c r="AY231" s="211" t="s">
        <v>166</v>
      </c>
    </row>
    <row r="232" spans="2:51" s="13" customFormat="1" ht="11.25">
      <c r="B232" s="200"/>
      <c r="C232" s="201"/>
      <c r="D232" s="202" t="s">
        <v>178</v>
      </c>
      <c r="E232" s="203" t="s">
        <v>1</v>
      </c>
      <c r="F232" s="204" t="s">
        <v>1173</v>
      </c>
      <c r="G232" s="201"/>
      <c r="H232" s="205">
        <v>61.36</v>
      </c>
      <c r="I232" s="206"/>
      <c r="J232" s="201"/>
      <c r="K232" s="201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178</v>
      </c>
      <c r="AU232" s="211" t="s">
        <v>85</v>
      </c>
      <c r="AV232" s="13" t="s">
        <v>85</v>
      </c>
      <c r="AW232" s="13" t="s">
        <v>32</v>
      </c>
      <c r="AX232" s="13" t="s">
        <v>76</v>
      </c>
      <c r="AY232" s="211" t="s">
        <v>166</v>
      </c>
    </row>
    <row r="233" spans="2:51" s="13" customFormat="1" ht="11.25">
      <c r="B233" s="200"/>
      <c r="C233" s="201"/>
      <c r="D233" s="202" t="s">
        <v>178</v>
      </c>
      <c r="E233" s="203" t="s">
        <v>1</v>
      </c>
      <c r="F233" s="204" t="s">
        <v>1174</v>
      </c>
      <c r="G233" s="201"/>
      <c r="H233" s="205">
        <v>52.805</v>
      </c>
      <c r="I233" s="206"/>
      <c r="J233" s="201"/>
      <c r="K233" s="201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178</v>
      </c>
      <c r="AU233" s="211" t="s">
        <v>85</v>
      </c>
      <c r="AV233" s="13" t="s">
        <v>85</v>
      </c>
      <c r="AW233" s="13" t="s">
        <v>32</v>
      </c>
      <c r="AX233" s="13" t="s">
        <v>76</v>
      </c>
      <c r="AY233" s="211" t="s">
        <v>166</v>
      </c>
    </row>
    <row r="234" spans="2:51" s="13" customFormat="1" ht="11.25">
      <c r="B234" s="200"/>
      <c r="C234" s="201"/>
      <c r="D234" s="202" t="s">
        <v>178</v>
      </c>
      <c r="E234" s="203" t="s">
        <v>1</v>
      </c>
      <c r="F234" s="204" t="s">
        <v>1175</v>
      </c>
      <c r="G234" s="201"/>
      <c r="H234" s="205">
        <v>56.345</v>
      </c>
      <c r="I234" s="206"/>
      <c r="J234" s="201"/>
      <c r="K234" s="201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178</v>
      </c>
      <c r="AU234" s="211" t="s">
        <v>85</v>
      </c>
      <c r="AV234" s="13" t="s">
        <v>85</v>
      </c>
      <c r="AW234" s="13" t="s">
        <v>32</v>
      </c>
      <c r="AX234" s="13" t="s">
        <v>76</v>
      </c>
      <c r="AY234" s="211" t="s">
        <v>166</v>
      </c>
    </row>
    <row r="235" spans="2:51" s="13" customFormat="1" ht="11.25">
      <c r="B235" s="200"/>
      <c r="C235" s="201"/>
      <c r="D235" s="202" t="s">
        <v>178</v>
      </c>
      <c r="E235" s="203" t="s">
        <v>1</v>
      </c>
      <c r="F235" s="204" t="s">
        <v>1176</v>
      </c>
      <c r="G235" s="201"/>
      <c r="H235" s="205">
        <v>31.565</v>
      </c>
      <c r="I235" s="206"/>
      <c r="J235" s="201"/>
      <c r="K235" s="201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178</v>
      </c>
      <c r="AU235" s="211" t="s">
        <v>85</v>
      </c>
      <c r="AV235" s="13" t="s">
        <v>85</v>
      </c>
      <c r="AW235" s="13" t="s">
        <v>32</v>
      </c>
      <c r="AX235" s="13" t="s">
        <v>76</v>
      </c>
      <c r="AY235" s="211" t="s">
        <v>166</v>
      </c>
    </row>
    <row r="236" spans="2:63" s="12" customFormat="1" ht="22.9" customHeight="1">
      <c r="B236" s="173"/>
      <c r="C236" s="174"/>
      <c r="D236" s="175" t="s">
        <v>75</v>
      </c>
      <c r="E236" s="212" t="s">
        <v>594</v>
      </c>
      <c r="F236" s="212" t="s">
        <v>595</v>
      </c>
      <c r="G236" s="174"/>
      <c r="H236" s="174"/>
      <c r="I236" s="177"/>
      <c r="J236" s="213">
        <f>BK236</f>
        <v>0</v>
      </c>
      <c r="K236" s="174"/>
      <c r="L236" s="179"/>
      <c r="M236" s="180"/>
      <c r="N236" s="181"/>
      <c r="O236" s="181"/>
      <c r="P236" s="182">
        <f>SUM(P237:P241)</f>
        <v>0</v>
      </c>
      <c r="Q236" s="181"/>
      <c r="R236" s="182">
        <f>SUM(R237:R241)</f>
        <v>0</v>
      </c>
      <c r="S236" s="181"/>
      <c r="T236" s="183">
        <f>SUM(T237:T241)</f>
        <v>0</v>
      </c>
      <c r="AR236" s="184" t="s">
        <v>83</v>
      </c>
      <c r="AT236" s="185" t="s">
        <v>75</v>
      </c>
      <c r="AU236" s="185" t="s">
        <v>83</v>
      </c>
      <c r="AY236" s="184" t="s">
        <v>166</v>
      </c>
      <c r="BK236" s="186">
        <f>SUM(BK237:BK241)</f>
        <v>0</v>
      </c>
    </row>
    <row r="237" spans="1:65" s="2" customFormat="1" ht="24.2" customHeight="1">
      <c r="A237" s="32"/>
      <c r="B237" s="33"/>
      <c r="C237" s="187" t="s">
        <v>444</v>
      </c>
      <c r="D237" s="187" t="s">
        <v>167</v>
      </c>
      <c r="E237" s="188" t="s">
        <v>597</v>
      </c>
      <c r="F237" s="189" t="s">
        <v>598</v>
      </c>
      <c r="G237" s="190" t="s">
        <v>288</v>
      </c>
      <c r="H237" s="191">
        <v>53.653</v>
      </c>
      <c r="I237" s="192"/>
      <c r="J237" s="193">
        <f>ROUND(I237*H237,2)</f>
        <v>0</v>
      </c>
      <c r="K237" s="189" t="s">
        <v>274</v>
      </c>
      <c r="L237" s="37"/>
      <c r="M237" s="194" t="s">
        <v>1</v>
      </c>
      <c r="N237" s="195" t="s">
        <v>41</v>
      </c>
      <c r="O237" s="69"/>
      <c r="P237" s="196">
        <f>O237*H237</f>
        <v>0</v>
      </c>
      <c r="Q237" s="196">
        <v>0</v>
      </c>
      <c r="R237" s="196">
        <f>Q237*H237</f>
        <v>0</v>
      </c>
      <c r="S237" s="196">
        <v>0</v>
      </c>
      <c r="T237" s="197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98" t="s">
        <v>165</v>
      </c>
      <c r="AT237" s="198" t="s">
        <v>167</v>
      </c>
      <c r="AU237" s="198" t="s">
        <v>85</v>
      </c>
      <c r="AY237" s="15" t="s">
        <v>166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5" t="s">
        <v>83</v>
      </c>
      <c r="BK237" s="199">
        <f>ROUND(I237*H237,2)</f>
        <v>0</v>
      </c>
      <c r="BL237" s="15" t="s">
        <v>165</v>
      </c>
      <c r="BM237" s="198" t="s">
        <v>1177</v>
      </c>
    </row>
    <row r="238" spans="1:65" s="2" customFormat="1" ht="24.2" customHeight="1">
      <c r="A238" s="32"/>
      <c r="B238" s="33"/>
      <c r="C238" s="187" t="s">
        <v>449</v>
      </c>
      <c r="D238" s="187" t="s">
        <v>167</v>
      </c>
      <c r="E238" s="188" t="s">
        <v>601</v>
      </c>
      <c r="F238" s="189" t="s">
        <v>602</v>
      </c>
      <c r="G238" s="190" t="s">
        <v>288</v>
      </c>
      <c r="H238" s="191">
        <v>53.653</v>
      </c>
      <c r="I238" s="192"/>
      <c r="J238" s="193">
        <f>ROUND(I238*H238,2)</f>
        <v>0</v>
      </c>
      <c r="K238" s="189" t="s">
        <v>274</v>
      </c>
      <c r="L238" s="37"/>
      <c r="M238" s="194" t="s">
        <v>1</v>
      </c>
      <c r="N238" s="195" t="s">
        <v>41</v>
      </c>
      <c r="O238" s="69"/>
      <c r="P238" s="196">
        <f>O238*H238</f>
        <v>0</v>
      </c>
      <c r="Q238" s="196">
        <v>0</v>
      </c>
      <c r="R238" s="196">
        <f>Q238*H238</f>
        <v>0</v>
      </c>
      <c r="S238" s="196">
        <v>0</v>
      </c>
      <c r="T238" s="197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98" t="s">
        <v>165</v>
      </c>
      <c r="AT238" s="198" t="s">
        <v>167</v>
      </c>
      <c r="AU238" s="198" t="s">
        <v>85</v>
      </c>
      <c r="AY238" s="15" t="s">
        <v>166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5" t="s">
        <v>83</v>
      </c>
      <c r="BK238" s="199">
        <f>ROUND(I238*H238,2)</f>
        <v>0</v>
      </c>
      <c r="BL238" s="15" t="s">
        <v>165</v>
      </c>
      <c r="BM238" s="198" t="s">
        <v>1178</v>
      </c>
    </row>
    <row r="239" spans="1:65" s="2" customFormat="1" ht="24.2" customHeight="1">
      <c r="A239" s="32"/>
      <c r="B239" s="33"/>
      <c r="C239" s="187" t="s">
        <v>453</v>
      </c>
      <c r="D239" s="187" t="s">
        <v>167</v>
      </c>
      <c r="E239" s="188" t="s">
        <v>605</v>
      </c>
      <c r="F239" s="189" t="s">
        <v>606</v>
      </c>
      <c r="G239" s="190" t="s">
        <v>288</v>
      </c>
      <c r="H239" s="191">
        <v>751.142</v>
      </c>
      <c r="I239" s="192"/>
      <c r="J239" s="193">
        <f>ROUND(I239*H239,2)</f>
        <v>0</v>
      </c>
      <c r="K239" s="189" t="s">
        <v>274</v>
      </c>
      <c r="L239" s="37"/>
      <c r="M239" s="194" t="s">
        <v>1</v>
      </c>
      <c r="N239" s="195" t="s">
        <v>41</v>
      </c>
      <c r="O239" s="69"/>
      <c r="P239" s="196">
        <f>O239*H239</f>
        <v>0</v>
      </c>
      <c r="Q239" s="196">
        <v>0</v>
      </c>
      <c r="R239" s="196">
        <f>Q239*H239</f>
        <v>0</v>
      </c>
      <c r="S239" s="196">
        <v>0</v>
      </c>
      <c r="T239" s="197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98" t="s">
        <v>165</v>
      </c>
      <c r="AT239" s="198" t="s">
        <v>167</v>
      </c>
      <c r="AU239" s="198" t="s">
        <v>85</v>
      </c>
      <c r="AY239" s="15" t="s">
        <v>166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5" t="s">
        <v>83</v>
      </c>
      <c r="BK239" s="199">
        <f>ROUND(I239*H239,2)</f>
        <v>0</v>
      </c>
      <c r="BL239" s="15" t="s">
        <v>165</v>
      </c>
      <c r="BM239" s="198" t="s">
        <v>1179</v>
      </c>
    </row>
    <row r="240" spans="2:51" s="13" customFormat="1" ht="11.25">
      <c r="B240" s="200"/>
      <c r="C240" s="201"/>
      <c r="D240" s="202" t="s">
        <v>178</v>
      </c>
      <c r="E240" s="201"/>
      <c r="F240" s="204" t="s">
        <v>1180</v>
      </c>
      <c r="G240" s="201"/>
      <c r="H240" s="205">
        <v>751.142</v>
      </c>
      <c r="I240" s="206"/>
      <c r="J240" s="201"/>
      <c r="K240" s="201"/>
      <c r="L240" s="207"/>
      <c r="M240" s="208"/>
      <c r="N240" s="209"/>
      <c r="O240" s="209"/>
      <c r="P240" s="209"/>
      <c r="Q240" s="209"/>
      <c r="R240" s="209"/>
      <c r="S240" s="209"/>
      <c r="T240" s="210"/>
      <c r="AT240" s="211" t="s">
        <v>178</v>
      </c>
      <c r="AU240" s="211" t="s">
        <v>85</v>
      </c>
      <c r="AV240" s="13" t="s">
        <v>85</v>
      </c>
      <c r="AW240" s="13" t="s">
        <v>4</v>
      </c>
      <c r="AX240" s="13" t="s">
        <v>83</v>
      </c>
      <c r="AY240" s="211" t="s">
        <v>166</v>
      </c>
    </row>
    <row r="241" spans="1:65" s="2" customFormat="1" ht="33" customHeight="1">
      <c r="A241" s="32"/>
      <c r="B241" s="33"/>
      <c r="C241" s="187" t="s">
        <v>459</v>
      </c>
      <c r="D241" s="187" t="s">
        <v>167</v>
      </c>
      <c r="E241" s="188" t="s">
        <v>1181</v>
      </c>
      <c r="F241" s="189" t="s">
        <v>1182</v>
      </c>
      <c r="G241" s="190" t="s">
        <v>288</v>
      </c>
      <c r="H241" s="191">
        <v>53.653</v>
      </c>
      <c r="I241" s="192"/>
      <c r="J241" s="193">
        <f>ROUND(I241*H241,2)</f>
        <v>0</v>
      </c>
      <c r="K241" s="189" t="s">
        <v>274</v>
      </c>
      <c r="L241" s="37"/>
      <c r="M241" s="194" t="s">
        <v>1</v>
      </c>
      <c r="N241" s="195" t="s">
        <v>41</v>
      </c>
      <c r="O241" s="69"/>
      <c r="P241" s="196">
        <f>O241*H241</f>
        <v>0</v>
      </c>
      <c r="Q241" s="196">
        <v>0</v>
      </c>
      <c r="R241" s="196">
        <f>Q241*H241</f>
        <v>0</v>
      </c>
      <c r="S241" s="196">
        <v>0</v>
      </c>
      <c r="T241" s="197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98" t="s">
        <v>165</v>
      </c>
      <c r="AT241" s="198" t="s">
        <v>167</v>
      </c>
      <c r="AU241" s="198" t="s">
        <v>85</v>
      </c>
      <c r="AY241" s="15" t="s">
        <v>166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5" t="s">
        <v>83</v>
      </c>
      <c r="BK241" s="199">
        <f>ROUND(I241*H241,2)</f>
        <v>0</v>
      </c>
      <c r="BL241" s="15" t="s">
        <v>165</v>
      </c>
      <c r="BM241" s="198" t="s">
        <v>1183</v>
      </c>
    </row>
    <row r="242" spans="2:63" s="12" customFormat="1" ht="22.9" customHeight="1">
      <c r="B242" s="173"/>
      <c r="C242" s="174"/>
      <c r="D242" s="175" t="s">
        <v>75</v>
      </c>
      <c r="E242" s="212" t="s">
        <v>613</v>
      </c>
      <c r="F242" s="212" t="s">
        <v>614</v>
      </c>
      <c r="G242" s="174"/>
      <c r="H242" s="174"/>
      <c r="I242" s="177"/>
      <c r="J242" s="213">
        <f>BK242</f>
        <v>0</v>
      </c>
      <c r="K242" s="174"/>
      <c r="L242" s="179"/>
      <c r="M242" s="180"/>
      <c r="N242" s="181"/>
      <c r="O242" s="181"/>
      <c r="P242" s="182">
        <f>P243</f>
        <v>0</v>
      </c>
      <c r="Q242" s="181"/>
      <c r="R242" s="182">
        <f>R243</f>
        <v>0</v>
      </c>
      <c r="S242" s="181"/>
      <c r="T242" s="183">
        <f>T243</f>
        <v>0</v>
      </c>
      <c r="AR242" s="184" t="s">
        <v>83</v>
      </c>
      <c r="AT242" s="185" t="s">
        <v>75</v>
      </c>
      <c r="AU242" s="185" t="s">
        <v>83</v>
      </c>
      <c r="AY242" s="184" t="s">
        <v>166</v>
      </c>
      <c r="BK242" s="186">
        <f>BK243</f>
        <v>0</v>
      </c>
    </row>
    <row r="243" spans="1:65" s="2" customFormat="1" ht="24.2" customHeight="1">
      <c r="A243" s="32"/>
      <c r="B243" s="33"/>
      <c r="C243" s="187" t="s">
        <v>472</v>
      </c>
      <c r="D243" s="187" t="s">
        <v>167</v>
      </c>
      <c r="E243" s="188" t="s">
        <v>616</v>
      </c>
      <c r="F243" s="189" t="s">
        <v>617</v>
      </c>
      <c r="G243" s="190" t="s">
        <v>288</v>
      </c>
      <c r="H243" s="191">
        <v>53.653</v>
      </c>
      <c r="I243" s="192"/>
      <c r="J243" s="193">
        <f>ROUND(I243*H243,2)</f>
        <v>0</v>
      </c>
      <c r="K243" s="189" t="s">
        <v>274</v>
      </c>
      <c r="L243" s="37"/>
      <c r="M243" s="194" t="s">
        <v>1</v>
      </c>
      <c r="N243" s="195" t="s">
        <v>41</v>
      </c>
      <c r="O243" s="69"/>
      <c r="P243" s="196">
        <f>O243*H243</f>
        <v>0</v>
      </c>
      <c r="Q243" s="196">
        <v>0</v>
      </c>
      <c r="R243" s="196">
        <f>Q243*H243</f>
        <v>0</v>
      </c>
      <c r="S243" s="196">
        <v>0</v>
      </c>
      <c r="T243" s="197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98" t="s">
        <v>165</v>
      </c>
      <c r="AT243" s="198" t="s">
        <v>167</v>
      </c>
      <c r="AU243" s="198" t="s">
        <v>85</v>
      </c>
      <c r="AY243" s="15" t="s">
        <v>166</v>
      </c>
      <c r="BE243" s="199">
        <f>IF(N243="základní",J243,0)</f>
        <v>0</v>
      </c>
      <c r="BF243" s="199">
        <f>IF(N243="snížená",J243,0)</f>
        <v>0</v>
      </c>
      <c r="BG243" s="199">
        <f>IF(N243="zákl. přenesená",J243,0)</f>
        <v>0</v>
      </c>
      <c r="BH243" s="199">
        <f>IF(N243="sníž. přenesená",J243,0)</f>
        <v>0</v>
      </c>
      <c r="BI243" s="199">
        <f>IF(N243="nulová",J243,0)</f>
        <v>0</v>
      </c>
      <c r="BJ243" s="15" t="s">
        <v>83</v>
      </c>
      <c r="BK243" s="199">
        <f>ROUND(I243*H243,2)</f>
        <v>0</v>
      </c>
      <c r="BL243" s="15" t="s">
        <v>165</v>
      </c>
      <c r="BM243" s="198" t="s">
        <v>1184</v>
      </c>
    </row>
    <row r="244" spans="2:63" s="12" customFormat="1" ht="25.9" customHeight="1">
      <c r="B244" s="173"/>
      <c r="C244" s="174"/>
      <c r="D244" s="175" t="s">
        <v>75</v>
      </c>
      <c r="E244" s="176" t="s">
        <v>619</v>
      </c>
      <c r="F244" s="176" t="s">
        <v>620</v>
      </c>
      <c r="G244" s="174"/>
      <c r="H244" s="174"/>
      <c r="I244" s="177"/>
      <c r="J244" s="178">
        <f>BK244</f>
        <v>0</v>
      </c>
      <c r="K244" s="174"/>
      <c r="L244" s="179"/>
      <c r="M244" s="180"/>
      <c r="N244" s="181"/>
      <c r="O244" s="181"/>
      <c r="P244" s="182">
        <f>P245+P249+P259+P261+P288+P329+P345+P355+P380</f>
        <v>0</v>
      </c>
      <c r="Q244" s="181"/>
      <c r="R244" s="182">
        <f>R245+R249+R259+R261+R288+R329+R345+R355+R380</f>
        <v>10.24538429</v>
      </c>
      <c r="S244" s="181"/>
      <c r="T244" s="183">
        <f>T245+T249+T259+T261+T288+T329+T345+T355+T380</f>
        <v>1.5120000000000002</v>
      </c>
      <c r="AR244" s="184" t="s">
        <v>85</v>
      </c>
      <c r="AT244" s="185" t="s">
        <v>75</v>
      </c>
      <c r="AU244" s="185" t="s">
        <v>76</v>
      </c>
      <c r="AY244" s="184" t="s">
        <v>166</v>
      </c>
      <c r="BK244" s="186">
        <f>BK245+BK249+BK259+BK261+BK288+BK329+BK345+BK355+BK380</f>
        <v>0</v>
      </c>
    </row>
    <row r="245" spans="2:63" s="12" customFormat="1" ht="22.9" customHeight="1">
      <c r="B245" s="173"/>
      <c r="C245" s="174"/>
      <c r="D245" s="175" t="s">
        <v>75</v>
      </c>
      <c r="E245" s="212" t="s">
        <v>621</v>
      </c>
      <c r="F245" s="212" t="s">
        <v>622</v>
      </c>
      <c r="G245" s="174"/>
      <c r="H245" s="174"/>
      <c r="I245" s="177"/>
      <c r="J245" s="213">
        <f>BK245</f>
        <v>0</v>
      </c>
      <c r="K245" s="174"/>
      <c r="L245" s="179"/>
      <c r="M245" s="180"/>
      <c r="N245" s="181"/>
      <c r="O245" s="181"/>
      <c r="P245" s="182">
        <f>SUM(P246:P248)</f>
        <v>0</v>
      </c>
      <c r="Q245" s="181"/>
      <c r="R245" s="182">
        <f>SUM(R246:R248)</f>
        <v>0.10908</v>
      </c>
      <c r="S245" s="181"/>
      <c r="T245" s="183">
        <f>SUM(T246:T248)</f>
        <v>0</v>
      </c>
      <c r="AR245" s="184" t="s">
        <v>85</v>
      </c>
      <c r="AT245" s="185" t="s">
        <v>75</v>
      </c>
      <c r="AU245" s="185" t="s">
        <v>83</v>
      </c>
      <c r="AY245" s="184" t="s">
        <v>166</v>
      </c>
      <c r="BK245" s="186">
        <f>SUM(BK246:BK248)</f>
        <v>0</v>
      </c>
    </row>
    <row r="246" spans="1:65" s="2" customFormat="1" ht="37.9" customHeight="1">
      <c r="A246" s="32"/>
      <c r="B246" s="33"/>
      <c r="C246" s="187" t="s">
        <v>484</v>
      </c>
      <c r="D246" s="187" t="s">
        <v>167</v>
      </c>
      <c r="E246" s="188" t="s">
        <v>642</v>
      </c>
      <c r="F246" s="189" t="s">
        <v>643</v>
      </c>
      <c r="G246" s="190" t="s">
        <v>297</v>
      </c>
      <c r="H246" s="191">
        <v>27.27</v>
      </c>
      <c r="I246" s="192"/>
      <c r="J246" s="193">
        <f>ROUND(I246*H246,2)</f>
        <v>0</v>
      </c>
      <c r="K246" s="189" t="s">
        <v>274</v>
      </c>
      <c r="L246" s="37"/>
      <c r="M246" s="194" t="s">
        <v>1</v>
      </c>
      <c r="N246" s="195" t="s">
        <v>41</v>
      </c>
      <c r="O246" s="69"/>
      <c r="P246" s="196">
        <f>O246*H246</f>
        <v>0</v>
      </c>
      <c r="Q246" s="196">
        <v>0.004</v>
      </c>
      <c r="R246" s="196">
        <f>Q246*H246</f>
        <v>0.10908</v>
      </c>
      <c r="S246" s="196">
        <v>0</v>
      </c>
      <c r="T246" s="197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98" t="s">
        <v>183</v>
      </c>
      <c r="AT246" s="198" t="s">
        <v>167</v>
      </c>
      <c r="AU246" s="198" t="s">
        <v>85</v>
      </c>
      <c r="AY246" s="15" t="s">
        <v>166</v>
      </c>
      <c r="BE246" s="199">
        <f>IF(N246="základní",J246,0)</f>
        <v>0</v>
      </c>
      <c r="BF246" s="199">
        <f>IF(N246="snížená",J246,0)</f>
        <v>0</v>
      </c>
      <c r="BG246" s="199">
        <f>IF(N246="zákl. přenesená",J246,0)</f>
        <v>0</v>
      </c>
      <c r="BH246" s="199">
        <f>IF(N246="sníž. přenesená",J246,0)</f>
        <v>0</v>
      </c>
      <c r="BI246" s="199">
        <f>IF(N246="nulová",J246,0)</f>
        <v>0</v>
      </c>
      <c r="BJ246" s="15" t="s">
        <v>83</v>
      </c>
      <c r="BK246" s="199">
        <f>ROUND(I246*H246,2)</f>
        <v>0</v>
      </c>
      <c r="BL246" s="15" t="s">
        <v>183</v>
      </c>
      <c r="BM246" s="198" t="s">
        <v>644</v>
      </c>
    </row>
    <row r="247" spans="2:51" s="13" customFormat="1" ht="11.25">
      <c r="B247" s="200"/>
      <c r="C247" s="201"/>
      <c r="D247" s="202" t="s">
        <v>178</v>
      </c>
      <c r="E247" s="203" t="s">
        <v>1</v>
      </c>
      <c r="F247" s="204" t="s">
        <v>1185</v>
      </c>
      <c r="G247" s="201"/>
      <c r="H247" s="205">
        <v>27.27</v>
      </c>
      <c r="I247" s="206"/>
      <c r="J247" s="201"/>
      <c r="K247" s="201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178</v>
      </c>
      <c r="AU247" s="211" t="s">
        <v>85</v>
      </c>
      <c r="AV247" s="13" t="s">
        <v>85</v>
      </c>
      <c r="AW247" s="13" t="s">
        <v>32</v>
      </c>
      <c r="AX247" s="13" t="s">
        <v>76</v>
      </c>
      <c r="AY247" s="211" t="s">
        <v>166</v>
      </c>
    </row>
    <row r="248" spans="1:65" s="2" customFormat="1" ht="24.2" customHeight="1">
      <c r="A248" s="32"/>
      <c r="B248" s="33"/>
      <c r="C248" s="187" t="s">
        <v>489</v>
      </c>
      <c r="D248" s="187" t="s">
        <v>167</v>
      </c>
      <c r="E248" s="188" t="s">
        <v>695</v>
      </c>
      <c r="F248" s="189" t="s">
        <v>696</v>
      </c>
      <c r="G248" s="190" t="s">
        <v>697</v>
      </c>
      <c r="H248" s="229"/>
      <c r="I248" s="192"/>
      <c r="J248" s="193">
        <f>ROUND(I248*H248,2)</f>
        <v>0</v>
      </c>
      <c r="K248" s="189" t="s">
        <v>274</v>
      </c>
      <c r="L248" s="37"/>
      <c r="M248" s="194" t="s">
        <v>1</v>
      </c>
      <c r="N248" s="195" t="s">
        <v>41</v>
      </c>
      <c r="O248" s="69"/>
      <c r="P248" s="196">
        <f>O248*H248</f>
        <v>0</v>
      </c>
      <c r="Q248" s="196">
        <v>0</v>
      </c>
      <c r="R248" s="196">
        <f>Q248*H248</f>
        <v>0</v>
      </c>
      <c r="S248" s="196">
        <v>0</v>
      </c>
      <c r="T248" s="197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98" t="s">
        <v>183</v>
      </c>
      <c r="AT248" s="198" t="s">
        <v>167</v>
      </c>
      <c r="AU248" s="198" t="s">
        <v>85</v>
      </c>
      <c r="AY248" s="15" t="s">
        <v>166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5" t="s">
        <v>83</v>
      </c>
      <c r="BK248" s="199">
        <f>ROUND(I248*H248,2)</f>
        <v>0</v>
      </c>
      <c r="BL248" s="15" t="s">
        <v>183</v>
      </c>
      <c r="BM248" s="198" t="s">
        <v>1186</v>
      </c>
    </row>
    <row r="249" spans="2:63" s="12" customFormat="1" ht="22.9" customHeight="1">
      <c r="B249" s="173"/>
      <c r="C249" s="174"/>
      <c r="D249" s="175" t="s">
        <v>75</v>
      </c>
      <c r="E249" s="212" t="s">
        <v>699</v>
      </c>
      <c r="F249" s="212" t="s">
        <v>700</v>
      </c>
      <c r="G249" s="174"/>
      <c r="H249" s="174"/>
      <c r="I249" s="177"/>
      <c r="J249" s="213">
        <f>BK249</f>
        <v>0</v>
      </c>
      <c r="K249" s="174"/>
      <c r="L249" s="179"/>
      <c r="M249" s="180"/>
      <c r="N249" s="181"/>
      <c r="O249" s="181"/>
      <c r="P249" s="182">
        <f>SUM(P250:P258)</f>
        <v>0</v>
      </c>
      <c r="Q249" s="181"/>
      <c r="R249" s="182">
        <f>SUM(R250:R258)</f>
        <v>0.13647837</v>
      </c>
      <c r="S249" s="181"/>
      <c r="T249" s="183">
        <f>SUM(T250:T258)</f>
        <v>0</v>
      </c>
      <c r="AR249" s="184" t="s">
        <v>85</v>
      </c>
      <c r="AT249" s="185" t="s">
        <v>75</v>
      </c>
      <c r="AU249" s="185" t="s">
        <v>83</v>
      </c>
      <c r="AY249" s="184" t="s">
        <v>166</v>
      </c>
      <c r="BK249" s="186">
        <f>SUM(BK250:BK258)</f>
        <v>0</v>
      </c>
    </row>
    <row r="250" spans="1:65" s="2" customFormat="1" ht="24.2" customHeight="1">
      <c r="A250" s="32"/>
      <c r="B250" s="33"/>
      <c r="C250" s="187" t="s">
        <v>495</v>
      </c>
      <c r="D250" s="187" t="s">
        <v>167</v>
      </c>
      <c r="E250" s="188" t="s">
        <v>702</v>
      </c>
      <c r="F250" s="189" t="s">
        <v>703</v>
      </c>
      <c r="G250" s="190" t="s">
        <v>297</v>
      </c>
      <c r="H250" s="191">
        <v>123.51</v>
      </c>
      <c r="I250" s="192"/>
      <c r="J250" s="193">
        <f>ROUND(I250*H250,2)</f>
        <v>0</v>
      </c>
      <c r="K250" s="189" t="s">
        <v>274</v>
      </c>
      <c r="L250" s="37"/>
      <c r="M250" s="194" t="s">
        <v>1</v>
      </c>
      <c r="N250" s="195" t="s">
        <v>41</v>
      </c>
      <c r="O250" s="69"/>
      <c r="P250" s="196">
        <f>O250*H250</f>
        <v>0</v>
      </c>
      <c r="Q250" s="196">
        <v>0</v>
      </c>
      <c r="R250" s="196">
        <f>Q250*H250</f>
        <v>0</v>
      </c>
      <c r="S250" s="196">
        <v>0</v>
      </c>
      <c r="T250" s="197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98" t="s">
        <v>183</v>
      </c>
      <c r="AT250" s="198" t="s">
        <v>167</v>
      </c>
      <c r="AU250" s="198" t="s">
        <v>85</v>
      </c>
      <c r="AY250" s="15" t="s">
        <v>166</v>
      </c>
      <c r="BE250" s="199">
        <f>IF(N250="základní",J250,0)</f>
        <v>0</v>
      </c>
      <c r="BF250" s="199">
        <f>IF(N250="snížená",J250,0)</f>
        <v>0</v>
      </c>
      <c r="BG250" s="199">
        <f>IF(N250="zákl. přenesená",J250,0)</f>
        <v>0</v>
      </c>
      <c r="BH250" s="199">
        <f>IF(N250="sníž. přenesená",J250,0)</f>
        <v>0</v>
      </c>
      <c r="BI250" s="199">
        <f>IF(N250="nulová",J250,0)</f>
        <v>0</v>
      </c>
      <c r="BJ250" s="15" t="s">
        <v>83</v>
      </c>
      <c r="BK250" s="199">
        <f>ROUND(I250*H250,2)</f>
        <v>0</v>
      </c>
      <c r="BL250" s="15" t="s">
        <v>183</v>
      </c>
      <c r="BM250" s="198" t="s">
        <v>1187</v>
      </c>
    </row>
    <row r="251" spans="2:51" s="13" customFormat="1" ht="11.25">
      <c r="B251" s="200"/>
      <c r="C251" s="201"/>
      <c r="D251" s="202" t="s">
        <v>178</v>
      </c>
      <c r="E251" s="203" t="s">
        <v>1</v>
      </c>
      <c r="F251" s="204" t="s">
        <v>1185</v>
      </c>
      <c r="G251" s="201"/>
      <c r="H251" s="205">
        <v>27.27</v>
      </c>
      <c r="I251" s="206"/>
      <c r="J251" s="201"/>
      <c r="K251" s="201"/>
      <c r="L251" s="207"/>
      <c r="M251" s="208"/>
      <c r="N251" s="209"/>
      <c r="O251" s="209"/>
      <c r="P251" s="209"/>
      <c r="Q251" s="209"/>
      <c r="R251" s="209"/>
      <c r="S251" s="209"/>
      <c r="T251" s="210"/>
      <c r="AT251" s="211" t="s">
        <v>178</v>
      </c>
      <c r="AU251" s="211" t="s">
        <v>85</v>
      </c>
      <c r="AV251" s="13" t="s">
        <v>85</v>
      </c>
      <c r="AW251" s="13" t="s">
        <v>32</v>
      </c>
      <c r="AX251" s="13" t="s">
        <v>76</v>
      </c>
      <c r="AY251" s="211" t="s">
        <v>166</v>
      </c>
    </row>
    <row r="252" spans="2:51" s="13" customFormat="1" ht="22.5">
      <c r="B252" s="200"/>
      <c r="C252" s="201"/>
      <c r="D252" s="202" t="s">
        <v>178</v>
      </c>
      <c r="E252" s="203" t="s">
        <v>1</v>
      </c>
      <c r="F252" s="204" t="s">
        <v>1188</v>
      </c>
      <c r="G252" s="201"/>
      <c r="H252" s="205">
        <v>96.24</v>
      </c>
      <c r="I252" s="206"/>
      <c r="J252" s="201"/>
      <c r="K252" s="201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178</v>
      </c>
      <c r="AU252" s="211" t="s">
        <v>85</v>
      </c>
      <c r="AV252" s="13" t="s">
        <v>85</v>
      </c>
      <c r="AW252" s="13" t="s">
        <v>32</v>
      </c>
      <c r="AX252" s="13" t="s">
        <v>76</v>
      </c>
      <c r="AY252" s="211" t="s">
        <v>166</v>
      </c>
    </row>
    <row r="253" spans="1:65" s="2" customFormat="1" ht="24.2" customHeight="1">
      <c r="A253" s="32"/>
      <c r="B253" s="33"/>
      <c r="C253" s="219" t="s">
        <v>500</v>
      </c>
      <c r="D253" s="219" t="s">
        <v>345</v>
      </c>
      <c r="E253" s="220" t="s">
        <v>1189</v>
      </c>
      <c r="F253" s="221" t="s">
        <v>1190</v>
      </c>
      <c r="G253" s="222" t="s">
        <v>297</v>
      </c>
      <c r="H253" s="223">
        <v>125.98</v>
      </c>
      <c r="I253" s="224"/>
      <c r="J253" s="225">
        <f>ROUND(I253*H253,2)</f>
        <v>0</v>
      </c>
      <c r="K253" s="221" t="s">
        <v>274</v>
      </c>
      <c r="L253" s="226"/>
      <c r="M253" s="227" t="s">
        <v>1</v>
      </c>
      <c r="N253" s="228" t="s">
        <v>41</v>
      </c>
      <c r="O253" s="69"/>
      <c r="P253" s="196">
        <f>O253*H253</f>
        <v>0</v>
      </c>
      <c r="Q253" s="196">
        <v>0.0009</v>
      </c>
      <c r="R253" s="196">
        <f>Q253*H253</f>
        <v>0.113382</v>
      </c>
      <c r="S253" s="196">
        <v>0</v>
      </c>
      <c r="T253" s="197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98" t="s">
        <v>440</v>
      </c>
      <c r="AT253" s="198" t="s">
        <v>345</v>
      </c>
      <c r="AU253" s="198" t="s">
        <v>85</v>
      </c>
      <c r="AY253" s="15" t="s">
        <v>166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5" t="s">
        <v>83</v>
      </c>
      <c r="BK253" s="199">
        <f>ROUND(I253*H253,2)</f>
        <v>0</v>
      </c>
      <c r="BL253" s="15" t="s">
        <v>183</v>
      </c>
      <c r="BM253" s="198" t="s">
        <v>1191</v>
      </c>
    </row>
    <row r="254" spans="2:51" s="13" customFormat="1" ht="11.25">
      <c r="B254" s="200"/>
      <c r="C254" s="201"/>
      <c r="D254" s="202" t="s">
        <v>178</v>
      </c>
      <c r="E254" s="201"/>
      <c r="F254" s="204" t="s">
        <v>1192</v>
      </c>
      <c r="G254" s="201"/>
      <c r="H254" s="205">
        <v>125.98</v>
      </c>
      <c r="I254" s="206"/>
      <c r="J254" s="201"/>
      <c r="K254" s="201"/>
      <c r="L254" s="207"/>
      <c r="M254" s="208"/>
      <c r="N254" s="209"/>
      <c r="O254" s="209"/>
      <c r="P254" s="209"/>
      <c r="Q254" s="209"/>
      <c r="R254" s="209"/>
      <c r="S254" s="209"/>
      <c r="T254" s="210"/>
      <c r="AT254" s="211" t="s">
        <v>178</v>
      </c>
      <c r="AU254" s="211" t="s">
        <v>85</v>
      </c>
      <c r="AV254" s="13" t="s">
        <v>85</v>
      </c>
      <c r="AW254" s="13" t="s">
        <v>4</v>
      </c>
      <c r="AX254" s="13" t="s">
        <v>83</v>
      </c>
      <c r="AY254" s="211" t="s">
        <v>166</v>
      </c>
    </row>
    <row r="255" spans="1:65" s="2" customFormat="1" ht="24.2" customHeight="1">
      <c r="A255" s="32"/>
      <c r="B255" s="33"/>
      <c r="C255" s="187" t="s">
        <v>505</v>
      </c>
      <c r="D255" s="187" t="s">
        <v>167</v>
      </c>
      <c r="E255" s="188" t="s">
        <v>720</v>
      </c>
      <c r="F255" s="189" t="s">
        <v>721</v>
      </c>
      <c r="G255" s="190" t="s">
        <v>297</v>
      </c>
      <c r="H255" s="191">
        <v>123.51</v>
      </c>
      <c r="I255" s="192"/>
      <c r="J255" s="193">
        <f>ROUND(I255*H255,2)</f>
        <v>0</v>
      </c>
      <c r="K255" s="189" t="s">
        <v>274</v>
      </c>
      <c r="L255" s="37"/>
      <c r="M255" s="194" t="s">
        <v>1</v>
      </c>
      <c r="N255" s="195" t="s">
        <v>41</v>
      </c>
      <c r="O255" s="69"/>
      <c r="P255" s="196">
        <f>O255*H255</f>
        <v>0</v>
      </c>
      <c r="Q255" s="196">
        <v>0</v>
      </c>
      <c r="R255" s="196">
        <f>Q255*H255</f>
        <v>0</v>
      </c>
      <c r="S255" s="196">
        <v>0</v>
      </c>
      <c r="T255" s="197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98" t="s">
        <v>183</v>
      </c>
      <c r="AT255" s="198" t="s">
        <v>167</v>
      </c>
      <c r="AU255" s="198" t="s">
        <v>85</v>
      </c>
      <c r="AY255" s="15" t="s">
        <v>166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15" t="s">
        <v>83</v>
      </c>
      <c r="BK255" s="199">
        <f>ROUND(I255*H255,2)</f>
        <v>0</v>
      </c>
      <c r="BL255" s="15" t="s">
        <v>183</v>
      </c>
      <c r="BM255" s="198" t="s">
        <v>1193</v>
      </c>
    </row>
    <row r="256" spans="1:65" s="2" customFormat="1" ht="24.2" customHeight="1">
      <c r="A256" s="32"/>
      <c r="B256" s="33"/>
      <c r="C256" s="219" t="s">
        <v>510</v>
      </c>
      <c r="D256" s="219" t="s">
        <v>345</v>
      </c>
      <c r="E256" s="220" t="s">
        <v>724</v>
      </c>
      <c r="F256" s="221" t="s">
        <v>725</v>
      </c>
      <c r="G256" s="222" t="s">
        <v>297</v>
      </c>
      <c r="H256" s="223">
        <v>135.861</v>
      </c>
      <c r="I256" s="224"/>
      <c r="J256" s="225">
        <f>ROUND(I256*H256,2)</f>
        <v>0</v>
      </c>
      <c r="K256" s="221" t="s">
        <v>274</v>
      </c>
      <c r="L256" s="226"/>
      <c r="M256" s="227" t="s">
        <v>1</v>
      </c>
      <c r="N256" s="228" t="s">
        <v>41</v>
      </c>
      <c r="O256" s="69"/>
      <c r="P256" s="196">
        <f>O256*H256</f>
        <v>0</v>
      </c>
      <c r="Q256" s="196">
        <v>0.00017</v>
      </c>
      <c r="R256" s="196">
        <f>Q256*H256</f>
        <v>0.02309637</v>
      </c>
      <c r="S256" s="196">
        <v>0</v>
      </c>
      <c r="T256" s="197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98" t="s">
        <v>440</v>
      </c>
      <c r="AT256" s="198" t="s">
        <v>345</v>
      </c>
      <c r="AU256" s="198" t="s">
        <v>85</v>
      </c>
      <c r="AY256" s="15" t="s">
        <v>166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15" t="s">
        <v>83</v>
      </c>
      <c r="BK256" s="199">
        <f>ROUND(I256*H256,2)</f>
        <v>0</v>
      </c>
      <c r="BL256" s="15" t="s">
        <v>183</v>
      </c>
      <c r="BM256" s="198" t="s">
        <v>1194</v>
      </c>
    </row>
    <row r="257" spans="2:51" s="13" customFormat="1" ht="11.25">
      <c r="B257" s="200"/>
      <c r="C257" s="201"/>
      <c r="D257" s="202" t="s">
        <v>178</v>
      </c>
      <c r="E257" s="201"/>
      <c r="F257" s="204" t="s">
        <v>1195</v>
      </c>
      <c r="G257" s="201"/>
      <c r="H257" s="205">
        <v>135.861</v>
      </c>
      <c r="I257" s="206"/>
      <c r="J257" s="201"/>
      <c r="K257" s="201"/>
      <c r="L257" s="207"/>
      <c r="M257" s="208"/>
      <c r="N257" s="209"/>
      <c r="O257" s="209"/>
      <c r="P257" s="209"/>
      <c r="Q257" s="209"/>
      <c r="R257" s="209"/>
      <c r="S257" s="209"/>
      <c r="T257" s="210"/>
      <c r="AT257" s="211" t="s">
        <v>178</v>
      </c>
      <c r="AU257" s="211" t="s">
        <v>85</v>
      </c>
      <c r="AV257" s="13" t="s">
        <v>85</v>
      </c>
      <c r="AW257" s="13" t="s">
        <v>4</v>
      </c>
      <c r="AX257" s="13" t="s">
        <v>83</v>
      </c>
      <c r="AY257" s="211" t="s">
        <v>166</v>
      </c>
    </row>
    <row r="258" spans="1:65" s="2" customFormat="1" ht="24.2" customHeight="1">
      <c r="A258" s="32"/>
      <c r="B258" s="33"/>
      <c r="C258" s="187" t="s">
        <v>514</v>
      </c>
      <c r="D258" s="187" t="s">
        <v>167</v>
      </c>
      <c r="E258" s="188" t="s">
        <v>729</v>
      </c>
      <c r="F258" s="189" t="s">
        <v>730</v>
      </c>
      <c r="G258" s="190" t="s">
        <v>697</v>
      </c>
      <c r="H258" s="229"/>
      <c r="I258" s="192"/>
      <c r="J258" s="193">
        <f>ROUND(I258*H258,2)</f>
        <v>0</v>
      </c>
      <c r="K258" s="189" t="s">
        <v>274</v>
      </c>
      <c r="L258" s="37"/>
      <c r="M258" s="194" t="s">
        <v>1</v>
      </c>
      <c r="N258" s="195" t="s">
        <v>41</v>
      </c>
      <c r="O258" s="69"/>
      <c r="P258" s="196">
        <f>O258*H258</f>
        <v>0</v>
      </c>
      <c r="Q258" s="196">
        <v>0</v>
      </c>
      <c r="R258" s="196">
        <f>Q258*H258</f>
        <v>0</v>
      </c>
      <c r="S258" s="196">
        <v>0</v>
      </c>
      <c r="T258" s="197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98" t="s">
        <v>183</v>
      </c>
      <c r="AT258" s="198" t="s">
        <v>167</v>
      </c>
      <c r="AU258" s="198" t="s">
        <v>85</v>
      </c>
      <c r="AY258" s="15" t="s">
        <v>166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15" t="s">
        <v>83</v>
      </c>
      <c r="BK258" s="199">
        <f>ROUND(I258*H258,2)</f>
        <v>0</v>
      </c>
      <c r="BL258" s="15" t="s">
        <v>183</v>
      </c>
      <c r="BM258" s="198" t="s">
        <v>1196</v>
      </c>
    </row>
    <row r="259" spans="2:63" s="12" customFormat="1" ht="22.9" customHeight="1">
      <c r="B259" s="173"/>
      <c r="C259" s="174"/>
      <c r="D259" s="175" t="s">
        <v>75</v>
      </c>
      <c r="E259" s="212" t="s">
        <v>1197</v>
      </c>
      <c r="F259" s="212" t="s">
        <v>1198</v>
      </c>
      <c r="G259" s="174"/>
      <c r="H259" s="174"/>
      <c r="I259" s="177"/>
      <c r="J259" s="213">
        <f>BK259</f>
        <v>0</v>
      </c>
      <c r="K259" s="174"/>
      <c r="L259" s="179"/>
      <c r="M259" s="180"/>
      <c r="N259" s="181"/>
      <c r="O259" s="181"/>
      <c r="P259" s="182">
        <f>P260</f>
        <v>0</v>
      </c>
      <c r="Q259" s="181"/>
      <c r="R259" s="182">
        <f>R260</f>
        <v>0</v>
      </c>
      <c r="S259" s="181"/>
      <c r="T259" s="183">
        <f>T260</f>
        <v>0</v>
      </c>
      <c r="AR259" s="184" t="s">
        <v>85</v>
      </c>
      <c r="AT259" s="185" t="s">
        <v>75</v>
      </c>
      <c r="AU259" s="185" t="s">
        <v>83</v>
      </c>
      <c r="AY259" s="184" t="s">
        <v>166</v>
      </c>
      <c r="BK259" s="186">
        <f>BK260</f>
        <v>0</v>
      </c>
    </row>
    <row r="260" spans="1:65" s="2" customFormat="1" ht="24.2" customHeight="1">
      <c r="A260" s="32"/>
      <c r="B260" s="33"/>
      <c r="C260" s="187" t="s">
        <v>518</v>
      </c>
      <c r="D260" s="187" t="s">
        <v>167</v>
      </c>
      <c r="E260" s="188" t="s">
        <v>1199</v>
      </c>
      <c r="F260" s="189" t="s">
        <v>1200</v>
      </c>
      <c r="G260" s="190" t="s">
        <v>362</v>
      </c>
      <c r="H260" s="191">
        <v>1</v>
      </c>
      <c r="I260" s="192"/>
      <c r="J260" s="193">
        <f>ROUND(I260*H260,2)</f>
        <v>0</v>
      </c>
      <c r="K260" s="189" t="s">
        <v>1</v>
      </c>
      <c r="L260" s="37"/>
      <c r="M260" s="194" t="s">
        <v>1</v>
      </c>
      <c r="N260" s="195" t="s">
        <v>41</v>
      </c>
      <c r="O260" s="69"/>
      <c r="P260" s="196">
        <f>O260*H260</f>
        <v>0</v>
      </c>
      <c r="Q260" s="196">
        <v>0</v>
      </c>
      <c r="R260" s="196">
        <f>Q260*H260</f>
        <v>0</v>
      </c>
      <c r="S260" s="196">
        <v>0</v>
      </c>
      <c r="T260" s="197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98" t="s">
        <v>183</v>
      </c>
      <c r="AT260" s="198" t="s">
        <v>167</v>
      </c>
      <c r="AU260" s="198" t="s">
        <v>85</v>
      </c>
      <c r="AY260" s="15" t="s">
        <v>166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15" t="s">
        <v>83</v>
      </c>
      <c r="BK260" s="199">
        <f>ROUND(I260*H260,2)</f>
        <v>0</v>
      </c>
      <c r="BL260" s="15" t="s">
        <v>183</v>
      </c>
      <c r="BM260" s="198" t="s">
        <v>1201</v>
      </c>
    </row>
    <row r="261" spans="2:63" s="12" customFormat="1" ht="22.9" customHeight="1">
      <c r="B261" s="173"/>
      <c r="C261" s="174"/>
      <c r="D261" s="175" t="s">
        <v>75</v>
      </c>
      <c r="E261" s="212" t="s">
        <v>742</v>
      </c>
      <c r="F261" s="212" t="s">
        <v>743</v>
      </c>
      <c r="G261" s="174"/>
      <c r="H261" s="174"/>
      <c r="I261" s="177"/>
      <c r="J261" s="213">
        <f>BK261</f>
        <v>0</v>
      </c>
      <c r="K261" s="174"/>
      <c r="L261" s="179"/>
      <c r="M261" s="180"/>
      <c r="N261" s="181"/>
      <c r="O261" s="181"/>
      <c r="P261" s="182">
        <f>SUM(P262:P287)</f>
        <v>0</v>
      </c>
      <c r="Q261" s="181"/>
      <c r="R261" s="182">
        <f>SUM(R262:R287)</f>
        <v>4.892175819999999</v>
      </c>
      <c r="S261" s="181"/>
      <c r="T261" s="183">
        <f>SUM(T262:T287)</f>
        <v>0</v>
      </c>
      <c r="AR261" s="184" t="s">
        <v>85</v>
      </c>
      <c r="AT261" s="185" t="s">
        <v>75</v>
      </c>
      <c r="AU261" s="185" t="s">
        <v>83</v>
      </c>
      <c r="AY261" s="184" t="s">
        <v>166</v>
      </c>
      <c r="BK261" s="186">
        <f>SUM(BK262:BK287)</f>
        <v>0</v>
      </c>
    </row>
    <row r="262" spans="1:65" s="2" customFormat="1" ht="24.2" customHeight="1">
      <c r="A262" s="32"/>
      <c r="B262" s="33"/>
      <c r="C262" s="187" t="s">
        <v>522</v>
      </c>
      <c r="D262" s="187" t="s">
        <v>167</v>
      </c>
      <c r="E262" s="188" t="s">
        <v>1202</v>
      </c>
      <c r="F262" s="189" t="s">
        <v>1203</v>
      </c>
      <c r="G262" s="190" t="s">
        <v>297</v>
      </c>
      <c r="H262" s="191">
        <v>5.073</v>
      </c>
      <c r="I262" s="192"/>
      <c r="J262" s="193">
        <f>ROUND(I262*H262,2)</f>
        <v>0</v>
      </c>
      <c r="K262" s="189" t="s">
        <v>274</v>
      </c>
      <c r="L262" s="37"/>
      <c r="M262" s="194" t="s">
        <v>1</v>
      </c>
      <c r="N262" s="195" t="s">
        <v>41</v>
      </c>
      <c r="O262" s="69"/>
      <c r="P262" s="196">
        <f>O262*H262</f>
        <v>0</v>
      </c>
      <c r="Q262" s="196">
        <v>0.02245</v>
      </c>
      <c r="R262" s="196">
        <f>Q262*H262</f>
        <v>0.11388885000000001</v>
      </c>
      <c r="S262" s="196">
        <v>0</v>
      </c>
      <c r="T262" s="197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98" t="s">
        <v>183</v>
      </c>
      <c r="AT262" s="198" t="s">
        <v>167</v>
      </c>
      <c r="AU262" s="198" t="s">
        <v>85</v>
      </c>
      <c r="AY262" s="15" t="s">
        <v>166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5" t="s">
        <v>83</v>
      </c>
      <c r="BK262" s="199">
        <f>ROUND(I262*H262,2)</f>
        <v>0</v>
      </c>
      <c r="BL262" s="15" t="s">
        <v>183</v>
      </c>
      <c r="BM262" s="198" t="s">
        <v>1204</v>
      </c>
    </row>
    <row r="263" spans="2:51" s="13" customFormat="1" ht="11.25">
      <c r="B263" s="200"/>
      <c r="C263" s="201"/>
      <c r="D263" s="202" t="s">
        <v>178</v>
      </c>
      <c r="E263" s="203" t="s">
        <v>1</v>
      </c>
      <c r="F263" s="204" t="s">
        <v>1205</v>
      </c>
      <c r="G263" s="201"/>
      <c r="H263" s="205">
        <v>5.073</v>
      </c>
      <c r="I263" s="206"/>
      <c r="J263" s="201"/>
      <c r="K263" s="201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178</v>
      </c>
      <c r="AU263" s="211" t="s">
        <v>85</v>
      </c>
      <c r="AV263" s="13" t="s">
        <v>85</v>
      </c>
      <c r="AW263" s="13" t="s">
        <v>32</v>
      </c>
      <c r="AX263" s="13" t="s">
        <v>83</v>
      </c>
      <c r="AY263" s="211" t="s">
        <v>166</v>
      </c>
    </row>
    <row r="264" spans="1:65" s="2" customFormat="1" ht="24.2" customHeight="1">
      <c r="A264" s="32"/>
      <c r="B264" s="33"/>
      <c r="C264" s="187" t="s">
        <v>527</v>
      </c>
      <c r="D264" s="187" t="s">
        <v>167</v>
      </c>
      <c r="E264" s="188" t="s">
        <v>1206</v>
      </c>
      <c r="F264" s="189" t="s">
        <v>1207</v>
      </c>
      <c r="G264" s="190" t="s">
        <v>297</v>
      </c>
      <c r="H264" s="191">
        <v>25.858</v>
      </c>
      <c r="I264" s="192"/>
      <c r="J264" s="193">
        <f>ROUND(I264*H264,2)</f>
        <v>0</v>
      </c>
      <c r="K264" s="189" t="s">
        <v>274</v>
      </c>
      <c r="L264" s="37"/>
      <c r="M264" s="194" t="s">
        <v>1</v>
      </c>
      <c r="N264" s="195" t="s">
        <v>41</v>
      </c>
      <c r="O264" s="69"/>
      <c r="P264" s="196">
        <f>O264*H264</f>
        <v>0</v>
      </c>
      <c r="Q264" s="196">
        <v>0.02551</v>
      </c>
      <c r="R264" s="196">
        <f>Q264*H264</f>
        <v>0.6596375800000001</v>
      </c>
      <c r="S264" s="196">
        <v>0</v>
      </c>
      <c r="T264" s="197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98" t="s">
        <v>183</v>
      </c>
      <c r="AT264" s="198" t="s">
        <v>167</v>
      </c>
      <c r="AU264" s="198" t="s">
        <v>85</v>
      </c>
      <c r="AY264" s="15" t="s">
        <v>166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5" t="s">
        <v>83</v>
      </c>
      <c r="BK264" s="199">
        <f>ROUND(I264*H264,2)</f>
        <v>0</v>
      </c>
      <c r="BL264" s="15" t="s">
        <v>183</v>
      </c>
      <c r="BM264" s="198" t="s">
        <v>1208</v>
      </c>
    </row>
    <row r="265" spans="2:51" s="13" customFormat="1" ht="11.25">
      <c r="B265" s="200"/>
      <c r="C265" s="201"/>
      <c r="D265" s="202" t="s">
        <v>178</v>
      </c>
      <c r="E265" s="203" t="s">
        <v>1</v>
      </c>
      <c r="F265" s="204" t="s">
        <v>1209</v>
      </c>
      <c r="G265" s="201"/>
      <c r="H265" s="205">
        <v>5.3</v>
      </c>
      <c r="I265" s="206"/>
      <c r="J265" s="201"/>
      <c r="K265" s="201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178</v>
      </c>
      <c r="AU265" s="211" t="s">
        <v>85</v>
      </c>
      <c r="AV265" s="13" t="s">
        <v>85</v>
      </c>
      <c r="AW265" s="13" t="s">
        <v>32</v>
      </c>
      <c r="AX265" s="13" t="s">
        <v>76</v>
      </c>
      <c r="AY265" s="211" t="s">
        <v>166</v>
      </c>
    </row>
    <row r="266" spans="2:51" s="13" customFormat="1" ht="11.25">
      <c r="B266" s="200"/>
      <c r="C266" s="201"/>
      <c r="D266" s="202" t="s">
        <v>178</v>
      </c>
      <c r="E266" s="203" t="s">
        <v>1</v>
      </c>
      <c r="F266" s="204" t="s">
        <v>1210</v>
      </c>
      <c r="G266" s="201"/>
      <c r="H266" s="205">
        <v>11.51</v>
      </c>
      <c r="I266" s="206"/>
      <c r="J266" s="201"/>
      <c r="K266" s="201"/>
      <c r="L266" s="207"/>
      <c r="M266" s="208"/>
      <c r="N266" s="209"/>
      <c r="O266" s="209"/>
      <c r="P266" s="209"/>
      <c r="Q266" s="209"/>
      <c r="R266" s="209"/>
      <c r="S266" s="209"/>
      <c r="T266" s="210"/>
      <c r="AT266" s="211" t="s">
        <v>178</v>
      </c>
      <c r="AU266" s="211" t="s">
        <v>85</v>
      </c>
      <c r="AV266" s="13" t="s">
        <v>85</v>
      </c>
      <c r="AW266" s="13" t="s">
        <v>32</v>
      </c>
      <c r="AX266" s="13" t="s">
        <v>76</v>
      </c>
      <c r="AY266" s="211" t="s">
        <v>166</v>
      </c>
    </row>
    <row r="267" spans="2:51" s="13" customFormat="1" ht="11.25">
      <c r="B267" s="200"/>
      <c r="C267" s="201"/>
      <c r="D267" s="202" t="s">
        <v>178</v>
      </c>
      <c r="E267" s="203" t="s">
        <v>1</v>
      </c>
      <c r="F267" s="204" t="s">
        <v>1211</v>
      </c>
      <c r="G267" s="201"/>
      <c r="H267" s="205">
        <v>6.508</v>
      </c>
      <c r="I267" s="206"/>
      <c r="J267" s="201"/>
      <c r="K267" s="201"/>
      <c r="L267" s="207"/>
      <c r="M267" s="208"/>
      <c r="N267" s="209"/>
      <c r="O267" s="209"/>
      <c r="P267" s="209"/>
      <c r="Q267" s="209"/>
      <c r="R267" s="209"/>
      <c r="S267" s="209"/>
      <c r="T267" s="210"/>
      <c r="AT267" s="211" t="s">
        <v>178</v>
      </c>
      <c r="AU267" s="211" t="s">
        <v>85</v>
      </c>
      <c r="AV267" s="13" t="s">
        <v>85</v>
      </c>
      <c r="AW267" s="13" t="s">
        <v>32</v>
      </c>
      <c r="AX267" s="13" t="s">
        <v>76</v>
      </c>
      <c r="AY267" s="211" t="s">
        <v>166</v>
      </c>
    </row>
    <row r="268" spans="2:51" s="13" customFormat="1" ht="11.25">
      <c r="B268" s="200"/>
      <c r="C268" s="201"/>
      <c r="D268" s="202" t="s">
        <v>178</v>
      </c>
      <c r="E268" s="203" t="s">
        <v>1</v>
      </c>
      <c r="F268" s="204" t="s">
        <v>1212</v>
      </c>
      <c r="G268" s="201"/>
      <c r="H268" s="205">
        <v>2.54</v>
      </c>
      <c r="I268" s="206"/>
      <c r="J268" s="201"/>
      <c r="K268" s="201"/>
      <c r="L268" s="207"/>
      <c r="M268" s="208"/>
      <c r="N268" s="209"/>
      <c r="O268" s="209"/>
      <c r="P268" s="209"/>
      <c r="Q268" s="209"/>
      <c r="R268" s="209"/>
      <c r="S268" s="209"/>
      <c r="T268" s="210"/>
      <c r="AT268" s="211" t="s">
        <v>178</v>
      </c>
      <c r="AU268" s="211" t="s">
        <v>85</v>
      </c>
      <c r="AV268" s="13" t="s">
        <v>85</v>
      </c>
      <c r="AW268" s="13" t="s">
        <v>32</v>
      </c>
      <c r="AX268" s="13" t="s">
        <v>76</v>
      </c>
      <c r="AY268" s="211" t="s">
        <v>166</v>
      </c>
    </row>
    <row r="269" spans="1:65" s="2" customFormat="1" ht="24.2" customHeight="1">
      <c r="A269" s="32"/>
      <c r="B269" s="33"/>
      <c r="C269" s="187" t="s">
        <v>532</v>
      </c>
      <c r="D269" s="187" t="s">
        <v>167</v>
      </c>
      <c r="E269" s="188" t="s">
        <v>1213</v>
      </c>
      <c r="F269" s="189" t="s">
        <v>1214</v>
      </c>
      <c r="G269" s="190" t="s">
        <v>297</v>
      </c>
      <c r="H269" s="191">
        <v>56.009</v>
      </c>
      <c r="I269" s="192"/>
      <c r="J269" s="193">
        <f>ROUND(I269*H269,2)</f>
        <v>0</v>
      </c>
      <c r="K269" s="189" t="s">
        <v>274</v>
      </c>
      <c r="L269" s="37"/>
      <c r="M269" s="194" t="s">
        <v>1</v>
      </c>
      <c r="N269" s="195" t="s">
        <v>41</v>
      </c>
      <c r="O269" s="69"/>
      <c r="P269" s="196">
        <f>O269*H269</f>
        <v>0</v>
      </c>
      <c r="Q269" s="196">
        <v>0.02614</v>
      </c>
      <c r="R269" s="196">
        <f>Q269*H269</f>
        <v>1.46407526</v>
      </c>
      <c r="S269" s="196">
        <v>0</v>
      </c>
      <c r="T269" s="197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98" t="s">
        <v>183</v>
      </c>
      <c r="AT269" s="198" t="s">
        <v>167</v>
      </c>
      <c r="AU269" s="198" t="s">
        <v>85</v>
      </c>
      <c r="AY269" s="15" t="s">
        <v>166</v>
      </c>
      <c r="BE269" s="199">
        <f>IF(N269="základní",J269,0)</f>
        <v>0</v>
      </c>
      <c r="BF269" s="199">
        <f>IF(N269="snížená",J269,0)</f>
        <v>0</v>
      </c>
      <c r="BG269" s="199">
        <f>IF(N269="zákl. přenesená",J269,0)</f>
        <v>0</v>
      </c>
      <c r="BH269" s="199">
        <f>IF(N269="sníž. přenesená",J269,0)</f>
        <v>0</v>
      </c>
      <c r="BI269" s="199">
        <f>IF(N269="nulová",J269,0)</f>
        <v>0</v>
      </c>
      <c r="BJ269" s="15" t="s">
        <v>83</v>
      </c>
      <c r="BK269" s="199">
        <f>ROUND(I269*H269,2)</f>
        <v>0</v>
      </c>
      <c r="BL269" s="15" t="s">
        <v>183</v>
      </c>
      <c r="BM269" s="198" t="s">
        <v>1215</v>
      </c>
    </row>
    <row r="270" spans="2:51" s="13" customFormat="1" ht="11.25">
      <c r="B270" s="200"/>
      <c r="C270" s="201"/>
      <c r="D270" s="202" t="s">
        <v>178</v>
      </c>
      <c r="E270" s="203" t="s">
        <v>1</v>
      </c>
      <c r="F270" s="204" t="s">
        <v>1216</v>
      </c>
      <c r="G270" s="201"/>
      <c r="H270" s="205">
        <v>12.2</v>
      </c>
      <c r="I270" s="206"/>
      <c r="J270" s="201"/>
      <c r="K270" s="201"/>
      <c r="L270" s="207"/>
      <c r="M270" s="208"/>
      <c r="N270" s="209"/>
      <c r="O270" s="209"/>
      <c r="P270" s="209"/>
      <c r="Q270" s="209"/>
      <c r="R270" s="209"/>
      <c r="S270" s="209"/>
      <c r="T270" s="210"/>
      <c r="AT270" s="211" t="s">
        <v>178</v>
      </c>
      <c r="AU270" s="211" t="s">
        <v>85</v>
      </c>
      <c r="AV270" s="13" t="s">
        <v>85</v>
      </c>
      <c r="AW270" s="13" t="s">
        <v>32</v>
      </c>
      <c r="AX270" s="13" t="s">
        <v>76</v>
      </c>
      <c r="AY270" s="211" t="s">
        <v>166</v>
      </c>
    </row>
    <row r="271" spans="2:51" s="13" customFormat="1" ht="11.25">
      <c r="B271" s="200"/>
      <c r="C271" s="201"/>
      <c r="D271" s="202" t="s">
        <v>178</v>
      </c>
      <c r="E271" s="203" t="s">
        <v>1</v>
      </c>
      <c r="F271" s="204" t="s">
        <v>1217</v>
      </c>
      <c r="G271" s="201"/>
      <c r="H271" s="205">
        <v>13.58</v>
      </c>
      <c r="I271" s="206"/>
      <c r="J271" s="201"/>
      <c r="K271" s="201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178</v>
      </c>
      <c r="AU271" s="211" t="s">
        <v>85</v>
      </c>
      <c r="AV271" s="13" t="s">
        <v>85</v>
      </c>
      <c r="AW271" s="13" t="s">
        <v>32</v>
      </c>
      <c r="AX271" s="13" t="s">
        <v>76</v>
      </c>
      <c r="AY271" s="211" t="s">
        <v>166</v>
      </c>
    </row>
    <row r="272" spans="2:51" s="13" customFormat="1" ht="11.25">
      <c r="B272" s="200"/>
      <c r="C272" s="201"/>
      <c r="D272" s="202" t="s">
        <v>178</v>
      </c>
      <c r="E272" s="203" t="s">
        <v>1</v>
      </c>
      <c r="F272" s="204" t="s">
        <v>1211</v>
      </c>
      <c r="G272" s="201"/>
      <c r="H272" s="205">
        <v>6.508</v>
      </c>
      <c r="I272" s="206"/>
      <c r="J272" s="201"/>
      <c r="K272" s="201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178</v>
      </c>
      <c r="AU272" s="211" t="s">
        <v>85</v>
      </c>
      <c r="AV272" s="13" t="s">
        <v>85</v>
      </c>
      <c r="AW272" s="13" t="s">
        <v>32</v>
      </c>
      <c r="AX272" s="13" t="s">
        <v>76</v>
      </c>
      <c r="AY272" s="211" t="s">
        <v>166</v>
      </c>
    </row>
    <row r="273" spans="2:51" s="13" customFormat="1" ht="11.25">
      <c r="B273" s="200"/>
      <c r="C273" s="201"/>
      <c r="D273" s="202" t="s">
        <v>178</v>
      </c>
      <c r="E273" s="203" t="s">
        <v>1</v>
      </c>
      <c r="F273" s="204" t="s">
        <v>1218</v>
      </c>
      <c r="G273" s="201"/>
      <c r="H273" s="205">
        <v>4.81</v>
      </c>
      <c r="I273" s="206"/>
      <c r="J273" s="201"/>
      <c r="K273" s="201"/>
      <c r="L273" s="207"/>
      <c r="M273" s="208"/>
      <c r="N273" s="209"/>
      <c r="O273" s="209"/>
      <c r="P273" s="209"/>
      <c r="Q273" s="209"/>
      <c r="R273" s="209"/>
      <c r="S273" s="209"/>
      <c r="T273" s="210"/>
      <c r="AT273" s="211" t="s">
        <v>178</v>
      </c>
      <c r="AU273" s="211" t="s">
        <v>85</v>
      </c>
      <c r="AV273" s="13" t="s">
        <v>85</v>
      </c>
      <c r="AW273" s="13" t="s">
        <v>32</v>
      </c>
      <c r="AX273" s="13" t="s">
        <v>76</v>
      </c>
      <c r="AY273" s="211" t="s">
        <v>166</v>
      </c>
    </row>
    <row r="274" spans="2:51" s="13" customFormat="1" ht="11.25">
      <c r="B274" s="200"/>
      <c r="C274" s="201"/>
      <c r="D274" s="202" t="s">
        <v>178</v>
      </c>
      <c r="E274" s="203" t="s">
        <v>1</v>
      </c>
      <c r="F274" s="204" t="s">
        <v>1219</v>
      </c>
      <c r="G274" s="201"/>
      <c r="H274" s="205">
        <v>10.803</v>
      </c>
      <c r="I274" s="206"/>
      <c r="J274" s="201"/>
      <c r="K274" s="201"/>
      <c r="L274" s="207"/>
      <c r="M274" s="208"/>
      <c r="N274" s="209"/>
      <c r="O274" s="209"/>
      <c r="P274" s="209"/>
      <c r="Q274" s="209"/>
      <c r="R274" s="209"/>
      <c r="S274" s="209"/>
      <c r="T274" s="210"/>
      <c r="AT274" s="211" t="s">
        <v>178</v>
      </c>
      <c r="AU274" s="211" t="s">
        <v>85</v>
      </c>
      <c r="AV274" s="13" t="s">
        <v>85</v>
      </c>
      <c r="AW274" s="13" t="s">
        <v>32</v>
      </c>
      <c r="AX274" s="13" t="s">
        <v>76</v>
      </c>
      <c r="AY274" s="211" t="s">
        <v>166</v>
      </c>
    </row>
    <row r="275" spans="2:51" s="13" customFormat="1" ht="11.25">
      <c r="B275" s="200"/>
      <c r="C275" s="201"/>
      <c r="D275" s="202" t="s">
        <v>178</v>
      </c>
      <c r="E275" s="203" t="s">
        <v>1</v>
      </c>
      <c r="F275" s="204" t="s">
        <v>1220</v>
      </c>
      <c r="G275" s="201"/>
      <c r="H275" s="205">
        <v>4.83</v>
      </c>
      <c r="I275" s="206"/>
      <c r="J275" s="201"/>
      <c r="K275" s="201"/>
      <c r="L275" s="207"/>
      <c r="M275" s="208"/>
      <c r="N275" s="209"/>
      <c r="O275" s="209"/>
      <c r="P275" s="209"/>
      <c r="Q275" s="209"/>
      <c r="R275" s="209"/>
      <c r="S275" s="209"/>
      <c r="T275" s="210"/>
      <c r="AT275" s="211" t="s">
        <v>178</v>
      </c>
      <c r="AU275" s="211" t="s">
        <v>85</v>
      </c>
      <c r="AV275" s="13" t="s">
        <v>85</v>
      </c>
      <c r="AW275" s="13" t="s">
        <v>32</v>
      </c>
      <c r="AX275" s="13" t="s">
        <v>76</v>
      </c>
      <c r="AY275" s="211" t="s">
        <v>166</v>
      </c>
    </row>
    <row r="276" spans="2:51" s="13" customFormat="1" ht="11.25">
      <c r="B276" s="200"/>
      <c r="C276" s="201"/>
      <c r="D276" s="202" t="s">
        <v>178</v>
      </c>
      <c r="E276" s="203" t="s">
        <v>1</v>
      </c>
      <c r="F276" s="204" t="s">
        <v>1221</v>
      </c>
      <c r="G276" s="201"/>
      <c r="H276" s="205">
        <v>3.278</v>
      </c>
      <c r="I276" s="206"/>
      <c r="J276" s="201"/>
      <c r="K276" s="201"/>
      <c r="L276" s="207"/>
      <c r="M276" s="208"/>
      <c r="N276" s="209"/>
      <c r="O276" s="209"/>
      <c r="P276" s="209"/>
      <c r="Q276" s="209"/>
      <c r="R276" s="209"/>
      <c r="S276" s="209"/>
      <c r="T276" s="210"/>
      <c r="AT276" s="211" t="s">
        <v>178</v>
      </c>
      <c r="AU276" s="211" t="s">
        <v>85</v>
      </c>
      <c r="AV276" s="13" t="s">
        <v>85</v>
      </c>
      <c r="AW276" s="13" t="s">
        <v>32</v>
      </c>
      <c r="AX276" s="13" t="s">
        <v>76</v>
      </c>
      <c r="AY276" s="211" t="s">
        <v>166</v>
      </c>
    </row>
    <row r="277" spans="1:65" s="2" customFormat="1" ht="37.9" customHeight="1">
      <c r="A277" s="32"/>
      <c r="B277" s="33"/>
      <c r="C277" s="187" t="s">
        <v>538</v>
      </c>
      <c r="D277" s="187" t="s">
        <v>167</v>
      </c>
      <c r="E277" s="188" t="s">
        <v>1222</v>
      </c>
      <c r="F277" s="189" t="s">
        <v>1223</v>
      </c>
      <c r="G277" s="190" t="s">
        <v>297</v>
      </c>
      <c r="H277" s="191">
        <v>6.163</v>
      </c>
      <c r="I277" s="192"/>
      <c r="J277" s="193">
        <f>ROUND(I277*H277,2)</f>
        <v>0</v>
      </c>
      <c r="K277" s="189" t="s">
        <v>274</v>
      </c>
      <c r="L277" s="37"/>
      <c r="M277" s="194" t="s">
        <v>1</v>
      </c>
      <c r="N277" s="195" t="s">
        <v>41</v>
      </c>
      <c r="O277" s="69"/>
      <c r="P277" s="196">
        <f>O277*H277</f>
        <v>0</v>
      </c>
      <c r="Q277" s="196">
        <v>0.04621</v>
      </c>
      <c r="R277" s="196">
        <f>Q277*H277</f>
        <v>0.28479223000000004</v>
      </c>
      <c r="S277" s="196">
        <v>0</v>
      </c>
      <c r="T277" s="197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98" t="s">
        <v>183</v>
      </c>
      <c r="AT277" s="198" t="s">
        <v>167</v>
      </c>
      <c r="AU277" s="198" t="s">
        <v>85</v>
      </c>
      <c r="AY277" s="15" t="s">
        <v>166</v>
      </c>
      <c r="BE277" s="199">
        <f>IF(N277="základní",J277,0)</f>
        <v>0</v>
      </c>
      <c r="BF277" s="199">
        <f>IF(N277="snížená",J277,0)</f>
        <v>0</v>
      </c>
      <c r="BG277" s="199">
        <f>IF(N277="zákl. přenesená",J277,0)</f>
        <v>0</v>
      </c>
      <c r="BH277" s="199">
        <f>IF(N277="sníž. přenesená",J277,0)</f>
        <v>0</v>
      </c>
      <c r="BI277" s="199">
        <f>IF(N277="nulová",J277,0)</f>
        <v>0</v>
      </c>
      <c r="BJ277" s="15" t="s">
        <v>83</v>
      </c>
      <c r="BK277" s="199">
        <f>ROUND(I277*H277,2)</f>
        <v>0</v>
      </c>
      <c r="BL277" s="15" t="s">
        <v>183</v>
      </c>
      <c r="BM277" s="198" t="s">
        <v>1224</v>
      </c>
    </row>
    <row r="278" spans="2:51" s="13" customFormat="1" ht="11.25">
      <c r="B278" s="200"/>
      <c r="C278" s="201"/>
      <c r="D278" s="202" t="s">
        <v>178</v>
      </c>
      <c r="E278" s="203" t="s">
        <v>1</v>
      </c>
      <c r="F278" s="204" t="s">
        <v>1225</v>
      </c>
      <c r="G278" s="201"/>
      <c r="H278" s="205">
        <v>6.163</v>
      </c>
      <c r="I278" s="206"/>
      <c r="J278" s="201"/>
      <c r="K278" s="201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178</v>
      </c>
      <c r="AU278" s="211" t="s">
        <v>85</v>
      </c>
      <c r="AV278" s="13" t="s">
        <v>85</v>
      </c>
      <c r="AW278" s="13" t="s">
        <v>32</v>
      </c>
      <c r="AX278" s="13" t="s">
        <v>83</v>
      </c>
      <c r="AY278" s="211" t="s">
        <v>166</v>
      </c>
    </row>
    <row r="279" spans="1:65" s="2" customFormat="1" ht="37.9" customHeight="1">
      <c r="A279" s="32"/>
      <c r="B279" s="33"/>
      <c r="C279" s="187" t="s">
        <v>543</v>
      </c>
      <c r="D279" s="187" t="s">
        <v>167</v>
      </c>
      <c r="E279" s="188" t="s">
        <v>1226</v>
      </c>
      <c r="F279" s="189" t="s">
        <v>1227</v>
      </c>
      <c r="G279" s="190" t="s">
        <v>297</v>
      </c>
      <c r="H279" s="191">
        <v>6.555</v>
      </c>
      <c r="I279" s="192"/>
      <c r="J279" s="193">
        <f>ROUND(I279*H279,2)</f>
        <v>0</v>
      </c>
      <c r="K279" s="189" t="s">
        <v>274</v>
      </c>
      <c r="L279" s="37"/>
      <c r="M279" s="194" t="s">
        <v>1</v>
      </c>
      <c r="N279" s="195" t="s">
        <v>41</v>
      </c>
      <c r="O279" s="69"/>
      <c r="P279" s="196">
        <f>O279*H279</f>
        <v>0</v>
      </c>
      <c r="Q279" s="196">
        <v>0.05368</v>
      </c>
      <c r="R279" s="196">
        <f>Q279*H279</f>
        <v>0.3518724</v>
      </c>
      <c r="S279" s="196">
        <v>0</v>
      </c>
      <c r="T279" s="197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98" t="s">
        <v>183</v>
      </c>
      <c r="AT279" s="198" t="s">
        <v>167</v>
      </c>
      <c r="AU279" s="198" t="s">
        <v>85</v>
      </c>
      <c r="AY279" s="15" t="s">
        <v>166</v>
      </c>
      <c r="BE279" s="199">
        <f>IF(N279="základní",J279,0)</f>
        <v>0</v>
      </c>
      <c r="BF279" s="199">
        <f>IF(N279="snížená",J279,0)</f>
        <v>0</v>
      </c>
      <c r="BG279" s="199">
        <f>IF(N279="zákl. přenesená",J279,0)</f>
        <v>0</v>
      </c>
      <c r="BH279" s="199">
        <f>IF(N279="sníž. přenesená",J279,0)</f>
        <v>0</v>
      </c>
      <c r="BI279" s="199">
        <f>IF(N279="nulová",J279,0)</f>
        <v>0</v>
      </c>
      <c r="BJ279" s="15" t="s">
        <v>83</v>
      </c>
      <c r="BK279" s="199">
        <f>ROUND(I279*H279,2)</f>
        <v>0</v>
      </c>
      <c r="BL279" s="15" t="s">
        <v>183</v>
      </c>
      <c r="BM279" s="198" t="s">
        <v>1228</v>
      </c>
    </row>
    <row r="280" spans="2:51" s="13" customFormat="1" ht="11.25">
      <c r="B280" s="200"/>
      <c r="C280" s="201"/>
      <c r="D280" s="202" t="s">
        <v>178</v>
      </c>
      <c r="E280" s="203" t="s">
        <v>1</v>
      </c>
      <c r="F280" s="204" t="s">
        <v>1229</v>
      </c>
      <c r="G280" s="201"/>
      <c r="H280" s="205">
        <v>6.555</v>
      </c>
      <c r="I280" s="206"/>
      <c r="J280" s="201"/>
      <c r="K280" s="201"/>
      <c r="L280" s="207"/>
      <c r="M280" s="208"/>
      <c r="N280" s="209"/>
      <c r="O280" s="209"/>
      <c r="P280" s="209"/>
      <c r="Q280" s="209"/>
      <c r="R280" s="209"/>
      <c r="S280" s="209"/>
      <c r="T280" s="210"/>
      <c r="AT280" s="211" t="s">
        <v>178</v>
      </c>
      <c r="AU280" s="211" t="s">
        <v>85</v>
      </c>
      <c r="AV280" s="13" t="s">
        <v>85</v>
      </c>
      <c r="AW280" s="13" t="s">
        <v>32</v>
      </c>
      <c r="AX280" s="13" t="s">
        <v>83</v>
      </c>
      <c r="AY280" s="211" t="s">
        <v>166</v>
      </c>
    </row>
    <row r="281" spans="1:65" s="2" customFormat="1" ht="24.2" customHeight="1">
      <c r="A281" s="32"/>
      <c r="B281" s="33"/>
      <c r="C281" s="187" t="s">
        <v>548</v>
      </c>
      <c r="D281" s="187" t="s">
        <v>167</v>
      </c>
      <c r="E281" s="188" t="s">
        <v>1230</v>
      </c>
      <c r="F281" s="189" t="s">
        <v>1231</v>
      </c>
      <c r="G281" s="190" t="s">
        <v>297</v>
      </c>
      <c r="H281" s="191">
        <v>133.39</v>
      </c>
      <c r="I281" s="192"/>
      <c r="J281" s="193">
        <f>ROUND(I281*H281,2)</f>
        <v>0</v>
      </c>
      <c r="K281" s="189" t="s">
        <v>274</v>
      </c>
      <c r="L281" s="37"/>
      <c r="M281" s="194" t="s">
        <v>1</v>
      </c>
      <c r="N281" s="195" t="s">
        <v>41</v>
      </c>
      <c r="O281" s="69"/>
      <c r="P281" s="196">
        <f>O281*H281</f>
        <v>0</v>
      </c>
      <c r="Q281" s="196">
        <v>0.01385</v>
      </c>
      <c r="R281" s="196">
        <f>Q281*H281</f>
        <v>1.8474514999999998</v>
      </c>
      <c r="S281" s="196">
        <v>0</v>
      </c>
      <c r="T281" s="197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98" t="s">
        <v>183</v>
      </c>
      <c r="AT281" s="198" t="s">
        <v>167</v>
      </c>
      <c r="AU281" s="198" t="s">
        <v>85</v>
      </c>
      <c r="AY281" s="15" t="s">
        <v>166</v>
      </c>
      <c r="BE281" s="199">
        <f>IF(N281="základní",J281,0)</f>
        <v>0</v>
      </c>
      <c r="BF281" s="199">
        <f>IF(N281="snížená",J281,0)</f>
        <v>0</v>
      </c>
      <c r="BG281" s="199">
        <f>IF(N281="zákl. přenesená",J281,0)</f>
        <v>0</v>
      </c>
      <c r="BH281" s="199">
        <f>IF(N281="sníž. přenesená",J281,0)</f>
        <v>0</v>
      </c>
      <c r="BI281" s="199">
        <f>IF(N281="nulová",J281,0)</f>
        <v>0</v>
      </c>
      <c r="BJ281" s="15" t="s">
        <v>83</v>
      </c>
      <c r="BK281" s="199">
        <f>ROUND(I281*H281,2)</f>
        <v>0</v>
      </c>
      <c r="BL281" s="15" t="s">
        <v>183</v>
      </c>
      <c r="BM281" s="198" t="s">
        <v>1232</v>
      </c>
    </row>
    <row r="282" spans="2:51" s="13" customFormat="1" ht="22.5">
      <c r="B282" s="200"/>
      <c r="C282" s="201"/>
      <c r="D282" s="202" t="s">
        <v>178</v>
      </c>
      <c r="E282" s="203" t="s">
        <v>1</v>
      </c>
      <c r="F282" s="204" t="s">
        <v>1233</v>
      </c>
      <c r="G282" s="201"/>
      <c r="H282" s="205">
        <v>133.39</v>
      </c>
      <c r="I282" s="206"/>
      <c r="J282" s="201"/>
      <c r="K282" s="201"/>
      <c r="L282" s="207"/>
      <c r="M282" s="208"/>
      <c r="N282" s="209"/>
      <c r="O282" s="209"/>
      <c r="P282" s="209"/>
      <c r="Q282" s="209"/>
      <c r="R282" s="209"/>
      <c r="S282" s="209"/>
      <c r="T282" s="210"/>
      <c r="AT282" s="211" t="s">
        <v>178</v>
      </c>
      <c r="AU282" s="211" t="s">
        <v>85</v>
      </c>
      <c r="AV282" s="13" t="s">
        <v>85</v>
      </c>
      <c r="AW282" s="13" t="s">
        <v>32</v>
      </c>
      <c r="AX282" s="13" t="s">
        <v>83</v>
      </c>
      <c r="AY282" s="211" t="s">
        <v>166</v>
      </c>
    </row>
    <row r="283" spans="1:65" s="2" customFormat="1" ht="24.2" customHeight="1">
      <c r="A283" s="32"/>
      <c r="B283" s="33"/>
      <c r="C283" s="187" t="s">
        <v>553</v>
      </c>
      <c r="D283" s="187" t="s">
        <v>167</v>
      </c>
      <c r="E283" s="188" t="s">
        <v>1234</v>
      </c>
      <c r="F283" s="189" t="s">
        <v>1235</v>
      </c>
      <c r="G283" s="190" t="s">
        <v>297</v>
      </c>
      <c r="H283" s="191">
        <v>13.2</v>
      </c>
      <c r="I283" s="192"/>
      <c r="J283" s="193">
        <f>ROUND(I283*H283,2)</f>
        <v>0</v>
      </c>
      <c r="K283" s="189" t="s">
        <v>274</v>
      </c>
      <c r="L283" s="37"/>
      <c r="M283" s="194" t="s">
        <v>1</v>
      </c>
      <c r="N283" s="195" t="s">
        <v>41</v>
      </c>
      <c r="O283" s="69"/>
      <c r="P283" s="196">
        <f>O283*H283</f>
        <v>0</v>
      </c>
      <c r="Q283" s="196">
        <v>0.01259</v>
      </c>
      <c r="R283" s="196">
        <f>Q283*H283</f>
        <v>0.166188</v>
      </c>
      <c r="S283" s="196">
        <v>0</v>
      </c>
      <c r="T283" s="197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98" t="s">
        <v>183</v>
      </c>
      <c r="AT283" s="198" t="s">
        <v>167</v>
      </c>
      <c r="AU283" s="198" t="s">
        <v>85</v>
      </c>
      <c r="AY283" s="15" t="s">
        <v>166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15" t="s">
        <v>83</v>
      </c>
      <c r="BK283" s="199">
        <f>ROUND(I283*H283,2)</f>
        <v>0</v>
      </c>
      <c r="BL283" s="15" t="s">
        <v>183</v>
      </c>
      <c r="BM283" s="198" t="s">
        <v>1236</v>
      </c>
    </row>
    <row r="284" spans="2:51" s="13" customFormat="1" ht="11.25">
      <c r="B284" s="200"/>
      <c r="C284" s="201"/>
      <c r="D284" s="202" t="s">
        <v>178</v>
      </c>
      <c r="E284" s="203" t="s">
        <v>1</v>
      </c>
      <c r="F284" s="204" t="s">
        <v>1237</v>
      </c>
      <c r="G284" s="201"/>
      <c r="H284" s="205">
        <v>13.2</v>
      </c>
      <c r="I284" s="206"/>
      <c r="J284" s="201"/>
      <c r="K284" s="201"/>
      <c r="L284" s="207"/>
      <c r="M284" s="208"/>
      <c r="N284" s="209"/>
      <c r="O284" s="209"/>
      <c r="P284" s="209"/>
      <c r="Q284" s="209"/>
      <c r="R284" s="209"/>
      <c r="S284" s="209"/>
      <c r="T284" s="210"/>
      <c r="AT284" s="211" t="s">
        <v>178</v>
      </c>
      <c r="AU284" s="211" t="s">
        <v>85</v>
      </c>
      <c r="AV284" s="13" t="s">
        <v>85</v>
      </c>
      <c r="AW284" s="13" t="s">
        <v>32</v>
      </c>
      <c r="AX284" s="13" t="s">
        <v>83</v>
      </c>
      <c r="AY284" s="211" t="s">
        <v>166</v>
      </c>
    </row>
    <row r="285" spans="1:65" s="2" customFormat="1" ht="21.75" customHeight="1">
      <c r="A285" s="32"/>
      <c r="B285" s="33"/>
      <c r="C285" s="187" t="s">
        <v>559</v>
      </c>
      <c r="D285" s="187" t="s">
        <v>167</v>
      </c>
      <c r="E285" s="188" t="s">
        <v>750</v>
      </c>
      <c r="F285" s="189" t="s">
        <v>751</v>
      </c>
      <c r="G285" s="190" t="s">
        <v>176</v>
      </c>
      <c r="H285" s="191">
        <v>1</v>
      </c>
      <c r="I285" s="192"/>
      <c r="J285" s="193">
        <f>ROUND(I285*H285,2)</f>
        <v>0</v>
      </c>
      <c r="K285" s="189" t="s">
        <v>274</v>
      </c>
      <c r="L285" s="37"/>
      <c r="M285" s="194" t="s">
        <v>1</v>
      </c>
      <c r="N285" s="195" t="s">
        <v>41</v>
      </c>
      <c r="O285" s="69"/>
      <c r="P285" s="196">
        <f>O285*H285</f>
        <v>0</v>
      </c>
      <c r="Q285" s="196">
        <v>7E-05</v>
      </c>
      <c r="R285" s="196">
        <f>Q285*H285</f>
        <v>7E-05</v>
      </c>
      <c r="S285" s="196">
        <v>0</v>
      </c>
      <c r="T285" s="197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98" t="s">
        <v>183</v>
      </c>
      <c r="AT285" s="198" t="s">
        <v>167</v>
      </c>
      <c r="AU285" s="198" t="s">
        <v>85</v>
      </c>
      <c r="AY285" s="15" t="s">
        <v>166</v>
      </c>
      <c r="BE285" s="199">
        <f>IF(N285="základní",J285,0)</f>
        <v>0</v>
      </c>
      <c r="BF285" s="199">
        <f>IF(N285="snížená",J285,0)</f>
        <v>0</v>
      </c>
      <c r="BG285" s="199">
        <f>IF(N285="zákl. přenesená",J285,0)</f>
        <v>0</v>
      </c>
      <c r="BH285" s="199">
        <f>IF(N285="sníž. přenesená",J285,0)</f>
        <v>0</v>
      </c>
      <c r="BI285" s="199">
        <f>IF(N285="nulová",J285,0)</f>
        <v>0</v>
      </c>
      <c r="BJ285" s="15" t="s">
        <v>83</v>
      </c>
      <c r="BK285" s="199">
        <f>ROUND(I285*H285,2)</f>
        <v>0</v>
      </c>
      <c r="BL285" s="15" t="s">
        <v>183</v>
      </c>
      <c r="BM285" s="198" t="s">
        <v>1238</v>
      </c>
    </row>
    <row r="286" spans="1:65" s="2" customFormat="1" ht="21.75" customHeight="1">
      <c r="A286" s="32"/>
      <c r="B286" s="33"/>
      <c r="C286" s="219" t="s">
        <v>568</v>
      </c>
      <c r="D286" s="219" t="s">
        <v>345</v>
      </c>
      <c r="E286" s="220" t="s">
        <v>754</v>
      </c>
      <c r="F286" s="221" t="s">
        <v>755</v>
      </c>
      <c r="G286" s="222" t="s">
        <v>176</v>
      </c>
      <c r="H286" s="223">
        <v>1</v>
      </c>
      <c r="I286" s="224"/>
      <c r="J286" s="225">
        <f>ROUND(I286*H286,2)</f>
        <v>0</v>
      </c>
      <c r="K286" s="221" t="s">
        <v>274</v>
      </c>
      <c r="L286" s="226"/>
      <c r="M286" s="227" t="s">
        <v>1</v>
      </c>
      <c r="N286" s="228" t="s">
        <v>41</v>
      </c>
      <c r="O286" s="69"/>
      <c r="P286" s="196">
        <f>O286*H286</f>
        <v>0</v>
      </c>
      <c r="Q286" s="196">
        <v>0.0042</v>
      </c>
      <c r="R286" s="196">
        <f>Q286*H286</f>
        <v>0.0042</v>
      </c>
      <c r="S286" s="196">
        <v>0</v>
      </c>
      <c r="T286" s="197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98" t="s">
        <v>440</v>
      </c>
      <c r="AT286" s="198" t="s">
        <v>345</v>
      </c>
      <c r="AU286" s="198" t="s">
        <v>85</v>
      </c>
      <c r="AY286" s="15" t="s">
        <v>166</v>
      </c>
      <c r="BE286" s="199">
        <f>IF(N286="základní",J286,0)</f>
        <v>0</v>
      </c>
      <c r="BF286" s="199">
        <f>IF(N286="snížená",J286,0)</f>
        <v>0</v>
      </c>
      <c r="BG286" s="199">
        <f>IF(N286="zákl. přenesená",J286,0)</f>
        <v>0</v>
      </c>
      <c r="BH286" s="199">
        <f>IF(N286="sníž. přenesená",J286,0)</f>
        <v>0</v>
      </c>
      <c r="BI286" s="199">
        <f>IF(N286="nulová",J286,0)</f>
        <v>0</v>
      </c>
      <c r="BJ286" s="15" t="s">
        <v>83</v>
      </c>
      <c r="BK286" s="199">
        <f>ROUND(I286*H286,2)</f>
        <v>0</v>
      </c>
      <c r="BL286" s="15" t="s">
        <v>183</v>
      </c>
      <c r="BM286" s="198" t="s">
        <v>1239</v>
      </c>
    </row>
    <row r="287" spans="1:65" s="2" customFormat="1" ht="24.2" customHeight="1">
      <c r="A287" s="32"/>
      <c r="B287" s="33"/>
      <c r="C287" s="187" t="s">
        <v>578</v>
      </c>
      <c r="D287" s="187" t="s">
        <v>167</v>
      </c>
      <c r="E287" s="188" t="s">
        <v>758</v>
      </c>
      <c r="F287" s="189" t="s">
        <v>759</v>
      </c>
      <c r="G287" s="190" t="s">
        <v>697</v>
      </c>
      <c r="H287" s="229"/>
      <c r="I287" s="192"/>
      <c r="J287" s="193">
        <f>ROUND(I287*H287,2)</f>
        <v>0</v>
      </c>
      <c r="K287" s="189" t="s">
        <v>274</v>
      </c>
      <c r="L287" s="37"/>
      <c r="M287" s="194" t="s">
        <v>1</v>
      </c>
      <c r="N287" s="195" t="s">
        <v>41</v>
      </c>
      <c r="O287" s="69"/>
      <c r="P287" s="196">
        <f>O287*H287</f>
        <v>0</v>
      </c>
      <c r="Q287" s="196">
        <v>0</v>
      </c>
      <c r="R287" s="196">
        <f>Q287*H287</f>
        <v>0</v>
      </c>
      <c r="S287" s="196">
        <v>0</v>
      </c>
      <c r="T287" s="197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98" t="s">
        <v>183</v>
      </c>
      <c r="AT287" s="198" t="s">
        <v>167</v>
      </c>
      <c r="AU287" s="198" t="s">
        <v>85</v>
      </c>
      <c r="AY287" s="15" t="s">
        <v>166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5" t="s">
        <v>83</v>
      </c>
      <c r="BK287" s="199">
        <f>ROUND(I287*H287,2)</f>
        <v>0</v>
      </c>
      <c r="BL287" s="15" t="s">
        <v>183</v>
      </c>
      <c r="BM287" s="198" t="s">
        <v>1240</v>
      </c>
    </row>
    <row r="288" spans="2:63" s="12" customFormat="1" ht="22.9" customHeight="1">
      <c r="B288" s="173"/>
      <c r="C288" s="174"/>
      <c r="D288" s="175" t="s">
        <v>75</v>
      </c>
      <c r="E288" s="212" t="s">
        <v>761</v>
      </c>
      <c r="F288" s="212" t="s">
        <v>762</v>
      </c>
      <c r="G288" s="174"/>
      <c r="H288" s="174"/>
      <c r="I288" s="177"/>
      <c r="J288" s="213">
        <f>BK288</f>
        <v>0</v>
      </c>
      <c r="K288" s="174"/>
      <c r="L288" s="179"/>
      <c r="M288" s="180"/>
      <c r="N288" s="181"/>
      <c r="O288" s="181"/>
      <c r="P288" s="182">
        <f>SUM(P289:P328)</f>
        <v>0</v>
      </c>
      <c r="Q288" s="181"/>
      <c r="R288" s="182">
        <f>SUM(R289:R328)</f>
        <v>0.80069992</v>
      </c>
      <c r="S288" s="181"/>
      <c r="T288" s="183">
        <f>SUM(T289:T328)</f>
        <v>1.5120000000000002</v>
      </c>
      <c r="AR288" s="184" t="s">
        <v>85</v>
      </c>
      <c r="AT288" s="185" t="s">
        <v>75</v>
      </c>
      <c r="AU288" s="185" t="s">
        <v>83</v>
      </c>
      <c r="AY288" s="184" t="s">
        <v>166</v>
      </c>
      <c r="BK288" s="186">
        <f>SUM(BK289:BK328)</f>
        <v>0</v>
      </c>
    </row>
    <row r="289" spans="1:65" s="2" customFormat="1" ht="24.2" customHeight="1">
      <c r="A289" s="32"/>
      <c r="B289" s="33"/>
      <c r="C289" s="187" t="s">
        <v>583</v>
      </c>
      <c r="D289" s="187" t="s">
        <v>167</v>
      </c>
      <c r="E289" s="188" t="s">
        <v>1241</v>
      </c>
      <c r="F289" s="189" t="s">
        <v>1242</v>
      </c>
      <c r="G289" s="190" t="s">
        <v>297</v>
      </c>
      <c r="H289" s="191">
        <v>27.192</v>
      </c>
      <c r="I289" s="192"/>
      <c r="J289" s="193">
        <f>ROUND(I289*H289,2)</f>
        <v>0</v>
      </c>
      <c r="K289" s="189" t="s">
        <v>274</v>
      </c>
      <c r="L289" s="37"/>
      <c r="M289" s="194" t="s">
        <v>1</v>
      </c>
      <c r="N289" s="195" t="s">
        <v>41</v>
      </c>
      <c r="O289" s="69"/>
      <c r="P289" s="196">
        <f>O289*H289</f>
        <v>0</v>
      </c>
      <c r="Q289" s="196">
        <v>0.00026</v>
      </c>
      <c r="R289" s="196">
        <f>Q289*H289</f>
        <v>0.0070699199999999995</v>
      </c>
      <c r="S289" s="196">
        <v>0</v>
      </c>
      <c r="T289" s="197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98" t="s">
        <v>183</v>
      </c>
      <c r="AT289" s="198" t="s">
        <v>167</v>
      </c>
      <c r="AU289" s="198" t="s">
        <v>85</v>
      </c>
      <c r="AY289" s="15" t="s">
        <v>166</v>
      </c>
      <c r="BE289" s="199">
        <f>IF(N289="základní",J289,0)</f>
        <v>0</v>
      </c>
      <c r="BF289" s="199">
        <f>IF(N289="snížená",J289,0)</f>
        <v>0</v>
      </c>
      <c r="BG289" s="199">
        <f>IF(N289="zákl. přenesená",J289,0)</f>
        <v>0</v>
      </c>
      <c r="BH289" s="199">
        <f>IF(N289="sníž. přenesená",J289,0)</f>
        <v>0</v>
      </c>
      <c r="BI289" s="199">
        <f>IF(N289="nulová",J289,0)</f>
        <v>0</v>
      </c>
      <c r="BJ289" s="15" t="s">
        <v>83</v>
      </c>
      <c r="BK289" s="199">
        <f>ROUND(I289*H289,2)</f>
        <v>0</v>
      </c>
      <c r="BL289" s="15" t="s">
        <v>183</v>
      </c>
      <c r="BM289" s="198" t="s">
        <v>1243</v>
      </c>
    </row>
    <row r="290" spans="2:51" s="13" customFormat="1" ht="11.25">
      <c r="B290" s="200"/>
      <c r="C290" s="201"/>
      <c r="D290" s="202" t="s">
        <v>178</v>
      </c>
      <c r="E290" s="203" t="s">
        <v>1</v>
      </c>
      <c r="F290" s="204" t="s">
        <v>1157</v>
      </c>
      <c r="G290" s="201"/>
      <c r="H290" s="205">
        <v>27.192</v>
      </c>
      <c r="I290" s="206"/>
      <c r="J290" s="201"/>
      <c r="K290" s="201"/>
      <c r="L290" s="207"/>
      <c r="M290" s="208"/>
      <c r="N290" s="209"/>
      <c r="O290" s="209"/>
      <c r="P290" s="209"/>
      <c r="Q290" s="209"/>
      <c r="R290" s="209"/>
      <c r="S290" s="209"/>
      <c r="T290" s="210"/>
      <c r="AT290" s="211" t="s">
        <v>178</v>
      </c>
      <c r="AU290" s="211" t="s">
        <v>85</v>
      </c>
      <c r="AV290" s="13" t="s">
        <v>85</v>
      </c>
      <c r="AW290" s="13" t="s">
        <v>32</v>
      </c>
      <c r="AX290" s="13" t="s">
        <v>83</v>
      </c>
      <c r="AY290" s="211" t="s">
        <v>166</v>
      </c>
    </row>
    <row r="291" spans="1:65" s="2" customFormat="1" ht="16.5" customHeight="1">
      <c r="A291" s="32"/>
      <c r="B291" s="33"/>
      <c r="C291" s="219" t="s">
        <v>596</v>
      </c>
      <c r="D291" s="219" t="s">
        <v>345</v>
      </c>
      <c r="E291" s="220" t="s">
        <v>232</v>
      </c>
      <c r="F291" s="221" t="s">
        <v>1244</v>
      </c>
      <c r="G291" s="222" t="s">
        <v>176</v>
      </c>
      <c r="H291" s="223">
        <v>12</v>
      </c>
      <c r="I291" s="224"/>
      <c r="J291" s="225">
        <f aca="true" t="shared" si="0" ref="J291:J321">ROUND(I291*H291,2)</f>
        <v>0</v>
      </c>
      <c r="K291" s="221" t="s">
        <v>1</v>
      </c>
      <c r="L291" s="226"/>
      <c r="M291" s="227" t="s">
        <v>1</v>
      </c>
      <c r="N291" s="228" t="s">
        <v>41</v>
      </c>
      <c r="O291" s="69"/>
      <c r="P291" s="196">
        <f aca="true" t="shared" si="1" ref="P291:P321">O291*H291</f>
        <v>0</v>
      </c>
      <c r="Q291" s="196">
        <v>0</v>
      </c>
      <c r="R291" s="196">
        <f aca="true" t="shared" si="2" ref="R291:R321">Q291*H291</f>
        <v>0</v>
      </c>
      <c r="S291" s="196">
        <v>0</v>
      </c>
      <c r="T291" s="197">
        <f aca="true" t="shared" si="3" ref="T291:T321"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98" t="s">
        <v>440</v>
      </c>
      <c r="AT291" s="198" t="s">
        <v>345</v>
      </c>
      <c r="AU291" s="198" t="s">
        <v>85</v>
      </c>
      <c r="AY291" s="15" t="s">
        <v>166</v>
      </c>
      <c r="BE291" s="199">
        <f aca="true" t="shared" si="4" ref="BE291:BE321">IF(N291="základní",J291,0)</f>
        <v>0</v>
      </c>
      <c r="BF291" s="199">
        <f aca="true" t="shared" si="5" ref="BF291:BF321">IF(N291="snížená",J291,0)</f>
        <v>0</v>
      </c>
      <c r="BG291" s="199">
        <f aca="true" t="shared" si="6" ref="BG291:BG321">IF(N291="zákl. přenesená",J291,0)</f>
        <v>0</v>
      </c>
      <c r="BH291" s="199">
        <f aca="true" t="shared" si="7" ref="BH291:BH321">IF(N291="sníž. přenesená",J291,0)</f>
        <v>0</v>
      </c>
      <c r="BI291" s="199">
        <f aca="true" t="shared" si="8" ref="BI291:BI321">IF(N291="nulová",J291,0)</f>
        <v>0</v>
      </c>
      <c r="BJ291" s="15" t="s">
        <v>83</v>
      </c>
      <c r="BK291" s="199">
        <f aca="true" t="shared" si="9" ref="BK291:BK321">ROUND(I291*H291,2)</f>
        <v>0</v>
      </c>
      <c r="BL291" s="15" t="s">
        <v>183</v>
      </c>
      <c r="BM291" s="198" t="s">
        <v>1245</v>
      </c>
    </row>
    <row r="292" spans="1:65" s="2" customFormat="1" ht="24.2" customHeight="1">
      <c r="A292" s="32"/>
      <c r="B292" s="33"/>
      <c r="C292" s="187" t="s">
        <v>600</v>
      </c>
      <c r="D292" s="187" t="s">
        <v>167</v>
      </c>
      <c r="E292" s="188" t="s">
        <v>784</v>
      </c>
      <c r="F292" s="189" t="s">
        <v>785</v>
      </c>
      <c r="G292" s="190" t="s">
        <v>176</v>
      </c>
      <c r="H292" s="191">
        <v>9</v>
      </c>
      <c r="I292" s="192"/>
      <c r="J292" s="193">
        <f t="shared" si="0"/>
        <v>0</v>
      </c>
      <c r="K292" s="189" t="s">
        <v>274</v>
      </c>
      <c r="L292" s="37"/>
      <c r="M292" s="194" t="s">
        <v>1</v>
      </c>
      <c r="N292" s="195" t="s">
        <v>41</v>
      </c>
      <c r="O292" s="69"/>
      <c r="P292" s="196">
        <f t="shared" si="1"/>
        <v>0</v>
      </c>
      <c r="Q292" s="196">
        <v>0</v>
      </c>
      <c r="R292" s="196">
        <f t="shared" si="2"/>
        <v>0</v>
      </c>
      <c r="S292" s="196">
        <v>0</v>
      </c>
      <c r="T292" s="197">
        <f t="shared" si="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98" t="s">
        <v>183</v>
      </c>
      <c r="AT292" s="198" t="s">
        <v>167</v>
      </c>
      <c r="AU292" s="198" t="s">
        <v>85</v>
      </c>
      <c r="AY292" s="15" t="s">
        <v>166</v>
      </c>
      <c r="BE292" s="199">
        <f t="shared" si="4"/>
        <v>0</v>
      </c>
      <c r="BF292" s="199">
        <f t="shared" si="5"/>
        <v>0</v>
      </c>
      <c r="BG292" s="199">
        <f t="shared" si="6"/>
        <v>0</v>
      </c>
      <c r="BH292" s="199">
        <f t="shared" si="7"/>
        <v>0</v>
      </c>
      <c r="BI292" s="199">
        <f t="shared" si="8"/>
        <v>0</v>
      </c>
      <c r="BJ292" s="15" t="s">
        <v>83</v>
      </c>
      <c r="BK292" s="199">
        <f t="shared" si="9"/>
        <v>0</v>
      </c>
      <c r="BL292" s="15" t="s">
        <v>183</v>
      </c>
      <c r="BM292" s="198" t="s">
        <v>786</v>
      </c>
    </row>
    <row r="293" spans="1:65" s="2" customFormat="1" ht="24.2" customHeight="1">
      <c r="A293" s="32"/>
      <c r="B293" s="33"/>
      <c r="C293" s="219" t="s">
        <v>604</v>
      </c>
      <c r="D293" s="219" t="s">
        <v>345</v>
      </c>
      <c r="E293" s="220" t="s">
        <v>788</v>
      </c>
      <c r="F293" s="221" t="s">
        <v>789</v>
      </c>
      <c r="G293" s="222" t="s">
        <v>176</v>
      </c>
      <c r="H293" s="223">
        <v>1</v>
      </c>
      <c r="I293" s="224"/>
      <c r="J293" s="225">
        <f t="shared" si="0"/>
        <v>0</v>
      </c>
      <c r="K293" s="221" t="s">
        <v>274</v>
      </c>
      <c r="L293" s="226"/>
      <c r="M293" s="227" t="s">
        <v>1</v>
      </c>
      <c r="N293" s="228" t="s">
        <v>41</v>
      </c>
      <c r="O293" s="69"/>
      <c r="P293" s="196">
        <f t="shared" si="1"/>
        <v>0</v>
      </c>
      <c r="Q293" s="196">
        <v>0.0145</v>
      </c>
      <c r="R293" s="196">
        <f t="shared" si="2"/>
        <v>0.0145</v>
      </c>
      <c r="S293" s="196">
        <v>0</v>
      </c>
      <c r="T293" s="197">
        <f t="shared" si="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98" t="s">
        <v>440</v>
      </c>
      <c r="AT293" s="198" t="s">
        <v>345</v>
      </c>
      <c r="AU293" s="198" t="s">
        <v>85</v>
      </c>
      <c r="AY293" s="15" t="s">
        <v>166</v>
      </c>
      <c r="BE293" s="199">
        <f t="shared" si="4"/>
        <v>0</v>
      </c>
      <c r="BF293" s="199">
        <f t="shared" si="5"/>
        <v>0</v>
      </c>
      <c r="BG293" s="199">
        <f t="shared" si="6"/>
        <v>0</v>
      </c>
      <c r="BH293" s="199">
        <f t="shared" si="7"/>
        <v>0</v>
      </c>
      <c r="BI293" s="199">
        <f t="shared" si="8"/>
        <v>0</v>
      </c>
      <c r="BJ293" s="15" t="s">
        <v>83</v>
      </c>
      <c r="BK293" s="199">
        <f t="shared" si="9"/>
        <v>0</v>
      </c>
      <c r="BL293" s="15" t="s">
        <v>183</v>
      </c>
      <c r="BM293" s="198" t="s">
        <v>1246</v>
      </c>
    </row>
    <row r="294" spans="1:65" s="2" customFormat="1" ht="24.2" customHeight="1">
      <c r="A294" s="32"/>
      <c r="B294" s="33"/>
      <c r="C294" s="219" t="s">
        <v>609</v>
      </c>
      <c r="D294" s="219" t="s">
        <v>345</v>
      </c>
      <c r="E294" s="220" t="s">
        <v>792</v>
      </c>
      <c r="F294" s="221" t="s">
        <v>793</v>
      </c>
      <c r="G294" s="222" t="s">
        <v>176</v>
      </c>
      <c r="H294" s="223">
        <v>4</v>
      </c>
      <c r="I294" s="224"/>
      <c r="J294" s="225">
        <f t="shared" si="0"/>
        <v>0</v>
      </c>
      <c r="K294" s="221" t="s">
        <v>274</v>
      </c>
      <c r="L294" s="226"/>
      <c r="M294" s="227" t="s">
        <v>1</v>
      </c>
      <c r="N294" s="228" t="s">
        <v>41</v>
      </c>
      <c r="O294" s="69"/>
      <c r="P294" s="196">
        <f t="shared" si="1"/>
        <v>0</v>
      </c>
      <c r="Q294" s="196">
        <v>0.016</v>
      </c>
      <c r="R294" s="196">
        <f t="shared" si="2"/>
        <v>0.064</v>
      </c>
      <c r="S294" s="196">
        <v>0</v>
      </c>
      <c r="T294" s="197">
        <f t="shared" si="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98" t="s">
        <v>440</v>
      </c>
      <c r="AT294" s="198" t="s">
        <v>345</v>
      </c>
      <c r="AU294" s="198" t="s">
        <v>85</v>
      </c>
      <c r="AY294" s="15" t="s">
        <v>166</v>
      </c>
      <c r="BE294" s="199">
        <f t="shared" si="4"/>
        <v>0</v>
      </c>
      <c r="BF294" s="199">
        <f t="shared" si="5"/>
        <v>0</v>
      </c>
      <c r="BG294" s="199">
        <f t="shared" si="6"/>
        <v>0</v>
      </c>
      <c r="BH294" s="199">
        <f t="shared" si="7"/>
        <v>0</v>
      </c>
      <c r="BI294" s="199">
        <f t="shared" si="8"/>
        <v>0</v>
      </c>
      <c r="BJ294" s="15" t="s">
        <v>83</v>
      </c>
      <c r="BK294" s="199">
        <f t="shared" si="9"/>
        <v>0</v>
      </c>
      <c r="BL294" s="15" t="s">
        <v>183</v>
      </c>
      <c r="BM294" s="198" t="s">
        <v>1247</v>
      </c>
    </row>
    <row r="295" spans="1:65" s="2" customFormat="1" ht="24.2" customHeight="1">
      <c r="A295" s="32"/>
      <c r="B295" s="33"/>
      <c r="C295" s="219" t="s">
        <v>615</v>
      </c>
      <c r="D295" s="219" t="s">
        <v>345</v>
      </c>
      <c r="E295" s="220" t="s">
        <v>1248</v>
      </c>
      <c r="F295" s="221" t="s">
        <v>1249</v>
      </c>
      <c r="G295" s="222" t="s">
        <v>176</v>
      </c>
      <c r="H295" s="223">
        <v>4</v>
      </c>
      <c r="I295" s="224"/>
      <c r="J295" s="225">
        <f t="shared" si="0"/>
        <v>0</v>
      </c>
      <c r="K295" s="221" t="s">
        <v>274</v>
      </c>
      <c r="L295" s="226"/>
      <c r="M295" s="227" t="s">
        <v>1</v>
      </c>
      <c r="N295" s="228" t="s">
        <v>41</v>
      </c>
      <c r="O295" s="69"/>
      <c r="P295" s="196">
        <f t="shared" si="1"/>
        <v>0</v>
      </c>
      <c r="Q295" s="196">
        <v>0.02</v>
      </c>
      <c r="R295" s="196">
        <f t="shared" si="2"/>
        <v>0.08</v>
      </c>
      <c r="S295" s="196">
        <v>0</v>
      </c>
      <c r="T295" s="197">
        <f t="shared" si="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98" t="s">
        <v>440</v>
      </c>
      <c r="AT295" s="198" t="s">
        <v>345</v>
      </c>
      <c r="AU295" s="198" t="s">
        <v>85</v>
      </c>
      <c r="AY295" s="15" t="s">
        <v>166</v>
      </c>
      <c r="BE295" s="199">
        <f t="shared" si="4"/>
        <v>0</v>
      </c>
      <c r="BF295" s="199">
        <f t="shared" si="5"/>
        <v>0</v>
      </c>
      <c r="BG295" s="199">
        <f t="shared" si="6"/>
        <v>0</v>
      </c>
      <c r="BH295" s="199">
        <f t="shared" si="7"/>
        <v>0</v>
      </c>
      <c r="BI295" s="199">
        <f t="shared" si="8"/>
        <v>0</v>
      </c>
      <c r="BJ295" s="15" t="s">
        <v>83</v>
      </c>
      <c r="BK295" s="199">
        <f t="shared" si="9"/>
        <v>0</v>
      </c>
      <c r="BL295" s="15" t="s">
        <v>183</v>
      </c>
      <c r="BM295" s="198" t="s">
        <v>1250</v>
      </c>
    </row>
    <row r="296" spans="1:65" s="2" customFormat="1" ht="24.2" customHeight="1">
      <c r="A296" s="32"/>
      <c r="B296" s="33"/>
      <c r="C296" s="187" t="s">
        <v>623</v>
      </c>
      <c r="D296" s="187" t="s">
        <v>167</v>
      </c>
      <c r="E296" s="188" t="s">
        <v>796</v>
      </c>
      <c r="F296" s="189" t="s">
        <v>797</v>
      </c>
      <c r="G296" s="190" t="s">
        <v>176</v>
      </c>
      <c r="H296" s="191">
        <v>2</v>
      </c>
      <c r="I296" s="192"/>
      <c r="J296" s="193">
        <f t="shared" si="0"/>
        <v>0</v>
      </c>
      <c r="K296" s="189" t="s">
        <v>274</v>
      </c>
      <c r="L296" s="37"/>
      <c r="M296" s="194" t="s">
        <v>1</v>
      </c>
      <c r="N296" s="195" t="s">
        <v>41</v>
      </c>
      <c r="O296" s="69"/>
      <c r="P296" s="196">
        <f t="shared" si="1"/>
        <v>0</v>
      </c>
      <c r="Q296" s="196">
        <v>0</v>
      </c>
      <c r="R296" s="196">
        <f t="shared" si="2"/>
        <v>0</v>
      </c>
      <c r="S296" s="196">
        <v>0</v>
      </c>
      <c r="T296" s="197">
        <f t="shared" si="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98" t="s">
        <v>183</v>
      </c>
      <c r="AT296" s="198" t="s">
        <v>167</v>
      </c>
      <c r="AU296" s="198" t="s">
        <v>85</v>
      </c>
      <c r="AY296" s="15" t="s">
        <v>166</v>
      </c>
      <c r="BE296" s="199">
        <f t="shared" si="4"/>
        <v>0</v>
      </c>
      <c r="BF296" s="199">
        <f t="shared" si="5"/>
        <v>0</v>
      </c>
      <c r="BG296" s="199">
        <f t="shared" si="6"/>
        <v>0</v>
      </c>
      <c r="BH296" s="199">
        <f t="shared" si="7"/>
        <v>0</v>
      </c>
      <c r="BI296" s="199">
        <f t="shared" si="8"/>
        <v>0</v>
      </c>
      <c r="BJ296" s="15" t="s">
        <v>83</v>
      </c>
      <c r="BK296" s="199">
        <f t="shared" si="9"/>
        <v>0</v>
      </c>
      <c r="BL296" s="15" t="s">
        <v>183</v>
      </c>
      <c r="BM296" s="198" t="s">
        <v>1251</v>
      </c>
    </row>
    <row r="297" spans="1:65" s="2" customFormat="1" ht="24.2" customHeight="1">
      <c r="A297" s="32"/>
      <c r="B297" s="33"/>
      <c r="C297" s="219" t="s">
        <v>628</v>
      </c>
      <c r="D297" s="219" t="s">
        <v>345</v>
      </c>
      <c r="E297" s="220" t="s">
        <v>1252</v>
      </c>
      <c r="F297" s="221" t="s">
        <v>1253</v>
      </c>
      <c r="G297" s="222" t="s">
        <v>176</v>
      </c>
      <c r="H297" s="223">
        <v>2</v>
      </c>
      <c r="I297" s="224"/>
      <c r="J297" s="225">
        <f t="shared" si="0"/>
        <v>0</v>
      </c>
      <c r="K297" s="221" t="s">
        <v>274</v>
      </c>
      <c r="L297" s="226"/>
      <c r="M297" s="227" t="s">
        <v>1</v>
      </c>
      <c r="N297" s="228" t="s">
        <v>41</v>
      </c>
      <c r="O297" s="69"/>
      <c r="P297" s="196">
        <f t="shared" si="1"/>
        <v>0</v>
      </c>
      <c r="Q297" s="196">
        <v>0.017</v>
      </c>
      <c r="R297" s="196">
        <f t="shared" si="2"/>
        <v>0.034</v>
      </c>
      <c r="S297" s="196">
        <v>0</v>
      </c>
      <c r="T297" s="197">
        <f t="shared" si="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98" t="s">
        <v>440</v>
      </c>
      <c r="AT297" s="198" t="s">
        <v>345</v>
      </c>
      <c r="AU297" s="198" t="s">
        <v>85</v>
      </c>
      <c r="AY297" s="15" t="s">
        <v>166</v>
      </c>
      <c r="BE297" s="199">
        <f t="shared" si="4"/>
        <v>0</v>
      </c>
      <c r="BF297" s="199">
        <f t="shared" si="5"/>
        <v>0</v>
      </c>
      <c r="BG297" s="199">
        <f t="shared" si="6"/>
        <v>0</v>
      </c>
      <c r="BH297" s="199">
        <f t="shared" si="7"/>
        <v>0</v>
      </c>
      <c r="BI297" s="199">
        <f t="shared" si="8"/>
        <v>0</v>
      </c>
      <c r="BJ297" s="15" t="s">
        <v>83</v>
      </c>
      <c r="BK297" s="199">
        <f t="shared" si="9"/>
        <v>0</v>
      </c>
      <c r="BL297" s="15" t="s">
        <v>183</v>
      </c>
      <c r="BM297" s="198" t="s">
        <v>1254</v>
      </c>
    </row>
    <row r="298" spans="1:65" s="2" customFormat="1" ht="24.2" customHeight="1">
      <c r="A298" s="32"/>
      <c r="B298" s="33"/>
      <c r="C298" s="187" t="s">
        <v>633</v>
      </c>
      <c r="D298" s="187" t="s">
        <v>167</v>
      </c>
      <c r="E298" s="188" t="s">
        <v>803</v>
      </c>
      <c r="F298" s="189" t="s">
        <v>804</v>
      </c>
      <c r="G298" s="190" t="s">
        <v>176</v>
      </c>
      <c r="H298" s="191">
        <v>5</v>
      </c>
      <c r="I298" s="192"/>
      <c r="J298" s="193">
        <f t="shared" si="0"/>
        <v>0</v>
      </c>
      <c r="K298" s="189" t="s">
        <v>274</v>
      </c>
      <c r="L298" s="37"/>
      <c r="M298" s="194" t="s">
        <v>1</v>
      </c>
      <c r="N298" s="195" t="s">
        <v>41</v>
      </c>
      <c r="O298" s="69"/>
      <c r="P298" s="196">
        <f t="shared" si="1"/>
        <v>0</v>
      </c>
      <c r="Q298" s="196">
        <v>0</v>
      </c>
      <c r="R298" s="196">
        <f t="shared" si="2"/>
        <v>0</v>
      </c>
      <c r="S298" s="196">
        <v>0</v>
      </c>
      <c r="T298" s="197">
        <f t="shared" si="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98" t="s">
        <v>183</v>
      </c>
      <c r="AT298" s="198" t="s">
        <v>167</v>
      </c>
      <c r="AU298" s="198" t="s">
        <v>85</v>
      </c>
      <c r="AY298" s="15" t="s">
        <v>166</v>
      </c>
      <c r="BE298" s="199">
        <f t="shared" si="4"/>
        <v>0</v>
      </c>
      <c r="BF298" s="199">
        <f t="shared" si="5"/>
        <v>0</v>
      </c>
      <c r="BG298" s="199">
        <f t="shared" si="6"/>
        <v>0</v>
      </c>
      <c r="BH298" s="199">
        <f t="shared" si="7"/>
        <v>0</v>
      </c>
      <c r="BI298" s="199">
        <f t="shared" si="8"/>
        <v>0</v>
      </c>
      <c r="BJ298" s="15" t="s">
        <v>83</v>
      </c>
      <c r="BK298" s="199">
        <f t="shared" si="9"/>
        <v>0</v>
      </c>
      <c r="BL298" s="15" t="s">
        <v>183</v>
      </c>
      <c r="BM298" s="198" t="s">
        <v>805</v>
      </c>
    </row>
    <row r="299" spans="1:65" s="2" customFormat="1" ht="33" customHeight="1">
      <c r="A299" s="32"/>
      <c r="B299" s="33"/>
      <c r="C299" s="219" t="s">
        <v>638</v>
      </c>
      <c r="D299" s="219" t="s">
        <v>345</v>
      </c>
      <c r="E299" s="220" t="s">
        <v>811</v>
      </c>
      <c r="F299" s="221" t="s">
        <v>812</v>
      </c>
      <c r="G299" s="222" t="s">
        <v>176</v>
      </c>
      <c r="H299" s="223">
        <v>3</v>
      </c>
      <c r="I299" s="224"/>
      <c r="J299" s="225">
        <f t="shared" si="0"/>
        <v>0</v>
      </c>
      <c r="K299" s="221" t="s">
        <v>274</v>
      </c>
      <c r="L299" s="226"/>
      <c r="M299" s="227" t="s">
        <v>1</v>
      </c>
      <c r="N299" s="228" t="s">
        <v>41</v>
      </c>
      <c r="O299" s="69"/>
      <c r="P299" s="196">
        <f t="shared" si="1"/>
        <v>0</v>
      </c>
      <c r="Q299" s="196">
        <v>0.0195</v>
      </c>
      <c r="R299" s="196">
        <f t="shared" si="2"/>
        <v>0.058499999999999996</v>
      </c>
      <c r="S299" s="196">
        <v>0</v>
      </c>
      <c r="T299" s="197">
        <f t="shared" si="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98" t="s">
        <v>440</v>
      </c>
      <c r="AT299" s="198" t="s">
        <v>345</v>
      </c>
      <c r="AU299" s="198" t="s">
        <v>85</v>
      </c>
      <c r="AY299" s="15" t="s">
        <v>166</v>
      </c>
      <c r="BE299" s="199">
        <f t="shared" si="4"/>
        <v>0</v>
      </c>
      <c r="BF299" s="199">
        <f t="shared" si="5"/>
        <v>0</v>
      </c>
      <c r="BG299" s="199">
        <f t="shared" si="6"/>
        <v>0</v>
      </c>
      <c r="BH299" s="199">
        <f t="shared" si="7"/>
        <v>0</v>
      </c>
      <c r="BI299" s="199">
        <f t="shared" si="8"/>
        <v>0</v>
      </c>
      <c r="BJ299" s="15" t="s">
        <v>83</v>
      </c>
      <c r="BK299" s="199">
        <f t="shared" si="9"/>
        <v>0</v>
      </c>
      <c r="BL299" s="15" t="s">
        <v>183</v>
      </c>
      <c r="BM299" s="198" t="s">
        <v>1255</v>
      </c>
    </row>
    <row r="300" spans="1:65" s="2" customFormat="1" ht="33" customHeight="1">
      <c r="A300" s="32"/>
      <c r="B300" s="33"/>
      <c r="C300" s="219" t="s">
        <v>641</v>
      </c>
      <c r="D300" s="219" t="s">
        <v>345</v>
      </c>
      <c r="E300" s="220" t="s">
        <v>1256</v>
      </c>
      <c r="F300" s="221" t="s">
        <v>1257</v>
      </c>
      <c r="G300" s="222" t="s">
        <v>176</v>
      </c>
      <c r="H300" s="223">
        <v>2</v>
      </c>
      <c r="I300" s="224"/>
      <c r="J300" s="225">
        <f t="shared" si="0"/>
        <v>0</v>
      </c>
      <c r="K300" s="221" t="s">
        <v>274</v>
      </c>
      <c r="L300" s="226"/>
      <c r="M300" s="227" t="s">
        <v>1</v>
      </c>
      <c r="N300" s="228" t="s">
        <v>41</v>
      </c>
      <c r="O300" s="69"/>
      <c r="P300" s="196">
        <f t="shared" si="1"/>
        <v>0</v>
      </c>
      <c r="Q300" s="196">
        <v>0.043</v>
      </c>
      <c r="R300" s="196">
        <f t="shared" si="2"/>
        <v>0.086</v>
      </c>
      <c r="S300" s="196">
        <v>0</v>
      </c>
      <c r="T300" s="197">
        <f t="shared" si="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98" t="s">
        <v>440</v>
      </c>
      <c r="AT300" s="198" t="s">
        <v>345</v>
      </c>
      <c r="AU300" s="198" t="s">
        <v>85</v>
      </c>
      <c r="AY300" s="15" t="s">
        <v>166</v>
      </c>
      <c r="BE300" s="199">
        <f t="shared" si="4"/>
        <v>0</v>
      </c>
      <c r="BF300" s="199">
        <f t="shared" si="5"/>
        <v>0</v>
      </c>
      <c r="BG300" s="199">
        <f t="shared" si="6"/>
        <v>0</v>
      </c>
      <c r="BH300" s="199">
        <f t="shared" si="7"/>
        <v>0</v>
      </c>
      <c r="BI300" s="199">
        <f t="shared" si="8"/>
        <v>0</v>
      </c>
      <c r="BJ300" s="15" t="s">
        <v>83</v>
      </c>
      <c r="BK300" s="199">
        <f t="shared" si="9"/>
        <v>0</v>
      </c>
      <c r="BL300" s="15" t="s">
        <v>183</v>
      </c>
      <c r="BM300" s="198" t="s">
        <v>1258</v>
      </c>
    </row>
    <row r="301" spans="1:65" s="2" customFormat="1" ht="24.2" customHeight="1">
      <c r="A301" s="32"/>
      <c r="B301" s="33"/>
      <c r="C301" s="187" t="s">
        <v>646</v>
      </c>
      <c r="D301" s="187" t="s">
        <v>167</v>
      </c>
      <c r="E301" s="188" t="s">
        <v>1259</v>
      </c>
      <c r="F301" s="189" t="s">
        <v>1260</v>
      </c>
      <c r="G301" s="190" t="s">
        <v>176</v>
      </c>
      <c r="H301" s="191">
        <v>1</v>
      </c>
      <c r="I301" s="192"/>
      <c r="J301" s="193">
        <f t="shared" si="0"/>
        <v>0</v>
      </c>
      <c r="K301" s="189" t="s">
        <v>274</v>
      </c>
      <c r="L301" s="37"/>
      <c r="M301" s="194" t="s">
        <v>1</v>
      </c>
      <c r="N301" s="195" t="s">
        <v>41</v>
      </c>
      <c r="O301" s="69"/>
      <c r="P301" s="196">
        <f t="shared" si="1"/>
        <v>0</v>
      </c>
      <c r="Q301" s="196">
        <v>0.00092</v>
      </c>
      <c r="R301" s="196">
        <f t="shared" si="2"/>
        <v>0.00092</v>
      </c>
      <c r="S301" s="196">
        <v>0</v>
      </c>
      <c r="T301" s="197">
        <f t="shared" si="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98" t="s">
        <v>183</v>
      </c>
      <c r="AT301" s="198" t="s">
        <v>167</v>
      </c>
      <c r="AU301" s="198" t="s">
        <v>85</v>
      </c>
      <c r="AY301" s="15" t="s">
        <v>166</v>
      </c>
      <c r="BE301" s="199">
        <f t="shared" si="4"/>
        <v>0</v>
      </c>
      <c r="BF301" s="199">
        <f t="shared" si="5"/>
        <v>0</v>
      </c>
      <c r="BG301" s="199">
        <f t="shared" si="6"/>
        <v>0</v>
      </c>
      <c r="BH301" s="199">
        <f t="shared" si="7"/>
        <v>0</v>
      </c>
      <c r="BI301" s="199">
        <f t="shared" si="8"/>
        <v>0</v>
      </c>
      <c r="BJ301" s="15" t="s">
        <v>83</v>
      </c>
      <c r="BK301" s="199">
        <f t="shared" si="9"/>
        <v>0</v>
      </c>
      <c r="BL301" s="15" t="s">
        <v>183</v>
      </c>
      <c r="BM301" s="198" t="s">
        <v>1261</v>
      </c>
    </row>
    <row r="302" spans="1:65" s="2" customFormat="1" ht="16.5" customHeight="1">
      <c r="A302" s="32"/>
      <c r="B302" s="33"/>
      <c r="C302" s="219" t="s">
        <v>661</v>
      </c>
      <c r="D302" s="219" t="s">
        <v>345</v>
      </c>
      <c r="E302" s="220" t="s">
        <v>1262</v>
      </c>
      <c r="F302" s="221" t="s">
        <v>1263</v>
      </c>
      <c r="G302" s="222" t="s">
        <v>176</v>
      </c>
      <c r="H302" s="223">
        <v>1</v>
      </c>
      <c r="I302" s="224"/>
      <c r="J302" s="225">
        <f t="shared" si="0"/>
        <v>0</v>
      </c>
      <c r="K302" s="221" t="s">
        <v>1</v>
      </c>
      <c r="L302" s="226"/>
      <c r="M302" s="227" t="s">
        <v>1</v>
      </c>
      <c r="N302" s="228" t="s">
        <v>41</v>
      </c>
      <c r="O302" s="69"/>
      <c r="P302" s="196">
        <f t="shared" si="1"/>
        <v>0</v>
      </c>
      <c r="Q302" s="196">
        <v>0</v>
      </c>
      <c r="R302" s="196">
        <f t="shared" si="2"/>
        <v>0</v>
      </c>
      <c r="S302" s="196">
        <v>0</v>
      </c>
      <c r="T302" s="197">
        <f t="shared" si="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98" t="s">
        <v>440</v>
      </c>
      <c r="AT302" s="198" t="s">
        <v>345</v>
      </c>
      <c r="AU302" s="198" t="s">
        <v>85</v>
      </c>
      <c r="AY302" s="15" t="s">
        <v>166</v>
      </c>
      <c r="BE302" s="199">
        <f t="shared" si="4"/>
        <v>0</v>
      </c>
      <c r="BF302" s="199">
        <f t="shared" si="5"/>
        <v>0</v>
      </c>
      <c r="BG302" s="199">
        <f t="shared" si="6"/>
        <v>0</v>
      </c>
      <c r="BH302" s="199">
        <f t="shared" si="7"/>
        <v>0</v>
      </c>
      <c r="BI302" s="199">
        <f t="shared" si="8"/>
        <v>0</v>
      </c>
      <c r="BJ302" s="15" t="s">
        <v>83</v>
      </c>
      <c r="BK302" s="199">
        <f t="shared" si="9"/>
        <v>0</v>
      </c>
      <c r="BL302" s="15" t="s">
        <v>183</v>
      </c>
      <c r="BM302" s="198" t="s">
        <v>1264</v>
      </c>
    </row>
    <row r="303" spans="1:65" s="2" customFormat="1" ht="24.2" customHeight="1">
      <c r="A303" s="32"/>
      <c r="B303" s="33"/>
      <c r="C303" s="187" t="s">
        <v>665</v>
      </c>
      <c r="D303" s="187" t="s">
        <v>167</v>
      </c>
      <c r="E303" s="188" t="s">
        <v>1265</v>
      </c>
      <c r="F303" s="189" t="s">
        <v>1266</v>
      </c>
      <c r="G303" s="190" t="s">
        <v>176</v>
      </c>
      <c r="H303" s="191">
        <v>1</v>
      </c>
      <c r="I303" s="192"/>
      <c r="J303" s="193">
        <f t="shared" si="0"/>
        <v>0</v>
      </c>
      <c r="K303" s="189" t="s">
        <v>274</v>
      </c>
      <c r="L303" s="37"/>
      <c r="M303" s="194" t="s">
        <v>1</v>
      </c>
      <c r="N303" s="195" t="s">
        <v>41</v>
      </c>
      <c r="O303" s="69"/>
      <c r="P303" s="196">
        <f t="shared" si="1"/>
        <v>0</v>
      </c>
      <c r="Q303" s="196">
        <v>0.00093</v>
      </c>
      <c r="R303" s="196">
        <f t="shared" si="2"/>
        <v>0.00093</v>
      </c>
      <c r="S303" s="196">
        <v>0</v>
      </c>
      <c r="T303" s="197">
        <f t="shared" si="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98" t="s">
        <v>183</v>
      </c>
      <c r="AT303" s="198" t="s">
        <v>167</v>
      </c>
      <c r="AU303" s="198" t="s">
        <v>85</v>
      </c>
      <c r="AY303" s="15" t="s">
        <v>166</v>
      </c>
      <c r="BE303" s="199">
        <f t="shared" si="4"/>
        <v>0</v>
      </c>
      <c r="BF303" s="199">
        <f t="shared" si="5"/>
        <v>0</v>
      </c>
      <c r="BG303" s="199">
        <f t="shared" si="6"/>
        <v>0</v>
      </c>
      <c r="BH303" s="199">
        <f t="shared" si="7"/>
        <v>0</v>
      </c>
      <c r="BI303" s="199">
        <f t="shared" si="8"/>
        <v>0</v>
      </c>
      <c r="BJ303" s="15" t="s">
        <v>83</v>
      </c>
      <c r="BK303" s="199">
        <f t="shared" si="9"/>
        <v>0</v>
      </c>
      <c r="BL303" s="15" t="s">
        <v>183</v>
      </c>
      <c r="BM303" s="198" t="s">
        <v>1267</v>
      </c>
    </row>
    <row r="304" spans="1:65" s="2" customFormat="1" ht="16.5" customHeight="1">
      <c r="A304" s="32"/>
      <c r="B304" s="33"/>
      <c r="C304" s="219" t="s">
        <v>670</v>
      </c>
      <c r="D304" s="219" t="s">
        <v>345</v>
      </c>
      <c r="E304" s="220" t="s">
        <v>1268</v>
      </c>
      <c r="F304" s="221" t="s">
        <v>1269</v>
      </c>
      <c r="G304" s="222" t="s">
        <v>176</v>
      </c>
      <c r="H304" s="223">
        <v>1</v>
      </c>
      <c r="I304" s="224"/>
      <c r="J304" s="225">
        <f t="shared" si="0"/>
        <v>0</v>
      </c>
      <c r="K304" s="221" t="s">
        <v>1</v>
      </c>
      <c r="L304" s="226"/>
      <c r="M304" s="227" t="s">
        <v>1</v>
      </c>
      <c r="N304" s="228" t="s">
        <v>41</v>
      </c>
      <c r="O304" s="69"/>
      <c r="P304" s="196">
        <f t="shared" si="1"/>
        <v>0</v>
      </c>
      <c r="Q304" s="196">
        <v>0</v>
      </c>
      <c r="R304" s="196">
        <f t="shared" si="2"/>
        <v>0</v>
      </c>
      <c r="S304" s="196">
        <v>0</v>
      </c>
      <c r="T304" s="197">
        <f t="shared" si="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98" t="s">
        <v>440</v>
      </c>
      <c r="AT304" s="198" t="s">
        <v>345</v>
      </c>
      <c r="AU304" s="198" t="s">
        <v>85</v>
      </c>
      <c r="AY304" s="15" t="s">
        <v>166</v>
      </c>
      <c r="BE304" s="199">
        <f t="shared" si="4"/>
        <v>0</v>
      </c>
      <c r="BF304" s="199">
        <f t="shared" si="5"/>
        <v>0</v>
      </c>
      <c r="BG304" s="199">
        <f t="shared" si="6"/>
        <v>0</v>
      </c>
      <c r="BH304" s="199">
        <f t="shared" si="7"/>
        <v>0</v>
      </c>
      <c r="BI304" s="199">
        <f t="shared" si="8"/>
        <v>0</v>
      </c>
      <c r="BJ304" s="15" t="s">
        <v>83</v>
      </c>
      <c r="BK304" s="199">
        <f t="shared" si="9"/>
        <v>0</v>
      </c>
      <c r="BL304" s="15" t="s">
        <v>183</v>
      </c>
      <c r="BM304" s="198" t="s">
        <v>1270</v>
      </c>
    </row>
    <row r="305" spans="1:65" s="2" customFormat="1" ht="24.2" customHeight="1">
      <c r="A305" s="32"/>
      <c r="B305" s="33"/>
      <c r="C305" s="187" t="s">
        <v>675</v>
      </c>
      <c r="D305" s="187" t="s">
        <v>167</v>
      </c>
      <c r="E305" s="188" t="s">
        <v>823</v>
      </c>
      <c r="F305" s="189" t="s">
        <v>824</v>
      </c>
      <c r="G305" s="190" t="s">
        <v>176</v>
      </c>
      <c r="H305" s="191">
        <v>6</v>
      </c>
      <c r="I305" s="192"/>
      <c r="J305" s="193">
        <f t="shared" si="0"/>
        <v>0</v>
      </c>
      <c r="K305" s="189" t="s">
        <v>274</v>
      </c>
      <c r="L305" s="37"/>
      <c r="M305" s="194" t="s">
        <v>1</v>
      </c>
      <c r="N305" s="195" t="s">
        <v>41</v>
      </c>
      <c r="O305" s="69"/>
      <c r="P305" s="196">
        <f t="shared" si="1"/>
        <v>0</v>
      </c>
      <c r="Q305" s="196">
        <v>0</v>
      </c>
      <c r="R305" s="196">
        <f t="shared" si="2"/>
        <v>0</v>
      </c>
      <c r="S305" s="196">
        <v>0</v>
      </c>
      <c r="T305" s="197">
        <f t="shared" si="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98" t="s">
        <v>183</v>
      </c>
      <c r="AT305" s="198" t="s">
        <v>167</v>
      </c>
      <c r="AU305" s="198" t="s">
        <v>85</v>
      </c>
      <c r="AY305" s="15" t="s">
        <v>166</v>
      </c>
      <c r="BE305" s="199">
        <f t="shared" si="4"/>
        <v>0</v>
      </c>
      <c r="BF305" s="199">
        <f t="shared" si="5"/>
        <v>0</v>
      </c>
      <c r="BG305" s="199">
        <f t="shared" si="6"/>
        <v>0</v>
      </c>
      <c r="BH305" s="199">
        <f t="shared" si="7"/>
        <v>0</v>
      </c>
      <c r="BI305" s="199">
        <f t="shared" si="8"/>
        <v>0</v>
      </c>
      <c r="BJ305" s="15" t="s">
        <v>83</v>
      </c>
      <c r="BK305" s="199">
        <f t="shared" si="9"/>
        <v>0</v>
      </c>
      <c r="BL305" s="15" t="s">
        <v>183</v>
      </c>
      <c r="BM305" s="198" t="s">
        <v>1271</v>
      </c>
    </row>
    <row r="306" spans="1:65" s="2" customFormat="1" ht="16.5" customHeight="1">
      <c r="A306" s="32"/>
      <c r="B306" s="33"/>
      <c r="C306" s="219" t="s">
        <v>680</v>
      </c>
      <c r="D306" s="219" t="s">
        <v>345</v>
      </c>
      <c r="E306" s="220" t="s">
        <v>827</v>
      </c>
      <c r="F306" s="221" t="s">
        <v>828</v>
      </c>
      <c r="G306" s="222" t="s">
        <v>176</v>
      </c>
      <c r="H306" s="223">
        <v>6</v>
      </c>
      <c r="I306" s="224"/>
      <c r="J306" s="225">
        <f t="shared" si="0"/>
        <v>0</v>
      </c>
      <c r="K306" s="221" t="s">
        <v>1</v>
      </c>
      <c r="L306" s="226"/>
      <c r="M306" s="227" t="s">
        <v>1</v>
      </c>
      <c r="N306" s="228" t="s">
        <v>41</v>
      </c>
      <c r="O306" s="69"/>
      <c r="P306" s="196">
        <f t="shared" si="1"/>
        <v>0</v>
      </c>
      <c r="Q306" s="196">
        <v>0.0024</v>
      </c>
      <c r="R306" s="196">
        <f t="shared" si="2"/>
        <v>0.0144</v>
      </c>
      <c r="S306" s="196">
        <v>0</v>
      </c>
      <c r="T306" s="197">
        <f t="shared" si="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98" t="s">
        <v>440</v>
      </c>
      <c r="AT306" s="198" t="s">
        <v>345</v>
      </c>
      <c r="AU306" s="198" t="s">
        <v>85</v>
      </c>
      <c r="AY306" s="15" t="s">
        <v>166</v>
      </c>
      <c r="BE306" s="199">
        <f t="shared" si="4"/>
        <v>0</v>
      </c>
      <c r="BF306" s="199">
        <f t="shared" si="5"/>
        <v>0</v>
      </c>
      <c r="BG306" s="199">
        <f t="shared" si="6"/>
        <v>0</v>
      </c>
      <c r="BH306" s="199">
        <f t="shared" si="7"/>
        <v>0</v>
      </c>
      <c r="BI306" s="199">
        <f t="shared" si="8"/>
        <v>0</v>
      </c>
      <c r="BJ306" s="15" t="s">
        <v>83</v>
      </c>
      <c r="BK306" s="199">
        <f t="shared" si="9"/>
        <v>0</v>
      </c>
      <c r="BL306" s="15" t="s">
        <v>183</v>
      </c>
      <c r="BM306" s="198" t="s">
        <v>1272</v>
      </c>
    </row>
    <row r="307" spans="1:65" s="2" customFormat="1" ht="16.5" customHeight="1">
      <c r="A307" s="32"/>
      <c r="B307" s="33"/>
      <c r="C307" s="187" t="s">
        <v>682</v>
      </c>
      <c r="D307" s="187" t="s">
        <v>167</v>
      </c>
      <c r="E307" s="188" t="s">
        <v>831</v>
      </c>
      <c r="F307" s="189" t="s">
        <v>832</v>
      </c>
      <c r="G307" s="190" t="s">
        <v>176</v>
      </c>
      <c r="H307" s="191">
        <v>8</v>
      </c>
      <c r="I307" s="192"/>
      <c r="J307" s="193">
        <f t="shared" si="0"/>
        <v>0</v>
      </c>
      <c r="K307" s="189" t="s">
        <v>274</v>
      </c>
      <c r="L307" s="37"/>
      <c r="M307" s="194" t="s">
        <v>1</v>
      </c>
      <c r="N307" s="195" t="s">
        <v>41</v>
      </c>
      <c r="O307" s="69"/>
      <c r="P307" s="196">
        <f t="shared" si="1"/>
        <v>0</v>
      </c>
      <c r="Q307" s="196">
        <v>0</v>
      </c>
      <c r="R307" s="196">
        <f t="shared" si="2"/>
        <v>0</v>
      </c>
      <c r="S307" s="196">
        <v>0</v>
      </c>
      <c r="T307" s="197">
        <f t="shared" si="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98" t="s">
        <v>183</v>
      </c>
      <c r="AT307" s="198" t="s">
        <v>167</v>
      </c>
      <c r="AU307" s="198" t="s">
        <v>85</v>
      </c>
      <c r="AY307" s="15" t="s">
        <v>166</v>
      </c>
      <c r="BE307" s="199">
        <f t="shared" si="4"/>
        <v>0</v>
      </c>
      <c r="BF307" s="199">
        <f t="shared" si="5"/>
        <v>0</v>
      </c>
      <c r="BG307" s="199">
        <f t="shared" si="6"/>
        <v>0</v>
      </c>
      <c r="BH307" s="199">
        <f t="shared" si="7"/>
        <v>0</v>
      </c>
      <c r="BI307" s="199">
        <f t="shared" si="8"/>
        <v>0</v>
      </c>
      <c r="BJ307" s="15" t="s">
        <v>83</v>
      </c>
      <c r="BK307" s="199">
        <f t="shared" si="9"/>
        <v>0</v>
      </c>
      <c r="BL307" s="15" t="s">
        <v>183</v>
      </c>
      <c r="BM307" s="198" t="s">
        <v>833</v>
      </c>
    </row>
    <row r="308" spans="1:65" s="2" customFormat="1" ht="16.5" customHeight="1">
      <c r="A308" s="32"/>
      <c r="B308" s="33"/>
      <c r="C308" s="219" t="s">
        <v>687</v>
      </c>
      <c r="D308" s="219" t="s">
        <v>345</v>
      </c>
      <c r="E308" s="220" t="s">
        <v>835</v>
      </c>
      <c r="F308" s="221" t="s">
        <v>836</v>
      </c>
      <c r="G308" s="222" t="s">
        <v>176</v>
      </c>
      <c r="H308" s="223">
        <v>8</v>
      </c>
      <c r="I308" s="224"/>
      <c r="J308" s="225">
        <f t="shared" si="0"/>
        <v>0</v>
      </c>
      <c r="K308" s="221" t="s">
        <v>1</v>
      </c>
      <c r="L308" s="226"/>
      <c r="M308" s="227" t="s">
        <v>1</v>
      </c>
      <c r="N308" s="228" t="s">
        <v>41</v>
      </c>
      <c r="O308" s="69"/>
      <c r="P308" s="196">
        <f t="shared" si="1"/>
        <v>0</v>
      </c>
      <c r="Q308" s="196">
        <v>0</v>
      </c>
      <c r="R308" s="196">
        <f t="shared" si="2"/>
        <v>0</v>
      </c>
      <c r="S308" s="196">
        <v>0</v>
      </c>
      <c r="T308" s="197">
        <f t="shared" si="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98" t="s">
        <v>440</v>
      </c>
      <c r="AT308" s="198" t="s">
        <v>345</v>
      </c>
      <c r="AU308" s="198" t="s">
        <v>85</v>
      </c>
      <c r="AY308" s="15" t="s">
        <v>166</v>
      </c>
      <c r="BE308" s="199">
        <f t="shared" si="4"/>
        <v>0</v>
      </c>
      <c r="BF308" s="199">
        <f t="shared" si="5"/>
        <v>0</v>
      </c>
      <c r="BG308" s="199">
        <f t="shared" si="6"/>
        <v>0</v>
      </c>
      <c r="BH308" s="199">
        <f t="shared" si="7"/>
        <v>0</v>
      </c>
      <c r="BI308" s="199">
        <f t="shared" si="8"/>
        <v>0</v>
      </c>
      <c r="BJ308" s="15" t="s">
        <v>83</v>
      </c>
      <c r="BK308" s="199">
        <f t="shared" si="9"/>
        <v>0</v>
      </c>
      <c r="BL308" s="15" t="s">
        <v>183</v>
      </c>
      <c r="BM308" s="198" t="s">
        <v>837</v>
      </c>
    </row>
    <row r="309" spans="1:65" s="2" customFormat="1" ht="21.75" customHeight="1">
      <c r="A309" s="32"/>
      <c r="B309" s="33"/>
      <c r="C309" s="187" t="s">
        <v>691</v>
      </c>
      <c r="D309" s="187" t="s">
        <v>167</v>
      </c>
      <c r="E309" s="188" t="s">
        <v>839</v>
      </c>
      <c r="F309" s="189" t="s">
        <v>840</v>
      </c>
      <c r="G309" s="190" t="s">
        <v>176</v>
      </c>
      <c r="H309" s="191">
        <v>15</v>
      </c>
      <c r="I309" s="192"/>
      <c r="J309" s="193">
        <f t="shared" si="0"/>
        <v>0</v>
      </c>
      <c r="K309" s="189" t="s">
        <v>274</v>
      </c>
      <c r="L309" s="37"/>
      <c r="M309" s="194" t="s">
        <v>1</v>
      </c>
      <c r="N309" s="195" t="s">
        <v>41</v>
      </c>
      <c r="O309" s="69"/>
      <c r="P309" s="196">
        <f t="shared" si="1"/>
        <v>0</v>
      </c>
      <c r="Q309" s="196">
        <v>0</v>
      </c>
      <c r="R309" s="196">
        <f t="shared" si="2"/>
        <v>0</v>
      </c>
      <c r="S309" s="196">
        <v>0</v>
      </c>
      <c r="T309" s="197">
        <f t="shared" si="3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98" t="s">
        <v>183</v>
      </c>
      <c r="AT309" s="198" t="s">
        <v>167</v>
      </c>
      <c r="AU309" s="198" t="s">
        <v>85</v>
      </c>
      <c r="AY309" s="15" t="s">
        <v>166</v>
      </c>
      <c r="BE309" s="199">
        <f t="shared" si="4"/>
        <v>0</v>
      </c>
      <c r="BF309" s="199">
        <f t="shared" si="5"/>
        <v>0</v>
      </c>
      <c r="BG309" s="199">
        <f t="shared" si="6"/>
        <v>0</v>
      </c>
      <c r="BH309" s="199">
        <f t="shared" si="7"/>
        <v>0</v>
      </c>
      <c r="BI309" s="199">
        <f t="shared" si="8"/>
        <v>0</v>
      </c>
      <c r="BJ309" s="15" t="s">
        <v>83</v>
      </c>
      <c r="BK309" s="199">
        <f t="shared" si="9"/>
        <v>0</v>
      </c>
      <c r="BL309" s="15" t="s">
        <v>183</v>
      </c>
      <c r="BM309" s="198" t="s">
        <v>841</v>
      </c>
    </row>
    <row r="310" spans="1:65" s="2" customFormat="1" ht="16.5" customHeight="1">
      <c r="A310" s="32"/>
      <c r="B310" s="33"/>
      <c r="C310" s="219" t="s">
        <v>694</v>
      </c>
      <c r="D310" s="219" t="s">
        <v>345</v>
      </c>
      <c r="E310" s="220" t="s">
        <v>842</v>
      </c>
      <c r="F310" s="221" t="s">
        <v>843</v>
      </c>
      <c r="G310" s="222" t="s">
        <v>176</v>
      </c>
      <c r="H310" s="223">
        <v>15</v>
      </c>
      <c r="I310" s="224"/>
      <c r="J310" s="225">
        <f t="shared" si="0"/>
        <v>0</v>
      </c>
      <c r="K310" s="221" t="s">
        <v>1</v>
      </c>
      <c r="L310" s="226"/>
      <c r="M310" s="227" t="s">
        <v>1</v>
      </c>
      <c r="N310" s="228" t="s">
        <v>41</v>
      </c>
      <c r="O310" s="69"/>
      <c r="P310" s="196">
        <f t="shared" si="1"/>
        <v>0</v>
      </c>
      <c r="Q310" s="196">
        <v>0</v>
      </c>
      <c r="R310" s="196">
        <f t="shared" si="2"/>
        <v>0</v>
      </c>
      <c r="S310" s="196">
        <v>0</v>
      </c>
      <c r="T310" s="197">
        <f t="shared" si="3"/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98" t="s">
        <v>440</v>
      </c>
      <c r="AT310" s="198" t="s">
        <v>345</v>
      </c>
      <c r="AU310" s="198" t="s">
        <v>85</v>
      </c>
      <c r="AY310" s="15" t="s">
        <v>166</v>
      </c>
      <c r="BE310" s="199">
        <f t="shared" si="4"/>
        <v>0</v>
      </c>
      <c r="BF310" s="199">
        <f t="shared" si="5"/>
        <v>0</v>
      </c>
      <c r="BG310" s="199">
        <f t="shared" si="6"/>
        <v>0</v>
      </c>
      <c r="BH310" s="199">
        <f t="shared" si="7"/>
        <v>0</v>
      </c>
      <c r="BI310" s="199">
        <f t="shared" si="8"/>
        <v>0</v>
      </c>
      <c r="BJ310" s="15" t="s">
        <v>83</v>
      </c>
      <c r="BK310" s="199">
        <f t="shared" si="9"/>
        <v>0</v>
      </c>
      <c r="BL310" s="15" t="s">
        <v>183</v>
      </c>
      <c r="BM310" s="198" t="s">
        <v>844</v>
      </c>
    </row>
    <row r="311" spans="1:65" s="2" customFormat="1" ht="24.2" customHeight="1">
      <c r="A311" s="32"/>
      <c r="B311" s="33"/>
      <c r="C311" s="187" t="s">
        <v>701</v>
      </c>
      <c r="D311" s="187" t="s">
        <v>167</v>
      </c>
      <c r="E311" s="188" t="s">
        <v>846</v>
      </c>
      <c r="F311" s="189" t="s">
        <v>847</v>
      </c>
      <c r="G311" s="190" t="s">
        <v>176</v>
      </c>
      <c r="H311" s="191">
        <v>10</v>
      </c>
      <c r="I311" s="192"/>
      <c r="J311" s="193">
        <f t="shared" si="0"/>
        <v>0</v>
      </c>
      <c r="K311" s="189" t="s">
        <v>274</v>
      </c>
      <c r="L311" s="37"/>
      <c r="M311" s="194" t="s">
        <v>1</v>
      </c>
      <c r="N311" s="195" t="s">
        <v>41</v>
      </c>
      <c r="O311" s="69"/>
      <c r="P311" s="196">
        <f t="shared" si="1"/>
        <v>0</v>
      </c>
      <c r="Q311" s="196">
        <v>0.00047</v>
      </c>
      <c r="R311" s="196">
        <f t="shared" si="2"/>
        <v>0.0047</v>
      </c>
      <c r="S311" s="196">
        <v>0</v>
      </c>
      <c r="T311" s="197">
        <f t="shared" si="3"/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98" t="s">
        <v>183</v>
      </c>
      <c r="AT311" s="198" t="s">
        <v>167</v>
      </c>
      <c r="AU311" s="198" t="s">
        <v>85</v>
      </c>
      <c r="AY311" s="15" t="s">
        <v>166</v>
      </c>
      <c r="BE311" s="199">
        <f t="shared" si="4"/>
        <v>0</v>
      </c>
      <c r="BF311" s="199">
        <f t="shared" si="5"/>
        <v>0</v>
      </c>
      <c r="BG311" s="199">
        <f t="shared" si="6"/>
        <v>0</v>
      </c>
      <c r="BH311" s="199">
        <f t="shared" si="7"/>
        <v>0</v>
      </c>
      <c r="BI311" s="199">
        <f t="shared" si="8"/>
        <v>0</v>
      </c>
      <c r="BJ311" s="15" t="s">
        <v>83</v>
      </c>
      <c r="BK311" s="199">
        <f t="shared" si="9"/>
        <v>0</v>
      </c>
      <c r="BL311" s="15" t="s">
        <v>183</v>
      </c>
      <c r="BM311" s="198" t="s">
        <v>848</v>
      </c>
    </row>
    <row r="312" spans="1:65" s="2" customFormat="1" ht="37.9" customHeight="1">
      <c r="A312" s="32"/>
      <c r="B312" s="33"/>
      <c r="C312" s="219" t="s">
        <v>705</v>
      </c>
      <c r="D312" s="219" t="s">
        <v>345</v>
      </c>
      <c r="E312" s="220" t="s">
        <v>850</v>
      </c>
      <c r="F312" s="221" t="s">
        <v>851</v>
      </c>
      <c r="G312" s="222" t="s">
        <v>176</v>
      </c>
      <c r="H312" s="223">
        <v>10</v>
      </c>
      <c r="I312" s="224"/>
      <c r="J312" s="225">
        <f t="shared" si="0"/>
        <v>0</v>
      </c>
      <c r="K312" s="221" t="s">
        <v>274</v>
      </c>
      <c r="L312" s="226"/>
      <c r="M312" s="227" t="s">
        <v>1</v>
      </c>
      <c r="N312" s="228" t="s">
        <v>41</v>
      </c>
      <c r="O312" s="69"/>
      <c r="P312" s="196">
        <f t="shared" si="1"/>
        <v>0</v>
      </c>
      <c r="Q312" s="196">
        <v>0.016</v>
      </c>
      <c r="R312" s="196">
        <f t="shared" si="2"/>
        <v>0.16</v>
      </c>
      <c r="S312" s="196">
        <v>0</v>
      </c>
      <c r="T312" s="197">
        <f t="shared" si="3"/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98" t="s">
        <v>440</v>
      </c>
      <c r="AT312" s="198" t="s">
        <v>345</v>
      </c>
      <c r="AU312" s="198" t="s">
        <v>85</v>
      </c>
      <c r="AY312" s="15" t="s">
        <v>166</v>
      </c>
      <c r="BE312" s="199">
        <f t="shared" si="4"/>
        <v>0</v>
      </c>
      <c r="BF312" s="199">
        <f t="shared" si="5"/>
        <v>0</v>
      </c>
      <c r="BG312" s="199">
        <f t="shared" si="6"/>
        <v>0</v>
      </c>
      <c r="BH312" s="199">
        <f t="shared" si="7"/>
        <v>0</v>
      </c>
      <c r="BI312" s="199">
        <f t="shared" si="8"/>
        <v>0</v>
      </c>
      <c r="BJ312" s="15" t="s">
        <v>83</v>
      </c>
      <c r="BK312" s="199">
        <f t="shared" si="9"/>
        <v>0</v>
      </c>
      <c r="BL312" s="15" t="s">
        <v>183</v>
      </c>
      <c r="BM312" s="198" t="s">
        <v>852</v>
      </c>
    </row>
    <row r="313" spans="1:65" s="2" customFormat="1" ht="24.2" customHeight="1">
      <c r="A313" s="32"/>
      <c r="B313" s="33"/>
      <c r="C313" s="187" t="s">
        <v>710</v>
      </c>
      <c r="D313" s="187" t="s">
        <v>167</v>
      </c>
      <c r="E313" s="188" t="s">
        <v>1273</v>
      </c>
      <c r="F313" s="189" t="s">
        <v>1274</v>
      </c>
      <c r="G313" s="190" t="s">
        <v>176</v>
      </c>
      <c r="H313" s="191">
        <v>1</v>
      </c>
      <c r="I313" s="192"/>
      <c r="J313" s="193">
        <f t="shared" si="0"/>
        <v>0</v>
      </c>
      <c r="K313" s="189" t="s">
        <v>274</v>
      </c>
      <c r="L313" s="37"/>
      <c r="M313" s="194" t="s">
        <v>1</v>
      </c>
      <c r="N313" s="195" t="s">
        <v>41</v>
      </c>
      <c r="O313" s="69"/>
      <c r="P313" s="196">
        <f t="shared" si="1"/>
        <v>0</v>
      </c>
      <c r="Q313" s="196">
        <v>0.00048</v>
      </c>
      <c r="R313" s="196">
        <f t="shared" si="2"/>
        <v>0.00048</v>
      </c>
      <c r="S313" s="196">
        <v>0</v>
      </c>
      <c r="T313" s="197">
        <f t="shared" si="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98" t="s">
        <v>183</v>
      </c>
      <c r="AT313" s="198" t="s">
        <v>167</v>
      </c>
      <c r="AU313" s="198" t="s">
        <v>85</v>
      </c>
      <c r="AY313" s="15" t="s">
        <v>166</v>
      </c>
      <c r="BE313" s="199">
        <f t="shared" si="4"/>
        <v>0</v>
      </c>
      <c r="BF313" s="199">
        <f t="shared" si="5"/>
        <v>0</v>
      </c>
      <c r="BG313" s="199">
        <f t="shared" si="6"/>
        <v>0</v>
      </c>
      <c r="BH313" s="199">
        <f t="shared" si="7"/>
        <v>0</v>
      </c>
      <c r="BI313" s="199">
        <f t="shared" si="8"/>
        <v>0</v>
      </c>
      <c r="BJ313" s="15" t="s">
        <v>83</v>
      </c>
      <c r="BK313" s="199">
        <f t="shared" si="9"/>
        <v>0</v>
      </c>
      <c r="BL313" s="15" t="s">
        <v>183</v>
      </c>
      <c r="BM313" s="198" t="s">
        <v>1275</v>
      </c>
    </row>
    <row r="314" spans="1:65" s="2" customFormat="1" ht="37.9" customHeight="1">
      <c r="A314" s="32"/>
      <c r="B314" s="33"/>
      <c r="C314" s="219" t="s">
        <v>714</v>
      </c>
      <c r="D314" s="219" t="s">
        <v>345</v>
      </c>
      <c r="E314" s="220" t="s">
        <v>1276</v>
      </c>
      <c r="F314" s="221" t="s">
        <v>1277</v>
      </c>
      <c r="G314" s="222" t="s">
        <v>176</v>
      </c>
      <c r="H314" s="223">
        <v>1</v>
      </c>
      <c r="I314" s="224"/>
      <c r="J314" s="225">
        <f t="shared" si="0"/>
        <v>0</v>
      </c>
      <c r="K314" s="221" t="s">
        <v>274</v>
      </c>
      <c r="L314" s="226"/>
      <c r="M314" s="227" t="s">
        <v>1</v>
      </c>
      <c r="N314" s="228" t="s">
        <v>41</v>
      </c>
      <c r="O314" s="69"/>
      <c r="P314" s="196">
        <f t="shared" si="1"/>
        <v>0</v>
      </c>
      <c r="Q314" s="196">
        <v>0.026</v>
      </c>
      <c r="R314" s="196">
        <f t="shared" si="2"/>
        <v>0.026</v>
      </c>
      <c r="S314" s="196">
        <v>0</v>
      </c>
      <c r="T314" s="197">
        <f t="shared" si="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98" t="s">
        <v>440</v>
      </c>
      <c r="AT314" s="198" t="s">
        <v>345</v>
      </c>
      <c r="AU314" s="198" t="s">
        <v>85</v>
      </c>
      <c r="AY314" s="15" t="s">
        <v>166</v>
      </c>
      <c r="BE314" s="199">
        <f t="shared" si="4"/>
        <v>0</v>
      </c>
      <c r="BF314" s="199">
        <f t="shared" si="5"/>
        <v>0</v>
      </c>
      <c r="BG314" s="199">
        <f t="shared" si="6"/>
        <v>0</v>
      </c>
      <c r="BH314" s="199">
        <f t="shared" si="7"/>
        <v>0</v>
      </c>
      <c r="BI314" s="199">
        <f t="shared" si="8"/>
        <v>0</v>
      </c>
      <c r="BJ314" s="15" t="s">
        <v>83</v>
      </c>
      <c r="BK314" s="199">
        <f t="shared" si="9"/>
        <v>0</v>
      </c>
      <c r="BL314" s="15" t="s">
        <v>183</v>
      </c>
      <c r="BM314" s="198" t="s">
        <v>1278</v>
      </c>
    </row>
    <row r="315" spans="1:65" s="2" customFormat="1" ht="24.2" customHeight="1">
      <c r="A315" s="32"/>
      <c r="B315" s="33"/>
      <c r="C315" s="187" t="s">
        <v>719</v>
      </c>
      <c r="D315" s="187" t="s">
        <v>167</v>
      </c>
      <c r="E315" s="188" t="s">
        <v>862</v>
      </c>
      <c r="F315" s="189" t="s">
        <v>863</v>
      </c>
      <c r="G315" s="190" t="s">
        <v>176</v>
      </c>
      <c r="H315" s="191">
        <v>2</v>
      </c>
      <c r="I315" s="192"/>
      <c r="J315" s="193">
        <f t="shared" si="0"/>
        <v>0</v>
      </c>
      <c r="K315" s="189" t="s">
        <v>274</v>
      </c>
      <c r="L315" s="37"/>
      <c r="M315" s="194" t="s">
        <v>1</v>
      </c>
      <c r="N315" s="195" t="s">
        <v>41</v>
      </c>
      <c r="O315" s="69"/>
      <c r="P315" s="196">
        <f t="shared" si="1"/>
        <v>0</v>
      </c>
      <c r="Q315" s="196">
        <v>0.0004</v>
      </c>
      <c r="R315" s="196">
        <f t="shared" si="2"/>
        <v>0.0008</v>
      </c>
      <c r="S315" s="196">
        <v>0</v>
      </c>
      <c r="T315" s="197">
        <f t="shared" si="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98" t="s">
        <v>183</v>
      </c>
      <c r="AT315" s="198" t="s">
        <v>167</v>
      </c>
      <c r="AU315" s="198" t="s">
        <v>85</v>
      </c>
      <c r="AY315" s="15" t="s">
        <v>166</v>
      </c>
      <c r="BE315" s="199">
        <f t="shared" si="4"/>
        <v>0</v>
      </c>
      <c r="BF315" s="199">
        <f t="shared" si="5"/>
        <v>0</v>
      </c>
      <c r="BG315" s="199">
        <f t="shared" si="6"/>
        <v>0</v>
      </c>
      <c r="BH315" s="199">
        <f t="shared" si="7"/>
        <v>0</v>
      </c>
      <c r="BI315" s="199">
        <f t="shared" si="8"/>
        <v>0</v>
      </c>
      <c r="BJ315" s="15" t="s">
        <v>83</v>
      </c>
      <c r="BK315" s="199">
        <f t="shared" si="9"/>
        <v>0</v>
      </c>
      <c r="BL315" s="15" t="s">
        <v>183</v>
      </c>
      <c r="BM315" s="198" t="s">
        <v>864</v>
      </c>
    </row>
    <row r="316" spans="1:65" s="2" customFormat="1" ht="37.9" customHeight="1">
      <c r="A316" s="32"/>
      <c r="B316" s="33"/>
      <c r="C316" s="219" t="s">
        <v>723</v>
      </c>
      <c r="D316" s="219" t="s">
        <v>345</v>
      </c>
      <c r="E316" s="220" t="s">
        <v>866</v>
      </c>
      <c r="F316" s="221" t="s">
        <v>867</v>
      </c>
      <c r="G316" s="222" t="s">
        <v>176</v>
      </c>
      <c r="H316" s="223">
        <v>2</v>
      </c>
      <c r="I316" s="224"/>
      <c r="J316" s="225">
        <f t="shared" si="0"/>
        <v>0</v>
      </c>
      <c r="K316" s="221" t="s">
        <v>274</v>
      </c>
      <c r="L316" s="226"/>
      <c r="M316" s="227" t="s">
        <v>1</v>
      </c>
      <c r="N316" s="228" t="s">
        <v>41</v>
      </c>
      <c r="O316" s="69"/>
      <c r="P316" s="196">
        <f t="shared" si="1"/>
        <v>0</v>
      </c>
      <c r="Q316" s="196">
        <v>0.016</v>
      </c>
      <c r="R316" s="196">
        <f t="shared" si="2"/>
        <v>0.032</v>
      </c>
      <c r="S316" s="196">
        <v>0</v>
      </c>
      <c r="T316" s="197">
        <f t="shared" si="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98" t="s">
        <v>440</v>
      </c>
      <c r="AT316" s="198" t="s">
        <v>345</v>
      </c>
      <c r="AU316" s="198" t="s">
        <v>85</v>
      </c>
      <c r="AY316" s="15" t="s">
        <v>166</v>
      </c>
      <c r="BE316" s="199">
        <f t="shared" si="4"/>
        <v>0</v>
      </c>
      <c r="BF316" s="199">
        <f t="shared" si="5"/>
        <v>0</v>
      </c>
      <c r="BG316" s="199">
        <f t="shared" si="6"/>
        <v>0</v>
      </c>
      <c r="BH316" s="199">
        <f t="shared" si="7"/>
        <v>0</v>
      </c>
      <c r="BI316" s="199">
        <f t="shared" si="8"/>
        <v>0</v>
      </c>
      <c r="BJ316" s="15" t="s">
        <v>83</v>
      </c>
      <c r="BK316" s="199">
        <f t="shared" si="9"/>
        <v>0</v>
      </c>
      <c r="BL316" s="15" t="s">
        <v>183</v>
      </c>
      <c r="BM316" s="198" t="s">
        <v>868</v>
      </c>
    </row>
    <row r="317" spans="1:65" s="2" customFormat="1" ht="24.2" customHeight="1">
      <c r="A317" s="32"/>
      <c r="B317" s="33"/>
      <c r="C317" s="187" t="s">
        <v>728</v>
      </c>
      <c r="D317" s="187" t="s">
        <v>167</v>
      </c>
      <c r="E317" s="188" t="s">
        <v>1279</v>
      </c>
      <c r="F317" s="189" t="s">
        <v>1280</v>
      </c>
      <c r="G317" s="190" t="s">
        <v>176</v>
      </c>
      <c r="H317" s="191">
        <v>2</v>
      </c>
      <c r="I317" s="192"/>
      <c r="J317" s="193">
        <f t="shared" si="0"/>
        <v>0</v>
      </c>
      <c r="K317" s="189" t="s">
        <v>274</v>
      </c>
      <c r="L317" s="37"/>
      <c r="M317" s="194" t="s">
        <v>1</v>
      </c>
      <c r="N317" s="195" t="s">
        <v>41</v>
      </c>
      <c r="O317" s="69"/>
      <c r="P317" s="196">
        <f t="shared" si="1"/>
        <v>0</v>
      </c>
      <c r="Q317" s="196">
        <v>0.00041</v>
      </c>
      <c r="R317" s="196">
        <f t="shared" si="2"/>
        <v>0.00082</v>
      </c>
      <c r="S317" s="196">
        <v>0</v>
      </c>
      <c r="T317" s="197">
        <f t="shared" si="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98" t="s">
        <v>183</v>
      </c>
      <c r="AT317" s="198" t="s">
        <v>167</v>
      </c>
      <c r="AU317" s="198" t="s">
        <v>85</v>
      </c>
      <c r="AY317" s="15" t="s">
        <v>166</v>
      </c>
      <c r="BE317" s="199">
        <f t="shared" si="4"/>
        <v>0</v>
      </c>
      <c r="BF317" s="199">
        <f t="shared" si="5"/>
        <v>0</v>
      </c>
      <c r="BG317" s="199">
        <f t="shared" si="6"/>
        <v>0</v>
      </c>
      <c r="BH317" s="199">
        <f t="shared" si="7"/>
        <v>0</v>
      </c>
      <c r="BI317" s="199">
        <f t="shared" si="8"/>
        <v>0</v>
      </c>
      <c r="BJ317" s="15" t="s">
        <v>83</v>
      </c>
      <c r="BK317" s="199">
        <f t="shared" si="9"/>
        <v>0</v>
      </c>
      <c r="BL317" s="15" t="s">
        <v>183</v>
      </c>
      <c r="BM317" s="198" t="s">
        <v>1281</v>
      </c>
    </row>
    <row r="318" spans="1:65" s="2" customFormat="1" ht="37.9" customHeight="1">
      <c r="A318" s="32"/>
      <c r="B318" s="33"/>
      <c r="C318" s="219" t="s">
        <v>734</v>
      </c>
      <c r="D318" s="219" t="s">
        <v>345</v>
      </c>
      <c r="E318" s="220" t="s">
        <v>1282</v>
      </c>
      <c r="F318" s="221" t="s">
        <v>1283</v>
      </c>
      <c r="G318" s="222" t="s">
        <v>176</v>
      </c>
      <c r="H318" s="223">
        <v>2</v>
      </c>
      <c r="I318" s="224"/>
      <c r="J318" s="225">
        <f t="shared" si="0"/>
        <v>0</v>
      </c>
      <c r="K318" s="221" t="s">
        <v>274</v>
      </c>
      <c r="L318" s="226"/>
      <c r="M318" s="227" t="s">
        <v>1</v>
      </c>
      <c r="N318" s="228" t="s">
        <v>41</v>
      </c>
      <c r="O318" s="69"/>
      <c r="P318" s="196">
        <f t="shared" si="1"/>
        <v>0</v>
      </c>
      <c r="Q318" s="196">
        <v>0.026</v>
      </c>
      <c r="R318" s="196">
        <f t="shared" si="2"/>
        <v>0.052</v>
      </c>
      <c r="S318" s="196">
        <v>0</v>
      </c>
      <c r="T318" s="197">
        <f t="shared" si="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98" t="s">
        <v>440</v>
      </c>
      <c r="AT318" s="198" t="s">
        <v>345</v>
      </c>
      <c r="AU318" s="198" t="s">
        <v>85</v>
      </c>
      <c r="AY318" s="15" t="s">
        <v>166</v>
      </c>
      <c r="BE318" s="199">
        <f t="shared" si="4"/>
        <v>0</v>
      </c>
      <c r="BF318" s="199">
        <f t="shared" si="5"/>
        <v>0</v>
      </c>
      <c r="BG318" s="199">
        <f t="shared" si="6"/>
        <v>0</v>
      </c>
      <c r="BH318" s="199">
        <f t="shared" si="7"/>
        <v>0</v>
      </c>
      <c r="BI318" s="199">
        <f t="shared" si="8"/>
        <v>0</v>
      </c>
      <c r="BJ318" s="15" t="s">
        <v>83</v>
      </c>
      <c r="BK318" s="199">
        <f t="shared" si="9"/>
        <v>0</v>
      </c>
      <c r="BL318" s="15" t="s">
        <v>183</v>
      </c>
      <c r="BM318" s="198" t="s">
        <v>1284</v>
      </c>
    </row>
    <row r="319" spans="1:65" s="2" customFormat="1" ht="24.2" customHeight="1">
      <c r="A319" s="32"/>
      <c r="B319" s="33"/>
      <c r="C319" s="187" t="s">
        <v>738</v>
      </c>
      <c r="D319" s="187" t="s">
        <v>167</v>
      </c>
      <c r="E319" s="188" t="s">
        <v>870</v>
      </c>
      <c r="F319" s="189" t="s">
        <v>871</v>
      </c>
      <c r="G319" s="190" t="s">
        <v>176</v>
      </c>
      <c r="H319" s="191">
        <v>2</v>
      </c>
      <c r="I319" s="192"/>
      <c r="J319" s="193">
        <f t="shared" si="0"/>
        <v>0</v>
      </c>
      <c r="K319" s="189" t="s">
        <v>274</v>
      </c>
      <c r="L319" s="37"/>
      <c r="M319" s="194" t="s">
        <v>1</v>
      </c>
      <c r="N319" s="195" t="s">
        <v>41</v>
      </c>
      <c r="O319" s="69"/>
      <c r="P319" s="196">
        <f t="shared" si="1"/>
        <v>0</v>
      </c>
      <c r="Q319" s="196">
        <v>0.00041</v>
      </c>
      <c r="R319" s="196">
        <f t="shared" si="2"/>
        <v>0.00082</v>
      </c>
      <c r="S319" s="196">
        <v>0</v>
      </c>
      <c r="T319" s="197">
        <f t="shared" si="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98" t="s">
        <v>183</v>
      </c>
      <c r="AT319" s="198" t="s">
        <v>167</v>
      </c>
      <c r="AU319" s="198" t="s">
        <v>85</v>
      </c>
      <c r="AY319" s="15" t="s">
        <v>166</v>
      </c>
      <c r="BE319" s="199">
        <f t="shared" si="4"/>
        <v>0</v>
      </c>
      <c r="BF319" s="199">
        <f t="shared" si="5"/>
        <v>0</v>
      </c>
      <c r="BG319" s="199">
        <f t="shared" si="6"/>
        <v>0</v>
      </c>
      <c r="BH319" s="199">
        <f t="shared" si="7"/>
        <v>0</v>
      </c>
      <c r="BI319" s="199">
        <f t="shared" si="8"/>
        <v>0</v>
      </c>
      <c r="BJ319" s="15" t="s">
        <v>83</v>
      </c>
      <c r="BK319" s="199">
        <f t="shared" si="9"/>
        <v>0</v>
      </c>
      <c r="BL319" s="15" t="s">
        <v>183</v>
      </c>
      <c r="BM319" s="198" t="s">
        <v>872</v>
      </c>
    </row>
    <row r="320" spans="1:65" s="2" customFormat="1" ht="37.9" customHeight="1">
      <c r="A320" s="32"/>
      <c r="B320" s="33"/>
      <c r="C320" s="219" t="s">
        <v>744</v>
      </c>
      <c r="D320" s="219" t="s">
        <v>345</v>
      </c>
      <c r="E320" s="220" t="s">
        <v>874</v>
      </c>
      <c r="F320" s="221" t="s">
        <v>875</v>
      </c>
      <c r="G320" s="222" t="s">
        <v>176</v>
      </c>
      <c r="H320" s="223">
        <v>2</v>
      </c>
      <c r="I320" s="224"/>
      <c r="J320" s="225">
        <f t="shared" si="0"/>
        <v>0</v>
      </c>
      <c r="K320" s="221" t="s">
        <v>274</v>
      </c>
      <c r="L320" s="226"/>
      <c r="M320" s="227" t="s">
        <v>1</v>
      </c>
      <c r="N320" s="228" t="s">
        <v>41</v>
      </c>
      <c r="O320" s="69"/>
      <c r="P320" s="196">
        <f t="shared" si="1"/>
        <v>0</v>
      </c>
      <c r="Q320" s="196">
        <v>0.035</v>
      </c>
      <c r="R320" s="196">
        <f t="shared" si="2"/>
        <v>0.07</v>
      </c>
      <c r="S320" s="196">
        <v>0</v>
      </c>
      <c r="T320" s="197">
        <f t="shared" si="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98" t="s">
        <v>440</v>
      </c>
      <c r="AT320" s="198" t="s">
        <v>345</v>
      </c>
      <c r="AU320" s="198" t="s">
        <v>85</v>
      </c>
      <c r="AY320" s="15" t="s">
        <v>166</v>
      </c>
      <c r="BE320" s="199">
        <f t="shared" si="4"/>
        <v>0</v>
      </c>
      <c r="BF320" s="199">
        <f t="shared" si="5"/>
        <v>0</v>
      </c>
      <c r="BG320" s="199">
        <f t="shared" si="6"/>
        <v>0</v>
      </c>
      <c r="BH320" s="199">
        <f t="shared" si="7"/>
        <v>0</v>
      </c>
      <c r="BI320" s="199">
        <f t="shared" si="8"/>
        <v>0</v>
      </c>
      <c r="BJ320" s="15" t="s">
        <v>83</v>
      </c>
      <c r="BK320" s="199">
        <f t="shared" si="9"/>
        <v>0</v>
      </c>
      <c r="BL320" s="15" t="s">
        <v>183</v>
      </c>
      <c r="BM320" s="198" t="s">
        <v>876</v>
      </c>
    </row>
    <row r="321" spans="1:65" s="2" customFormat="1" ht="24.2" customHeight="1">
      <c r="A321" s="32"/>
      <c r="B321" s="33"/>
      <c r="C321" s="187" t="s">
        <v>749</v>
      </c>
      <c r="D321" s="187" t="s">
        <v>167</v>
      </c>
      <c r="E321" s="188" t="s">
        <v>878</v>
      </c>
      <c r="F321" s="189" t="s">
        <v>879</v>
      </c>
      <c r="G321" s="190" t="s">
        <v>176</v>
      </c>
      <c r="H321" s="191">
        <v>96</v>
      </c>
      <c r="I321" s="192"/>
      <c r="J321" s="193">
        <f t="shared" si="0"/>
        <v>0</v>
      </c>
      <c r="K321" s="189" t="s">
        <v>274</v>
      </c>
      <c r="L321" s="37"/>
      <c r="M321" s="194" t="s">
        <v>1</v>
      </c>
      <c r="N321" s="195" t="s">
        <v>41</v>
      </c>
      <c r="O321" s="69"/>
      <c r="P321" s="196">
        <f t="shared" si="1"/>
        <v>0</v>
      </c>
      <c r="Q321" s="196">
        <v>0</v>
      </c>
      <c r="R321" s="196">
        <f t="shared" si="2"/>
        <v>0</v>
      </c>
      <c r="S321" s="196">
        <v>0.0125</v>
      </c>
      <c r="T321" s="197">
        <f t="shared" si="3"/>
        <v>1.2000000000000002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98" t="s">
        <v>183</v>
      </c>
      <c r="AT321" s="198" t="s">
        <v>167</v>
      </c>
      <c r="AU321" s="198" t="s">
        <v>85</v>
      </c>
      <c r="AY321" s="15" t="s">
        <v>166</v>
      </c>
      <c r="BE321" s="199">
        <f t="shared" si="4"/>
        <v>0</v>
      </c>
      <c r="BF321" s="199">
        <f t="shared" si="5"/>
        <v>0</v>
      </c>
      <c r="BG321" s="199">
        <f t="shared" si="6"/>
        <v>0</v>
      </c>
      <c r="BH321" s="199">
        <f t="shared" si="7"/>
        <v>0</v>
      </c>
      <c r="BI321" s="199">
        <f t="shared" si="8"/>
        <v>0</v>
      </c>
      <c r="BJ321" s="15" t="s">
        <v>83</v>
      </c>
      <c r="BK321" s="199">
        <f t="shared" si="9"/>
        <v>0</v>
      </c>
      <c r="BL321" s="15" t="s">
        <v>183</v>
      </c>
      <c r="BM321" s="198" t="s">
        <v>880</v>
      </c>
    </row>
    <row r="322" spans="2:51" s="13" customFormat="1" ht="11.25">
      <c r="B322" s="200"/>
      <c r="C322" s="201"/>
      <c r="D322" s="202" t="s">
        <v>178</v>
      </c>
      <c r="E322" s="203" t="s">
        <v>1</v>
      </c>
      <c r="F322" s="204" t="s">
        <v>1285</v>
      </c>
      <c r="G322" s="201"/>
      <c r="H322" s="205">
        <v>96</v>
      </c>
      <c r="I322" s="206"/>
      <c r="J322" s="201"/>
      <c r="K322" s="201"/>
      <c r="L322" s="207"/>
      <c r="M322" s="208"/>
      <c r="N322" s="209"/>
      <c r="O322" s="209"/>
      <c r="P322" s="209"/>
      <c r="Q322" s="209"/>
      <c r="R322" s="209"/>
      <c r="S322" s="209"/>
      <c r="T322" s="210"/>
      <c r="AT322" s="211" t="s">
        <v>178</v>
      </c>
      <c r="AU322" s="211" t="s">
        <v>85</v>
      </c>
      <c r="AV322" s="13" t="s">
        <v>85</v>
      </c>
      <c r="AW322" s="13" t="s">
        <v>32</v>
      </c>
      <c r="AX322" s="13" t="s">
        <v>83</v>
      </c>
      <c r="AY322" s="211" t="s">
        <v>166</v>
      </c>
    </row>
    <row r="323" spans="1:65" s="2" customFormat="1" ht="24.2" customHeight="1">
      <c r="A323" s="32"/>
      <c r="B323" s="33"/>
      <c r="C323" s="187" t="s">
        <v>753</v>
      </c>
      <c r="D323" s="187" t="s">
        <v>167</v>
      </c>
      <c r="E323" s="188" t="s">
        <v>881</v>
      </c>
      <c r="F323" s="189" t="s">
        <v>882</v>
      </c>
      <c r="G323" s="190" t="s">
        <v>176</v>
      </c>
      <c r="H323" s="191">
        <v>13</v>
      </c>
      <c r="I323" s="192"/>
      <c r="J323" s="193">
        <f>ROUND(I323*H323,2)</f>
        <v>0</v>
      </c>
      <c r="K323" s="189" t="s">
        <v>274</v>
      </c>
      <c r="L323" s="37"/>
      <c r="M323" s="194" t="s">
        <v>1</v>
      </c>
      <c r="N323" s="195" t="s">
        <v>41</v>
      </c>
      <c r="O323" s="69"/>
      <c r="P323" s="196">
        <f>O323*H323</f>
        <v>0</v>
      </c>
      <c r="Q323" s="196">
        <v>0</v>
      </c>
      <c r="R323" s="196">
        <f>Q323*H323</f>
        <v>0</v>
      </c>
      <c r="S323" s="196">
        <v>0.024</v>
      </c>
      <c r="T323" s="197">
        <f>S323*H323</f>
        <v>0.312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98" t="s">
        <v>183</v>
      </c>
      <c r="AT323" s="198" t="s">
        <v>167</v>
      </c>
      <c r="AU323" s="198" t="s">
        <v>85</v>
      </c>
      <c r="AY323" s="15" t="s">
        <v>166</v>
      </c>
      <c r="BE323" s="199">
        <f>IF(N323="základní",J323,0)</f>
        <v>0</v>
      </c>
      <c r="BF323" s="199">
        <f>IF(N323="snížená",J323,0)</f>
        <v>0</v>
      </c>
      <c r="BG323" s="199">
        <f>IF(N323="zákl. přenesená",J323,0)</f>
        <v>0</v>
      </c>
      <c r="BH323" s="199">
        <f>IF(N323="sníž. přenesená",J323,0)</f>
        <v>0</v>
      </c>
      <c r="BI323" s="199">
        <f>IF(N323="nulová",J323,0)</f>
        <v>0</v>
      </c>
      <c r="BJ323" s="15" t="s">
        <v>83</v>
      </c>
      <c r="BK323" s="199">
        <f>ROUND(I323*H323,2)</f>
        <v>0</v>
      </c>
      <c r="BL323" s="15" t="s">
        <v>183</v>
      </c>
      <c r="BM323" s="198" t="s">
        <v>883</v>
      </c>
    </row>
    <row r="324" spans="1:65" s="2" customFormat="1" ht="24.2" customHeight="1">
      <c r="A324" s="32"/>
      <c r="B324" s="33"/>
      <c r="C324" s="187" t="s">
        <v>757</v>
      </c>
      <c r="D324" s="187" t="s">
        <v>167</v>
      </c>
      <c r="E324" s="188" t="s">
        <v>885</v>
      </c>
      <c r="F324" s="189" t="s">
        <v>886</v>
      </c>
      <c r="G324" s="190" t="s">
        <v>176</v>
      </c>
      <c r="H324" s="191">
        <v>15.2</v>
      </c>
      <c r="I324" s="192"/>
      <c r="J324" s="193">
        <f>ROUND(I324*H324,2)</f>
        <v>0</v>
      </c>
      <c r="K324" s="189" t="s">
        <v>274</v>
      </c>
      <c r="L324" s="37"/>
      <c r="M324" s="194" t="s">
        <v>1</v>
      </c>
      <c r="N324" s="195" t="s">
        <v>41</v>
      </c>
      <c r="O324" s="69"/>
      <c r="P324" s="196">
        <f>O324*H324</f>
        <v>0</v>
      </c>
      <c r="Q324" s="196">
        <v>0</v>
      </c>
      <c r="R324" s="196">
        <f>Q324*H324</f>
        <v>0</v>
      </c>
      <c r="S324" s="196">
        <v>0</v>
      </c>
      <c r="T324" s="197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98" t="s">
        <v>183</v>
      </c>
      <c r="AT324" s="198" t="s">
        <v>167</v>
      </c>
      <c r="AU324" s="198" t="s">
        <v>85</v>
      </c>
      <c r="AY324" s="15" t="s">
        <v>166</v>
      </c>
      <c r="BE324" s="199">
        <f>IF(N324="základní",J324,0)</f>
        <v>0</v>
      </c>
      <c r="BF324" s="199">
        <f>IF(N324="snížená",J324,0)</f>
        <v>0</v>
      </c>
      <c r="BG324" s="199">
        <f>IF(N324="zákl. přenesená",J324,0)</f>
        <v>0</v>
      </c>
      <c r="BH324" s="199">
        <f>IF(N324="sníž. přenesená",J324,0)</f>
        <v>0</v>
      </c>
      <c r="BI324" s="199">
        <f>IF(N324="nulová",J324,0)</f>
        <v>0</v>
      </c>
      <c r="BJ324" s="15" t="s">
        <v>83</v>
      </c>
      <c r="BK324" s="199">
        <f>ROUND(I324*H324,2)</f>
        <v>0</v>
      </c>
      <c r="BL324" s="15" t="s">
        <v>183</v>
      </c>
      <c r="BM324" s="198" t="s">
        <v>887</v>
      </c>
    </row>
    <row r="325" spans="2:51" s="13" customFormat="1" ht="11.25">
      <c r="B325" s="200"/>
      <c r="C325" s="201"/>
      <c r="D325" s="202" t="s">
        <v>178</v>
      </c>
      <c r="E325" s="203" t="s">
        <v>1</v>
      </c>
      <c r="F325" s="204" t="s">
        <v>1286</v>
      </c>
      <c r="G325" s="201"/>
      <c r="H325" s="205">
        <v>15.2</v>
      </c>
      <c r="I325" s="206"/>
      <c r="J325" s="201"/>
      <c r="K325" s="201"/>
      <c r="L325" s="207"/>
      <c r="M325" s="208"/>
      <c r="N325" s="209"/>
      <c r="O325" s="209"/>
      <c r="P325" s="209"/>
      <c r="Q325" s="209"/>
      <c r="R325" s="209"/>
      <c r="S325" s="209"/>
      <c r="T325" s="210"/>
      <c r="AT325" s="211" t="s">
        <v>178</v>
      </c>
      <c r="AU325" s="211" t="s">
        <v>85</v>
      </c>
      <c r="AV325" s="13" t="s">
        <v>85</v>
      </c>
      <c r="AW325" s="13" t="s">
        <v>32</v>
      </c>
      <c r="AX325" s="13" t="s">
        <v>83</v>
      </c>
      <c r="AY325" s="211" t="s">
        <v>166</v>
      </c>
    </row>
    <row r="326" spans="1:65" s="2" customFormat="1" ht="21.75" customHeight="1">
      <c r="A326" s="32"/>
      <c r="B326" s="33"/>
      <c r="C326" s="219" t="s">
        <v>763</v>
      </c>
      <c r="D326" s="219" t="s">
        <v>345</v>
      </c>
      <c r="E326" s="220" t="s">
        <v>1287</v>
      </c>
      <c r="F326" s="221" t="s">
        <v>1288</v>
      </c>
      <c r="G326" s="222" t="s">
        <v>382</v>
      </c>
      <c r="H326" s="223">
        <v>15.2</v>
      </c>
      <c r="I326" s="224"/>
      <c r="J326" s="225">
        <f>ROUND(I326*H326,2)</f>
        <v>0</v>
      </c>
      <c r="K326" s="221" t="s">
        <v>274</v>
      </c>
      <c r="L326" s="226"/>
      <c r="M326" s="227" t="s">
        <v>1</v>
      </c>
      <c r="N326" s="228" t="s">
        <v>41</v>
      </c>
      <c r="O326" s="69"/>
      <c r="P326" s="196">
        <f>O326*H326</f>
        <v>0</v>
      </c>
      <c r="Q326" s="196">
        <v>0.006</v>
      </c>
      <c r="R326" s="196">
        <f>Q326*H326</f>
        <v>0.0912</v>
      </c>
      <c r="S326" s="196">
        <v>0</v>
      </c>
      <c r="T326" s="197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98" t="s">
        <v>440</v>
      </c>
      <c r="AT326" s="198" t="s">
        <v>345</v>
      </c>
      <c r="AU326" s="198" t="s">
        <v>85</v>
      </c>
      <c r="AY326" s="15" t="s">
        <v>166</v>
      </c>
      <c r="BE326" s="199">
        <f>IF(N326="základní",J326,0)</f>
        <v>0</v>
      </c>
      <c r="BF326" s="199">
        <f>IF(N326="snížená",J326,0)</f>
        <v>0</v>
      </c>
      <c r="BG326" s="199">
        <f>IF(N326="zákl. přenesená",J326,0)</f>
        <v>0</v>
      </c>
      <c r="BH326" s="199">
        <f>IF(N326="sníž. přenesená",J326,0)</f>
        <v>0</v>
      </c>
      <c r="BI326" s="199">
        <f>IF(N326="nulová",J326,0)</f>
        <v>0</v>
      </c>
      <c r="BJ326" s="15" t="s">
        <v>83</v>
      </c>
      <c r="BK326" s="199">
        <f>ROUND(I326*H326,2)</f>
        <v>0</v>
      </c>
      <c r="BL326" s="15" t="s">
        <v>183</v>
      </c>
      <c r="BM326" s="198" t="s">
        <v>1289</v>
      </c>
    </row>
    <row r="327" spans="1:65" s="2" customFormat="1" ht="24.2" customHeight="1">
      <c r="A327" s="32"/>
      <c r="B327" s="33"/>
      <c r="C327" s="219" t="s">
        <v>767</v>
      </c>
      <c r="D327" s="219" t="s">
        <v>345</v>
      </c>
      <c r="E327" s="220" t="s">
        <v>893</v>
      </c>
      <c r="F327" s="221" t="s">
        <v>894</v>
      </c>
      <c r="G327" s="222" t="s">
        <v>176</v>
      </c>
      <c r="H327" s="223">
        <v>26</v>
      </c>
      <c r="I327" s="224"/>
      <c r="J327" s="225">
        <f>ROUND(I327*H327,2)</f>
        <v>0</v>
      </c>
      <c r="K327" s="221" t="s">
        <v>274</v>
      </c>
      <c r="L327" s="226"/>
      <c r="M327" s="227" t="s">
        <v>1</v>
      </c>
      <c r="N327" s="228" t="s">
        <v>41</v>
      </c>
      <c r="O327" s="69"/>
      <c r="P327" s="196">
        <f>O327*H327</f>
        <v>0</v>
      </c>
      <c r="Q327" s="196">
        <v>6E-05</v>
      </c>
      <c r="R327" s="196">
        <f>Q327*H327</f>
        <v>0.00156</v>
      </c>
      <c r="S327" s="196">
        <v>0</v>
      </c>
      <c r="T327" s="197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98" t="s">
        <v>440</v>
      </c>
      <c r="AT327" s="198" t="s">
        <v>345</v>
      </c>
      <c r="AU327" s="198" t="s">
        <v>85</v>
      </c>
      <c r="AY327" s="15" t="s">
        <v>166</v>
      </c>
      <c r="BE327" s="199">
        <f>IF(N327="základní",J327,0)</f>
        <v>0</v>
      </c>
      <c r="BF327" s="199">
        <f>IF(N327="snížená",J327,0)</f>
        <v>0</v>
      </c>
      <c r="BG327" s="199">
        <f>IF(N327="zákl. přenesená",J327,0)</f>
        <v>0</v>
      </c>
      <c r="BH327" s="199">
        <f>IF(N327="sníž. přenesená",J327,0)</f>
        <v>0</v>
      </c>
      <c r="BI327" s="199">
        <f>IF(N327="nulová",J327,0)</f>
        <v>0</v>
      </c>
      <c r="BJ327" s="15" t="s">
        <v>83</v>
      </c>
      <c r="BK327" s="199">
        <f>ROUND(I327*H327,2)</f>
        <v>0</v>
      </c>
      <c r="BL327" s="15" t="s">
        <v>183</v>
      </c>
      <c r="BM327" s="198" t="s">
        <v>895</v>
      </c>
    </row>
    <row r="328" spans="1:65" s="2" customFormat="1" ht="24.2" customHeight="1">
      <c r="A328" s="32"/>
      <c r="B328" s="33"/>
      <c r="C328" s="187" t="s">
        <v>771</v>
      </c>
      <c r="D328" s="187" t="s">
        <v>167</v>
      </c>
      <c r="E328" s="188" t="s">
        <v>897</v>
      </c>
      <c r="F328" s="189" t="s">
        <v>898</v>
      </c>
      <c r="G328" s="190" t="s">
        <v>697</v>
      </c>
      <c r="H328" s="229"/>
      <c r="I328" s="192"/>
      <c r="J328" s="193">
        <f>ROUND(I328*H328,2)</f>
        <v>0</v>
      </c>
      <c r="K328" s="189" t="s">
        <v>274</v>
      </c>
      <c r="L328" s="37"/>
      <c r="M328" s="194" t="s">
        <v>1</v>
      </c>
      <c r="N328" s="195" t="s">
        <v>41</v>
      </c>
      <c r="O328" s="69"/>
      <c r="P328" s="196">
        <f>O328*H328</f>
        <v>0</v>
      </c>
      <c r="Q328" s="196">
        <v>0</v>
      </c>
      <c r="R328" s="196">
        <f>Q328*H328</f>
        <v>0</v>
      </c>
      <c r="S328" s="196">
        <v>0</v>
      </c>
      <c r="T328" s="197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98" t="s">
        <v>183</v>
      </c>
      <c r="AT328" s="198" t="s">
        <v>167</v>
      </c>
      <c r="AU328" s="198" t="s">
        <v>85</v>
      </c>
      <c r="AY328" s="15" t="s">
        <v>166</v>
      </c>
      <c r="BE328" s="199">
        <f>IF(N328="základní",J328,0)</f>
        <v>0</v>
      </c>
      <c r="BF328" s="199">
        <f>IF(N328="snížená",J328,0)</f>
        <v>0</v>
      </c>
      <c r="BG328" s="199">
        <f>IF(N328="zákl. přenesená",J328,0)</f>
        <v>0</v>
      </c>
      <c r="BH328" s="199">
        <f>IF(N328="sníž. přenesená",J328,0)</f>
        <v>0</v>
      </c>
      <c r="BI328" s="199">
        <f>IF(N328="nulová",J328,0)</f>
        <v>0</v>
      </c>
      <c r="BJ328" s="15" t="s">
        <v>83</v>
      </c>
      <c r="BK328" s="199">
        <f>ROUND(I328*H328,2)</f>
        <v>0</v>
      </c>
      <c r="BL328" s="15" t="s">
        <v>183</v>
      </c>
      <c r="BM328" s="198" t="s">
        <v>1290</v>
      </c>
    </row>
    <row r="329" spans="2:63" s="12" customFormat="1" ht="22.9" customHeight="1">
      <c r="B329" s="173"/>
      <c r="C329" s="174"/>
      <c r="D329" s="175" t="s">
        <v>75</v>
      </c>
      <c r="E329" s="212" t="s">
        <v>910</v>
      </c>
      <c r="F329" s="212" t="s">
        <v>911</v>
      </c>
      <c r="G329" s="174"/>
      <c r="H329" s="174"/>
      <c r="I329" s="177"/>
      <c r="J329" s="213">
        <f>BK329</f>
        <v>0</v>
      </c>
      <c r="K329" s="174"/>
      <c r="L329" s="179"/>
      <c r="M329" s="180"/>
      <c r="N329" s="181"/>
      <c r="O329" s="181"/>
      <c r="P329" s="182">
        <f>SUM(P330:P344)</f>
        <v>0</v>
      </c>
      <c r="Q329" s="181"/>
      <c r="R329" s="182">
        <f>SUM(R330:R344)</f>
        <v>1.156803</v>
      </c>
      <c r="S329" s="181"/>
      <c r="T329" s="183">
        <f>SUM(T330:T344)</f>
        <v>0</v>
      </c>
      <c r="AR329" s="184" t="s">
        <v>85</v>
      </c>
      <c r="AT329" s="185" t="s">
        <v>75</v>
      </c>
      <c r="AU329" s="185" t="s">
        <v>83</v>
      </c>
      <c r="AY329" s="184" t="s">
        <v>166</v>
      </c>
      <c r="BK329" s="186">
        <f>SUM(BK330:BK344)</f>
        <v>0</v>
      </c>
    </row>
    <row r="330" spans="1:65" s="2" customFormat="1" ht="21.75" customHeight="1">
      <c r="A330" s="32"/>
      <c r="B330" s="33"/>
      <c r="C330" s="187" t="s">
        <v>775</v>
      </c>
      <c r="D330" s="187" t="s">
        <v>167</v>
      </c>
      <c r="E330" s="188" t="s">
        <v>913</v>
      </c>
      <c r="F330" s="189" t="s">
        <v>914</v>
      </c>
      <c r="G330" s="190" t="s">
        <v>297</v>
      </c>
      <c r="H330" s="191">
        <v>29.997</v>
      </c>
      <c r="I330" s="192"/>
      <c r="J330" s="193">
        <f>ROUND(I330*H330,2)</f>
        <v>0</v>
      </c>
      <c r="K330" s="189" t="s">
        <v>274</v>
      </c>
      <c r="L330" s="37"/>
      <c r="M330" s="194" t="s">
        <v>1</v>
      </c>
      <c r="N330" s="195" t="s">
        <v>41</v>
      </c>
      <c r="O330" s="69"/>
      <c r="P330" s="196">
        <f>O330*H330</f>
        <v>0</v>
      </c>
      <c r="Q330" s="196">
        <v>0.012</v>
      </c>
      <c r="R330" s="196">
        <f>Q330*H330</f>
        <v>0.359964</v>
      </c>
      <c r="S330" s="196">
        <v>0</v>
      </c>
      <c r="T330" s="197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98" t="s">
        <v>183</v>
      </c>
      <c r="AT330" s="198" t="s">
        <v>167</v>
      </c>
      <c r="AU330" s="198" t="s">
        <v>85</v>
      </c>
      <c r="AY330" s="15" t="s">
        <v>166</v>
      </c>
      <c r="BE330" s="199">
        <f>IF(N330="základní",J330,0)</f>
        <v>0</v>
      </c>
      <c r="BF330" s="199">
        <f>IF(N330="snížená",J330,0)</f>
        <v>0</v>
      </c>
      <c r="BG330" s="199">
        <f>IF(N330="zákl. přenesená",J330,0)</f>
        <v>0</v>
      </c>
      <c r="BH330" s="199">
        <f>IF(N330="sníž. přenesená",J330,0)</f>
        <v>0</v>
      </c>
      <c r="BI330" s="199">
        <f>IF(N330="nulová",J330,0)</f>
        <v>0</v>
      </c>
      <c r="BJ330" s="15" t="s">
        <v>83</v>
      </c>
      <c r="BK330" s="199">
        <f>ROUND(I330*H330,2)</f>
        <v>0</v>
      </c>
      <c r="BL330" s="15" t="s">
        <v>183</v>
      </c>
      <c r="BM330" s="198" t="s">
        <v>1291</v>
      </c>
    </row>
    <row r="331" spans="1:65" s="2" customFormat="1" ht="24.2" customHeight="1">
      <c r="A331" s="32"/>
      <c r="B331" s="33"/>
      <c r="C331" s="187" t="s">
        <v>779</v>
      </c>
      <c r="D331" s="187" t="s">
        <v>167</v>
      </c>
      <c r="E331" s="188" t="s">
        <v>917</v>
      </c>
      <c r="F331" s="189" t="s">
        <v>918</v>
      </c>
      <c r="G331" s="190" t="s">
        <v>382</v>
      </c>
      <c r="H331" s="191">
        <v>31.47</v>
      </c>
      <c r="I331" s="192"/>
      <c r="J331" s="193">
        <f>ROUND(I331*H331,2)</f>
        <v>0</v>
      </c>
      <c r="K331" s="189" t="s">
        <v>274</v>
      </c>
      <c r="L331" s="37"/>
      <c r="M331" s="194" t="s">
        <v>1</v>
      </c>
      <c r="N331" s="195" t="s">
        <v>41</v>
      </c>
      <c r="O331" s="69"/>
      <c r="P331" s="196">
        <f>O331*H331</f>
        <v>0</v>
      </c>
      <c r="Q331" s="196">
        <v>0.00043</v>
      </c>
      <c r="R331" s="196">
        <f>Q331*H331</f>
        <v>0.0135321</v>
      </c>
      <c r="S331" s="196">
        <v>0</v>
      </c>
      <c r="T331" s="197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98" t="s">
        <v>183</v>
      </c>
      <c r="AT331" s="198" t="s">
        <v>167</v>
      </c>
      <c r="AU331" s="198" t="s">
        <v>85</v>
      </c>
      <c r="AY331" s="15" t="s">
        <v>166</v>
      </c>
      <c r="BE331" s="199">
        <f>IF(N331="základní",J331,0)</f>
        <v>0</v>
      </c>
      <c r="BF331" s="199">
        <f>IF(N331="snížená",J331,0)</f>
        <v>0</v>
      </c>
      <c r="BG331" s="199">
        <f>IF(N331="zákl. přenesená",J331,0)</f>
        <v>0</v>
      </c>
      <c r="BH331" s="199">
        <f>IF(N331="sníž. přenesená",J331,0)</f>
        <v>0</v>
      </c>
      <c r="BI331" s="199">
        <f>IF(N331="nulová",J331,0)</f>
        <v>0</v>
      </c>
      <c r="BJ331" s="15" t="s">
        <v>83</v>
      </c>
      <c r="BK331" s="199">
        <f>ROUND(I331*H331,2)</f>
        <v>0</v>
      </c>
      <c r="BL331" s="15" t="s">
        <v>183</v>
      </c>
      <c r="BM331" s="198" t="s">
        <v>919</v>
      </c>
    </row>
    <row r="332" spans="2:51" s="13" customFormat="1" ht="11.25">
      <c r="B332" s="200"/>
      <c r="C332" s="201"/>
      <c r="D332" s="202" t="s">
        <v>178</v>
      </c>
      <c r="E332" s="203" t="s">
        <v>1</v>
      </c>
      <c r="F332" s="204" t="s">
        <v>1292</v>
      </c>
      <c r="G332" s="201"/>
      <c r="H332" s="205">
        <v>5</v>
      </c>
      <c r="I332" s="206"/>
      <c r="J332" s="201"/>
      <c r="K332" s="201"/>
      <c r="L332" s="207"/>
      <c r="M332" s="208"/>
      <c r="N332" s="209"/>
      <c r="O332" s="209"/>
      <c r="P332" s="209"/>
      <c r="Q332" s="209"/>
      <c r="R332" s="209"/>
      <c r="S332" s="209"/>
      <c r="T332" s="210"/>
      <c r="AT332" s="211" t="s">
        <v>178</v>
      </c>
      <c r="AU332" s="211" t="s">
        <v>85</v>
      </c>
      <c r="AV332" s="13" t="s">
        <v>85</v>
      </c>
      <c r="AW332" s="13" t="s">
        <v>32</v>
      </c>
      <c r="AX332" s="13" t="s">
        <v>76</v>
      </c>
      <c r="AY332" s="211" t="s">
        <v>166</v>
      </c>
    </row>
    <row r="333" spans="2:51" s="13" customFormat="1" ht="11.25">
      <c r="B333" s="200"/>
      <c r="C333" s="201"/>
      <c r="D333" s="202" t="s">
        <v>178</v>
      </c>
      <c r="E333" s="203" t="s">
        <v>1</v>
      </c>
      <c r="F333" s="204" t="s">
        <v>1293</v>
      </c>
      <c r="G333" s="201"/>
      <c r="H333" s="205">
        <v>7.99</v>
      </c>
      <c r="I333" s="206"/>
      <c r="J333" s="201"/>
      <c r="K333" s="201"/>
      <c r="L333" s="207"/>
      <c r="M333" s="208"/>
      <c r="N333" s="209"/>
      <c r="O333" s="209"/>
      <c r="P333" s="209"/>
      <c r="Q333" s="209"/>
      <c r="R333" s="209"/>
      <c r="S333" s="209"/>
      <c r="T333" s="210"/>
      <c r="AT333" s="211" t="s">
        <v>178</v>
      </c>
      <c r="AU333" s="211" t="s">
        <v>85</v>
      </c>
      <c r="AV333" s="13" t="s">
        <v>85</v>
      </c>
      <c r="AW333" s="13" t="s">
        <v>32</v>
      </c>
      <c r="AX333" s="13" t="s">
        <v>76</v>
      </c>
      <c r="AY333" s="211" t="s">
        <v>166</v>
      </c>
    </row>
    <row r="334" spans="2:51" s="13" customFormat="1" ht="22.5">
      <c r="B334" s="200"/>
      <c r="C334" s="201"/>
      <c r="D334" s="202" t="s">
        <v>178</v>
      </c>
      <c r="E334" s="203" t="s">
        <v>1</v>
      </c>
      <c r="F334" s="204" t="s">
        <v>1294</v>
      </c>
      <c r="G334" s="201"/>
      <c r="H334" s="205">
        <v>18.48</v>
      </c>
      <c r="I334" s="206"/>
      <c r="J334" s="201"/>
      <c r="K334" s="201"/>
      <c r="L334" s="207"/>
      <c r="M334" s="208"/>
      <c r="N334" s="209"/>
      <c r="O334" s="209"/>
      <c r="P334" s="209"/>
      <c r="Q334" s="209"/>
      <c r="R334" s="209"/>
      <c r="S334" s="209"/>
      <c r="T334" s="210"/>
      <c r="AT334" s="211" t="s">
        <v>178</v>
      </c>
      <c r="AU334" s="211" t="s">
        <v>85</v>
      </c>
      <c r="AV334" s="13" t="s">
        <v>85</v>
      </c>
      <c r="AW334" s="13" t="s">
        <v>32</v>
      </c>
      <c r="AX334" s="13" t="s">
        <v>76</v>
      </c>
      <c r="AY334" s="211" t="s">
        <v>166</v>
      </c>
    </row>
    <row r="335" spans="1:65" s="2" customFormat="1" ht="24.2" customHeight="1">
      <c r="A335" s="32"/>
      <c r="B335" s="33"/>
      <c r="C335" s="219" t="s">
        <v>783</v>
      </c>
      <c r="D335" s="219" t="s">
        <v>345</v>
      </c>
      <c r="E335" s="220" t="s">
        <v>943</v>
      </c>
      <c r="F335" s="221" t="s">
        <v>944</v>
      </c>
      <c r="G335" s="222" t="s">
        <v>176</v>
      </c>
      <c r="H335" s="223">
        <v>115.39</v>
      </c>
      <c r="I335" s="224"/>
      <c r="J335" s="225">
        <f>ROUND(I335*H335,2)</f>
        <v>0</v>
      </c>
      <c r="K335" s="221" t="s">
        <v>274</v>
      </c>
      <c r="L335" s="226"/>
      <c r="M335" s="227" t="s">
        <v>1</v>
      </c>
      <c r="N335" s="228" t="s">
        <v>41</v>
      </c>
      <c r="O335" s="69"/>
      <c r="P335" s="196">
        <f>O335*H335</f>
        <v>0</v>
      </c>
      <c r="Q335" s="196">
        <v>0.00045</v>
      </c>
      <c r="R335" s="196">
        <f>Q335*H335</f>
        <v>0.0519255</v>
      </c>
      <c r="S335" s="196">
        <v>0</v>
      </c>
      <c r="T335" s="197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98" t="s">
        <v>440</v>
      </c>
      <c r="AT335" s="198" t="s">
        <v>345</v>
      </c>
      <c r="AU335" s="198" t="s">
        <v>85</v>
      </c>
      <c r="AY335" s="15" t="s">
        <v>166</v>
      </c>
      <c r="BE335" s="199">
        <f>IF(N335="základní",J335,0)</f>
        <v>0</v>
      </c>
      <c r="BF335" s="199">
        <f>IF(N335="snížená",J335,0)</f>
        <v>0</v>
      </c>
      <c r="BG335" s="199">
        <f>IF(N335="zákl. přenesená",J335,0)</f>
        <v>0</v>
      </c>
      <c r="BH335" s="199">
        <f>IF(N335="sníž. přenesená",J335,0)</f>
        <v>0</v>
      </c>
      <c r="BI335" s="199">
        <f>IF(N335="nulová",J335,0)</f>
        <v>0</v>
      </c>
      <c r="BJ335" s="15" t="s">
        <v>83</v>
      </c>
      <c r="BK335" s="199">
        <f>ROUND(I335*H335,2)</f>
        <v>0</v>
      </c>
      <c r="BL335" s="15" t="s">
        <v>183</v>
      </c>
      <c r="BM335" s="198" t="s">
        <v>945</v>
      </c>
    </row>
    <row r="336" spans="2:51" s="13" customFormat="1" ht="11.25">
      <c r="B336" s="200"/>
      <c r="C336" s="201"/>
      <c r="D336" s="202" t="s">
        <v>178</v>
      </c>
      <c r="E336" s="203" t="s">
        <v>1</v>
      </c>
      <c r="F336" s="204" t="s">
        <v>1295</v>
      </c>
      <c r="G336" s="201"/>
      <c r="H336" s="205">
        <v>104.9</v>
      </c>
      <c r="I336" s="206"/>
      <c r="J336" s="201"/>
      <c r="K336" s="201"/>
      <c r="L336" s="207"/>
      <c r="M336" s="208"/>
      <c r="N336" s="209"/>
      <c r="O336" s="209"/>
      <c r="P336" s="209"/>
      <c r="Q336" s="209"/>
      <c r="R336" s="209"/>
      <c r="S336" s="209"/>
      <c r="T336" s="210"/>
      <c r="AT336" s="211" t="s">
        <v>178</v>
      </c>
      <c r="AU336" s="211" t="s">
        <v>85</v>
      </c>
      <c r="AV336" s="13" t="s">
        <v>85</v>
      </c>
      <c r="AW336" s="13" t="s">
        <v>32</v>
      </c>
      <c r="AX336" s="13" t="s">
        <v>83</v>
      </c>
      <c r="AY336" s="211" t="s">
        <v>166</v>
      </c>
    </row>
    <row r="337" spans="2:51" s="13" customFormat="1" ht="11.25">
      <c r="B337" s="200"/>
      <c r="C337" s="201"/>
      <c r="D337" s="202" t="s">
        <v>178</v>
      </c>
      <c r="E337" s="201"/>
      <c r="F337" s="204" t="s">
        <v>1296</v>
      </c>
      <c r="G337" s="201"/>
      <c r="H337" s="205">
        <v>115.39</v>
      </c>
      <c r="I337" s="206"/>
      <c r="J337" s="201"/>
      <c r="K337" s="201"/>
      <c r="L337" s="207"/>
      <c r="M337" s="208"/>
      <c r="N337" s="209"/>
      <c r="O337" s="209"/>
      <c r="P337" s="209"/>
      <c r="Q337" s="209"/>
      <c r="R337" s="209"/>
      <c r="S337" s="209"/>
      <c r="T337" s="210"/>
      <c r="AT337" s="211" t="s">
        <v>178</v>
      </c>
      <c r="AU337" s="211" t="s">
        <v>85</v>
      </c>
      <c r="AV337" s="13" t="s">
        <v>85</v>
      </c>
      <c r="AW337" s="13" t="s">
        <v>4</v>
      </c>
      <c r="AX337" s="13" t="s">
        <v>83</v>
      </c>
      <c r="AY337" s="211" t="s">
        <v>166</v>
      </c>
    </row>
    <row r="338" spans="1:65" s="2" customFormat="1" ht="24.2" customHeight="1">
      <c r="A338" s="32"/>
      <c r="B338" s="33"/>
      <c r="C338" s="187" t="s">
        <v>787</v>
      </c>
      <c r="D338" s="187" t="s">
        <v>167</v>
      </c>
      <c r="E338" s="188" t="s">
        <v>948</v>
      </c>
      <c r="F338" s="189" t="s">
        <v>949</v>
      </c>
      <c r="G338" s="190" t="s">
        <v>297</v>
      </c>
      <c r="H338" s="191">
        <v>27.27</v>
      </c>
      <c r="I338" s="192"/>
      <c r="J338" s="193">
        <f>ROUND(I338*H338,2)</f>
        <v>0</v>
      </c>
      <c r="K338" s="189" t="s">
        <v>274</v>
      </c>
      <c r="L338" s="37"/>
      <c r="M338" s="194" t="s">
        <v>1</v>
      </c>
      <c r="N338" s="195" t="s">
        <v>41</v>
      </c>
      <c r="O338" s="69"/>
      <c r="P338" s="196">
        <f>O338*H338</f>
        <v>0</v>
      </c>
      <c r="Q338" s="196">
        <v>0.0054</v>
      </c>
      <c r="R338" s="196">
        <f>Q338*H338</f>
        <v>0.147258</v>
      </c>
      <c r="S338" s="196">
        <v>0</v>
      </c>
      <c r="T338" s="197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98" t="s">
        <v>183</v>
      </c>
      <c r="AT338" s="198" t="s">
        <v>167</v>
      </c>
      <c r="AU338" s="198" t="s">
        <v>85</v>
      </c>
      <c r="AY338" s="15" t="s">
        <v>166</v>
      </c>
      <c r="BE338" s="199">
        <f>IF(N338="základní",J338,0)</f>
        <v>0</v>
      </c>
      <c r="BF338" s="199">
        <f>IF(N338="snížená",J338,0)</f>
        <v>0</v>
      </c>
      <c r="BG338" s="199">
        <f>IF(N338="zákl. přenesená",J338,0)</f>
        <v>0</v>
      </c>
      <c r="BH338" s="199">
        <f>IF(N338="sníž. přenesená",J338,0)</f>
        <v>0</v>
      </c>
      <c r="BI338" s="199">
        <f>IF(N338="nulová",J338,0)</f>
        <v>0</v>
      </c>
      <c r="BJ338" s="15" t="s">
        <v>83</v>
      </c>
      <c r="BK338" s="199">
        <f>ROUND(I338*H338,2)</f>
        <v>0</v>
      </c>
      <c r="BL338" s="15" t="s">
        <v>183</v>
      </c>
      <c r="BM338" s="198" t="s">
        <v>950</v>
      </c>
    </row>
    <row r="339" spans="2:51" s="13" customFormat="1" ht="11.25">
      <c r="B339" s="200"/>
      <c r="C339" s="201"/>
      <c r="D339" s="202" t="s">
        <v>178</v>
      </c>
      <c r="E339" s="203" t="s">
        <v>1</v>
      </c>
      <c r="F339" s="204" t="s">
        <v>1185</v>
      </c>
      <c r="G339" s="201"/>
      <c r="H339" s="205">
        <v>27.27</v>
      </c>
      <c r="I339" s="206"/>
      <c r="J339" s="201"/>
      <c r="K339" s="201"/>
      <c r="L339" s="207"/>
      <c r="M339" s="208"/>
      <c r="N339" s="209"/>
      <c r="O339" s="209"/>
      <c r="P339" s="209"/>
      <c r="Q339" s="209"/>
      <c r="R339" s="209"/>
      <c r="S339" s="209"/>
      <c r="T339" s="210"/>
      <c r="AT339" s="211" t="s">
        <v>178</v>
      </c>
      <c r="AU339" s="211" t="s">
        <v>85</v>
      </c>
      <c r="AV339" s="13" t="s">
        <v>85</v>
      </c>
      <c r="AW339" s="13" t="s">
        <v>32</v>
      </c>
      <c r="AX339" s="13" t="s">
        <v>76</v>
      </c>
      <c r="AY339" s="211" t="s">
        <v>166</v>
      </c>
    </row>
    <row r="340" spans="1:65" s="2" customFormat="1" ht="37.9" customHeight="1">
      <c r="A340" s="32"/>
      <c r="B340" s="33"/>
      <c r="C340" s="219" t="s">
        <v>791</v>
      </c>
      <c r="D340" s="219" t="s">
        <v>345</v>
      </c>
      <c r="E340" s="220" t="s">
        <v>952</v>
      </c>
      <c r="F340" s="221" t="s">
        <v>953</v>
      </c>
      <c r="G340" s="222" t="s">
        <v>297</v>
      </c>
      <c r="H340" s="223">
        <v>29.997</v>
      </c>
      <c r="I340" s="224"/>
      <c r="J340" s="225">
        <f>ROUND(I340*H340,2)</f>
        <v>0</v>
      </c>
      <c r="K340" s="221" t="s">
        <v>274</v>
      </c>
      <c r="L340" s="226"/>
      <c r="M340" s="227" t="s">
        <v>1</v>
      </c>
      <c r="N340" s="228" t="s">
        <v>41</v>
      </c>
      <c r="O340" s="69"/>
      <c r="P340" s="196">
        <f>O340*H340</f>
        <v>0</v>
      </c>
      <c r="Q340" s="196">
        <v>0.0192</v>
      </c>
      <c r="R340" s="196">
        <f>Q340*H340</f>
        <v>0.5759424</v>
      </c>
      <c r="S340" s="196">
        <v>0</v>
      </c>
      <c r="T340" s="197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98" t="s">
        <v>440</v>
      </c>
      <c r="AT340" s="198" t="s">
        <v>345</v>
      </c>
      <c r="AU340" s="198" t="s">
        <v>85</v>
      </c>
      <c r="AY340" s="15" t="s">
        <v>166</v>
      </c>
      <c r="BE340" s="199">
        <f>IF(N340="základní",J340,0)</f>
        <v>0</v>
      </c>
      <c r="BF340" s="199">
        <f>IF(N340="snížená",J340,0)</f>
        <v>0</v>
      </c>
      <c r="BG340" s="199">
        <f>IF(N340="zákl. přenesená",J340,0)</f>
        <v>0</v>
      </c>
      <c r="BH340" s="199">
        <f>IF(N340="sníž. přenesená",J340,0)</f>
        <v>0</v>
      </c>
      <c r="BI340" s="199">
        <f>IF(N340="nulová",J340,0)</f>
        <v>0</v>
      </c>
      <c r="BJ340" s="15" t="s">
        <v>83</v>
      </c>
      <c r="BK340" s="199">
        <f>ROUND(I340*H340,2)</f>
        <v>0</v>
      </c>
      <c r="BL340" s="15" t="s">
        <v>183</v>
      </c>
      <c r="BM340" s="198" t="s">
        <v>954</v>
      </c>
    </row>
    <row r="341" spans="2:51" s="13" customFormat="1" ht="11.25">
      <c r="B341" s="200"/>
      <c r="C341" s="201"/>
      <c r="D341" s="202" t="s">
        <v>178</v>
      </c>
      <c r="E341" s="201"/>
      <c r="F341" s="204" t="s">
        <v>1297</v>
      </c>
      <c r="G341" s="201"/>
      <c r="H341" s="205">
        <v>29.997</v>
      </c>
      <c r="I341" s="206"/>
      <c r="J341" s="201"/>
      <c r="K341" s="201"/>
      <c r="L341" s="207"/>
      <c r="M341" s="208"/>
      <c r="N341" s="209"/>
      <c r="O341" s="209"/>
      <c r="P341" s="209"/>
      <c r="Q341" s="209"/>
      <c r="R341" s="209"/>
      <c r="S341" s="209"/>
      <c r="T341" s="210"/>
      <c r="AT341" s="211" t="s">
        <v>178</v>
      </c>
      <c r="AU341" s="211" t="s">
        <v>85</v>
      </c>
      <c r="AV341" s="13" t="s">
        <v>85</v>
      </c>
      <c r="AW341" s="13" t="s">
        <v>4</v>
      </c>
      <c r="AX341" s="13" t="s">
        <v>83</v>
      </c>
      <c r="AY341" s="211" t="s">
        <v>166</v>
      </c>
    </row>
    <row r="342" spans="1:65" s="2" customFormat="1" ht="24.2" customHeight="1">
      <c r="A342" s="32"/>
      <c r="B342" s="33"/>
      <c r="C342" s="187" t="s">
        <v>795</v>
      </c>
      <c r="D342" s="187" t="s">
        <v>167</v>
      </c>
      <c r="E342" s="188" t="s">
        <v>957</v>
      </c>
      <c r="F342" s="189" t="s">
        <v>958</v>
      </c>
      <c r="G342" s="190" t="s">
        <v>297</v>
      </c>
      <c r="H342" s="191">
        <v>27.27</v>
      </c>
      <c r="I342" s="192"/>
      <c r="J342" s="193">
        <f>ROUND(I342*H342,2)</f>
        <v>0</v>
      </c>
      <c r="K342" s="189" t="s">
        <v>274</v>
      </c>
      <c r="L342" s="37"/>
      <c r="M342" s="194" t="s">
        <v>1</v>
      </c>
      <c r="N342" s="195" t="s">
        <v>41</v>
      </c>
      <c r="O342" s="69"/>
      <c r="P342" s="196">
        <f>O342*H342</f>
        <v>0</v>
      </c>
      <c r="Q342" s="196">
        <v>0</v>
      </c>
      <c r="R342" s="196">
        <f>Q342*H342</f>
        <v>0</v>
      </c>
      <c r="S342" s="196">
        <v>0</v>
      </c>
      <c r="T342" s="197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98" t="s">
        <v>183</v>
      </c>
      <c r="AT342" s="198" t="s">
        <v>167</v>
      </c>
      <c r="AU342" s="198" t="s">
        <v>85</v>
      </c>
      <c r="AY342" s="15" t="s">
        <v>166</v>
      </c>
      <c r="BE342" s="199">
        <f>IF(N342="základní",J342,0)</f>
        <v>0</v>
      </c>
      <c r="BF342" s="199">
        <f>IF(N342="snížená",J342,0)</f>
        <v>0</v>
      </c>
      <c r="BG342" s="199">
        <f>IF(N342="zákl. přenesená",J342,0)</f>
        <v>0</v>
      </c>
      <c r="BH342" s="199">
        <f>IF(N342="sníž. přenesená",J342,0)</f>
        <v>0</v>
      </c>
      <c r="BI342" s="199">
        <f>IF(N342="nulová",J342,0)</f>
        <v>0</v>
      </c>
      <c r="BJ342" s="15" t="s">
        <v>83</v>
      </c>
      <c r="BK342" s="199">
        <f>ROUND(I342*H342,2)</f>
        <v>0</v>
      </c>
      <c r="BL342" s="15" t="s">
        <v>183</v>
      </c>
      <c r="BM342" s="198" t="s">
        <v>959</v>
      </c>
    </row>
    <row r="343" spans="1:65" s="2" customFormat="1" ht="16.5" customHeight="1">
      <c r="A343" s="32"/>
      <c r="B343" s="33"/>
      <c r="C343" s="187" t="s">
        <v>799</v>
      </c>
      <c r="D343" s="187" t="s">
        <v>167</v>
      </c>
      <c r="E343" s="188" t="s">
        <v>962</v>
      </c>
      <c r="F343" s="189" t="s">
        <v>963</v>
      </c>
      <c r="G343" s="190" t="s">
        <v>297</v>
      </c>
      <c r="H343" s="191">
        <v>27.27</v>
      </c>
      <c r="I343" s="192"/>
      <c r="J343" s="193">
        <f>ROUND(I343*H343,2)</f>
        <v>0</v>
      </c>
      <c r="K343" s="189" t="s">
        <v>274</v>
      </c>
      <c r="L343" s="37"/>
      <c r="M343" s="194" t="s">
        <v>1</v>
      </c>
      <c r="N343" s="195" t="s">
        <v>41</v>
      </c>
      <c r="O343" s="69"/>
      <c r="P343" s="196">
        <f>O343*H343</f>
        <v>0</v>
      </c>
      <c r="Q343" s="196">
        <v>0.0003</v>
      </c>
      <c r="R343" s="196">
        <f>Q343*H343</f>
        <v>0.008180999999999999</v>
      </c>
      <c r="S343" s="196">
        <v>0</v>
      </c>
      <c r="T343" s="197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98" t="s">
        <v>183</v>
      </c>
      <c r="AT343" s="198" t="s">
        <v>167</v>
      </c>
      <c r="AU343" s="198" t="s">
        <v>85</v>
      </c>
      <c r="AY343" s="15" t="s">
        <v>166</v>
      </c>
      <c r="BE343" s="199">
        <f>IF(N343="základní",J343,0)</f>
        <v>0</v>
      </c>
      <c r="BF343" s="199">
        <f>IF(N343="snížená",J343,0)</f>
        <v>0</v>
      </c>
      <c r="BG343" s="199">
        <f>IF(N343="zákl. přenesená",J343,0)</f>
        <v>0</v>
      </c>
      <c r="BH343" s="199">
        <f>IF(N343="sníž. přenesená",J343,0)</f>
        <v>0</v>
      </c>
      <c r="BI343" s="199">
        <f>IF(N343="nulová",J343,0)</f>
        <v>0</v>
      </c>
      <c r="BJ343" s="15" t="s">
        <v>83</v>
      </c>
      <c r="BK343" s="199">
        <f>ROUND(I343*H343,2)</f>
        <v>0</v>
      </c>
      <c r="BL343" s="15" t="s">
        <v>183</v>
      </c>
      <c r="BM343" s="198" t="s">
        <v>964</v>
      </c>
    </row>
    <row r="344" spans="1:65" s="2" customFormat="1" ht="24.2" customHeight="1">
      <c r="A344" s="32"/>
      <c r="B344" s="33"/>
      <c r="C344" s="187" t="s">
        <v>88</v>
      </c>
      <c r="D344" s="187" t="s">
        <v>167</v>
      </c>
      <c r="E344" s="188" t="s">
        <v>966</v>
      </c>
      <c r="F344" s="189" t="s">
        <v>967</v>
      </c>
      <c r="G344" s="190" t="s">
        <v>697</v>
      </c>
      <c r="H344" s="229"/>
      <c r="I344" s="192"/>
      <c r="J344" s="193">
        <f>ROUND(I344*H344,2)</f>
        <v>0</v>
      </c>
      <c r="K344" s="189" t="s">
        <v>274</v>
      </c>
      <c r="L344" s="37"/>
      <c r="M344" s="194" t="s">
        <v>1</v>
      </c>
      <c r="N344" s="195" t="s">
        <v>41</v>
      </c>
      <c r="O344" s="69"/>
      <c r="P344" s="196">
        <f>O344*H344</f>
        <v>0</v>
      </c>
      <c r="Q344" s="196">
        <v>0</v>
      </c>
      <c r="R344" s="196">
        <f>Q344*H344</f>
        <v>0</v>
      </c>
      <c r="S344" s="196">
        <v>0</v>
      </c>
      <c r="T344" s="197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98" t="s">
        <v>183</v>
      </c>
      <c r="AT344" s="198" t="s">
        <v>167</v>
      </c>
      <c r="AU344" s="198" t="s">
        <v>85</v>
      </c>
      <c r="AY344" s="15" t="s">
        <v>166</v>
      </c>
      <c r="BE344" s="199">
        <f>IF(N344="základní",J344,0)</f>
        <v>0</v>
      </c>
      <c r="BF344" s="199">
        <f>IF(N344="snížená",J344,0)</f>
        <v>0</v>
      </c>
      <c r="BG344" s="199">
        <f>IF(N344="zákl. přenesená",J344,0)</f>
        <v>0</v>
      </c>
      <c r="BH344" s="199">
        <f>IF(N344="sníž. přenesená",J344,0)</f>
        <v>0</v>
      </c>
      <c r="BI344" s="199">
        <f>IF(N344="nulová",J344,0)</f>
        <v>0</v>
      </c>
      <c r="BJ344" s="15" t="s">
        <v>83</v>
      </c>
      <c r="BK344" s="199">
        <f>ROUND(I344*H344,2)</f>
        <v>0</v>
      </c>
      <c r="BL344" s="15" t="s">
        <v>183</v>
      </c>
      <c r="BM344" s="198" t="s">
        <v>1298</v>
      </c>
    </row>
    <row r="345" spans="2:63" s="12" customFormat="1" ht="22.9" customHeight="1">
      <c r="B345" s="173"/>
      <c r="C345" s="174"/>
      <c r="D345" s="175" t="s">
        <v>75</v>
      </c>
      <c r="E345" s="212" t="s">
        <v>1299</v>
      </c>
      <c r="F345" s="212" t="s">
        <v>1300</v>
      </c>
      <c r="G345" s="174"/>
      <c r="H345" s="174"/>
      <c r="I345" s="177"/>
      <c r="J345" s="213">
        <f>BK345</f>
        <v>0</v>
      </c>
      <c r="K345" s="174"/>
      <c r="L345" s="179"/>
      <c r="M345" s="180"/>
      <c r="N345" s="181"/>
      <c r="O345" s="181"/>
      <c r="P345" s="182">
        <f>SUM(P346:P354)</f>
        <v>0</v>
      </c>
      <c r="Q345" s="181"/>
      <c r="R345" s="182">
        <f>SUM(R346:R354)</f>
        <v>1.14698832</v>
      </c>
      <c r="S345" s="181"/>
      <c r="T345" s="183">
        <f>SUM(T346:T354)</f>
        <v>0</v>
      </c>
      <c r="AR345" s="184" t="s">
        <v>85</v>
      </c>
      <c r="AT345" s="185" t="s">
        <v>75</v>
      </c>
      <c r="AU345" s="185" t="s">
        <v>83</v>
      </c>
      <c r="AY345" s="184" t="s">
        <v>166</v>
      </c>
      <c r="BK345" s="186">
        <f>SUM(BK346:BK354)</f>
        <v>0</v>
      </c>
    </row>
    <row r="346" spans="1:65" s="2" customFormat="1" ht="24.2" customHeight="1">
      <c r="A346" s="32"/>
      <c r="B346" s="33"/>
      <c r="C346" s="187" t="s">
        <v>806</v>
      </c>
      <c r="D346" s="187" t="s">
        <v>167</v>
      </c>
      <c r="E346" s="188" t="s">
        <v>1301</v>
      </c>
      <c r="F346" s="189" t="s">
        <v>1302</v>
      </c>
      <c r="G346" s="190" t="s">
        <v>297</v>
      </c>
      <c r="H346" s="191">
        <v>96.24</v>
      </c>
      <c r="I346" s="192"/>
      <c r="J346" s="193">
        <f>ROUND(I346*H346,2)</f>
        <v>0</v>
      </c>
      <c r="K346" s="189" t="s">
        <v>274</v>
      </c>
      <c r="L346" s="37"/>
      <c r="M346" s="194" t="s">
        <v>1</v>
      </c>
      <c r="N346" s="195" t="s">
        <v>41</v>
      </c>
      <c r="O346" s="69"/>
      <c r="P346" s="196">
        <f>O346*H346</f>
        <v>0</v>
      </c>
      <c r="Q346" s="196">
        <v>7E-05</v>
      </c>
      <c r="R346" s="196">
        <f>Q346*H346</f>
        <v>0.006736799999999999</v>
      </c>
      <c r="S346" s="196">
        <v>0</v>
      </c>
      <c r="T346" s="197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98" t="s">
        <v>183</v>
      </c>
      <c r="AT346" s="198" t="s">
        <v>167</v>
      </c>
      <c r="AU346" s="198" t="s">
        <v>85</v>
      </c>
      <c r="AY346" s="15" t="s">
        <v>166</v>
      </c>
      <c r="BE346" s="199">
        <f>IF(N346="základní",J346,0)</f>
        <v>0</v>
      </c>
      <c r="BF346" s="199">
        <f>IF(N346="snížená",J346,0)</f>
        <v>0</v>
      </c>
      <c r="BG346" s="199">
        <f>IF(N346="zákl. přenesená",J346,0)</f>
        <v>0</v>
      </c>
      <c r="BH346" s="199">
        <f>IF(N346="sníž. přenesená",J346,0)</f>
        <v>0</v>
      </c>
      <c r="BI346" s="199">
        <f>IF(N346="nulová",J346,0)</f>
        <v>0</v>
      </c>
      <c r="BJ346" s="15" t="s">
        <v>83</v>
      </c>
      <c r="BK346" s="199">
        <f>ROUND(I346*H346,2)</f>
        <v>0</v>
      </c>
      <c r="BL346" s="15" t="s">
        <v>183</v>
      </c>
      <c r="BM346" s="198" t="s">
        <v>1303</v>
      </c>
    </row>
    <row r="347" spans="2:51" s="13" customFormat="1" ht="22.5">
      <c r="B347" s="200"/>
      <c r="C347" s="201"/>
      <c r="D347" s="202" t="s">
        <v>178</v>
      </c>
      <c r="E347" s="203" t="s">
        <v>1</v>
      </c>
      <c r="F347" s="204" t="s">
        <v>1188</v>
      </c>
      <c r="G347" s="201"/>
      <c r="H347" s="205">
        <v>96.24</v>
      </c>
      <c r="I347" s="206"/>
      <c r="J347" s="201"/>
      <c r="K347" s="201"/>
      <c r="L347" s="207"/>
      <c r="M347" s="208"/>
      <c r="N347" s="209"/>
      <c r="O347" s="209"/>
      <c r="P347" s="209"/>
      <c r="Q347" s="209"/>
      <c r="R347" s="209"/>
      <c r="S347" s="209"/>
      <c r="T347" s="210"/>
      <c r="AT347" s="211" t="s">
        <v>178</v>
      </c>
      <c r="AU347" s="211" t="s">
        <v>85</v>
      </c>
      <c r="AV347" s="13" t="s">
        <v>85</v>
      </c>
      <c r="AW347" s="13" t="s">
        <v>32</v>
      </c>
      <c r="AX347" s="13" t="s">
        <v>83</v>
      </c>
      <c r="AY347" s="211" t="s">
        <v>166</v>
      </c>
    </row>
    <row r="348" spans="1:65" s="2" customFormat="1" ht="24.2" customHeight="1">
      <c r="A348" s="32"/>
      <c r="B348" s="33"/>
      <c r="C348" s="187" t="s">
        <v>810</v>
      </c>
      <c r="D348" s="187" t="s">
        <v>167</v>
      </c>
      <c r="E348" s="188" t="s">
        <v>1304</v>
      </c>
      <c r="F348" s="189" t="s">
        <v>1305</v>
      </c>
      <c r="G348" s="190" t="s">
        <v>297</v>
      </c>
      <c r="H348" s="191">
        <v>96.24</v>
      </c>
      <c r="I348" s="192"/>
      <c r="J348" s="193">
        <f>ROUND(I348*H348,2)</f>
        <v>0</v>
      </c>
      <c r="K348" s="189" t="s">
        <v>274</v>
      </c>
      <c r="L348" s="37"/>
      <c r="M348" s="194" t="s">
        <v>1</v>
      </c>
      <c r="N348" s="195" t="s">
        <v>41</v>
      </c>
      <c r="O348" s="69"/>
      <c r="P348" s="196">
        <f>O348*H348</f>
        <v>0</v>
      </c>
      <c r="Q348" s="196">
        <v>0.0075</v>
      </c>
      <c r="R348" s="196">
        <f>Q348*H348</f>
        <v>0.7217999999999999</v>
      </c>
      <c r="S348" s="196">
        <v>0</v>
      </c>
      <c r="T348" s="197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98" t="s">
        <v>183</v>
      </c>
      <c r="AT348" s="198" t="s">
        <v>167</v>
      </c>
      <c r="AU348" s="198" t="s">
        <v>85</v>
      </c>
      <c r="AY348" s="15" t="s">
        <v>166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15" t="s">
        <v>83</v>
      </c>
      <c r="BK348" s="199">
        <f>ROUND(I348*H348,2)</f>
        <v>0</v>
      </c>
      <c r="BL348" s="15" t="s">
        <v>183</v>
      </c>
      <c r="BM348" s="198" t="s">
        <v>1306</v>
      </c>
    </row>
    <row r="349" spans="2:51" s="13" customFormat="1" ht="22.5">
      <c r="B349" s="200"/>
      <c r="C349" s="201"/>
      <c r="D349" s="202" t="s">
        <v>178</v>
      </c>
      <c r="E349" s="203" t="s">
        <v>1</v>
      </c>
      <c r="F349" s="204" t="s">
        <v>1188</v>
      </c>
      <c r="G349" s="201"/>
      <c r="H349" s="205">
        <v>96.24</v>
      </c>
      <c r="I349" s="206"/>
      <c r="J349" s="201"/>
      <c r="K349" s="201"/>
      <c r="L349" s="207"/>
      <c r="M349" s="208"/>
      <c r="N349" s="209"/>
      <c r="O349" s="209"/>
      <c r="P349" s="209"/>
      <c r="Q349" s="209"/>
      <c r="R349" s="209"/>
      <c r="S349" s="209"/>
      <c r="T349" s="210"/>
      <c r="AT349" s="211" t="s">
        <v>178</v>
      </c>
      <c r="AU349" s="211" t="s">
        <v>85</v>
      </c>
      <c r="AV349" s="13" t="s">
        <v>85</v>
      </c>
      <c r="AW349" s="13" t="s">
        <v>32</v>
      </c>
      <c r="AX349" s="13" t="s">
        <v>83</v>
      </c>
      <c r="AY349" s="211" t="s">
        <v>166</v>
      </c>
    </row>
    <row r="350" spans="1:65" s="2" customFormat="1" ht="21.75" customHeight="1">
      <c r="A350" s="32"/>
      <c r="B350" s="33"/>
      <c r="C350" s="187" t="s">
        <v>814</v>
      </c>
      <c r="D350" s="187" t="s">
        <v>167</v>
      </c>
      <c r="E350" s="188" t="s">
        <v>1307</v>
      </c>
      <c r="F350" s="189" t="s">
        <v>1308</v>
      </c>
      <c r="G350" s="190" t="s">
        <v>297</v>
      </c>
      <c r="H350" s="191">
        <v>96.24</v>
      </c>
      <c r="I350" s="192"/>
      <c r="J350" s="193">
        <f>ROUND(I350*H350,2)</f>
        <v>0</v>
      </c>
      <c r="K350" s="189" t="s">
        <v>274</v>
      </c>
      <c r="L350" s="37"/>
      <c r="M350" s="194" t="s">
        <v>1</v>
      </c>
      <c r="N350" s="195" t="s">
        <v>41</v>
      </c>
      <c r="O350" s="69"/>
      <c r="P350" s="196">
        <f>O350*H350</f>
        <v>0</v>
      </c>
      <c r="Q350" s="196">
        <v>0.0003</v>
      </c>
      <c r="R350" s="196">
        <f>Q350*H350</f>
        <v>0.028871999999999995</v>
      </c>
      <c r="S350" s="196">
        <v>0</v>
      </c>
      <c r="T350" s="197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98" t="s">
        <v>183</v>
      </c>
      <c r="AT350" s="198" t="s">
        <v>167</v>
      </c>
      <c r="AU350" s="198" t="s">
        <v>85</v>
      </c>
      <c r="AY350" s="15" t="s">
        <v>166</v>
      </c>
      <c r="BE350" s="199">
        <f>IF(N350="základní",J350,0)</f>
        <v>0</v>
      </c>
      <c r="BF350" s="199">
        <f>IF(N350="snížená",J350,0)</f>
        <v>0</v>
      </c>
      <c r="BG350" s="199">
        <f>IF(N350="zákl. přenesená",J350,0)</f>
        <v>0</v>
      </c>
      <c r="BH350" s="199">
        <f>IF(N350="sníž. přenesená",J350,0)</f>
        <v>0</v>
      </c>
      <c r="BI350" s="199">
        <f>IF(N350="nulová",J350,0)</f>
        <v>0</v>
      </c>
      <c r="BJ350" s="15" t="s">
        <v>83</v>
      </c>
      <c r="BK350" s="199">
        <f>ROUND(I350*H350,2)</f>
        <v>0</v>
      </c>
      <c r="BL350" s="15" t="s">
        <v>183</v>
      </c>
      <c r="BM350" s="198" t="s">
        <v>1309</v>
      </c>
    </row>
    <row r="351" spans="2:51" s="13" customFormat="1" ht="22.5">
      <c r="B351" s="200"/>
      <c r="C351" s="201"/>
      <c r="D351" s="202" t="s">
        <v>178</v>
      </c>
      <c r="E351" s="203" t="s">
        <v>1</v>
      </c>
      <c r="F351" s="204" t="s">
        <v>1188</v>
      </c>
      <c r="G351" s="201"/>
      <c r="H351" s="205">
        <v>96.24</v>
      </c>
      <c r="I351" s="206"/>
      <c r="J351" s="201"/>
      <c r="K351" s="201"/>
      <c r="L351" s="207"/>
      <c r="M351" s="208"/>
      <c r="N351" s="209"/>
      <c r="O351" s="209"/>
      <c r="P351" s="209"/>
      <c r="Q351" s="209"/>
      <c r="R351" s="209"/>
      <c r="S351" s="209"/>
      <c r="T351" s="210"/>
      <c r="AT351" s="211" t="s">
        <v>178</v>
      </c>
      <c r="AU351" s="211" t="s">
        <v>85</v>
      </c>
      <c r="AV351" s="13" t="s">
        <v>85</v>
      </c>
      <c r="AW351" s="13" t="s">
        <v>32</v>
      </c>
      <c r="AX351" s="13" t="s">
        <v>83</v>
      </c>
      <c r="AY351" s="211" t="s">
        <v>166</v>
      </c>
    </row>
    <row r="352" spans="1:65" s="2" customFormat="1" ht="44.25" customHeight="1">
      <c r="A352" s="32"/>
      <c r="B352" s="33"/>
      <c r="C352" s="219" t="s">
        <v>818</v>
      </c>
      <c r="D352" s="219" t="s">
        <v>345</v>
      </c>
      <c r="E352" s="220" t="s">
        <v>1310</v>
      </c>
      <c r="F352" s="221" t="s">
        <v>1311</v>
      </c>
      <c r="G352" s="222" t="s">
        <v>297</v>
      </c>
      <c r="H352" s="223">
        <v>105.864</v>
      </c>
      <c r="I352" s="224"/>
      <c r="J352" s="225">
        <f>ROUND(I352*H352,2)</f>
        <v>0</v>
      </c>
      <c r="K352" s="221" t="s">
        <v>274</v>
      </c>
      <c r="L352" s="226"/>
      <c r="M352" s="227" t="s">
        <v>1</v>
      </c>
      <c r="N352" s="228" t="s">
        <v>41</v>
      </c>
      <c r="O352" s="69"/>
      <c r="P352" s="196">
        <f>O352*H352</f>
        <v>0</v>
      </c>
      <c r="Q352" s="196">
        <v>0.00368</v>
      </c>
      <c r="R352" s="196">
        <f>Q352*H352</f>
        <v>0.38957952</v>
      </c>
      <c r="S352" s="196">
        <v>0</v>
      </c>
      <c r="T352" s="197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98" t="s">
        <v>440</v>
      </c>
      <c r="AT352" s="198" t="s">
        <v>345</v>
      </c>
      <c r="AU352" s="198" t="s">
        <v>85</v>
      </c>
      <c r="AY352" s="15" t="s">
        <v>166</v>
      </c>
      <c r="BE352" s="199">
        <f>IF(N352="základní",J352,0)</f>
        <v>0</v>
      </c>
      <c r="BF352" s="199">
        <f>IF(N352="snížená",J352,0)</f>
        <v>0</v>
      </c>
      <c r="BG352" s="199">
        <f>IF(N352="zákl. přenesená",J352,0)</f>
        <v>0</v>
      </c>
      <c r="BH352" s="199">
        <f>IF(N352="sníž. přenesená",J352,0)</f>
        <v>0</v>
      </c>
      <c r="BI352" s="199">
        <f>IF(N352="nulová",J352,0)</f>
        <v>0</v>
      </c>
      <c r="BJ352" s="15" t="s">
        <v>83</v>
      </c>
      <c r="BK352" s="199">
        <f>ROUND(I352*H352,2)</f>
        <v>0</v>
      </c>
      <c r="BL352" s="15" t="s">
        <v>183</v>
      </c>
      <c r="BM352" s="198" t="s">
        <v>1312</v>
      </c>
    </row>
    <row r="353" spans="2:51" s="13" customFormat="1" ht="11.25">
      <c r="B353" s="200"/>
      <c r="C353" s="201"/>
      <c r="D353" s="202" t="s">
        <v>178</v>
      </c>
      <c r="E353" s="201"/>
      <c r="F353" s="204" t="s">
        <v>1313</v>
      </c>
      <c r="G353" s="201"/>
      <c r="H353" s="205">
        <v>105.864</v>
      </c>
      <c r="I353" s="206"/>
      <c r="J353" s="201"/>
      <c r="K353" s="201"/>
      <c r="L353" s="207"/>
      <c r="M353" s="208"/>
      <c r="N353" s="209"/>
      <c r="O353" s="209"/>
      <c r="P353" s="209"/>
      <c r="Q353" s="209"/>
      <c r="R353" s="209"/>
      <c r="S353" s="209"/>
      <c r="T353" s="210"/>
      <c r="AT353" s="211" t="s">
        <v>178</v>
      </c>
      <c r="AU353" s="211" t="s">
        <v>85</v>
      </c>
      <c r="AV353" s="13" t="s">
        <v>85</v>
      </c>
      <c r="AW353" s="13" t="s">
        <v>4</v>
      </c>
      <c r="AX353" s="13" t="s">
        <v>83</v>
      </c>
      <c r="AY353" s="211" t="s">
        <v>166</v>
      </c>
    </row>
    <row r="354" spans="1:65" s="2" customFormat="1" ht="24.2" customHeight="1">
      <c r="A354" s="32"/>
      <c r="B354" s="33"/>
      <c r="C354" s="187" t="s">
        <v>822</v>
      </c>
      <c r="D354" s="187" t="s">
        <v>167</v>
      </c>
      <c r="E354" s="188" t="s">
        <v>1314</v>
      </c>
      <c r="F354" s="189" t="s">
        <v>1315</v>
      </c>
      <c r="G354" s="190" t="s">
        <v>697</v>
      </c>
      <c r="H354" s="229"/>
      <c r="I354" s="192"/>
      <c r="J354" s="193">
        <f>ROUND(I354*H354,2)</f>
        <v>0</v>
      </c>
      <c r="K354" s="189" t="s">
        <v>1316</v>
      </c>
      <c r="L354" s="37"/>
      <c r="M354" s="194" t="s">
        <v>1</v>
      </c>
      <c r="N354" s="195" t="s">
        <v>41</v>
      </c>
      <c r="O354" s="69"/>
      <c r="P354" s="196">
        <f>O354*H354</f>
        <v>0</v>
      </c>
      <c r="Q354" s="196">
        <v>0</v>
      </c>
      <c r="R354" s="196">
        <f>Q354*H354</f>
        <v>0</v>
      </c>
      <c r="S354" s="196">
        <v>0</v>
      </c>
      <c r="T354" s="197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98" t="s">
        <v>183</v>
      </c>
      <c r="AT354" s="198" t="s">
        <v>167</v>
      </c>
      <c r="AU354" s="198" t="s">
        <v>85</v>
      </c>
      <c r="AY354" s="15" t="s">
        <v>166</v>
      </c>
      <c r="BE354" s="199">
        <f>IF(N354="základní",J354,0)</f>
        <v>0</v>
      </c>
      <c r="BF354" s="199">
        <f>IF(N354="snížená",J354,0)</f>
        <v>0</v>
      </c>
      <c r="BG354" s="199">
        <f>IF(N354="zákl. přenesená",J354,0)</f>
        <v>0</v>
      </c>
      <c r="BH354" s="199">
        <f>IF(N354="sníž. přenesená",J354,0)</f>
        <v>0</v>
      </c>
      <c r="BI354" s="199">
        <f>IF(N354="nulová",J354,0)</f>
        <v>0</v>
      </c>
      <c r="BJ354" s="15" t="s">
        <v>83</v>
      </c>
      <c r="BK354" s="199">
        <f>ROUND(I354*H354,2)</f>
        <v>0</v>
      </c>
      <c r="BL354" s="15" t="s">
        <v>183</v>
      </c>
      <c r="BM354" s="198" t="s">
        <v>1317</v>
      </c>
    </row>
    <row r="355" spans="2:63" s="12" customFormat="1" ht="22.9" customHeight="1">
      <c r="B355" s="173"/>
      <c r="C355" s="174"/>
      <c r="D355" s="175" t="s">
        <v>75</v>
      </c>
      <c r="E355" s="212" t="s">
        <v>969</v>
      </c>
      <c r="F355" s="212" t="s">
        <v>970</v>
      </c>
      <c r="G355" s="174"/>
      <c r="H355" s="174"/>
      <c r="I355" s="177"/>
      <c r="J355" s="213">
        <f>BK355</f>
        <v>0</v>
      </c>
      <c r="K355" s="174"/>
      <c r="L355" s="179"/>
      <c r="M355" s="180"/>
      <c r="N355" s="181"/>
      <c r="O355" s="181"/>
      <c r="P355" s="182">
        <f>SUM(P356:P379)</f>
        <v>0</v>
      </c>
      <c r="Q355" s="181"/>
      <c r="R355" s="182">
        <f>SUM(R356:R379)</f>
        <v>1.5866079</v>
      </c>
      <c r="S355" s="181"/>
      <c r="T355" s="183">
        <f>SUM(T356:T379)</f>
        <v>0</v>
      </c>
      <c r="AR355" s="184" t="s">
        <v>85</v>
      </c>
      <c r="AT355" s="185" t="s">
        <v>75</v>
      </c>
      <c r="AU355" s="185" t="s">
        <v>83</v>
      </c>
      <c r="AY355" s="184" t="s">
        <v>166</v>
      </c>
      <c r="BK355" s="186">
        <f>SUM(BK356:BK379)</f>
        <v>0</v>
      </c>
    </row>
    <row r="356" spans="1:65" s="2" customFormat="1" ht="24.2" customHeight="1">
      <c r="A356" s="32"/>
      <c r="B356" s="33"/>
      <c r="C356" s="187" t="s">
        <v>826</v>
      </c>
      <c r="D356" s="187" t="s">
        <v>167</v>
      </c>
      <c r="E356" s="188" t="s">
        <v>972</v>
      </c>
      <c r="F356" s="189" t="s">
        <v>973</v>
      </c>
      <c r="G356" s="190" t="s">
        <v>297</v>
      </c>
      <c r="H356" s="191">
        <v>82.58</v>
      </c>
      <c r="I356" s="192"/>
      <c r="J356" s="193">
        <f>ROUND(I356*H356,2)</f>
        <v>0</v>
      </c>
      <c r="K356" s="189" t="s">
        <v>274</v>
      </c>
      <c r="L356" s="37"/>
      <c r="M356" s="194" t="s">
        <v>1</v>
      </c>
      <c r="N356" s="195" t="s">
        <v>41</v>
      </c>
      <c r="O356" s="69"/>
      <c r="P356" s="196">
        <f>O356*H356</f>
        <v>0</v>
      </c>
      <c r="Q356" s="196">
        <v>0.0052</v>
      </c>
      <c r="R356" s="196">
        <f>Q356*H356</f>
        <v>0.42941599999999996</v>
      </c>
      <c r="S356" s="196">
        <v>0</v>
      </c>
      <c r="T356" s="197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98" t="s">
        <v>183</v>
      </c>
      <c r="AT356" s="198" t="s">
        <v>167</v>
      </c>
      <c r="AU356" s="198" t="s">
        <v>85</v>
      </c>
      <c r="AY356" s="15" t="s">
        <v>166</v>
      </c>
      <c r="BE356" s="199">
        <f>IF(N356="základní",J356,0)</f>
        <v>0</v>
      </c>
      <c r="BF356" s="199">
        <f>IF(N356="snížená",J356,0)</f>
        <v>0</v>
      </c>
      <c r="BG356" s="199">
        <f>IF(N356="zákl. přenesená",J356,0)</f>
        <v>0</v>
      </c>
      <c r="BH356" s="199">
        <f>IF(N356="sníž. přenesená",J356,0)</f>
        <v>0</v>
      </c>
      <c r="BI356" s="199">
        <f>IF(N356="nulová",J356,0)</f>
        <v>0</v>
      </c>
      <c r="BJ356" s="15" t="s">
        <v>83</v>
      </c>
      <c r="BK356" s="199">
        <f>ROUND(I356*H356,2)</f>
        <v>0</v>
      </c>
      <c r="BL356" s="15" t="s">
        <v>183</v>
      </c>
      <c r="BM356" s="198" t="s">
        <v>974</v>
      </c>
    </row>
    <row r="357" spans="2:51" s="13" customFormat="1" ht="11.25">
      <c r="B357" s="200"/>
      <c r="C357" s="201"/>
      <c r="D357" s="202" t="s">
        <v>178</v>
      </c>
      <c r="E357" s="203" t="s">
        <v>1</v>
      </c>
      <c r="F357" s="204" t="s">
        <v>1318</v>
      </c>
      <c r="G357" s="201"/>
      <c r="H357" s="205">
        <v>17.8</v>
      </c>
      <c r="I357" s="206"/>
      <c r="J357" s="201"/>
      <c r="K357" s="201"/>
      <c r="L357" s="207"/>
      <c r="M357" s="208"/>
      <c r="N357" s="209"/>
      <c r="O357" s="209"/>
      <c r="P357" s="209"/>
      <c r="Q357" s="209"/>
      <c r="R357" s="209"/>
      <c r="S357" s="209"/>
      <c r="T357" s="210"/>
      <c r="AT357" s="211" t="s">
        <v>178</v>
      </c>
      <c r="AU357" s="211" t="s">
        <v>85</v>
      </c>
      <c r="AV357" s="13" t="s">
        <v>85</v>
      </c>
      <c r="AW357" s="13" t="s">
        <v>32</v>
      </c>
      <c r="AX357" s="13" t="s">
        <v>76</v>
      </c>
      <c r="AY357" s="211" t="s">
        <v>166</v>
      </c>
    </row>
    <row r="358" spans="2:51" s="13" customFormat="1" ht="11.25">
      <c r="B358" s="200"/>
      <c r="C358" s="201"/>
      <c r="D358" s="202" t="s">
        <v>178</v>
      </c>
      <c r="E358" s="203" t="s">
        <v>1</v>
      </c>
      <c r="F358" s="204" t="s">
        <v>1319</v>
      </c>
      <c r="G358" s="201"/>
      <c r="H358" s="205">
        <v>6</v>
      </c>
      <c r="I358" s="206"/>
      <c r="J358" s="201"/>
      <c r="K358" s="201"/>
      <c r="L358" s="207"/>
      <c r="M358" s="208"/>
      <c r="N358" s="209"/>
      <c r="O358" s="209"/>
      <c r="P358" s="209"/>
      <c r="Q358" s="209"/>
      <c r="R358" s="209"/>
      <c r="S358" s="209"/>
      <c r="T358" s="210"/>
      <c r="AT358" s="211" t="s">
        <v>178</v>
      </c>
      <c r="AU358" s="211" t="s">
        <v>85</v>
      </c>
      <c r="AV358" s="13" t="s">
        <v>85</v>
      </c>
      <c r="AW358" s="13" t="s">
        <v>32</v>
      </c>
      <c r="AX358" s="13" t="s">
        <v>76</v>
      </c>
      <c r="AY358" s="211" t="s">
        <v>166</v>
      </c>
    </row>
    <row r="359" spans="2:51" s="13" customFormat="1" ht="11.25">
      <c r="B359" s="200"/>
      <c r="C359" s="201"/>
      <c r="D359" s="202" t="s">
        <v>178</v>
      </c>
      <c r="E359" s="203" t="s">
        <v>1</v>
      </c>
      <c r="F359" s="204" t="s">
        <v>1320</v>
      </c>
      <c r="G359" s="201"/>
      <c r="H359" s="205">
        <v>15.6</v>
      </c>
      <c r="I359" s="206"/>
      <c r="J359" s="201"/>
      <c r="K359" s="201"/>
      <c r="L359" s="207"/>
      <c r="M359" s="208"/>
      <c r="N359" s="209"/>
      <c r="O359" s="209"/>
      <c r="P359" s="209"/>
      <c r="Q359" s="209"/>
      <c r="R359" s="209"/>
      <c r="S359" s="209"/>
      <c r="T359" s="210"/>
      <c r="AT359" s="211" t="s">
        <v>178</v>
      </c>
      <c r="AU359" s="211" t="s">
        <v>85</v>
      </c>
      <c r="AV359" s="13" t="s">
        <v>85</v>
      </c>
      <c r="AW359" s="13" t="s">
        <v>32</v>
      </c>
      <c r="AX359" s="13" t="s">
        <v>76</v>
      </c>
      <c r="AY359" s="211" t="s">
        <v>166</v>
      </c>
    </row>
    <row r="360" spans="2:51" s="13" customFormat="1" ht="11.25">
      <c r="B360" s="200"/>
      <c r="C360" s="201"/>
      <c r="D360" s="202" t="s">
        <v>178</v>
      </c>
      <c r="E360" s="203" t="s">
        <v>1</v>
      </c>
      <c r="F360" s="204" t="s">
        <v>1321</v>
      </c>
      <c r="G360" s="201"/>
      <c r="H360" s="205">
        <v>4.5</v>
      </c>
      <c r="I360" s="206"/>
      <c r="J360" s="201"/>
      <c r="K360" s="201"/>
      <c r="L360" s="207"/>
      <c r="M360" s="208"/>
      <c r="N360" s="209"/>
      <c r="O360" s="209"/>
      <c r="P360" s="209"/>
      <c r="Q360" s="209"/>
      <c r="R360" s="209"/>
      <c r="S360" s="209"/>
      <c r="T360" s="210"/>
      <c r="AT360" s="211" t="s">
        <v>178</v>
      </c>
      <c r="AU360" s="211" t="s">
        <v>85</v>
      </c>
      <c r="AV360" s="13" t="s">
        <v>85</v>
      </c>
      <c r="AW360" s="13" t="s">
        <v>32</v>
      </c>
      <c r="AX360" s="13" t="s">
        <v>76</v>
      </c>
      <c r="AY360" s="211" t="s">
        <v>166</v>
      </c>
    </row>
    <row r="361" spans="2:51" s="13" customFormat="1" ht="11.25">
      <c r="B361" s="200"/>
      <c r="C361" s="201"/>
      <c r="D361" s="202" t="s">
        <v>178</v>
      </c>
      <c r="E361" s="203" t="s">
        <v>1</v>
      </c>
      <c r="F361" s="204" t="s">
        <v>1322</v>
      </c>
      <c r="G361" s="201"/>
      <c r="H361" s="205">
        <v>3.9</v>
      </c>
      <c r="I361" s="206"/>
      <c r="J361" s="201"/>
      <c r="K361" s="201"/>
      <c r="L361" s="207"/>
      <c r="M361" s="208"/>
      <c r="N361" s="209"/>
      <c r="O361" s="209"/>
      <c r="P361" s="209"/>
      <c r="Q361" s="209"/>
      <c r="R361" s="209"/>
      <c r="S361" s="209"/>
      <c r="T361" s="210"/>
      <c r="AT361" s="211" t="s">
        <v>178</v>
      </c>
      <c r="AU361" s="211" t="s">
        <v>85</v>
      </c>
      <c r="AV361" s="13" t="s">
        <v>85</v>
      </c>
      <c r="AW361" s="13" t="s">
        <v>32</v>
      </c>
      <c r="AX361" s="13" t="s">
        <v>76</v>
      </c>
      <c r="AY361" s="211" t="s">
        <v>166</v>
      </c>
    </row>
    <row r="362" spans="2:51" s="13" customFormat="1" ht="11.25">
      <c r="B362" s="200"/>
      <c r="C362" s="201"/>
      <c r="D362" s="202" t="s">
        <v>178</v>
      </c>
      <c r="E362" s="203" t="s">
        <v>1</v>
      </c>
      <c r="F362" s="204" t="s">
        <v>1323</v>
      </c>
      <c r="G362" s="201"/>
      <c r="H362" s="205">
        <v>9.6</v>
      </c>
      <c r="I362" s="206"/>
      <c r="J362" s="201"/>
      <c r="K362" s="201"/>
      <c r="L362" s="207"/>
      <c r="M362" s="208"/>
      <c r="N362" s="209"/>
      <c r="O362" s="209"/>
      <c r="P362" s="209"/>
      <c r="Q362" s="209"/>
      <c r="R362" s="209"/>
      <c r="S362" s="209"/>
      <c r="T362" s="210"/>
      <c r="AT362" s="211" t="s">
        <v>178</v>
      </c>
      <c r="AU362" s="211" t="s">
        <v>85</v>
      </c>
      <c r="AV362" s="13" t="s">
        <v>85</v>
      </c>
      <c r="AW362" s="13" t="s">
        <v>32</v>
      </c>
      <c r="AX362" s="13" t="s">
        <v>76</v>
      </c>
      <c r="AY362" s="211" t="s">
        <v>166</v>
      </c>
    </row>
    <row r="363" spans="2:51" s="13" customFormat="1" ht="11.25">
      <c r="B363" s="200"/>
      <c r="C363" s="201"/>
      <c r="D363" s="202" t="s">
        <v>178</v>
      </c>
      <c r="E363" s="203" t="s">
        <v>1</v>
      </c>
      <c r="F363" s="204" t="s">
        <v>1324</v>
      </c>
      <c r="G363" s="201"/>
      <c r="H363" s="205">
        <v>9.4</v>
      </c>
      <c r="I363" s="206"/>
      <c r="J363" s="201"/>
      <c r="K363" s="201"/>
      <c r="L363" s="207"/>
      <c r="M363" s="208"/>
      <c r="N363" s="209"/>
      <c r="O363" s="209"/>
      <c r="P363" s="209"/>
      <c r="Q363" s="209"/>
      <c r="R363" s="209"/>
      <c r="S363" s="209"/>
      <c r="T363" s="210"/>
      <c r="AT363" s="211" t="s">
        <v>178</v>
      </c>
      <c r="AU363" s="211" t="s">
        <v>85</v>
      </c>
      <c r="AV363" s="13" t="s">
        <v>85</v>
      </c>
      <c r="AW363" s="13" t="s">
        <v>32</v>
      </c>
      <c r="AX363" s="13" t="s">
        <v>76</v>
      </c>
      <c r="AY363" s="211" t="s">
        <v>166</v>
      </c>
    </row>
    <row r="364" spans="2:51" s="13" customFormat="1" ht="11.25">
      <c r="B364" s="200"/>
      <c r="C364" s="201"/>
      <c r="D364" s="202" t="s">
        <v>178</v>
      </c>
      <c r="E364" s="203" t="s">
        <v>1</v>
      </c>
      <c r="F364" s="204" t="s">
        <v>1325</v>
      </c>
      <c r="G364" s="201"/>
      <c r="H364" s="205">
        <v>12.38</v>
      </c>
      <c r="I364" s="206"/>
      <c r="J364" s="201"/>
      <c r="K364" s="201"/>
      <c r="L364" s="207"/>
      <c r="M364" s="208"/>
      <c r="N364" s="209"/>
      <c r="O364" s="209"/>
      <c r="P364" s="209"/>
      <c r="Q364" s="209"/>
      <c r="R364" s="209"/>
      <c r="S364" s="209"/>
      <c r="T364" s="210"/>
      <c r="AT364" s="211" t="s">
        <v>178</v>
      </c>
      <c r="AU364" s="211" t="s">
        <v>85</v>
      </c>
      <c r="AV364" s="13" t="s">
        <v>85</v>
      </c>
      <c r="AW364" s="13" t="s">
        <v>32</v>
      </c>
      <c r="AX364" s="13" t="s">
        <v>76</v>
      </c>
      <c r="AY364" s="211" t="s">
        <v>166</v>
      </c>
    </row>
    <row r="365" spans="2:51" s="13" customFormat="1" ht="11.25">
      <c r="B365" s="200"/>
      <c r="C365" s="201"/>
      <c r="D365" s="202" t="s">
        <v>178</v>
      </c>
      <c r="E365" s="203" t="s">
        <v>1</v>
      </c>
      <c r="F365" s="204" t="s">
        <v>1326</v>
      </c>
      <c r="G365" s="201"/>
      <c r="H365" s="205">
        <v>3.4</v>
      </c>
      <c r="I365" s="206"/>
      <c r="J365" s="201"/>
      <c r="K365" s="201"/>
      <c r="L365" s="207"/>
      <c r="M365" s="208"/>
      <c r="N365" s="209"/>
      <c r="O365" s="209"/>
      <c r="P365" s="209"/>
      <c r="Q365" s="209"/>
      <c r="R365" s="209"/>
      <c r="S365" s="209"/>
      <c r="T365" s="210"/>
      <c r="AT365" s="211" t="s">
        <v>178</v>
      </c>
      <c r="AU365" s="211" t="s">
        <v>85</v>
      </c>
      <c r="AV365" s="13" t="s">
        <v>85</v>
      </c>
      <c r="AW365" s="13" t="s">
        <v>32</v>
      </c>
      <c r="AX365" s="13" t="s">
        <v>76</v>
      </c>
      <c r="AY365" s="211" t="s">
        <v>166</v>
      </c>
    </row>
    <row r="366" spans="1:65" s="2" customFormat="1" ht="16.5" customHeight="1">
      <c r="A366" s="32"/>
      <c r="B366" s="33"/>
      <c r="C366" s="219" t="s">
        <v>830</v>
      </c>
      <c r="D366" s="219" t="s">
        <v>345</v>
      </c>
      <c r="E366" s="220" t="s">
        <v>991</v>
      </c>
      <c r="F366" s="221" t="s">
        <v>992</v>
      </c>
      <c r="G366" s="222" t="s">
        <v>297</v>
      </c>
      <c r="H366" s="223">
        <v>90.838</v>
      </c>
      <c r="I366" s="224"/>
      <c r="J366" s="225">
        <f>ROUND(I366*H366,2)</f>
        <v>0</v>
      </c>
      <c r="K366" s="221" t="s">
        <v>274</v>
      </c>
      <c r="L366" s="226"/>
      <c r="M366" s="227" t="s">
        <v>1</v>
      </c>
      <c r="N366" s="228" t="s">
        <v>41</v>
      </c>
      <c r="O366" s="69"/>
      <c r="P366" s="196">
        <f>O366*H366</f>
        <v>0</v>
      </c>
      <c r="Q366" s="196">
        <v>0.0126</v>
      </c>
      <c r="R366" s="196">
        <f>Q366*H366</f>
        <v>1.1445588</v>
      </c>
      <c r="S366" s="196">
        <v>0</v>
      </c>
      <c r="T366" s="197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98" t="s">
        <v>440</v>
      </c>
      <c r="AT366" s="198" t="s">
        <v>345</v>
      </c>
      <c r="AU366" s="198" t="s">
        <v>85</v>
      </c>
      <c r="AY366" s="15" t="s">
        <v>166</v>
      </c>
      <c r="BE366" s="199">
        <f>IF(N366="základní",J366,0)</f>
        <v>0</v>
      </c>
      <c r="BF366" s="199">
        <f>IF(N366="snížená",J366,0)</f>
        <v>0</v>
      </c>
      <c r="BG366" s="199">
        <f>IF(N366="zákl. přenesená",J366,0)</f>
        <v>0</v>
      </c>
      <c r="BH366" s="199">
        <f>IF(N366="sníž. přenesená",J366,0)</f>
        <v>0</v>
      </c>
      <c r="BI366" s="199">
        <f>IF(N366="nulová",J366,0)</f>
        <v>0</v>
      </c>
      <c r="BJ366" s="15" t="s">
        <v>83</v>
      </c>
      <c r="BK366" s="199">
        <f>ROUND(I366*H366,2)</f>
        <v>0</v>
      </c>
      <c r="BL366" s="15" t="s">
        <v>183</v>
      </c>
      <c r="BM366" s="198" t="s">
        <v>993</v>
      </c>
    </row>
    <row r="367" spans="2:51" s="13" customFormat="1" ht="11.25">
      <c r="B367" s="200"/>
      <c r="C367" s="201"/>
      <c r="D367" s="202" t="s">
        <v>178</v>
      </c>
      <c r="E367" s="201"/>
      <c r="F367" s="204" t="s">
        <v>1327</v>
      </c>
      <c r="G367" s="201"/>
      <c r="H367" s="205">
        <v>90.838</v>
      </c>
      <c r="I367" s="206"/>
      <c r="J367" s="201"/>
      <c r="K367" s="201"/>
      <c r="L367" s="207"/>
      <c r="M367" s="208"/>
      <c r="N367" s="209"/>
      <c r="O367" s="209"/>
      <c r="P367" s="209"/>
      <c r="Q367" s="209"/>
      <c r="R367" s="209"/>
      <c r="S367" s="209"/>
      <c r="T367" s="210"/>
      <c r="AT367" s="211" t="s">
        <v>178</v>
      </c>
      <c r="AU367" s="211" t="s">
        <v>85</v>
      </c>
      <c r="AV367" s="13" t="s">
        <v>85</v>
      </c>
      <c r="AW367" s="13" t="s">
        <v>4</v>
      </c>
      <c r="AX367" s="13" t="s">
        <v>83</v>
      </c>
      <c r="AY367" s="211" t="s">
        <v>166</v>
      </c>
    </row>
    <row r="368" spans="1:65" s="2" customFormat="1" ht="24.2" customHeight="1">
      <c r="A368" s="32"/>
      <c r="B368" s="33"/>
      <c r="C368" s="187" t="s">
        <v>834</v>
      </c>
      <c r="D368" s="187" t="s">
        <v>167</v>
      </c>
      <c r="E368" s="188" t="s">
        <v>996</v>
      </c>
      <c r="F368" s="189" t="s">
        <v>997</v>
      </c>
      <c r="G368" s="190" t="s">
        <v>297</v>
      </c>
      <c r="H368" s="191">
        <v>82.58</v>
      </c>
      <c r="I368" s="192"/>
      <c r="J368" s="193">
        <f>ROUND(I368*H368,2)</f>
        <v>0</v>
      </c>
      <c r="K368" s="189" t="s">
        <v>274</v>
      </c>
      <c r="L368" s="37"/>
      <c r="M368" s="194" t="s">
        <v>1</v>
      </c>
      <c r="N368" s="195" t="s">
        <v>41</v>
      </c>
      <c r="O368" s="69"/>
      <c r="P368" s="196">
        <f>O368*H368</f>
        <v>0</v>
      </c>
      <c r="Q368" s="196">
        <v>0</v>
      </c>
      <c r="R368" s="196">
        <f>Q368*H368</f>
        <v>0</v>
      </c>
      <c r="S368" s="196">
        <v>0</v>
      </c>
      <c r="T368" s="197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98" t="s">
        <v>183</v>
      </c>
      <c r="AT368" s="198" t="s">
        <v>167</v>
      </c>
      <c r="AU368" s="198" t="s">
        <v>85</v>
      </c>
      <c r="AY368" s="15" t="s">
        <v>166</v>
      </c>
      <c r="BE368" s="199">
        <f>IF(N368="základní",J368,0)</f>
        <v>0</v>
      </c>
      <c r="BF368" s="199">
        <f>IF(N368="snížená",J368,0)</f>
        <v>0</v>
      </c>
      <c r="BG368" s="199">
        <f>IF(N368="zákl. přenesená",J368,0)</f>
        <v>0</v>
      </c>
      <c r="BH368" s="199">
        <f>IF(N368="sníž. přenesená",J368,0)</f>
        <v>0</v>
      </c>
      <c r="BI368" s="199">
        <f>IF(N368="nulová",J368,0)</f>
        <v>0</v>
      </c>
      <c r="BJ368" s="15" t="s">
        <v>83</v>
      </c>
      <c r="BK368" s="199">
        <f>ROUND(I368*H368,2)</f>
        <v>0</v>
      </c>
      <c r="BL368" s="15" t="s">
        <v>183</v>
      </c>
      <c r="BM368" s="198" t="s">
        <v>998</v>
      </c>
    </row>
    <row r="369" spans="1:65" s="2" customFormat="1" ht="16.5" customHeight="1">
      <c r="A369" s="32"/>
      <c r="B369" s="33"/>
      <c r="C369" s="187" t="s">
        <v>838</v>
      </c>
      <c r="D369" s="187" t="s">
        <v>167</v>
      </c>
      <c r="E369" s="188" t="s">
        <v>1000</v>
      </c>
      <c r="F369" s="189" t="s">
        <v>1001</v>
      </c>
      <c r="G369" s="190" t="s">
        <v>382</v>
      </c>
      <c r="H369" s="191">
        <v>6</v>
      </c>
      <c r="I369" s="192"/>
      <c r="J369" s="193">
        <f>ROUND(I369*H369,2)</f>
        <v>0</v>
      </c>
      <c r="K369" s="189" t="s">
        <v>1</v>
      </c>
      <c r="L369" s="37"/>
      <c r="M369" s="194" t="s">
        <v>1</v>
      </c>
      <c r="N369" s="195" t="s">
        <v>41</v>
      </c>
      <c r="O369" s="69"/>
      <c r="P369" s="196">
        <f>O369*H369</f>
        <v>0</v>
      </c>
      <c r="Q369" s="196">
        <v>0.00031</v>
      </c>
      <c r="R369" s="196">
        <f>Q369*H369</f>
        <v>0.00186</v>
      </c>
      <c r="S369" s="196">
        <v>0</v>
      </c>
      <c r="T369" s="197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98" t="s">
        <v>183</v>
      </c>
      <c r="AT369" s="198" t="s">
        <v>167</v>
      </c>
      <c r="AU369" s="198" t="s">
        <v>85</v>
      </c>
      <c r="AY369" s="15" t="s">
        <v>166</v>
      </c>
      <c r="BE369" s="199">
        <f>IF(N369="základní",J369,0)</f>
        <v>0</v>
      </c>
      <c r="BF369" s="199">
        <f>IF(N369="snížená",J369,0)</f>
        <v>0</v>
      </c>
      <c r="BG369" s="199">
        <f>IF(N369="zákl. přenesená",J369,0)</f>
        <v>0</v>
      </c>
      <c r="BH369" s="199">
        <f>IF(N369="sníž. přenesená",J369,0)</f>
        <v>0</v>
      </c>
      <c r="BI369" s="199">
        <f>IF(N369="nulová",J369,0)</f>
        <v>0</v>
      </c>
      <c r="BJ369" s="15" t="s">
        <v>83</v>
      </c>
      <c r="BK369" s="199">
        <f>ROUND(I369*H369,2)</f>
        <v>0</v>
      </c>
      <c r="BL369" s="15" t="s">
        <v>183</v>
      </c>
      <c r="BM369" s="198" t="s">
        <v>1002</v>
      </c>
    </row>
    <row r="370" spans="2:51" s="13" customFormat="1" ht="11.25">
      <c r="B370" s="200"/>
      <c r="C370" s="201"/>
      <c r="D370" s="202" t="s">
        <v>178</v>
      </c>
      <c r="E370" s="203" t="s">
        <v>1</v>
      </c>
      <c r="F370" s="204" t="s">
        <v>1328</v>
      </c>
      <c r="G370" s="201"/>
      <c r="H370" s="205">
        <v>6</v>
      </c>
      <c r="I370" s="206"/>
      <c r="J370" s="201"/>
      <c r="K370" s="201"/>
      <c r="L370" s="207"/>
      <c r="M370" s="208"/>
      <c r="N370" s="209"/>
      <c r="O370" s="209"/>
      <c r="P370" s="209"/>
      <c r="Q370" s="209"/>
      <c r="R370" s="209"/>
      <c r="S370" s="209"/>
      <c r="T370" s="210"/>
      <c r="AT370" s="211" t="s">
        <v>178</v>
      </c>
      <c r="AU370" s="211" t="s">
        <v>85</v>
      </c>
      <c r="AV370" s="13" t="s">
        <v>85</v>
      </c>
      <c r="AW370" s="13" t="s">
        <v>32</v>
      </c>
      <c r="AX370" s="13" t="s">
        <v>83</v>
      </c>
      <c r="AY370" s="211" t="s">
        <v>166</v>
      </c>
    </row>
    <row r="371" spans="1:65" s="2" customFormat="1" ht="21.75" customHeight="1">
      <c r="A371" s="32"/>
      <c r="B371" s="33"/>
      <c r="C371" s="187" t="s">
        <v>92</v>
      </c>
      <c r="D371" s="187" t="s">
        <v>167</v>
      </c>
      <c r="E371" s="188" t="s">
        <v>1005</v>
      </c>
      <c r="F371" s="189" t="s">
        <v>1006</v>
      </c>
      <c r="G371" s="190" t="s">
        <v>382</v>
      </c>
      <c r="H371" s="191">
        <v>32.39</v>
      </c>
      <c r="I371" s="192"/>
      <c r="J371" s="193">
        <f>ROUND(I371*H371,2)</f>
        <v>0</v>
      </c>
      <c r="K371" s="189" t="s">
        <v>1</v>
      </c>
      <c r="L371" s="37"/>
      <c r="M371" s="194" t="s">
        <v>1</v>
      </c>
      <c r="N371" s="195" t="s">
        <v>41</v>
      </c>
      <c r="O371" s="69"/>
      <c r="P371" s="196">
        <f>O371*H371</f>
        <v>0</v>
      </c>
      <c r="Q371" s="196">
        <v>0.00026</v>
      </c>
      <c r="R371" s="196">
        <f>Q371*H371</f>
        <v>0.008421399999999999</v>
      </c>
      <c r="S371" s="196">
        <v>0</v>
      </c>
      <c r="T371" s="197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98" t="s">
        <v>183</v>
      </c>
      <c r="AT371" s="198" t="s">
        <v>167</v>
      </c>
      <c r="AU371" s="198" t="s">
        <v>85</v>
      </c>
      <c r="AY371" s="15" t="s">
        <v>166</v>
      </c>
      <c r="BE371" s="199">
        <f>IF(N371="základní",J371,0)</f>
        <v>0</v>
      </c>
      <c r="BF371" s="199">
        <f>IF(N371="snížená",J371,0)</f>
        <v>0</v>
      </c>
      <c r="BG371" s="199">
        <f>IF(N371="zákl. přenesená",J371,0)</f>
        <v>0</v>
      </c>
      <c r="BH371" s="199">
        <f>IF(N371="sníž. přenesená",J371,0)</f>
        <v>0</v>
      </c>
      <c r="BI371" s="199">
        <f>IF(N371="nulová",J371,0)</f>
        <v>0</v>
      </c>
      <c r="BJ371" s="15" t="s">
        <v>83</v>
      </c>
      <c r="BK371" s="199">
        <f>ROUND(I371*H371,2)</f>
        <v>0</v>
      </c>
      <c r="BL371" s="15" t="s">
        <v>183</v>
      </c>
      <c r="BM371" s="198" t="s">
        <v>1007</v>
      </c>
    </row>
    <row r="372" spans="2:51" s="13" customFormat="1" ht="11.25">
      <c r="B372" s="200"/>
      <c r="C372" s="201"/>
      <c r="D372" s="202" t="s">
        <v>178</v>
      </c>
      <c r="E372" s="203" t="s">
        <v>1</v>
      </c>
      <c r="F372" s="204" t="s">
        <v>1329</v>
      </c>
      <c r="G372" s="201"/>
      <c r="H372" s="205">
        <v>8.9</v>
      </c>
      <c r="I372" s="206"/>
      <c r="J372" s="201"/>
      <c r="K372" s="201"/>
      <c r="L372" s="207"/>
      <c r="M372" s="208"/>
      <c r="N372" s="209"/>
      <c r="O372" s="209"/>
      <c r="P372" s="209"/>
      <c r="Q372" s="209"/>
      <c r="R372" s="209"/>
      <c r="S372" s="209"/>
      <c r="T372" s="210"/>
      <c r="AT372" s="211" t="s">
        <v>178</v>
      </c>
      <c r="AU372" s="211" t="s">
        <v>85</v>
      </c>
      <c r="AV372" s="13" t="s">
        <v>85</v>
      </c>
      <c r="AW372" s="13" t="s">
        <v>32</v>
      </c>
      <c r="AX372" s="13" t="s">
        <v>76</v>
      </c>
      <c r="AY372" s="211" t="s">
        <v>166</v>
      </c>
    </row>
    <row r="373" spans="2:51" s="13" customFormat="1" ht="11.25">
      <c r="B373" s="200"/>
      <c r="C373" s="201"/>
      <c r="D373" s="202" t="s">
        <v>178</v>
      </c>
      <c r="E373" s="203" t="s">
        <v>1</v>
      </c>
      <c r="F373" s="204" t="s">
        <v>1330</v>
      </c>
      <c r="G373" s="201"/>
      <c r="H373" s="205">
        <v>7.8</v>
      </c>
      <c r="I373" s="206"/>
      <c r="J373" s="201"/>
      <c r="K373" s="201"/>
      <c r="L373" s="207"/>
      <c r="M373" s="208"/>
      <c r="N373" s="209"/>
      <c r="O373" s="209"/>
      <c r="P373" s="209"/>
      <c r="Q373" s="209"/>
      <c r="R373" s="209"/>
      <c r="S373" s="209"/>
      <c r="T373" s="210"/>
      <c r="AT373" s="211" t="s">
        <v>178</v>
      </c>
      <c r="AU373" s="211" t="s">
        <v>85</v>
      </c>
      <c r="AV373" s="13" t="s">
        <v>85</v>
      </c>
      <c r="AW373" s="13" t="s">
        <v>32</v>
      </c>
      <c r="AX373" s="13" t="s">
        <v>76</v>
      </c>
      <c r="AY373" s="211" t="s">
        <v>166</v>
      </c>
    </row>
    <row r="374" spans="2:51" s="13" customFormat="1" ht="11.25">
      <c r="B374" s="200"/>
      <c r="C374" s="201"/>
      <c r="D374" s="202" t="s">
        <v>178</v>
      </c>
      <c r="E374" s="203" t="s">
        <v>1</v>
      </c>
      <c r="F374" s="204" t="s">
        <v>1331</v>
      </c>
      <c r="G374" s="201"/>
      <c r="H374" s="205">
        <v>4.8</v>
      </c>
      <c r="I374" s="206"/>
      <c r="J374" s="201"/>
      <c r="K374" s="201"/>
      <c r="L374" s="207"/>
      <c r="M374" s="208"/>
      <c r="N374" s="209"/>
      <c r="O374" s="209"/>
      <c r="P374" s="209"/>
      <c r="Q374" s="209"/>
      <c r="R374" s="209"/>
      <c r="S374" s="209"/>
      <c r="T374" s="210"/>
      <c r="AT374" s="211" t="s">
        <v>178</v>
      </c>
      <c r="AU374" s="211" t="s">
        <v>85</v>
      </c>
      <c r="AV374" s="13" t="s">
        <v>85</v>
      </c>
      <c r="AW374" s="13" t="s">
        <v>32</v>
      </c>
      <c r="AX374" s="13" t="s">
        <v>76</v>
      </c>
      <c r="AY374" s="211" t="s">
        <v>166</v>
      </c>
    </row>
    <row r="375" spans="2:51" s="13" customFormat="1" ht="11.25">
      <c r="B375" s="200"/>
      <c r="C375" s="201"/>
      <c r="D375" s="202" t="s">
        <v>178</v>
      </c>
      <c r="E375" s="203" t="s">
        <v>1</v>
      </c>
      <c r="F375" s="204" t="s">
        <v>1332</v>
      </c>
      <c r="G375" s="201"/>
      <c r="H375" s="205">
        <v>4.7</v>
      </c>
      <c r="I375" s="206"/>
      <c r="J375" s="201"/>
      <c r="K375" s="201"/>
      <c r="L375" s="207"/>
      <c r="M375" s="208"/>
      <c r="N375" s="209"/>
      <c r="O375" s="209"/>
      <c r="P375" s="209"/>
      <c r="Q375" s="209"/>
      <c r="R375" s="209"/>
      <c r="S375" s="209"/>
      <c r="T375" s="210"/>
      <c r="AT375" s="211" t="s">
        <v>178</v>
      </c>
      <c r="AU375" s="211" t="s">
        <v>85</v>
      </c>
      <c r="AV375" s="13" t="s">
        <v>85</v>
      </c>
      <c r="AW375" s="13" t="s">
        <v>32</v>
      </c>
      <c r="AX375" s="13" t="s">
        <v>76</v>
      </c>
      <c r="AY375" s="211" t="s">
        <v>166</v>
      </c>
    </row>
    <row r="376" spans="2:51" s="13" customFormat="1" ht="11.25">
      <c r="B376" s="200"/>
      <c r="C376" s="201"/>
      <c r="D376" s="202" t="s">
        <v>178</v>
      </c>
      <c r="E376" s="203" t="s">
        <v>1</v>
      </c>
      <c r="F376" s="204" t="s">
        <v>1333</v>
      </c>
      <c r="G376" s="201"/>
      <c r="H376" s="205">
        <v>6.19</v>
      </c>
      <c r="I376" s="206"/>
      <c r="J376" s="201"/>
      <c r="K376" s="201"/>
      <c r="L376" s="207"/>
      <c r="M376" s="208"/>
      <c r="N376" s="209"/>
      <c r="O376" s="209"/>
      <c r="P376" s="209"/>
      <c r="Q376" s="209"/>
      <c r="R376" s="209"/>
      <c r="S376" s="209"/>
      <c r="T376" s="210"/>
      <c r="AT376" s="211" t="s">
        <v>178</v>
      </c>
      <c r="AU376" s="211" t="s">
        <v>85</v>
      </c>
      <c r="AV376" s="13" t="s">
        <v>85</v>
      </c>
      <c r="AW376" s="13" t="s">
        <v>32</v>
      </c>
      <c r="AX376" s="13" t="s">
        <v>76</v>
      </c>
      <c r="AY376" s="211" t="s">
        <v>166</v>
      </c>
    </row>
    <row r="377" spans="1:65" s="2" customFormat="1" ht="16.5" customHeight="1">
      <c r="A377" s="32"/>
      <c r="B377" s="33"/>
      <c r="C377" s="187" t="s">
        <v>845</v>
      </c>
      <c r="D377" s="187" t="s">
        <v>167</v>
      </c>
      <c r="E377" s="188" t="s">
        <v>1334</v>
      </c>
      <c r="F377" s="189" t="s">
        <v>1335</v>
      </c>
      <c r="G377" s="190" t="s">
        <v>382</v>
      </c>
      <c r="H377" s="191">
        <v>78.39</v>
      </c>
      <c r="I377" s="192"/>
      <c r="J377" s="193">
        <f>ROUND(I377*H377,2)</f>
        <v>0</v>
      </c>
      <c r="K377" s="189" t="s">
        <v>274</v>
      </c>
      <c r="L377" s="37"/>
      <c r="M377" s="194" t="s">
        <v>1</v>
      </c>
      <c r="N377" s="195" t="s">
        <v>41</v>
      </c>
      <c r="O377" s="69"/>
      <c r="P377" s="196">
        <f>O377*H377</f>
        <v>0</v>
      </c>
      <c r="Q377" s="196">
        <v>3E-05</v>
      </c>
      <c r="R377" s="196">
        <f>Q377*H377</f>
        <v>0.0023517</v>
      </c>
      <c r="S377" s="196">
        <v>0</v>
      </c>
      <c r="T377" s="197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98" t="s">
        <v>183</v>
      </c>
      <c r="AT377" s="198" t="s">
        <v>167</v>
      </c>
      <c r="AU377" s="198" t="s">
        <v>85</v>
      </c>
      <c r="AY377" s="15" t="s">
        <v>166</v>
      </c>
      <c r="BE377" s="199">
        <f>IF(N377="základní",J377,0)</f>
        <v>0</v>
      </c>
      <c r="BF377" s="199">
        <f>IF(N377="snížená",J377,0)</f>
        <v>0</v>
      </c>
      <c r="BG377" s="199">
        <f>IF(N377="zákl. přenesená",J377,0)</f>
        <v>0</v>
      </c>
      <c r="BH377" s="199">
        <f>IF(N377="sníž. přenesená",J377,0)</f>
        <v>0</v>
      </c>
      <c r="BI377" s="199">
        <f>IF(N377="nulová",J377,0)</f>
        <v>0</v>
      </c>
      <c r="BJ377" s="15" t="s">
        <v>83</v>
      </c>
      <c r="BK377" s="199">
        <f>ROUND(I377*H377,2)</f>
        <v>0</v>
      </c>
      <c r="BL377" s="15" t="s">
        <v>183</v>
      </c>
      <c r="BM377" s="198" t="s">
        <v>1336</v>
      </c>
    </row>
    <row r="378" spans="2:51" s="13" customFormat="1" ht="11.25">
      <c r="B378" s="200"/>
      <c r="C378" s="201"/>
      <c r="D378" s="202" t="s">
        <v>178</v>
      </c>
      <c r="E378" s="203" t="s">
        <v>1</v>
      </c>
      <c r="F378" s="204" t="s">
        <v>1337</v>
      </c>
      <c r="G378" s="201"/>
      <c r="H378" s="205">
        <v>78.39</v>
      </c>
      <c r="I378" s="206"/>
      <c r="J378" s="201"/>
      <c r="K378" s="201"/>
      <c r="L378" s="207"/>
      <c r="M378" s="208"/>
      <c r="N378" s="209"/>
      <c r="O378" s="209"/>
      <c r="P378" s="209"/>
      <c r="Q378" s="209"/>
      <c r="R378" s="209"/>
      <c r="S378" s="209"/>
      <c r="T378" s="210"/>
      <c r="AT378" s="211" t="s">
        <v>178</v>
      </c>
      <c r="AU378" s="211" t="s">
        <v>85</v>
      </c>
      <c r="AV378" s="13" t="s">
        <v>85</v>
      </c>
      <c r="AW378" s="13" t="s">
        <v>32</v>
      </c>
      <c r="AX378" s="13" t="s">
        <v>83</v>
      </c>
      <c r="AY378" s="211" t="s">
        <v>166</v>
      </c>
    </row>
    <row r="379" spans="1:65" s="2" customFormat="1" ht="24.2" customHeight="1">
      <c r="A379" s="32"/>
      <c r="B379" s="33"/>
      <c r="C379" s="187" t="s">
        <v>849</v>
      </c>
      <c r="D379" s="187" t="s">
        <v>167</v>
      </c>
      <c r="E379" s="188" t="s">
        <v>1023</v>
      </c>
      <c r="F379" s="189" t="s">
        <v>1024</v>
      </c>
      <c r="G379" s="190" t="s">
        <v>697</v>
      </c>
      <c r="H379" s="229"/>
      <c r="I379" s="192"/>
      <c r="J379" s="193">
        <f>ROUND(I379*H379,2)</f>
        <v>0</v>
      </c>
      <c r="K379" s="189" t="s">
        <v>274</v>
      </c>
      <c r="L379" s="37"/>
      <c r="M379" s="194" t="s">
        <v>1</v>
      </c>
      <c r="N379" s="195" t="s">
        <v>41</v>
      </c>
      <c r="O379" s="69"/>
      <c r="P379" s="196">
        <f>O379*H379</f>
        <v>0</v>
      </c>
      <c r="Q379" s="196">
        <v>0</v>
      </c>
      <c r="R379" s="196">
        <f>Q379*H379</f>
        <v>0</v>
      </c>
      <c r="S379" s="196">
        <v>0</v>
      </c>
      <c r="T379" s="197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98" t="s">
        <v>183</v>
      </c>
      <c r="AT379" s="198" t="s">
        <v>167</v>
      </c>
      <c r="AU379" s="198" t="s">
        <v>85</v>
      </c>
      <c r="AY379" s="15" t="s">
        <v>166</v>
      </c>
      <c r="BE379" s="199">
        <f>IF(N379="základní",J379,0)</f>
        <v>0</v>
      </c>
      <c r="BF379" s="199">
        <f>IF(N379="snížená",J379,0)</f>
        <v>0</v>
      </c>
      <c r="BG379" s="199">
        <f>IF(N379="zákl. přenesená",J379,0)</f>
        <v>0</v>
      </c>
      <c r="BH379" s="199">
        <f>IF(N379="sníž. přenesená",J379,0)</f>
        <v>0</v>
      </c>
      <c r="BI379" s="199">
        <f>IF(N379="nulová",J379,0)</f>
        <v>0</v>
      </c>
      <c r="BJ379" s="15" t="s">
        <v>83</v>
      </c>
      <c r="BK379" s="199">
        <f>ROUND(I379*H379,2)</f>
        <v>0</v>
      </c>
      <c r="BL379" s="15" t="s">
        <v>183</v>
      </c>
      <c r="BM379" s="198" t="s">
        <v>1338</v>
      </c>
    </row>
    <row r="380" spans="2:63" s="12" customFormat="1" ht="22.9" customHeight="1">
      <c r="B380" s="173"/>
      <c r="C380" s="174"/>
      <c r="D380" s="175" t="s">
        <v>75</v>
      </c>
      <c r="E380" s="212" t="s">
        <v>1026</v>
      </c>
      <c r="F380" s="212" t="s">
        <v>1027</v>
      </c>
      <c r="G380" s="174"/>
      <c r="H380" s="174"/>
      <c r="I380" s="177"/>
      <c r="J380" s="213">
        <f>BK380</f>
        <v>0</v>
      </c>
      <c r="K380" s="174"/>
      <c r="L380" s="179"/>
      <c r="M380" s="180"/>
      <c r="N380" s="181"/>
      <c r="O380" s="181"/>
      <c r="P380" s="182">
        <f>SUM(P381:P383)</f>
        <v>0</v>
      </c>
      <c r="Q380" s="181"/>
      <c r="R380" s="182">
        <f>SUM(R381:R383)</f>
        <v>0.41655096</v>
      </c>
      <c r="S380" s="181"/>
      <c r="T380" s="183">
        <f>SUM(T381:T383)</f>
        <v>0</v>
      </c>
      <c r="AR380" s="184" t="s">
        <v>85</v>
      </c>
      <c r="AT380" s="185" t="s">
        <v>75</v>
      </c>
      <c r="AU380" s="185" t="s">
        <v>83</v>
      </c>
      <c r="AY380" s="184" t="s">
        <v>166</v>
      </c>
      <c r="BK380" s="186">
        <f>SUM(BK381:BK383)</f>
        <v>0</v>
      </c>
    </row>
    <row r="381" spans="1:65" s="2" customFormat="1" ht="24.2" customHeight="1">
      <c r="A381" s="32"/>
      <c r="B381" s="33"/>
      <c r="C381" s="187" t="s">
        <v>853</v>
      </c>
      <c r="D381" s="187" t="s">
        <v>167</v>
      </c>
      <c r="E381" s="188" t="s">
        <v>1029</v>
      </c>
      <c r="F381" s="189" t="s">
        <v>1030</v>
      </c>
      <c r="G381" s="190" t="s">
        <v>297</v>
      </c>
      <c r="H381" s="191">
        <v>850.104</v>
      </c>
      <c r="I381" s="192"/>
      <c r="J381" s="193">
        <f>ROUND(I381*H381,2)</f>
        <v>0</v>
      </c>
      <c r="K381" s="189" t="s">
        <v>274</v>
      </c>
      <c r="L381" s="37"/>
      <c r="M381" s="194" t="s">
        <v>1</v>
      </c>
      <c r="N381" s="195" t="s">
        <v>41</v>
      </c>
      <c r="O381" s="69"/>
      <c r="P381" s="196">
        <f>O381*H381</f>
        <v>0</v>
      </c>
      <c r="Q381" s="196">
        <v>0.0002</v>
      </c>
      <c r="R381" s="196">
        <f>Q381*H381</f>
        <v>0.17002080000000003</v>
      </c>
      <c r="S381" s="196">
        <v>0</v>
      </c>
      <c r="T381" s="197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98" t="s">
        <v>183</v>
      </c>
      <c r="AT381" s="198" t="s">
        <v>167</v>
      </c>
      <c r="AU381" s="198" t="s">
        <v>85</v>
      </c>
      <c r="AY381" s="15" t="s">
        <v>166</v>
      </c>
      <c r="BE381" s="199">
        <f>IF(N381="základní",J381,0)</f>
        <v>0</v>
      </c>
      <c r="BF381" s="199">
        <f>IF(N381="snížená",J381,0)</f>
        <v>0</v>
      </c>
      <c r="BG381" s="199">
        <f>IF(N381="zákl. přenesená",J381,0)</f>
        <v>0</v>
      </c>
      <c r="BH381" s="199">
        <f>IF(N381="sníž. přenesená",J381,0)</f>
        <v>0</v>
      </c>
      <c r="BI381" s="199">
        <f>IF(N381="nulová",J381,0)</f>
        <v>0</v>
      </c>
      <c r="BJ381" s="15" t="s">
        <v>83</v>
      </c>
      <c r="BK381" s="199">
        <f>ROUND(I381*H381,2)</f>
        <v>0</v>
      </c>
      <c r="BL381" s="15" t="s">
        <v>183</v>
      </c>
      <c r="BM381" s="198" t="s">
        <v>1031</v>
      </c>
    </row>
    <row r="382" spans="2:51" s="13" customFormat="1" ht="22.5">
      <c r="B382" s="200"/>
      <c r="C382" s="201"/>
      <c r="D382" s="202" t="s">
        <v>178</v>
      </c>
      <c r="E382" s="203" t="s">
        <v>1</v>
      </c>
      <c r="F382" s="204" t="s">
        <v>1339</v>
      </c>
      <c r="G382" s="201"/>
      <c r="H382" s="205">
        <v>850.104</v>
      </c>
      <c r="I382" s="206"/>
      <c r="J382" s="201"/>
      <c r="K382" s="201"/>
      <c r="L382" s="207"/>
      <c r="M382" s="208"/>
      <c r="N382" s="209"/>
      <c r="O382" s="209"/>
      <c r="P382" s="209"/>
      <c r="Q382" s="209"/>
      <c r="R382" s="209"/>
      <c r="S382" s="209"/>
      <c r="T382" s="210"/>
      <c r="AT382" s="211" t="s">
        <v>178</v>
      </c>
      <c r="AU382" s="211" t="s">
        <v>85</v>
      </c>
      <c r="AV382" s="13" t="s">
        <v>85</v>
      </c>
      <c r="AW382" s="13" t="s">
        <v>32</v>
      </c>
      <c r="AX382" s="13" t="s">
        <v>76</v>
      </c>
      <c r="AY382" s="211" t="s">
        <v>166</v>
      </c>
    </row>
    <row r="383" spans="1:65" s="2" customFormat="1" ht="24.2" customHeight="1">
      <c r="A383" s="32"/>
      <c r="B383" s="33"/>
      <c r="C383" s="187" t="s">
        <v>857</v>
      </c>
      <c r="D383" s="187" t="s">
        <v>167</v>
      </c>
      <c r="E383" s="188" t="s">
        <v>1056</v>
      </c>
      <c r="F383" s="189" t="s">
        <v>1057</v>
      </c>
      <c r="G383" s="190" t="s">
        <v>297</v>
      </c>
      <c r="H383" s="191">
        <v>850.104</v>
      </c>
      <c r="I383" s="192"/>
      <c r="J383" s="193">
        <f>ROUND(I383*H383,2)</f>
        <v>0</v>
      </c>
      <c r="K383" s="189" t="s">
        <v>274</v>
      </c>
      <c r="L383" s="37"/>
      <c r="M383" s="194" t="s">
        <v>1</v>
      </c>
      <c r="N383" s="195" t="s">
        <v>41</v>
      </c>
      <c r="O383" s="69"/>
      <c r="P383" s="196">
        <f>O383*H383</f>
        <v>0</v>
      </c>
      <c r="Q383" s="196">
        <v>0.00029</v>
      </c>
      <c r="R383" s="196">
        <f>Q383*H383</f>
        <v>0.24653016000000003</v>
      </c>
      <c r="S383" s="196">
        <v>0</v>
      </c>
      <c r="T383" s="197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98" t="s">
        <v>183</v>
      </c>
      <c r="AT383" s="198" t="s">
        <v>167</v>
      </c>
      <c r="AU383" s="198" t="s">
        <v>85</v>
      </c>
      <c r="AY383" s="15" t="s">
        <v>166</v>
      </c>
      <c r="BE383" s="199">
        <f>IF(N383="základní",J383,0)</f>
        <v>0</v>
      </c>
      <c r="BF383" s="199">
        <f>IF(N383="snížená",J383,0)</f>
        <v>0</v>
      </c>
      <c r="BG383" s="199">
        <f>IF(N383="zákl. přenesená",J383,0)</f>
        <v>0</v>
      </c>
      <c r="BH383" s="199">
        <f>IF(N383="sníž. přenesená",J383,0)</f>
        <v>0</v>
      </c>
      <c r="BI383" s="199">
        <f>IF(N383="nulová",J383,0)</f>
        <v>0</v>
      </c>
      <c r="BJ383" s="15" t="s">
        <v>83</v>
      </c>
      <c r="BK383" s="199">
        <f>ROUND(I383*H383,2)</f>
        <v>0</v>
      </c>
      <c r="BL383" s="15" t="s">
        <v>183</v>
      </c>
      <c r="BM383" s="198" t="s">
        <v>1058</v>
      </c>
    </row>
    <row r="384" spans="2:63" s="12" customFormat="1" ht="25.9" customHeight="1">
      <c r="B384" s="173"/>
      <c r="C384" s="174"/>
      <c r="D384" s="175" t="s">
        <v>75</v>
      </c>
      <c r="E384" s="176" t="s">
        <v>163</v>
      </c>
      <c r="F384" s="176" t="s">
        <v>164</v>
      </c>
      <c r="G384" s="174"/>
      <c r="H384" s="174"/>
      <c r="I384" s="177"/>
      <c r="J384" s="178">
        <f>BK384</f>
        <v>0</v>
      </c>
      <c r="K384" s="174"/>
      <c r="L384" s="179"/>
      <c r="M384" s="180"/>
      <c r="N384" s="181"/>
      <c r="O384" s="181"/>
      <c r="P384" s="182">
        <f>SUM(P385:P388)</f>
        <v>0</v>
      </c>
      <c r="Q384" s="181"/>
      <c r="R384" s="182">
        <f>SUM(R385:R388)</f>
        <v>0</v>
      </c>
      <c r="S384" s="181"/>
      <c r="T384" s="183">
        <f>SUM(T385:T388)</f>
        <v>0</v>
      </c>
      <c r="AR384" s="184" t="s">
        <v>165</v>
      </c>
      <c r="AT384" s="185" t="s">
        <v>75</v>
      </c>
      <c r="AU384" s="185" t="s">
        <v>76</v>
      </c>
      <c r="AY384" s="184" t="s">
        <v>166</v>
      </c>
      <c r="BK384" s="186">
        <f>SUM(BK385:BK388)</f>
        <v>0</v>
      </c>
    </row>
    <row r="385" spans="1:65" s="2" customFormat="1" ht="16.5" customHeight="1">
      <c r="A385" s="32"/>
      <c r="B385" s="33"/>
      <c r="C385" s="187" t="s">
        <v>861</v>
      </c>
      <c r="D385" s="187" t="s">
        <v>167</v>
      </c>
      <c r="E385" s="188" t="s">
        <v>1071</v>
      </c>
      <c r="F385" s="189" t="s">
        <v>1072</v>
      </c>
      <c r="G385" s="190" t="s">
        <v>1073</v>
      </c>
      <c r="H385" s="191">
        <v>24</v>
      </c>
      <c r="I385" s="192"/>
      <c r="J385" s="193">
        <f>ROUND(I385*H385,2)</f>
        <v>0</v>
      </c>
      <c r="K385" s="189" t="s">
        <v>1</v>
      </c>
      <c r="L385" s="37"/>
      <c r="M385" s="194" t="s">
        <v>1</v>
      </c>
      <c r="N385" s="195" t="s">
        <v>41</v>
      </c>
      <c r="O385" s="69"/>
      <c r="P385" s="196">
        <f>O385*H385</f>
        <v>0</v>
      </c>
      <c r="Q385" s="196">
        <v>0</v>
      </c>
      <c r="R385" s="196">
        <f>Q385*H385</f>
        <v>0</v>
      </c>
      <c r="S385" s="196">
        <v>0</v>
      </c>
      <c r="T385" s="197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98" t="s">
        <v>165</v>
      </c>
      <c r="AT385" s="198" t="s">
        <v>167</v>
      </c>
      <c r="AU385" s="198" t="s">
        <v>83</v>
      </c>
      <c r="AY385" s="15" t="s">
        <v>166</v>
      </c>
      <c r="BE385" s="199">
        <f>IF(N385="základní",J385,0)</f>
        <v>0</v>
      </c>
      <c r="BF385" s="199">
        <f>IF(N385="snížená",J385,0)</f>
        <v>0</v>
      </c>
      <c r="BG385" s="199">
        <f>IF(N385="zákl. přenesená",J385,0)</f>
        <v>0</v>
      </c>
      <c r="BH385" s="199">
        <f>IF(N385="sníž. přenesená",J385,0)</f>
        <v>0</v>
      </c>
      <c r="BI385" s="199">
        <f>IF(N385="nulová",J385,0)</f>
        <v>0</v>
      </c>
      <c r="BJ385" s="15" t="s">
        <v>83</v>
      </c>
      <c r="BK385" s="199">
        <f>ROUND(I385*H385,2)</f>
        <v>0</v>
      </c>
      <c r="BL385" s="15" t="s">
        <v>165</v>
      </c>
      <c r="BM385" s="198" t="s">
        <v>1340</v>
      </c>
    </row>
    <row r="386" spans="1:65" s="2" customFormat="1" ht="16.5" customHeight="1">
      <c r="A386" s="32"/>
      <c r="B386" s="33"/>
      <c r="C386" s="219" t="s">
        <v>865</v>
      </c>
      <c r="D386" s="219" t="s">
        <v>345</v>
      </c>
      <c r="E386" s="220" t="s">
        <v>1341</v>
      </c>
      <c r="F386" s="221" t="s">
        <v>1342</v>
      </c>
      <c r="G386" s="222" t="s">
        <v>176</v>
      </c>
      <c r="H386" s="223">
        <v>1</v>
      </c>
      <c r="I386" s="224"/>
      <c r="J386" s="225">
        <f>ROUND(I386*H386,2)</f>
        <v>0</v>
      </c>
      <c r="K386" s="221" t="s">
        <v>1</v>
      </c>
      <c r="L386" s="226"/>
      <c r="M386" s="227" t="s">
        <v>1</v>
      </c>
      <c r="N386" s="228" t="s">
        <v>41</v>
      </c>
      <c r="O386" s="69"/>
      <c r="P386" s="196">
        <f>O386*H386</f>
        <v>0</v>
      </c>
      <c r="Q386" s="196">
        <v>0</v>
      </c>
      <c r="R386" s="196">
        <f>Q386*H386</f>
        <v>0</v>
      </c>
      <c r="S386" s="196">
        <v>0</v>
      </c>
      <c r="T386" s="197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98" t="s">
        <v>218</v>
      </c>
      <c r="AT386" s="198" t="s">
        <v>345</v>
      </c>
      <c r="AU386" s="198" t="s">
        <v>83</v>
      </c>
      <c r="AY386" s="15" t="s">
        <v>166</v>
      </c>
      <c r="BE386" s="199">
        <f>IF(N386="základní",J386,0)</f>
        <v>0</v>
      </c>
      <c r="BF386" s="199">
        <f>IF(N386="snížená",J386,0)</f>
        <v>0</v>
      </c>
      <c r="BG386" s="199">
        <f>IF(N386="zákl. přenesená",J386,0)</f>
        <v>0</v>
      </c>
      <c r="BH386" s="199">
        <f>IF(N386="sníž. přenesená",J386,0)</f>
        <v>0</v>
      </c>
      <c r="BI386" s="199">
        <f>IF(N386="nulová",J386,0)</f>
        <v>0</v>
      </c>
      <c r="BJ386" s="15" t="s">
        <v>83</v>
      </c>
      <c r="BK386" s="199">
        <f>ROUND(I386*H386,2)</f>
        <v>0</v>
      </c>
      <c r="BL386" s="15" t="s">
        <v>165</v>
      </c>
      <c r="BM386" s="198" t="s">
        <v>1343</v>
      </c>
    </row>
    <row r="387" spans="1:65" s="2" customFormat="1" ht="16.5" customHeight="1">
      <c r="A387" s="32"/>
      <c r="B387" s="33"/>
      <c r="C387" s="219" t="s">
        <v>869</v>
      </c>
      <c r="D387" s="219" t="s">
        <v>345</v>
      </c>
      <c r="E387" s="220" t="s">
        <v>1344</v>
      </c>
      <c r="F387" s="221" t="s">
        <v>1345</v>
      </c>
      <c r="G387" s="222" t="s">
        <v>176</v>
      </c>
      <c r="H387" s="223">
        <v>1</v>
      </c>
      <c r="I387" s="224"/>
      <c r="J387" s="225">
        <f>ROUND(I387*H387,2)</f>
        <v>0</v>
      </c>
      <c r="K387" s="221" t="s">
        <v>1</v>
      </c>
      <c r="L387" s="226"/>
      <c r="M387" s="227" t="s">
        <v>1</v>
      </c>
      <c r="N387" s="228" t="s">
        <v>41</v>
      </c>
      <c r="O387" s="69"/>
      <c r="P387" s="196">
        <f>O387*H387</f>
        <v>0</v>
      </c>
      <c r="Q387" s="196">
        <v>0</v>
      </c>
      <c r="R387" s="196">
        <f>Q387*H387</f>
        <v>0</v>
      </c>
      <c r="S387" s="196">
        <v>0</v>
      </c>
      <c r="T387" s="197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98" t="s">
        <v>218</v>
      </c>
      <c r="AT387" s="198" t="s">
        <v>345</v>
      </c>
      <c r="AU387" s="198" t="s">
        <v>83</v>
      </c>
      <c r="AY387" s="15" t="s">
        <v>166</v>
      </c>
      <c r="BE387" s="199">
        <f>IF(N387="základní",J387,0)</f>
        <v>0</v>
      </c>
      <c r="BF387" s="199">
        <f>IF(N387="snížená",J387,0)</f>
        <v>0</v>
      </c>
      <c r="BG387" s="199">
        <f>IF(N387="zákl. přenesená",J387,0)</f>
        <v>0</v>
      </c>
      <c r="BH387" s="199">
        <f>IF(N387="sníž. přenesená",J387,0)</f>
        <v>0</v>
      </c>
      <c r="BI387" s="199">
        <f>IF(N387="nulová",J387,0)</f>
        <v>0</v>
      </c>
      <c r="BJ387" s="15" t="s">
        <v>83</v>
      </c>
      <c r="BK387" s="199">
        <f>ROUND(I387*H387,2)</f>
        <v>0</v>
      </c>
      <c r="BL387" s="15" t="s">
        <v>165</v>
      </c>
      <c r="BM387" s="198" t="s">
        <v>1346</v>
      </c>
    </row>
    <row r="388" spans="1:65" s="2" customFormat="1" ht="16.5" customHeight="1">
      <c r="A388" s="32"/>
      <c r="B388" s="33"/>
      <c r="C388" s="219" t="s">
        <v>873</v>
      </c>
      <c r="D388" s="219" t="s">
        <v>345</v>
      </c>
      <c r="E388" s="220" t="s">
        <v>1347</v>
      </c>
      <c r="F388" s="221" t="s">
        <v>1348</v>
      </c>
      <c r="G388" s="222" t="s">
        <v>176</v>
      </c>
      <c r="H388" s="223">
        <v>1</v>
      </c>
      <c r="I388" s="224"/>
      <c r="J388" s="225">
        <f>ROUND(I388*H388,2)</f>
        <v>0</v>
      </c>
      <c r="K388" s="221" t="s">
        <v>1</v>
      </c>
      <c r="L388" s="226"/>
      <c r="M388" s="230" t="s">
        <v>1</v>
      </c>
      <c r="N388" s="231" t="s">
        <v>41</v>
      </c>
      <c r="O388" s="216"/>
      <c r="P388" s="217">
        <f>O388*H388</f>
        <v>0</v>
      </c>
      <c r="Q388" s="217">
        <v>0</v>
      </c>
      <c r="R388" s="217">
        <f>Q388*H388</f>
        <v>0</v>
      </c>
      <c r="S388" s="217">
        <v>0</v>
      </c>
      <c r="T388" s="218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98" t="s">
        <v>218</v>
      </c>
      <c r="AT388" s="198" t="s">
        <v>345</v>
      </c>
      <c r="AU388" s="198" t="s">
        <v>83</v>
      </c>
      <c r="AY388" s="15" t="s">
        <v>166</v>
      </c>
      <c r="BE388" s="199">
        <f>IF(N388="základní",J388,0)</f>
        <v>0</v>
      </c>
      <c r="BF388" s="199">
        <f>IF(N388="snížená",J388,0)</f>
        <v>0</v>
      </c>
      <c r="BG388" s="199">
        <f>IF(N388="zákl. přenesená",J388,0)</f>
        <v>0</v>
      </c>
      <c r="BH388" s="199">
        <f>IF(N388="sníž. přenesená",J388,0)</f>
        <v>0</v>
      </c>
      <c r="BI388" s="199">
        <f>IF(N388="nulová",J388,0)</f>
        <v>0</v>
      </c>
      <c r="BJ388" s="15" t="s">
        <v>83</v>
      </c>
      <c r="BK388" s="199">
        <f>ROUND(I388*H388,2)</f>
        <v>0</v>
      </c>
      <c r="BL388" s="15" t="s">
        <v>165</v>
      </c>
      <c r="BM388" s="198" t="s">
        <v>1349</v>
      </c>
    </row>
    <row r="389" spans="1:31" s="2" customFormat="1" ht="6.95" customHeight="1">
      <c r="A389" s="32"/>
      <c r="B389" s="52"/>
      <c r="C389" s="53"/>
      <c r="D389" s="53"/>
      <c r="E389" s="53"/>
      <c r="F389" s="53"/>
      <c r="G389" s="53"/>
      <c r="H389" s="53"/>
      <c r="I389" s="53"/>
      <c r="J389" s="53"/>
      <c r="K389" s="53"/>
      <c r="L389" s="37"/>
      <c r="M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</row>
  </sheetData>
  <sheetProtection algorithmName="SHA-512" hashValue="fifR0aD5R3MaDKqlbSk9/KUA2pWOKU2lQc3bhr9acY5c3rv6DWq4apYx+RWN2laiWXMIh9ZfzYms0NcCM8RArQ==" saltValue="Ygy8Zt6Ftx1+mgPiYqRvpikhTTTpZAu5lLq1e0PtCMQGxcsS4AYZgXnHBXz0kWrhsy56NTLpMX4aEpeCO3+mMw==" spinCount="100000" sheet="1" objects="1" scenarios="1" formatColumns="0" formatRows="0" autoFilter="0"/>
  <autoFilter ref="C137:K388"/>
  <mergeCells count="12">
    <mergeCell ref="E130:H130"/>
    <mergeCell ref="L2:V2"/>
    <mergeCell ref="E85:H85"/>
    <mergeCell ref="E87:H87"/>
    <mergeCell ref="E89:H89"/>
    <mergeCell ref="E126:H126"/>
    <mergeCell ref="E128:H12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5" t="s">
        <v>97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85</v>
      </c>
    </row>
    <row r="4" spans="2:46" s="1" customFormat="1" ht="24.95" customHeight="1">
      <c r="B4" s="18"/>
      <c r="D4" s="115" t="s">
        <v>137</v>
      </c>
      <c r="L4" s="18"/>
      <c r="M4" s="116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17" t="s">
        <v>16</v>
      </c>
      <c r="L6" s="18"/>
    </row>
    <row r="7" spans="2:12" s="1" customFormat="1" ht="16.5" customHeight="1">
      <c r="B7" s="18"/>
      <c r="E7" s="277" t="str">
        <f>'Rekapitulace stavby'!K6</f>
        <v>Dům s pečovatelskou službou Hranice</v>
      </c>
      <c r="F7" s="278"/>
      <c r="G7" s="278"/>
      <c r="H7" s="278"/>
      <c r="L7" s="18"/>
    </row>
    <row r="8" spans="2:12" s="1" customFormat="1" ht="12" customHeight="1">
      <c r="B8" s="18"/>
      <c r="D8" s="117" t="s">
        <v>138</v>
      </c>
      <c r="L8" s="18"/>
    </row>
    <row r="9" spans="1:31" s="2" customFormat="1" ht="16.5" customHeight="1">
      <c r="A9" s="32"/>
      <c r="B9" s="37"/>
      <c r="C9" s="32"/>
      <c r="D9" s="32"/>
      <c r="E9" s="277" t="s">
        <v>244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117" t="s">
        <v>245</v>
      </c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7"/>
      <c r="C11" s="32"/>
      <c r="D11" s="32"/>
      <c r="E11" s="279" t="s">
        <v>1350</v>
      </c>
      <c r="F11" s="280"/>
      <c r="G11" s="280"/>
      <c r="H11" s="280"/>
      <c r="I11" s="32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7"/>
      <c r="C12" s="32"/>
      <c r="D12" s="32"/>
      <c r="E12" s="32"/>
      <c r="F12" s="32"/>
      <c r="G12" s="32"/>
      <c r="H12" s="32"/>
      <c r="I12" s="32"/>
      <c r="J12" s="32"/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7"/>
      <c r="C13" s="32"/>
      <c r="D13" s="117" t="s">
        <v>18</v>
      </c>
      <c r="E13" s="32"/>
      <c r="F13" s="108" t="s">
        <v>1</v>
      </c>
      <c r="G13" s="32"/>
      <c r="H13" s="32"/>
      <c r="I13" s="117" t="s">
        <v>19</v>
      </c>
      <c r="J13" s="108" t="s">
        <v>1</v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7" t="s">
        <v>20</v>
      </c>
      <c r="E14" s="32"/>
      <c r="F14" s="108" t="s">
        <v>21</v>
      </c>
      <c r="G14" s="32"/>
      <c r="H14" s="32"/>
      <c r="I14" s="117" t="s">
        <v>22</v>
      </c>
      <c r="J14" s="118" t="str">
        <f>'Rekapitulace stavby'!AN8</f>
        <v>12. 3. 2021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7"/>
      <c r="C15" s="32"/>
      <c r="D15" s="32"/>
      <c r="E15" s="32"/>
      <c r="F15" s="32"/>
      <c r="G15" s="32"/>
      <c r="H15" s="32"/>
      <c r="I15" s="32"/>
      <c r="J15" s="32"/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7"/>
      <c r="C16" s="32"/>
      <c r="D16" s="117" t="s">
        <v>24</v>
      </c>
      <c r="E16" s="32"/>
      <c r="F16" s="32"/>
      <c r="G16" s="32"/>
      <c r="H16" s="32"/>
      <c r="I16" s="117" t="s">
        <v>25</v>
      </c>
      <c r="J16" s="108" t="s">
        <v>1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7"/>
      <c r="C17" s="32"/>
      <c r="D17" s="32"/>
      <c r="E17" s="108" t="s">
        <v>26</v>
      </c>
      <c r="F17" s="32"/>
      <c r="G17" s="32"/>
      <c r="H17" s="32"/>
      <c r="I17" s="117" t="s">
        <v>27</v>
      </c>
      <c r="J17" s="108" t="s">
        <v>1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7"/>
      <c r="C19" s="32"/>
      <c r="D19" s="117" t="s">
        <v>28</v>
      </c>
      <c r="E19" s="32"/>
      <c r="F19" s="32"/>
      <c r="G19" s="32"/>
      <c r="H19" s="32"/>
      <c r="I19" s="117" t="s">
        <v>25</v>
      </c>
      <c r="J19" s="28" t="str">
        <f>'Rekapitulace stavby'!AN13</f>
        <v>Vyplň údaj</v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7"/>
      <c r="C20" s="32"/>
      <c r="D20" s="32"/>
      <c r="E20" s="281" t="str">
        <f>'Rekapitulace stavby'!E14</f>
        <v>Vyplň údaj</v>
      </c>
      <c r="F20" s="282"/>
      <c r="G20" s="282"/>
      <c r="H20" s="282"/>
      <c r="I20" s="117" t="s">
        <v>27</v>
      </c>
      <c r="J20" s="28" t="str">
        <f>'Rekapitulace stavby'!AN14</f>
        <v>Vyplň údaj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7"/>
      <c r="C22" s="32"/>
      <c r="D22" s="117" t="s">
        <v>30</v>
      </c>
      <c r="E22" s="32"/>
      <c r="F22" s="32"/>
      <c r="G22" s="32"/>
      <c r="H22" s="32"/>
      <c r="I22" s="117" t="s">
        <v>25</v>
      </c>
      <c r="J22" s="108" t="s">
        <v>1</v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7"/>
      <c r="C23" s="32"/>
      <c r="D23" s="32"/>
      <c r="E23" s="108" t="s">
        <v>31</v>
      </c>
      <c r="F23" s="32"/>
      <c r="G23" s="32"/>
      <c r="H23" s="32"/>
      <c r="I23" s="117" t="s">
        <v>27</v>
      </c>
      <c r="J23" s="108" t="s">
        <v>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7"/>
      <c r="C25" s="32"/>
      <c r="D25" s="117" t="s">
        <v>33</v>
      </c>
      <c r="E25" s="32"/>
      <c r="F25" s="32"/>
      <c r="G25" s="32"/>
      <c r="H25" s="32"/>
      <c r="I25" s="117" t="s">
        <v>25</v>
      </c>
      <c r="J25" s="108" t="s">
        <v>1</v>
      </c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7"/>
      <c r="C26" s="32"/>
      <c r="D26" s="32"/>
      <c r="E26" s="108" t="s">
        <v>34</v>
      </c>
      <c r="F26" s="32"/>
      <c r="G26" s="32"/>
      <c r="H26" s="32"/>
      <c r="I26" s="117" t="s">
        <v>27</v>
      </c>
      <c r="J26" s="108" t="s">
        <v>1</v>
      </c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7"/>
      <c r="C28" s="32"/>
      <c r="D28" s="117" t="s">
        <v>35</v>
      </c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19"/>
      <c r="B29" s="120"/>
      <c r="C29" s="119"/>
      <c r="D29" s="119"/>
      <c r="E29" s="283" t="s">
        <v>1</v>
      </c>
      <c r="F29" s="283"/>
      <c r="G29" s="283"/>
      <c r="H29" s="283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2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3" t="s">
        <v>36</v>
      </c>
      <c r="E32" s="32"/>
      <c r="F32" s="32"/>
      <c r="G32" s="32"/>
      <c r="H32" s="32"/>
      <c r="I32" s="32"/>
      <c r="J32" s="124">
        <f>ROUND(J137,2)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2"/>
      <c r="J33" s="122"/>
      <c r="K33" s="12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5" t="s">
        <v>38</v>
      </c>
      <c r="G34" s="32"/>
      <c r="H34" s="32"/>
      <c r="I34" s="125" t="s">
        <v>37</v>
      </c>
      <c r="J34" s="125" t="s">
        <v>39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6" t="s">
        <v>40</v>
      </c>
      <c r="E35" s="117" t="s">
        <v>41</v>
      </c>
      <c r="F35" s="127">
        <f>ROUND((SUM(BE137:BE416)),2)</f>
        <v>0</v>
      </c>
      <c r="G35" s="32"/>
      <c r="H35" s="32"/>
      <c r="I35" s="128">
        <v>0.21</v>
      </c>
      <c r="J35" s="127">
        <f>ROUND(((SUM(BE137:BE416))*I35),2)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7" t="s">
        <v>42</v>
      </c>
      <c r="F36" s="127">
        <f>ROUND((SUM(BF137:BF416)),2)</f>
        <v>0</v>
      </c>
      <c r="G36" s="32"/>
      <c r="H36" s="32"/>
      <c r="I36" s="128">
        <v>0.15</v>
      </c>
      <c r="J36" s="127">
        <f>ROUND(((SUM(BF137:BF416))*I36),2)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7" t="s">
        <v>43</v>
      </c>
      <c r="F37" s="127">
        <f>ROUND((SUM(BG137:BG416)),2)</f>
        <v>0</v>
      </c>
      <c r="G37" s="32"/>
      <c r="H37" s="32"/>
      <c r="I37" s="128">
        <v>0.21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7" t="s">
        <v>44</v>
      </c>
      <c r="F38" s="127">
        <f>ROUND((SUM(BH137:BH416)),2)</f>
        <v>0</v>
      </c>
      <c r="G38" s="32"/>
      <c r="H38" s="32"/>
      <c r="I38" s="128">
        <v>0.15</v>
      </c>
      <c r="J38" s="127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7" t="s">
        <v>45</v>
      </c>
      <c r="F39" s="127">
        <f>ROUND((SUM(BI137:BI416)),2)</f>
        <v>0</v>
      </c>
      <c r="G39" s="32"/>
      <c r="H39" s="32"/>
      <c r="I39" s="128">
        <v>0</v>
      </c>
      <c r="J39" s="127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9"/>
      <c r="D41" s="130" t="s">
        <v>46</v>
      </c>
      <c r="E41" s="131"/>
      <c r="F41" s="131"/>
      <c r="G41" s="132" t="s">
        <v>47</v>
      </c>
      <c r="H41" s="133" t="s">
        <v>48</v>
      </c>
      <c r="I41" s="131"/>
      <c r="J41" s="134">
        <f>SUM(J32:J39)</f>
        <v>0</v>
      </c>
      <c r="K41" s="135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36" t="s">
        <v>49</v>
      </c>
      <c r="E50" s="137"/>
      <c r="F50" s="137"/>
      <c r="G50" s="136" t="s">
        <v>50</v>
      </c>
      <c r="H50" s="137"/>
      <c r="I50" s="137"/>
      <c r="J50" s="137"/>
      <c r="K50" s="137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38" t="s">
        <v>51</v>
      </c>
      <c r="E61" s="139"/>
      <c r="F61" s="140" t="s">
        <v>52</v>
      </c>
      <c r="G61" s="138" t="s">
        <v>51</v>
      </c>
      <c r="H61" s="139"/>
      <c r="I61" s="139"/>
      <c r="J61" s="141" t="s">
        <v>52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6" t="s">
        <v>53</v>
      </c>
      <c r="E65" s="142"/>
      <c r="F65" s="142"/>
      <c r="G65" s="136" t="s">
        <v>54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38" t="s">
        <v>51</v>
      </c>
      <c r="E76" s="139"/>
      <c r="F76" s="140" t="s">
        <v>52</v>
      </c>
      <c r="G76" s="138" t="s">
        <v>51</v>
      </c>
      <c r="H76" s="139"/>
      <c r="I76" s="139"/>
      <c r="J76" s="141" t="s">
        <v>52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4" t="str">
        <f>E7</f>
        <v>Dům s pečovatelskou službou Hranice</v>
      </c>
      <c r="F85" s="285"/>
      <c r="G85" s="285"/>
      <c r="H85" s="285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19"/>
      <c r="C86" s="27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2"/>
      <c r="B87" s="33"/>
      <c r="C87" s="34"/>
      <c r="D87" s="34"/>
      <c r="E87" s="284" t="s">
        <v>244</v>
      </c>
      <c r="F87" s="286"/>
      <c r="G87" s="286"/>
      <c r="H87" s="286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245</v>
      </c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237" t="str">
        <f>E11</f>
        <v>120 - SO 01 - Stávající budova - 2NP</v>
      </c>
      <c r="F89" s="286"/>
      <c r="G89" s="286"/>
      <c r="H89" s="286"/>
      <c r="I89" s="34"/>
      <c r="J89" s="34"/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4"/>
      <c r="E91" s="34"/>
      <c r="F91" s="25" t="str">
        <f>F14</f>
        <v>Hranice u Aše</v>
      </c>
      <c r="G91" s="34"/>
      <c r="H91" s="34"/>
      <c r="I91" s="27" t="s">
        <v>22</v>
      </c>
      <c r="J91" s="64" t="str">
        <f>IF(J14="","",J14)</f>
        <v>12. 3. 2021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4"/>
      <c r="E93" s="34"/>
      <c r="F93" s="25" t="str">
        <f>E17</f>
        <v>Město Hranice</v>
      </c>
      <c r="G93" s="34"/>
      <c r="H93" s="34"/>
      <c r="I93" s="27" t="s">
        <v>30</v>
      </c>
      <c r="J93" s="30" t="str">
        <f>E23</f>
        <v>ing.Kostner Petr</v>
      </c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4"/>
      <c r="E94" s="34"/>
      <c r="F94" s="25" t="str">
        <f>IF(E20="","",E20)</f>
        <v>Vyplň údaj</v>
      </c>
      <c r="G94" s="34"/>
      <c r="H94" s="34"/>
      <c r="I94" s="27" t="s">
        <v>33</v>
      </c>
      <c r="J94" s="30" t="str">
        <f>E26</f>
        <v>Milan Hájek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47" t="s">
        <v>141</v>
      </c>
      <c r="D96" s="148"/>
      <c r="E96" s="148"/>
      <c r="F96" s="148"/>
      <c r="G96" s="148"/>
      <c r="H96" s="148"/>
      <c r="I96" s="148"/>
      <c r="J96" s="149" t="s">
        <v>142</v>
      </c>
      <c r="K96" s="148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49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50" t="s">
        <v>143</v>
      </c>
      <c r="D98" s="34"/>
      <c r="E98" s="34"/>
      <c r="F98" s="34"/>
      <c r="G98" s="34"/>
      <c r="H98" s="34"/>
      <c r="I98" s="34"/>
      <c r="J98" s="82">
        <f>J137</f>
        <v>0</v>
      </c>
      <c r="K98" s="34"/>
      <c r="L98" s="49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5" t="s">
        <v>144</v>
      </c>
    </row>
    <row r="99" spans="2:12" s="9" customFormat="1" ht="24.95" customHeight="1">
      <c r="B99" s="151"/>
      <c r="C99" s="152"/>
      <c r="D99" s="153" t="s">
        <v>247</v>
      </c>
      <c r="E99" s="154"/>
      <c r="F99" s="154"/>
      <c r="G99" s="154"/>
      <c r="H99" s="154"/>
      <c r="I99" s="154"/>
      <c r="J99" s="155">
        <f>J138</f>
        <v>0</v>
      </c>
      <c r="K99" s="152"/>
      <c r="L99" s="156"/>
    </row>
    <row r="100" spans="2:12" s="10" customFormat="1" ht="19.9" customHeight="1">
      <c r="B100" s="157"/>
      <c r="C100" s="102"/>
      <c r="D100" s="158" t="s">
        <v>250</v>
      </c>
      <c r="E100" s="159"/>
      <c r="F100" s="159"/>
      <c r="G100" s="159"/>
      <c r="H100" s="159"/>
      <c r="I100" s="159"/>
      <c r="J100" s="160">
        <f>J139</f>
        <v>0</v>
      </c>
      <c r="K100" s="102"/>
      <c r="L100" s="161"/>
    </row>
    <row r="101" spans="2:12" s="10" customFormat="1" ht="19.9" customHeight="1">
      <c r="B101" s="157"/>
      <c r="C101" s="102"/>
      <c r="D101" s="158" t="s">
        <v>251</v>
      </c>
      <c r="E101" s="159"/>
      <c r="F101" s="159"/>
      <c r="G101" s="159"/>
      <c r="H101" s="159"/>
      <c r="I101" s="159"/>
      <c r="J101" s="160">
        <f>J159</f>
        <v>0</v>
      </c>
      <c r="K101" s="102"/>
      <c r="L101" s="161"/>
    </row>
    <row r="102" spans="2:12" s="10" customFormat="1" ht="19.9" customHeight="1">
      <c r="B102" s="157"/>
      <c r="C102" s="102"/>
      <c r="D102" s="158" t="s">
        <v>252</v>
      </c>
      <c r="E102" s="159"/>
      <c r="F102" s="159"/>
      <c r="G102" s="159"/>
      <c r="H102" s="159"/>
      <c r="I102" s="159"/>
      <c r="J102" s="160">
        <f>J186</f>
        <v>0</v>
      </c>
      <c r="K102" s="102"/>
      <c r="L102" s="161"/>
    </row>
    <row r="103" spans="2:12" s="10" customFormat="1" ht="19.9" customHeight="1">
      <c r="B103" s="157"/>
      <c r="C103" s="102"/>
      <c r="D103" s="158" t="s">
        <v>253</v>
      </c>
      <c r="E103" s="159"/>
      <c r="F103" s="159"/>
      <c r="G103" s="159"/>
      <c r="H103" s="159"/>
      <c r="I103" s="159"/>
      <c r="J103" s="160">
        <f>J204</f>
        <v>0</v>
      </c>
      <c r="K103" s="102"/>
      <c r="L103" s="161"/>
    </row>
    <row r="104" spans="2:12" s="10" customFormat="1" ht="19.9" customHeight="1">
      <c r="B104" s="157"/>
      <c r="C104" s="102"/>
      <c r="D104" s="158" t="s">
        <v>254</v>
      </c>
      <c r="E104" s="159"/>
      <c r="F104" s="159"/>
      <c r="G104" s="159"/>
      <c r="H104" s="159"/>
      <c r="I104" s="159"/>
      <c r="J104" s="160">
        <f>J242</f>
        <v>0</v>
      </c>
      <c r="K104" s="102"/>
      <c r="L104" s="161"/>
    </row>
    <row r="105" spans="2:12" s="10" customFormat="1" ht="19.9" customHeight="1">
      <c r="B105" s="157"/>
      <c r="C105" s="102"/>
      <c r="D105" s="158" t="s">
        <v>255</v>
      </c>
      <c r="E105" s="159"/>
      <c r="F105" s="159"/>
      <c r="G105" s="159"/>
      <c r="H105" s="159"/>
      <c r="I105" s="159"/>
      <c r="J105" s="160">
        <f>J248</f>
        <v>0</v>
      </c>
      <c r="K105" s="102"/>
      <c r="L105" s="161"/>
    </row>
    <row r="106" spans="2:12" s="9" customFormat="1" ht="24.95" customHeight="1">
      <c r="B106" s="151"/>
      <c r="C106" s="152"/>
      <c r="D106" s="153" t="s">
        <v>256</v>
      </c>
      <c r="E106" s="154"/>
      <c r="F106" s="154"/>
      <c r="G106" s="154"/>
      <c r="H106" s="154"/>
      <c r="I106" s="154"/>
      <c r="J106" s="155">
        <f>J250</f>
        <v>0</v>
      </c>
      <c r="K106" s="152"/>
      <c r="L106" s="156"/>
    </row>
    <row r="107" spans="2:12" s="10" customFormat="1" ht="19.9" customHeight="1">
      <c r="B107" s="157"/>
      <c r="C107" s="102"/>
      <c r="D107" s="158" t="s">
        <v>257</v>
      </c>
      <c r="E107" s="159"/>
      <c r="F107" s="159"/>
      <c r="G107" s="159"/>
      <c r="H107" s="159"/>
      <c r="I107" s="159"/>
      <c r="J107" s="160">
        <f>J251</f>
        <v>0</v>
      </c>
      <c r="K107" s="102"/>
      <c r="L107" s="161"/>
    </row>
    <row r="108" spans="2:12" s="10" customFormat="1" ht="19.9" customHeight="1">
      <c r="B108" s="157"/>
      <c r="C108" s="102"/>
      <c r="D108" s="158" t="s">
        <v>258</v>
      </c>
      <c r="E108" s="159"/>
      <c r="F108" s="159"/>
      <c r="G108" s="159"/>
      <c r="H108" s="159"/>
      <c r="I108" s="159"/>
      <c r="J108" s="160">
        <f>J261</f>
        <v>0</v>
      </c>
      <c r="K108" s="102"/>
      <c r="L108" s="161"/>
    </row>
    <row r="109" spans="2:12" s="10" customFormat="1" ht="19.9" customHeight="1">
      <c r="B109" s="157"/>
      <c r="C109" s="102"/>
      <c r="D109" s="158" t="s">
        <v>260</v>
      </c>
      <c r="E109" s="159"/>
      <c r="F109" s="159"/>
      <c r="G109" s="159"/>
      <c r="H109" s="159"/>
      <c r="I109" s="159"/>
      <c r="J109" s="160">
        <f>J276</f>
        <v>0</v>
      </c>
      <c r="K109" s="102"/>
      <c r="L109" s="161"/>
    </row>
    <row r="110" spans="2:12" s="10" customFormat="1" ht="19.9" customHeight="1">
      <c r="B110" s="157"/>
      <c r="C110" s="102"/>
      <c r="D110" s="158" t="s">
        <v>261</v>
      </c>
      <c r="E110" s="159"/>
      <c r="F110" s="159"/>
      <c r="G110" s="159"/>
      <c r="H110" s="159"/>
      <c r="I110" s="159"/>
      <c r="J110" s="160">
        <f>J306</f>
        <v>0</v>
      </c>
      <c r="K110" s="102"/>
      <c r="L110" s="161"/>
    </row>
    <row r="111" spans="2:12" s="10" customFormat="1" ht="19.9" customHeight="1">
      <c r="B111" s="157"/>
      <c r="C111" s="102"/>
      <c r="D111" s="158" t="s">
        <v>263</v>
      </c>
      <c r="E111" s="159"/>
      <c r="F111" s="159"/>
      <c r="G111" s="159"/>
      <c r="H111" s="159"/>
      <c r="I111" s="159"/>
      <c r="J111" s="160">
        <f>J341</f>
        <v>0</v>
      </c>
      <c r="K111" s="102"/>
      <c r="L111" s="161"/>
    </row>
    <row r="112" spans="2:12" s="10" customFormat="1" ht="19.9" customHeight="1">
      <c r="B112" s="157"/>
      <c r="C112" s="102"/>
      <c r="D112" s="158" t="s">
        <v>1089</v>
      </c>
      <c r="E112" s="159"/>
      <c r="F112" s="159"/>
      <c r="G112" s="159"/>
      <c r="H112" s="159"/>
      <c r="I112" s="159"/>
      <c r="J112" s="160">
        <f>J356</f>
        <v>0</v>
      </c>
      <c r="K112" s="102"/>
      <c r="L112" s="161"/>
    </row>
    <row r="113" spans="2:12" s="10" customFormat="1" ht="19.9" customHeight="1">
      <c r="B113" s="157"/>
      <c r="C113" s="102"/>
      <c r="D113" s="158" t="s">
        <v>264</v>
      </c>
      <c r="E113" s="159"/>
      <c r="F113" s="159"/>
      <c r="G113" s="159"/>
      <c r="H113" s="159"/>
      <c r="I113" s="159"/>
      <c r="J113" s="160">
        <f>J378</f>
        <v>0</v>
      </c>
      <c r="K113" s="102"/>
      <c r="L113" s="161"/>
    </row>
    <row r="114" spans="2:12" s="10" customFormat="1" ht="19.9" customHeight="1">
      <c r="B114" s="157"/>
      <c r="C114" s="102"/>
      <c r="D114" s="158" t="s">
        <v>265</v>
      </c>
      <c r="E114" s="159"/>
      <c r="F114" s="159"/>
      <c r="G114" s="159"/>
      <c r="H114" s="159"/>
      <c r="I114" s="159"/>
      <c r="J114" s="160">
        <f>J407</f>
        <v>0</v>
      </c>
      <c r="K114" s="102"/>
      <c r="L114" s="161"/>
    </row>
    <row r="115" spans="2:12" s="9" customFormat="1" ht="24.95" customHeight="1">
      <c r="B115" s="151"/>
      <c r="C115" s="152"/>
      <c r="D115" s="153" t="s">
        <v>145</v>
      </c>
      <c r="E115" s="154"/>
      <c r="F115" s="154"/>
      <c r="G115" s="154"/>
      <c r="H115" s="154"/>
      <c r="I115" s="154"/>
      <c r="J115" s="155">
        <f>J411</f>
        <v>0</v>
      </c>
      <c r="K115" s="152"/>
      <c r="L115" s="156"/>
    </row>
    <row r="116" spans="1:31" s="2" customFormat="1" ht="21.7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21" spans="1:31" s="2" customFormat="1" ht="6.95" customHeight="1">
      <c r="A121" s="32"/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4.95" customHeight="1">
      <c r="A122" s="32"/>
      <c r="B122" s="33"/>
      <c r="C122" s="21" t="s">
        <v>150</v>
      </c>
      <c r="D122" s="34"/>
      <c r="E122" s="34"/>
      <c r="F122" s="34"/>
      <c r="G122" s="34"/>
      <c r="H122" s="34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16</v>
      </c>
      <c r="D124" s="34"/>
      <c r="E124" s="34"/>
      <c r="F124" s="34"/>
      <c r="G124" s="34"/>
      <c r="H124" s="34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4"/>
      <c r="D125" s="34"/>
      <c r="E125" s="284" t="str">
        <f>E7</f>
        <v>Dům s pečovatelskou službou Hranice</v>
      </c>
      <c r="F125" s="285"/>
      <c r="G125" s="285"/>
      <c r="H125" s="285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2:12" s="1" customFormat="1" ht="12" customHeight="1">
      <c r="B126" s="19"/>
      <c r="C126" s="27" t="s">
        <v>138</v>
      </c>
      <c r="D126" s="20"/>
      <c r="E126" s="20"/>
      <c r="F126" s="20"/>
      <c r="G126" s="20"/>
      <c r="H126" s="20"/>
      <c r="I126" s="20"/>
      <c r="J126" s="20"/>
      <c r="K126" s="20"/>
      <c r="L126" s="18"/>
    </row>
    <row r="127" spans="1:31" s="2" customFormat="1" ht="16.5" customHeight="1">
      <c r="A127" s="32"/>
      <c r="B127" s="33"/>
      <c r="C127" s="34"/>
      <c r="D127" s="34"/>
      <c r="E127" s="284" t="s">
        <v>244</v>
      </c>
      <c r="F127" s="286"/>
      <c r="G127" s="286"/>
      <c r="H127" s="286"/>
      <c r="I127" s="34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7" t="s">
        <v>245</v>
      </c>
      <c r="D128" s="34"/>
      <c r="E128" s="34"/>
      <c r="F128" s="34"/>
      <c r="G128" s="34"/>
      <c r="H128" s="34"/>
      <c r="I128" s="34"/>
      <c r="J128" s="34"/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6.5" customHeight="1">
      <c r="A129" s="32"/>
      <c r="B129" s="33"/>
      <c r="C129" s="34"/>
      <c r="D129" s="34"/>
      <c r="E129" s="237" t="str">
        <f>E11</f>
        <v>120 - SO 01 - Stávající budova - 2NP</v>
      </c>
      <c r="F129" s="286"/>
      <c r="G129" s="286"/>
      <c r="H129" s="286"/>
      <c r="I129" s="34"/>
      <c r="J129" s="34"/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20</v>
      </c>
      <c r="D131" s="34"/>
      <c r="E131" s="34"/>
      <c r="F131" s="25" t="str">
        <f>F14</f>
        <v>Hranice u Aše</v>
      </c>
      <c r="G131" s="34"/>
      <c r="H131" s="34"/>
      <c r="I131" s="27" t="s">
        <v>22</v>
      </c>
      <c r="J131" s="64" t="str">
        <f>IF(J14="","",J14)</f>
        <v>12. 3. 2021</v>
      </c>
      <c r="K131" s="34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6.95" customHeight="1">
      <c r="A132" s="32"/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49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5.2" customHeight="1">
      <c r="A133" s="32"/>
      <c r="B133" s="33"/>
      <c r="C133" s="27" t="s">
        <v>24</v>
      </c>
      <c r="D133" s="34"/>
      <c r="E133" s="34"/>
      <c r="F133" s="25" t="str">
        <f>E17</f>
        <v>Město Hranice</v>
      </c>
      <c r="G133" s="34"/>
      <c r="H133" s="34"/>
      <c r="I133" s="27" t="s">
        <v>30</v>
      </c>
      <c r="J133" s="30" t="str">
        <f>E23</f>
        <v>ing.Kostner Petr</v>
      </c>
      <c r="K133" s="34"/>
      <c r="L133" s="49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5.2" customHeight="1">
      <c r="A134" s="32"/>
      <c r="B134" s="33"/>
      <c r="C134" s="27" t="s">
        <v>28</v>
      </c>
      <c r="D134" s="34"/>
      <c r="E134" s="34"/>
      <c r="F134" s="25" t="str">
        <f>IF(E20="","",E20)</f>
        <v>Vyplň údaj</v>
      </c>
      <c r="G134" s="34"/>
      <c r="H134" s="34"/>
      <c r="I134" s="27" t="s">
        <v>33</v>
      </c>
      <c r="J134" s="30" t="str">
        <f>E26</f>
        <v>Milan Hájek</v>
      </c>
      <c r="K134" s="34"/>
      <c r="L134" s="49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0.35" customHeight="1">
      <c r="A135" s="32"/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49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11" customFormat="1" ht="29.25" customHeight="1">
      <c r="A136" s="162"/>
      <c r="B136" s="163"/>
      <c r="C136" s="164" t="s">
        <v>151</v>
      </c>
      <c r="D136" s="165" t="s">
        <v>61</v>
      </c>
      <c r="E136" s="165" t="s">
        <v>57</v>
      </c>
      <c r="F136" s="165" t="s">
        <v>58</v>
      </c>
      <c r="G136" s="165" t="s">
        <v>152</v>
      </c>
      <c r="H136" s="165" t="s">
        <v>153</v>
      </c>
      <c r="I136" s="165" t="s">
        <v>154</v>
      </c>
      <c r="J136" s="165" t="s">
        <v>142</v>
      </c>
      <c r="K136" s="166" t="s">
        <v>155</v>
      </c>
      <c r="L136" s="167"/>
      <c r="M136" s="73" t="s">
        <v>1</v>
      </c>
      <c r="N136" s="74" t="s">
        <v>40</v>
      </c>
      <c r="O136" s="74" t="s">
        <v>156</v>
      </c>
      <c r="P136" s="74" t="s">
        <v>157</v>
      </c>
      <c r="Q136" s="74" t="s">
        <v>158</v>
      </c>
      <c r="R136" s="74" t="s">
        <v>159</v>
      </c>
      <c r="S136" s="74" t="s">
        <v>160</v>
      </c>
      <c r="T136" s="75" t="s">
        <v>161</v>
      </c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</row>
    <row r="137" spans="1:63" s="2" customFormat="1" ht="22.9" customHeight="1">
      <c r="A137" s="32"/>
      <c r="B137" s="33"/>
      <c r="C137" s="80" t="s">
        <v>162</v>
      </c>
      <c r="D137" s="34"/>
      <c r="E137" s="34"/>
      <c r="F137" s="34"/>
      <c r="G137" s="34"/>
      <c r="H137" s="34"/>
      <c r="I137" s="34"/>
      <c r="J137" s="168">
        <f>BK137</f>
        <v>0</v>
      </c>
      <c r="K137" s="34"/>
      <c r="L137" s="37"/>
      <c r="M137" s="76"/>
      <c r="N137" s="169"/>
      <c r="O137" s="77"/>
      <c r="P137" s="170">
        <f>P138+P250+P411</f>
        <v>0</v>
      </c>
      <c r="Q137" s="77"/>
      <c r="R137" s="170">
        <f>R138+R250+R411</f>
        <v>111.49673193</v>
      </c>
      <c r="S137" s="77"/>
      <c r="T137" s="171">
        <f>T138+T250+T411</f>
        <v>144.75989800000002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5" t="s">
        <v>75</v>
      </c>
      <c r="AU137" s="15" t="s">
        <v>144</v>
      </c>
      <c r="BK137" s="172">
        <f>BK138+BK250+BK411</f>
        <v>0</v>
      </c>
    </row>
    <row r="138" spans="2:63" s="12" customFormat="1" ht="25.9" customHeight="1">
      <c r="B138" s="173"/>
      <c r="C138" s="174"/>
      <c r="D138" s="175" t="s">
        <v>75</v>
      </c>
      <c r="E138" s="176" t="s">
        <v>268</v>
      </c>
      <c r="F138" s="176" t="s">
        <v>269</v>
      </c>
      <c r="G138" s="174"/>
      <c r="H138" s="174"/>
      <c r="I138" s="177"/>
      <c r="J138" s="178">
        <f>BK138</f>
        <v>0</v>
      </c>
      <c r="K138" s="174"/>
      <c r="L138" s="179"/>
      <c r="M138" s="180"/>
      <c r="N138" s="181"/>
      <c r="O138" s="181"/>
      <c r="P138" s="182">
        <f>P139+P159+P186+P204+P242+P248</f>
        <v>0</v>
      </c>
      <c r="Q138" s="181"/>
      <c r="R138" s="182">
        <f>R139+R159+R186+R204+R242+R248</f>
        <v>89.21051858</v>
      </c>
      <c r="S138" s="181"/>
      <c r="T138" s="183">
        <f>T139+T159+T186+T204+T242+T248</f>
        <v>143.019898</v>
      </c>
      <c r="AR138" s="184" t="s">
        <v>83</v>
      </c>
      <c r="AT138" s="185" t="s">
        <v>75</v>
      </c>
      <c r="AU138" s="185" t="s">
        <v>76</v>
      </c>
      <c r="AY138" s="184" t="s">
        <v>166</v>
      </c>
      <c r="BK138" s="186">
        <f>BK139+BK159+BK186+BK204+BK242+BK248</f>
        <v>0</v>
      </c>
    </row>
    <row r="139" spans="2:63" s="12" customFormat="1" ht="22.9" customHeight="1">
      <c r="B139" s="173"/>
      <c r="C139" s="174"/>
      <c r="D139" s="175" t="s">
        <v>75</v>
      </c>
      <c r="E139" s="212" t="s">
        <v>125</v>
      </c>
      <c r="F139" s="212" t="s">
        <v>304</v>
      </c>
      <c r="G139" s="174"/>
      <c r="H139" s="174"/>
      <c r="I139" s="177"/>
      <c r="J139" s="213">
        <f>BK139</f>
        <v>0</v>
      </c>
      <c r="K139" s="174"/>
      <c r="L139" s="179"/>
      <c r="M139" s="180"/>
      <c r="N139" s="181"/>
      <c r="O139" s="181"/>
      <c r="P139" s="182">
        <f>SUM(P140:P158)</f>
        <v>0</v>
      </c>
      <c r="Q139" s="181"/>
      <c r="R139" s="182">
        <f>SUM(R140:R158)</f>
        <v>8.49852818</v>
      </c>
      <c r="S139" s="181"/>
      <c r="T139" s="183">
        <f>SUM(T140:T158)</f>
        <v>0</v>
      </c>
      <c r="AR139" s="184" t="s">
        <v>83</v>
      </c>
      <c r="AT139" s="185" t="s">
        <v>75</v>
      </c>
      <c r="AU139" s="185" t="s">
        <v>83</v>
      </c>
      <c r="AY139" s="184" t="s">
        <v>166</v>
      </c>
      <c r="BK139" s="186">
        <f>SUM(BK140:BK158)</f>
        <v>0</v>
      </c>
    </row>
    <row r="140" spans="1:65" s="2" customFormat="1" ht="24.2" customHeight="1">
      <c r="A140" s="32"/>
      <c r="B140" s="33"/>
      <c r="C140" s="187" t="s">
        <v>83</v>
      </c>
      <c r="D140" s="187" t="s">
        <v>167</v>
      </c>
      <c r="E140" s="188" t="s">
        <v>1090</v>
      </c>
      <c r="F140" s="189" t="s">
        <v>1091</v>
      </c>
      <c r="G140" s="190" t="s">
        <v>297</v>
      </c>
      <c r="H140" s="191">
        <v>3.447</v>
      </c>
      <c r="I140" s="192"/>
      <c r="J140" s="193">
        <f>ROUND(I140*H140,2)</f>
        <v>0</v>
      </c>
      <c r="K140" s="189" t="s">
        <v>274</v>
      </c>
      <c r="L140" s="37"/>
      <c r="M140" s="194" t="s">
        <v>1</v>
      </c>
      <c r="N140" s="195" t="s">
        <v>41</v>
      </c>
      <c r="O140" s="69"/>
      <c r="P140" s="196">
        <f>O140*H140</f>
        <v>0</v>
      </c>
      <c r="Q140" s="196">
        <v>0.34728</v>
      </c>
      <c r="R140" s="196">
        <f>Q140*H140</f>
        <v>1.1970741599999999</v>
      </c>
      <c r="S140" s="196">
        <v>0</v>
      </c>
      <c r="T140" s="19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98" t="s">
        <v>165</v>
      </c>
      <c r="AT140" s="198" t="s">
        <v>167</v>
      </c>
      <c r="AU140" s="198" t="s">
        <v>85</v>
      </c>
      <c r="AY140" s="15" t="s">
        <v>166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5" t="s">
        <v>83</v>
      </c>
      <c r="BK140" s="199">
        <f>ROUND(I140*H140,2)</f>
        <v>0</v>
      </c>
      <c r="BL140" s="15" t="s">
        <v>165</v>
      </c>
      <c r="BM140" s="198" t="s">
        <v>1092</v>
      </c>
    </row>
    <row r="141" spans="2:51" s="13" customFormat="1" ht="11.25">
      <c r="B141" s="200"/>
      <c r="C141" s="201"/>
      <c r="D141" s="202" t="s">
        <v>178</v>
      </c>
      <c r="E141" s="203" t="s">
        <v>1</v>
      </c>
      <c r="F141" s="204" t="s">
        <v>1094</v>
      </c>
      <c r="G141" s="201"/>
      <c r="H141" s="205">
        <v>2.52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178</v>
      </c>
      <c r="AU141" s="211" t="s">
        <v>85</v>
      </c>
      <c r="AV141" s="13" t="s">
        <v>85</v>
      </c>
      <c r="AW141" s="13" t="s">
        <v>32</v>
      </c>
      <c r="AX141" s="13" t="s">
        <v>76</v>
      </c>
      <c r="AY141" s="211" t="s">
        <v>166</v>
      </c>
    </row>
    <row r="142" spans="2:51" s="13" customFormat="1" ht="11.25">
      <c r="B142" s="200"/>
      <c r="C142" s="201"/>
      <c r="D142" s="202" t="s">
        <v>178</v>
      </c>
      <c r="E142" s="203" t="s">
        <v>1</v>
      </c>
      <c r="F142" s="204" t="s">
        <v>1095</v>
      </c>
      <c r="G142" s="201"/>
      <c r="H142" s="205">
        <v>0.927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178</v>
      </c>
      <c r="AU142" s="211" t="s">
        <v>85</v>
      </c>
      <c r="AV142" s="13" t="s">
        <v>85</v>
      </c>
      <c r="AW142" s="13" t="s">
        <v>32</v>
      </c>
      <c r="AX142" s="13" t="s">
        <v>76</v>
      </c>
      <c r="AY142" s="211" t="s">
        <v>166</v>
      </c>
    </row>
    <row r="143" spans="1:65" s="2" customFormat="1" ht="33" customHeight="1">
      <c r="A143" s="32"/>
      <c r="B143" s="33"/>
      <c r="C143" s="187" t="s">
        <v>85</v>
      </c>
      <c r="D143" s="187" t="s">
        <v>167</v>
      </c>
      <c r="E143" s="188" t="s">
        <v>305</v>
      </c>
      <c r="F143" s="189" t="s">
        <v>306</v>
      </c>
      <c r="G143" s="190" t="s">
        <v>297</v>
      </c>
      <c r="H143" s="191">
        <v>21.581</v>
      </c>
      <c r="I143" s="192"/>
      <c r="J143" s="193">
        <f>ROUND(I143*H143,2)</f>
        <v>0</v>
      </c>
      <c r="K143" s="189" t="s">
        <v>274</v>
      </c>
      <c r="L143" s="37"/>
      <c r="M143" s="194" t="s">
        <v>1</v>
      </c>
      <c r="N143" s="195" t="s">
        <v>41</v>
      </c>
      <c r="O143" s="69"/>
      <c r="P143" s="196">
        <f>O143*H143</f>
        <v>0</v>
      </c>
      <c r="Q143" s="196">
        <v>0.2506</v>
      </c>
      <c r="R143" s="196">
        <f>Q143*H143</f>
        <v>5.4081985999999995</v>
      </c>
      <c r="S143" s="196">
        <v>0</v>
      </c>
      <c r="T143" s="197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98" t="s">
        <v>165</v>
      </c>
      <c r="AT143" s="198" t="s">
        <v>167</v>
      </c>
      <c r="AU143" s="198" t="s">
        <v>85</v>
      </c>
      <c r="AY143" s="15" t="s">
        <v>166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5" t="s">
        <v>83</v>
      </c>
      <c r="BK143" s="199">
        <f>ROUND(I143*H143,2)</f>
        <v>0</v>
      </c>
      <c r="BL143" s="15" t="s">
        <v>165</v>
      </c>
      <c r="BM143" s="198" t="s">
        <v>307</v>
      </c>
    </row>
    <row r="144" spans="2:51" s="13" customFormat="1" ht="11.25">
      <c r="B144" s="200"/>
      <c r="C144" s="201"/>
      <c r="D144" s="202" t="s">
        <v>178</v>
      </c>
      <c r="E144" s="203" t="s">
        <v>1</v>
      </c>
      <c r="F144" s="204" t="s">
        <v>1096</v>
      </c>
      <c r="G144" s="201"/>
      <c r="H144" s="205">
        <v>13.628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178</v>
      </c>
      <c r="AU144" s="211" t="s">
        <v>85</v>
      </c>
      <c r="AV144" s="13" t="s">
        <v>85</v>
      </c>
      <c r="AW144" s="13" t="s">
        <v>32</v>
      </c>
      <c r="AX144" s="13" t="s">
        <v>76</v>
      </c>
      <c r="AY144" s="211" t="s">
        <v>166</v>
      </c>
    </row>
    <row r="145" spans="2:51" s="13" customFormat="1" ht="11.25">
      <c r="B145" s="200"/>
      <c r="C145" s="201"/>
      <c r="D145" s="202" t="s">
        <v>178</v>
      </c>
      <c r="E145" s="203" t="s">
        <v>1</v>
      </c>
      <c r="F145" s="204" t="s">
        <v>1351</v>
      </c>
      <c r="G145" s="201"/>
      <c r="H145" s="205">
        <v>3.038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178</v>
      </c>
      <c r="AU145" s="211" t="s">
        <v>85</v>
      </c>
      <c r="AV145" s="13" t="s">
        <v>85</v>
      </c>
      <c r="AW145" s="13" t="s">
        <v>32</v>
      </c>
      <c r="AX145" s="13" t="s">
        <v>76</v>
      </c>
      <c r="AY145" s="211" t="s">
        <v>166</v>
      </c>
    </row>
    <row r="146" spans="2:51" s="13" customFormat="1" ht="11.25">
      <c r="B146" s="200"/>
      <c r="C146" s="201"/>
      <c r="D146" s="202" t="s">
        <v>178</v>
      </c>
      <c r="E146" s="203" t="s">
        <v>1</v>
      </c>
      <c r="F146" s="204" t="s">
        <v>1098</v>
      </c>
      <c r="G146" s="201"/>
      <c r="H146" s="205">
        <v>1.035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178</v>
      </c>
      <c r="AU146" s="211" t="s">
        <v>85</v>
      </c>
      <c r="AV146" s="13" t="s">
        <v>85</v>
      </c>
      <c r="AW146" s="13" t="s">
        <v>32</v>
      </c>
      <c r="AX146" s="13" t="s">
        <v>76</v>
      </c>
      <c r="AY146" s="211" t="s">
        <v>166</v>
      </c>
    </row>
    <row r="147" spans="2:51" s="13" customFormat="1" ht="11.25">
      <c r="B147" s="200"/>
      <c r="C147" s="201"/>
      <c r="D147" s="202" t="s">
        <v>178</v>
      </c>
      <c r="E147" s="203" t="s">
        <v>1</v>
      </c>
      <c r="F147" s="204" t="s">
        <v>1099</v>
      </c>
      <c r="G147" s="201"/>
      <c r="H147" s="205">
        <v>1.38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178</v>
      </c>
      <c r="AU147" s="211" t="s">
        <v>85</v>
      </c>
      <c r="AV147" s="13" t="s">
        <v>85</v>
      </c>
      <c r="AW147" s="13" t="s">
        <v>32</v>
      </c>
      <c r="AX147" s="13" t="s">
        <v>76</v>
      </c>
      <c r="AY147" s="211" t="s">
        <v>166</v>
      </c>
    </row>
    <row r="148" spans="2:51" s="13" customFormat="1" ht="11.25">
      <c r="B148" s="200"/>
      <c r="C148" s="201"/>
      <c r="D148" s="202" t="s">
        <v>178</v>
      </c>
      <c r="E148" s="203" t="s">
        <v>1</v>
      </c>
      <c r="F148" s="204" t="s">
        <v>1352</v>
      </c>
      <c r="G148" s="201"/>
      <c r="H148" s="205">
        <v>2.5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178</v>
      </c>
      <c r="AU148" s="211" t="s">
        <v>85</v>
      </c>
      <c r="AV148" s="13" t="s">
        <v>85</v>
      </c>
      <c r="AW148" s="13" t="s">
        <v>32</v>
      </c>
      <c r="AX148" s="13" t="s">
        <v>76</v>
      </c>
      <c r="AY148" s="211" t="s">
        <v>166</v>
      </c>
    </row>
    <row r="149" spans="1:65" s="2" customFormat="1" ht="21.75" customHeight="1">
      <c r="A149" s="32"/>
      <c r="B149" s="33"/>
      <c r="C149" s="187" t="s">
        <v>125</v>
      </c>
      <c r="D149" s="187" t="s">
        <v>167</v>
      </c>
      <c r="E149" s="188" t="s">
        <v>327</v>
      </c>
      <c r="F149" s="189" t="s">
        <v>328</v>
      </c>
      <c r="G149" s="190" t="s">
        <v>176</v>
      </c>
      <c r="H149" s="191">
        <v>14</v>
      </c>
      <c r="I149" s="192"/>
      <c r="J149" s="193">
        <f>ROUND(I149*H149,2)</f>
        <v>0</v>
      </c>
      <c r="K149" s="189" t="s">
        <v>274</v>
      </c>
      <c r="L149" s="37"/>
      <c r="M149" s="194" t="s">
        <v>1</v>
      </c>
      <c r="N149" s="195" t="s">
        <v>41</v>
      </c>
      <c r="O149" s="69"/>
      <c r="P149" s="196">
        <f>O149*H149</f>
        <v>0</v>
      </c>
      <c r="Q149" s="196">
        <v>0.05455</v>
      </c>
      <c r="R149" s="196">
        <f>Q149*H149</f>
        <v>0.7637</v>
      </c>
      <c r="S149" s="196">
        <v>0</v>
      </c>
      <c r="T149" s="197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98" t="s">
        <v>165</v>
      </c>
      <c r="AT149" s="198" t="s">
        <v>167</v>
      </c>
      <c r="AU149" s="198" t="s">
        <v>85</v>
      </c>
      <c r="AY149" s="15" t="s">
        <v>166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5" t="s">
        <v>83</v>
      </c>
      <c r="BK149" s="199">
        <f>ROUND(I149*H149,2)</f>
        <v>0</v>
      </c>
      <c r="BL149" s="15" t="s">
        <v>165</v>
      </c>
      <c r="BM149" s="198" t="s">
        <v>329</v>
      </c>
    </row>
    <row r="150" spans="1:65" s="2" customFormat="1" ht="16.5" customHeight="1">
      <c r="A150" s="32"/>
      <c r="B150" s="33"/>
      <c r="C150" s="187" t="s">
        <v>165</v>
      </c>
      <c r="D150" s="187" t="s">
        <v>167</v>
      </c>
      <c r="E150" s="188" t="s">
        <v>330</v>
      </c>
      <c r="F150" s="189" t="s">
        <v>331</v>
      </c>
      <c r="G150" s="190" t="s">
        <v>273</v>
      </c>
      <c r="H150" s="191">
        <v>0.391</v>
      </c>
      <c r="I150" s="192"/>
      <c r="J150" s="193">
        <f>ROUND(I150*H150,2)</f>
        <v>0</v>
      </c>
      <c r="K150" s="189" t="s">
        <v>274</v>
      </c>
      <c r="L150" s="37"/>
      <c r="M150" s="194" t="s">
        <v>1</v>
      </c>
      <c r="N150" s="195" t="s">
        <v>41</v>
      </c>
      <c r="O150" s="69"/>
      <c r="P150" s="196">
        <f>O150*H150</f>
        <v>0</v>
      </c>
      <c r="Q150" s="196">
        <v>1.94302</v>
      </c>
      <c r="R150" s="196">
        <f>Q150*H150</f>
        <v>0.75972082</v>
      </c>
      <c r="S150" s="196">
        <v>0</v>
      </c>
      <c r="T150" s="19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98" t="s">
        <v>165</v>
      </c>
      <c r="AT150" s="198" t="s">
        <v>167</v>
      </c>
      <c r="AU150" s="198" t="s">
        <v>85</v>
      </c>
      <c r="AY150" s="15" t="s">
        <v>166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5" t="s">
        <v>83</v>
      </c>
      <c r="BK150" s="199">
        <f>ROUND(I150*H150,2)</f>
        <v>0</v>
      </c>
      <c r="BL150" s="15" t="s">
        <v>165</v>
      </c>
      <c r="BM150" s="198" t="s">
        <v>332</v>
      </c>
    </row>
    <row r="151" spans="2:51" s="13" customFormat="1" ht="11.25">
      <c r="B151" s="200"/>
      <c r="C151" s="201"/>
      <c r="D151" s="202" t="s">
        <v>178</v>
      </c>
      <c r="E151" s="203" t="s">
        <v>1</v>
      </c>
      <c r="F151" s="204" t="s">
        <v>1100</v>
      </c>
      <c r="G151" s="201"/>
      <c r="H151" s="205">
        <v>0.088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178</v>
      </c>
      <c r="AU151" s="211" t="s">
        <v>85</v>
      </c>
      <c r="AV151" s="13" t="s">
        <v>85</v>
      </c>
      <c r="AW151" s="13" t="s">
        <v>32</v>
      </c>
      <c r="AX151" s="13" t="s">
        <v>76</v>
      </c>
      <c r="AY151" s="211" t="s">
        <v>166</v>
      </c>
    </row>
    <row r="152" spans="2:51" s="13" customFormat="1" ht="11.25">
      <c r="B152" s="200"/>
      <c r="C152" s="201"/>
      <c r="D152" s="202" t="s">
        <v>178</v>
      </c>
      <c r="E152" s="203" t="s">
        <v>1</v>
      </c>
      <c r="F152" s="204" t="s">
        <v>1353</v>
      </c>
      <c r="G152" s="201"/>
      <c r="H152" s="205">
        <v>0.195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178</v>
      </c>
      <c r="AU152" s="211" t="s">
        <v>85</v>
      </c>
      <c r="AV152" s="13" t="s">
        <v>85</v>
      </c>
      <c r="AW152" s="13" t="s">
        <v>32</v>
      </c>
      <c r="AX152" s="13" t="s">
        <v>76</v>
      </c>
      <c r="AY152" s="211" t="s">
        <v>166</v>
      </c>
    </row>
    <row r="153" spans="2:51" s="13" customFormat="1" ht="11.25">
      <c r="B153" s="200"/>
      <c r="C153" s="201"/>
      <c r="D153" s="202" t="s">
        <v>178</v>
      </c>
      <c r="E153" s="203" t="s">
        <v>1</v>
      </c>
      <c r="F153" s="204" t="s">
        <v>1354</v>
      </c>
      <c r="G153" s="201"/>
      <c r="H153" s="205">
        <v>0.108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178</v>
      </c>
      <c r="AU153" s="211" t="s">
        <v>85</v>
      </c>
      <c r="AV153" s="13" t="s">
        <v>85</v>
      </c>
      <c r="AW153" s="13" t="s">
        <v>32</v>
      </c>
      <c r="AX153" s="13" t="s">
        <v>76</v>
      </c>
      <c r="AY153" s="211" t="s">
        <v>166</v>
      </c>
    </row>
    <row r="154" spans="1:65" s="2" customFormat="1" ht="24.2" customHeight="1">
      <c r="A154" s="32"/>
      <c r="B154" s="33"/>
      <c r="C154" s="187" t="s">
        <v>192</v>
      </c>
      <c r="D154" s="187" t="s">
        <v>167</v>
      </c>
      <c r="E154" s="188" t="s">
        <v>351</v>
      </c>
      <c r="F154" s="189" t="s">
        <v>352</v>
      </c>
      <c r="G154" s="190" t="s">
        <v>288</v>
      </c>
      <c r="H154" s="191">
        <v>0.099</v>
      </c>
      <c r="I154" s="192"/>
      <c r="J154" s="193">
        <f>ROUND(I154*H154,2)</f>
        <v>0</v>
      </c>
      <c r="K154" s="189" t="s">
        <v>274</v>
      </c>
      <c r="L154" s="37"/>
      <c r="M154" s="194" t="s">
        <v>1</v>
      </c>
      <c r="N154" s="195" t="s">
        <v>41</v>
      </c>
      <c r="O154" s="69"/>
      <c r="P154" s="196">
        <f>O154*H154</f>
        <v>0</v>
      </c>
      <c r="Q154" s="196">
        <v>1.09</v>
      </c>
      <c r="R154" s="196">
        <f>Q154*H154</f>
        <v>0.10791000000000002</v>
      </c>
      <c r="S154" s="196">
        <v>0</v>
      </c>
      <c r="T154" s="19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8" t="s">
        <v>165</v>
      </c>
      <c r="AT154" s="198" t="s">
        <v>167</v>
      </c>
      <c r="AU154" s="198" t="s">
        <v>85</v>
      </c>
      <c r="AY154" s="15" t="s">
        <v>166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5" t="s">
        <v>83</v>
      </c>
      <c r="BK154" s="199">
        <f>ROUND(I154*H154,2)</f>
        <v>0</v>
      </c>
      <c r="BL154" s="15" t="s">
        <v>165</v>
      </c>
      <c r="BM154" s="198" t="s">
        <v>353</v>
      </c>
    </row>
    <row r="155" spans="2:51" s="13" customFormat="1" ht="11.25">
      <c r="B155" s="200"/>
      <c r="C155" s="201"/>
      <c r="D155" s="202" t="s">
        <v>178</v>
      </c>
      <c r="E155" s="203" t="s">
        <v>1</v>
      </c>
      <c r="F155" s="204" t="s">
        <v>1103</v>
      </c>
      <c r="G155" s="201"/>
      <c r="H155" s="205">
        <v>0.099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178</v>
      </c>
      <c r="AU155" s="211" t="s">
        <v>85</v>
      </c>
      <c r="AV155" s="13" t="s">
        <v>85</v>
      </c>
      <c r="AW155" s="13" t="s">
        <v>32</v>
      </c>
      <c r="AX155" s="13" t="s">
        <v>76</v>
      </c>
      <c r="AY155" s="211" t="s">
        <v>166</v>
      </c>
    </row>
    <row r="156" spans="1:65" s="2" customFormat="1" ht="24.2" customHeight="1">
      <c r="A156" s="32"/>
      <c r="B156" s="33"/>
      <c r="C156" s="187" t="s">
        <v>210</v>
      </c>
      <c r="D156" s="187" t="s">
        <v>167</v>
      </c>
      <c r="E156" s="188" t="s">
        <v>399</v>
      </c>
      <c r="F156" s="189" t="s">
        <v>400</v>
      </c>
      <c r="G156" s="190" t="s">
        <v>297</v>
      </c>
      <c r="H156" s="191">
        <v>1.47</v>
      </c>
      <c r="I156" s="192"/>
      <c r="J156" s="193">
        <f>ROUND(I156*H156,2)</f>
        <v>0</v>
      </c>
      <c r="K156" s="189" t="s">
        <v>274</v>
      </c>
      <c r="L156" s="37"/>
      <c r="M156" s="194" t="s">
        <v>1</v>
      </c>
      <c r="N156" s="195" t="s">
        <v>41</v>
      </c>
      <c r="O156" s="69"/>
      <c r="P156" s="196">
        <f>O156*H156</f>
        <v>0</v>
      </c>
      <c r="Q156" s="196">
        <v>0.17818</v>
      </c>
      <c r="R156" s="196">
        <f>Q156*H156</f>
        <v>0.2619246</v>
      </c>
      <c r="S156" s="196">
        <v>0</v>
      </c>
      <c r="T156" s="197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98" t="s">
        <v>165</v>
      </c>
      <c r="AT156" s="198" t="s">
        <v>167</v>
      </c>
      <c r="AU156" s="198" t="s">
        <v>85</v>
      </c>
      <c r="AY156" s="15" t="s">
        <v>166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5" t="s">
        <v>83</v>
      </c>
      <c r="BK156" s="199">
        <f>ROUND(I156*H156,2)</f>
        <v>0</v>
      </c>
      <c r="BL156" s="15" t="s">
        <v>165</v>
      </c>
      <c r="BM156" s="198" t="s">
        <v>401</v>
      </c>
    </row>
    <row r="157" spans="2:51" s="13" customFormat="1" ht="11.25">
      <c r="B157" s="200"/>
      <c r="C157" s="201"/>
      <c r="D157" s="202" t="s">
        <v>178</v>
      </c>
      <c r="E157" s="203" t="s">
        <v>1</v>
      </c>
      <c r="F157" s="204" t="s">
        <v>1105</v>
      </c>
      <c r="G157" s="201"/>
      <c r="H157" s="205">
        <v>1.08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178</v>
      </c>
      <c r="AU157" s="211" t="s">
        <v>85</v>
      </c>
      <c r="AV157" s="13" t="s">
        <v>85</v>
      </c>
      <c r="AW157" s="13" t="s">
        <v>32</v>
      </c>
      <c r="AX157" s="13" t="s">
        <v>76</v>
      </c>
      <c r="AY157" s="211" t="s">
        <v>166</v>
      </c>
    </row>
    <row r="158" spans="2:51" s="13" customFormat="1" ht="11.25">
      <c r="B158" s="200"/>
      <c r="C158" s="201"/>
      <c r="D158" s="202" t="s">
        <v>178</v>
      </c>
      <c r="E158" s="203" t="s">
        <v>1</v>
      </c>
      <c r="F158" s="204" t="s">
        <v>1101</v>
      </c>
      <c r="G158" s="201"/>
      <c r="H158" s="205">
        <v>0.39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178</v>
      </c>
      <c r="AU158" s="211" t="s">
        <v>85</v>
      </c>
      <c r="AV158" s="13" t="s">
        <v>85</v>
      </c>
      <c r="AW158" s="13" t="s">
        <v>32</v>
      </c>
      <c r="AX158" s="13" t="s">
        <v>76</v>
      </c>
      <c r="AY158" s="211" t="s">
        <v>166</v>
      </c>
    </row>
    <row r="159" spans="2:63" s="12" customFormat="1" ht="22.9" customHeight="1">
      <c r="B159" s="173"/>
      <c r="C159" s="174"/>
      <c r="D159" s="175" t="s">
        <v>75</v>
      </c>
      <c r="E159" s="212" t="s">
        <v>165</v>
      </c>
      <c r="F159" s="212" t="s">
        <v>407</v>
      </c>
      <c r="G159" s="174"/>
      <c r="H159" s="174"/>
      <c r="I159" s="177"/>
      <c r="J159" s="213">
        <f>BK159</f>
        <v>0</v>
      </c>
      <c r="K159" s="174"/>
      <c r="L159" s="179"/>
      <c r="M159" s="180"/>
      <c r="N159" s="181"/>
      <c r="O159" s="181"/>
      <c r="P159" s="182">
        <f>SUM(P160:P185)</f>
        <v>0</v>
      </c>
      <c r="Q159" s="181"/>
      <c r="R159" s="182">
        <f>SUM(R160:R185)</f>
        <v>72.41135878</v>
      </c>
      <c r="S159" s="181"/>
      <c r="T159" s="183">
        <f>SUM(T160:T185)</f>
        <v>0</v>
      </c>
      <c r="AR159" s="184" t="s">
        <v>83</v>
      </c>
      <c r="AT159" s="185" t="s">
        <v>75</v>
      </c>
      <c r="AU159" s="185" t="s">
        <v>83</v>
      </c>
      <c r="AY159" s="184" t="s">
        <v>166</v>
      </c>
      <c r="BK159" s="186">
        <f>SUM(BK160:BK185)</f>
        <v>0</v>
      </c>
    </row>
    <row r="160" spans="1:65" s="2" customFormat="1" ht="16.5" customHeight="1">
      <c r="A160" s="32"/>
      <c r="B160" s="33"/>
      <c r="C160" s="187" t="s">
        <v>214</v>
      </c>
      <c r="D160" s="187" t="s">
        <v>167</v>
      </c>
      <c r="E160" s="188" t="s">
        <v>1355</v>
      </c>
      <c r="F160" s="189" t="s">
        <v>1356</v>
      </c>
      <c r="G160" s="190" t="s">
        <v>273</v>
      </c>
      <c r="H160" s="191">
        <v>27.279</v>
      </c>
      <c r="I160" s="192"/>
      <c r="J160" s="193">
        <f>ROUND(I160*H160,2)</f>
        <v>0</v>
      </c>
      <c r="K160" s="189" t="s">
        <v>274</v>
      </c>
      <c r="L160" s="37"/>
      <c r="M160" s="194" t="s">
        <v>1</v>
      </c>
      <c r="N160" s="195" t="s">
        <v>41</v>
      </c>
      <c r="O160" s="69"/>
      <c r="P160" s="196">
        <f>O160*H160</f>
        <v>0</v>
      </c>
      <c r="Q160" s="196">
        <v>2.45343</v>
      </c>
      <c r="R160" s="196">
        <f>Q160*H160</f>
        <v>66.92711697</v>
      </c>
      <c r="S160" s="196">
        <v>0</v>
      </c>
      <c r="T160" s="197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98" t="s">
        <v>165</v>
      </c>
      <c r="AT160" s="198" t="s">
        <v>167</v>
      </c>
      <c r="AU160" s="198" t="s">
        <v>85</v>
      </c>
      <c r="AY160" s="15" t="s">
        <v>166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5" t="s">
        <v>83</v>
      </c>
      <c r="BK160" s="199">
        <f>ROUND(I160*H160,2)</f>
        <v>0</v>
      </c>
      <c r="BL160" s="15" t="s">
        <v>165</v>
      </c>
      <c r="BM160" s="198" t="s">
        <v>1357</v>
      </c>
    </row>
    <row r="161" spans="2:51" s="13" customFormat="1" ht="11.25">
      <c r="B161" s="200"/>
      <c r="C161" s="201"/>
      <c r="D161" s="202" t="s">
        <v>178</v>
      </c>
      <c r="E161" s="203" t="s">
        <v>1</v>
      </c>
      <c r="F161" s="204" t="s">
        <v>1358</v>
      </c>
      <c r="G161" s="201"/>
      <c r="H161" s="205">
        <v>27.896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178</v>
      </c>
      <c r="AU161" s="211" t="s">
        <v>85</v>
      </c>
      <c r="AV161" s="13" t="s">
        <v>85</v>
      </c>
      <c r="AW161" s="13" t="s">
        <v>32</v>
      </c>
      <c r="AX161" s="13" t="s">
        <v>76</v>
      </c>
      <c r="AY161" s="211" t="s">
        <v>166</v>
      </c>
    </row>
    <row r="162" spans="2:51" s="13" customFormat="1" ht="11.25">
      <c r="B162" s="200"/>
      <c r="C162" s="201"/>
      <c r="D162" s="202" t="s">
        <v>178</v>
      </c>
      <c r="E162" s="203" t="s">
        <v>1</v>
      </c>
      <c r="F162" s="204" t="s">
        <v>1359</v>
      </c>
      <c r="G162" s="201"/>
      <c r="H162" s="205">
        <v>0.247</v>
      </c>
      <c r="I162" s="206"/>
      <c r="J162" s="201"/>
      <c r="K162" s="201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178</v>
      </c>
      <c r="AU162" s="211" t="s">
        <v>85</v>
      </c>
      <c r="AV162" s="13" t="s">
        <v>85</v>
      </c>
      <c r="AW162" s="13" t="s">
        <v>32</v>
      </c>
      <c r="AX162" s="13" t="s">
        <v>76</v>
      </c>
      <c r="AY162" s="211" t="s">
        <v>166</v>
      </c>
    </row>
    <row r="163" spans="2:51" s="13" customFormat="1" ht="11.25">
      <c r="B163" s="200"/>
      <c r="C163" s="201"/>
      <c r="D163" s="202" t="s">
        <v>178</v>
      </c>
      <c r="E163" s="203" t="s">
        <v>1</v>
      </c>
      <c r="F163" s="204" t="s">
        <v>1360</v>
      </c>
      <c r="G163" s="201"/>
      <c r="H163" s="205">
        <v>-2.15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178</v>
      </c>
      <c r="AU163" s="211" t="s">
        <v>85</v>
      </c>
      <c r="AV163" s="13" t="s">
        <v>85</v>
      </c>
      <c r="AW163" s="13" t="s">
        <v>32</v>
      </c>
      <c r="AX163" s="13" t="s">
        <v>76</v>
      </c>
      <c r="AY163" s="211" t="s">
        <v>166</v>
      </c>
    </row>
    <row r="164" spans="2:51" s="13" customFormat="1" ht="11.25">
      <c r="B164" s="200"/>
      <c r="C164" s="201"/>
      <c r="D164" s="202" t="s">
        <v>178</v>
      </c>
      <c r="E164" s="203" t="s">
        <v>1</v>
      </c>
      <c r="F164" s="204" t="s">
        <v>1361</v>
      </c>
      <c r="G164" s="201"/>
      <c r="H164" s="205">
        <v>1.286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178</v>
      </c>
      <c r="AU164" s="211" t="s">
        <v>85</v>
      </c>
      <c r="AV164" s="13" t="s">
        <v>85</v>
      </c>
      <c r="AW164" s="13" t="s">
        <v>32</v>
      </c>
      <c r="AX164" s="13" t="s">
        <v>76</v>
      </c>
      <c r="AY164" s="211" t="s">
        <v>166</v>
      </c>
    </row>
    <row r="165" spans="1:65" s="2" customFormat="1" ht="24.2" customHeight="1">
      <c r="A165" s="32"/>
      <c r="B165" s="33"/>
      <c r="C165" s="187" t="s">
        <v>218</v>
      </c>
      <c r="D165" s="187" t="s">
        <v>167</v>
      </c>
      <c r="E165" s="188" t="s">
        <v>1362</v>
      </c>
      <c r="F165" s="189" t="s">
        <v>1363</v>
      </c>
      <c r="G165" s="190" t="s">
        <v>297</v>
      </c>
      <c r="H165" s="191">
        <v>149.003</v>
      </c>
      <c r="I165" s="192"/>
      <c r="J165" s="193">
        <f>ROUND(I165*H165,2)</f>
        <v>0</v>
      </c>
      <c r="K165" s="189" t="s">
        <v>274</v>
      </c>
      <c r="L165" s="37"/>
      <c r="M165" s="194" t="s">
        <v>1</v>
      </c>
      <c r="N165" s="195" t="s">
        <v>41</v>
      </c>
      <c r="O165" s="69"/>
      <c r="P165" s="196">
        <f>O165*H165</f>
        <v>0</v>
      </c>
      <c r="Q165" s="196">
        <v>0.00533</v>
      </c>
      <c r="R165" s="196">
        <f>Q165*H165</f>
        <v>0.7941859899999999</v>
      </c>
      <c r="S165" s="196">
        <v>0</v>
      </c>
      <c r="T165" s="19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98" t="s">
        <v>165</v>
      </c>
      <c r="AT165" s="198" t="s">
        <v>167</v>
      </c>
      <c r="AU165" s="198" t="s">
        <v>85</v>
      </c>
      <c r="AY165" s="15" t="s">
        <v>166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5" t="s">
        <v>83</v>
      </c>
      <c r="BK165" s="199">
        <f>ROUND(I165*H165,2)</f>
        <v>0</v>
      </c>
      <c r="BL165" s="15" t="s">
        <v>165</v>
      </c>
      <c r="BM165" s="198" t="s">
        <v>1364</v>
      </c>
    </row>
    <row r="166" spans="2:51" s="13" customFormat="1" ht="11.25">
      <c r="B166" s="200"/>
      <c r="C166" s="201"/>
      <c r="D166" s="202" t="s">
        <v>178</v>
      </c>
      <c r="E166" s="203" t="s">
        <v>1</v>
      </c>
      <c r="F166" s="204" t="s">
        <v>1365</v>
      </c>
      <c r="G166" s="201"/>
      <c r="H166" s="205">
        <v>60.855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178</v>
      </c>
      <c r="AU166" s="211" t="s">
        <v>85</v>
      </c>
      <c r="AV166" s="13" t="s">
        <v>85</v>
      </c>
      <c r="AW166" s="13" t="s">
        <v>32</v>
      </c>
      <c r="AX166" s="13" t="s">
        <v>76</v>
      </c>
      <c r="AY166" s="211" t="s">
        <v>166</v>
      </c>
    </row>
    <row r="167" spans="2:51" s="13" customFormat="1" ht="11.25">
      <c r="B167" s="200"/>
      <c r="C167" s="201"/>
      <c r="D167" s="202" t="s">
        <v>178</v>
      </c>
      <c r="E167" s="203" t="s">
        <v>1</v>
      </c>
      <c r="F167" s="204" t="s">
        <v>1366</v>
      </c>
      <c r="G167" s="201"/>
      <c r="H167" s="205">
        <v>11.445</v>
      </c>
      <c r="I167" s="206"/>
      <c r="J167" s="201"/>
      <c r="K167" s="201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178</v>
      </c>
      <c r="AU167" s="211" t="s">
        <v>85</v>
      </c>
      <c r="AV167" s="13" t="s">
        <v>85</v>
      </c>
      <c r="AW167" s="13" t="s">
        <v>32</v>
      </c>
      <c r="AX167" s="13" t="s">
        <v>76</v>
      </c>
      <c r="AY167" s="211" t="s">
        <v>166</v>
      </c>
    </row>
    <row r="168" spans="2:51" s="13" customFormat="1" ht="11.25">
      <c r="B168" s="200"/>
      <c r="C168" s="201"/>
      <c r="D168" s="202" t="s">
        <v>178</v>
      </c>
      <c r="E168" s="203" t="s">
        <v>1</v>
      </c>
      <c r="F168" s="204" t="s">
        <v>1367</v>
      </c>
      <c r="G168" s="201"/>
      <c r="H168" s="205">
        <v>27.038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178</v>
      </c>
      <c r="AU168" s="211" t="s">
        <v>85</v>
      </c>
      <c r="AV168" s="13" t="s">
        <v>85</v>
      </c>
      <c r="AW168" s="13" t="s">
        <v>32</v>
      </c>
      <c r="AX168" s="13" t="s">
        <v>76</v>
      </c>
      <c r="AY168" s="211" t="s">
        <v>166</v>
      </c>
    </row>
    <row r="169" spans="2:51" s="13" customFormat="1" ht="11.25">
      <c r="B169" s="200"/>
      <c r="C169" s="201"/>
      <c r="D169" s="202" t="s">
        <v>178</v>
      </c>
      <c r="E169" s="203" t="s">
        <v>1</v>
      </c>
      <c r="F169" s="204" t="s">
        <v>1368</v>
      </c>
      <c r="G169" s="201"/>
      <c r="H169" s="205">
        <v>49.665</v>
      </c>
      <c r="I169" s="206"/>
      <c r="J169" s="201"/>
      <c r="K169" s="201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178</v>
      </c>
      <c r="AU169" s="211" t="s">
        <v>85</v>
      </c>
      <c r="AV169" s="13" t="s">
        <v>85</v>
      </c>
      <c r="AW169" s="13" t="s">
        <v>32</v>
      </c>
      <c r="AX169" s="13" t="s">
        <v>76</v>
      </c>
      <c r="AY169" s="211" t="s">
        <v>166</v>
      </c>
    </row>
    <row r="170" spans="1:65" s="2" customFormat="1" ht="24.2" customHeight="1">
      <c r="A170" s="32"/>
      <c r="B170" s="33"/>
      <c r="C170" s="187" t="s">
        <v>222</v>
      </c>
      <c r="D170" s="187" t="s">
        <v>167</v>
      </c>
      <c r="E170" s="188" t="s">
        <v>1369</v>
      </c>
      <c r="F170" s="189" t="s">
        <v>1370</v>
      </c>
      <c r="G170" s="190" t="s">
        <v>297</v>
      </c>
      <c r="H170" s="191">
        <v>149.003</v>
      </c>
      <c r="I170" s="192"/>
      <c r="J170" s="193">
        <f>ROUND(I170*H170,2)</f>
        <v>0</v>
      </c>
      <c r="K170" s="189" t="s">
        <v>274</v>
      </c>
      <c r="L170" s="37"/>
      <c r="M170" s="194" t="s">
        <v>1</v>
      </c>
      <c r="N170" s="195" t="s">
        <v>41</v>
      </c>
      <c r="O170" s="69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98" t="s">
        <v>165</v>
      </c>
      <c r="AT170" s="198" t="s">
        <v>167</v>
      </c>
      <c r="AU170" s="198" t="s">
        <v>85</v>
      </c>
      <c r="AY170" s="15" t="s">
        <v>166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5" t="s">
        <v>83</v>
      </c>
      <c r="BK170" s="199">
        <f>ROUND(I170*H170,2)</f>
        <v>0</v>
      </c>
      <c r="BL170" s="15" t="s">
        <v>165</v>
      </c>
      <c r="BM170" s="198" t="s">
        <v>1371</v>
      </c>
    </row>
    <row r="171" spans="1:65" s="2" customFormat="1" ht="24.2" customHeight="1">
      <c r="A171" s="32"/>
      <c r="B171" s="33"/>
      <c r="C171" s="187" t="s">
        <v>228</v>
      </c>
      <c r="D171" s="187" t="s">
        <v>167</v>
      </c>
      <c r="E171" s="188" t="s">
        <v>1372</v>
      </c>
      <c r="F171" s="189" t="s">
        <v>1373</v>
      </c>
      <c r="G171" s="190" t="s">
        <v>297</v>
      </c>
      <c r="H171" s="191">
        <v>149.003</v>
      </c>
      <c r="I171" s="192"/>
      <c r="J171" s="193">
        <f>ROUND(I171*H171,2)</f>
        <v>0</v>
      </c>
      <c r="K171" s="189" t="s">
        <v>274</v>
      </c>
      <c r="L171" s="37"/>
      <c r="M171" s="194" t="s">
        <v>1</v>
      </c>
      <c r="N171" s="195" t="s">
        <v>41</v>
      </c>
      <c r="O171" s="69"/>
      <c r="P171" s="196">
        <f>O171*H171</f>
        <v>0</v>
      </c>
      <c r="Q171" s="196">
        <v>0.00088</v>
      </c>
      <c r="R171" s="196">
        <f>Q171*H171</f>
        <v>0.13112263999999998</v>
      </c>
      <c r="S171" s="196">
        <v>0</v>
      </c>
      <c r="T171" s="19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98" t="s">
        <v>165</v>
      </c>
      <c r="AT171" s="198" t="s">
        <v>167</v>
      </c>
      <c r="AU171" s="198" t="s">
        <v>85</v>
      </c>
      <c r="AY171" s="15" t="s">
        <v>166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5" t="s">
        <v>83</v>
      </c>
      <c r="BK171" s="199">
        <f>ROUND(I171*H171,2)</f>
        <v>0</v>
      </c>
      <c r="BL171" s="15" t="s">
        <v>165</v>
      </c>
      <c r="BM171" s="198" t="s">
        <v>1374</v>
      </c>
    </row>
    <row r="172" spans="1:65" s="2" customFormat="1" ht="24.2" customHeight="1">
      <c r="A172" s="32"/>
      <c r="B172" s="33"/>
      <c r="C172" s="187" t="s">
        <v>232</v>
      </c>
      <c r="D172" s="187" t="s">
        <v>167</v>
      </c>
      <c r="E172" s="188" t="s">
        <v>1375</v>
      </c>
      <c r="F172" s="189" t="s">
        <v>1376</v>
      </c>
      <c r="G172" s="190" t="s">
        <v>297</v>
      </c>
      <c r="H172" s="191">
        <v>149.003</v>
      </c>
      <c r="I172" s="192"/>
      <c r="J172" s="193">
        <f>ROUND(I172*H172,2)</f>
        <v>0</v>
      </c>
      <c r="K172" s="189" t="s">
        <v>274</v>
      </c>
      <c r="L172" s="37"/>
      <c r="M172" s="194" t="s">
        <v>1</v>
      </c>
      <c r="N172" s="195" t="s">
        <v>41</v>
      </c>
      <c r="O172" s="69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98" t="s">
        <v>165</v>
      </c>
      <c r="AT172" s="198" t="s">
        <v>167</v>
      </c>
      <c r="AU172" s="198" t="s">
        <v>85</v>
      </c>
      <c r="AY172" s="15" t="s">
        <v>166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5" t="s">
        <v>83</v>
      </c>
      <c r="BK172" s="199">
        <f>ROUND(I172*H172,2)</f>
        <v>0</v>
      </c>
      <c r="BL172" s="15" t="s">
        <v>165</v>
      </c>
      <c r="BM172" s="198" t="s">
        <v>1377</v>
      </c>
    </row>
    <row r="173" spans="1:65" s="2" customFormat="1" ht="16.5" customHeight="1">
      <c r="A173" s="32"/>
      <c r="B173" s="33"/>
      <c r="C173" s="187" t="s">
        <v>236</v>
      </c>
      <c r="D173" s="187" t="s">
        <v>167</v>
      </c>
      <c r="E173" s="188" t="s">
        <v>1378</v>
      </c>
      <c r="F173" s="189" t="s">
        <v>1379</v>
      </c>
      <c r="G173" s="190" t="s">
        <v>288</v>
      </c>
      <c r="H173" s="191">
        <v>1.135</v>
      </c>
      <c r="I173" s="192"/>
      <c r="J173" s="193">
        <f>ROUND(I173*H173,2)</f>
        <v>0</v>
      </c>
      <c r="K173" s="189" t="s">
        <v>274</v>
      </c>
      <c r="L173" s="37"/>
      <c r="M173" s="194" t="s">
        <v>1</v>
      </c>
      <c r="N173" s="195" t="s">
        <v>41</v>
      </c>
      <c r="O173" s="69"/>
      <c r="P173" s="196">
        <f>O173*H173</f>
        <v>0</v>
      </c>
      <c r="Q173" s="196">
        <v>1.05555</v>
      </c>
      <c r="R173" s="196">
        <f>Q173*H173</f>
        <v>1.19804925</v>
      </c>
      <c r="S173" s="196">
        <v>0</v>
      </c>
      <c r="T173" s="197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98" t="s">
        <v>165</v>
      </c>
      <c r="AT173" s="198" t="s">
        <v>167</v>
      </c>
      <c r="AU173" s="198" t="s">
        <v>85</v>
      </c>
      <c r="AY173" s="15" t="s">
        <v>166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5" t="s">
        <v>83</v>
      </c>
      <c r="BK173" s="199">
        <f>ROUND(I173*H173,2)</f>
        <v>0</v>
      </c>
      <c r="BL173" s="15" t="s">
        <v>165</v>
      </c>
      <c r="BM173" s="198" t="s">
        <v>1380</v>
      </c>
    </row>
    <row r="174" spans="2:51" s="13" customFormat="1" ht="11.25">
      <c r="B174" s="200"/>
      <c r="C174" s="201"/>
      <c r="D174" s="202" t="s">
        <v>178</v>
      </c>
      <c r="E174" s="203" t="s">
        <v>1</v>
      </c>
      <c r="F174" s="204" t="s">
        <v>1381</v>
      </c>
      <c r="G174" s="201"/>
      <c r="H174" s="205">
        <v>1.135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178</v>
      </c>
      <c r="AU174" s="211" t="s">
        <v>85</v>
      </c>
      <c r="AV174" s="13" t="s">
        <v>85</v>
      </c>
      <c r="AW174" s="13" t="s">
        <v>32</v>
      </c>
      <c r="AX174" s="13" t="s">
        <v>83</v>
      </c>
      <c r="AY174" s="211" t="s">
        <v>166</v>
      </c>
    </row>
    <row r="175" spans="1:65" s="2" customFormat="1" ht="16.5" customHeight="1">
      <c r="A175" s="32"/>
      <c r="B175" s="33"/>
      <c r="C175" s="187" t="s">
        <v>240</v>
      </c>
      <c r="D175" s="187" t="s">
        <v>167</v>
      </c>
      <c r="E175" s="188" t="s">
        <v>1382</v>
      </c>
      <c r="F175" s="189" t="s">
        <v>1383</v>
      </c>
      <c r="G175" s="190" t="s">
        <v>288</v>
      </c>
      <c r="H175" s="191">
        <v>1.616</v>
      </c>
      <c r="I175" s="192"/>
      <c r="J175" s="193">
        <f>ROUND(I175*H175,2)</f>
        <v>0</v>
      </c>
      <c r="K175" s="189" t="s">
        <v>274</v>
      </c>
      <c r="L175" s="37"/>
      <c r="M175" s="194" t="s">
        <v>1</v>
      </c>
      <c r="N175" s="195" t="s">
        <v>41</v>
      </c>
      <c r="O175" s="69"/>
      <c r="P175" s="196">
        <f>O175*H175</f>
        <v>0</v>
      </c>
      <c r="Q175" s="196">
        <v>1.06277</v>
      </c>
      <c r="R175" s="196">
        <f>Q175*H175</f>
        <v>1.71743632</v>
      </c>
      <c r="S175" s="196">
        <v>0</v>
      </c>
      <c r="T175" s="19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98" t="s">
        <v>165</v>
      </c>
      <c r="AT175" s="198" t="s">
        <v>167</v>
      </c>
      <c r="AU175" s="198" t="s">
        <v>85</v>
      </c>
      <c r="AY175" s="15" t="s">
        <v>166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5" t="s">
        <v>83</v>
      </c>
      <c r="BK175" s="199">
        <f>ROUND(I175*H175,2)</f>
        <v>0</v>
      </c>
      <c r="BL175" s="15" t="s">
        <v>165</v>
      </c>
      <c r="BM175" s="198" t="s">
        <v>1384</v>
      </c>
    </row>
    <row r="176" spans="2:51" s="13" customFormat="1" ht="11.25">
      <c r="B176" s="200"/>
      <c r="C176" s="201"/>
      <c r="D176" s="202" t="s">
        <v>178</v>
      </c>
      <c r="E176" s="203" t="s">
        <v>1</v>
      </c>
      <c r="F176" s="204" t="s">
        <v>1385</v>
      </c>
      <c r="G176" s="201"/>
      <c r="H176" s="205">
        <v>1.616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178</v>
      </c>
      <c r="AU176" s="211" t="s">
        <v>85</v>
      </c>
      <c r="AV176" s="13" t="s">
        <v>85</v>
      </c>
      <c r="AW176" s="13" t="s">
        <v>32</v>
      </c>
      <c r="AX176" s="13" t="s">
        <v>76</v>
      </c>
      <c r="AY176" s="211" t="s">
        <v>166</v>
      </c>
    </row>
    <row r="177" spans="1:65" s="2" customFormat="1" ht="16.5" customHeight="1">
      <c r="A177" s="32"/>
      <c r="B177" s="33"/>
      <c r="C177" s="187" t="s">
        <v>173</v>
      </c>
      <c r="D177" s="187" t="s">
        <v>167</v>
      </c>
      <c r="E177" s="188" t="s">
        <v>409</v>
      </c>
      <c r="F177" s="189" t="s">
        <v>410</v>
      </c>
      <c r="G177" s="190" t="s">
        <v>273</v>
      </c>
      <c r="H177" s="191">
        <v>0.638</v>
      </c>
      <c r="I177" s="192"/>
      <c r="J177" s="193">
        <f>ROUND(I177*H177,2)</f>
        <v>0</v>
      </c>
      <c r="K177" s="189" t="s">
        <v>274</v>
      </c>
      <c r="L177" s="37"/>
      <c r="M177" s="194" t="s">
        <v>1</v>
      </c>
      <c r="N177" s="195" t="s">
        <v>41</v>
      </c>
      <c r="O177" s="69"/>
      <c r="P177" s="196">
        <f>O177*H177</f>
        <v>0</v>
      </c>
      <c r="Q177" s="196">
        <v>2.4534</v>
      </c>
      <c r="R177" s="196">
        <f>Q177*H177</f>
        <v>1.5652692</v>
      </c>
      <c r="S177" s="196">
        <v>0</v>
      </c>
      <c r="T177" s="197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98" t="s">
        <v>165</v>
      </c>
      <c r="AT177" s="198" t="s">
        <v>167</v>
      </c>
      <c r="AU177" s="198" t="s">
        <v>85</v>
      </c>
      <c r="AY177" s="15" t="s">
        <v>166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5" t="s">
        <v>83</v>
      </c>
      <c r="BK177" s="199">
        <f>ROUND(I177*H177,2)</f>
        <v>0</v>
      </c>
      <c r="BL177" s="15" t="s">
        <v>165</v>
      </c>
      <c r="BM177" s="198" t="s">
        <v>1386</v>
      </c>
    </row>
    <row r="178" spans="2:51" s="13" customFormat="1" ht="11.25">
      <c r="B178" s="200"/>
      <c r="C178" s="201"/>
      <c r="D178" s="202" t="s">
        <v>178</v>
      </c>
      <c r="E178" s="203" t="s">
        <v>1</v>
      </c>
      <c r="F178" s="204" t="s">
        <v>412</v>
      </c>
      <c r="G178" s="201"/>
      <c r="H178" s="205">
        <v>0.638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178</v>
      </c>
      <c r="AU178" s="211" t="s">
        <v>85</v>
      </c>
      <c r="AV178" s="13" t="s">
        <v>85</v>
      </c>
      <c r="AW178" s="13" t="s">
        <v>32</v>
      </c>
      <c r="AX178" s="13" t="s">
        <v>83</v>
      </c>
      <c r="AY178" s="211" t="s">
        <v>166</v>
      </c>
    </row>
    <row r="179" spans="1:65" s="2" customFormat="1" ht="16.5" customHeight="1">
      <c r="A179" s="32"/>
      <c r="B179" s="33"/>
      <c r="C179" s="187" t="s">
        <v>8</v>
      </c>
      <c r="D179" s="187" t="s">
        <v>167</v>
      </c>
      <c r="E179" s="188" t="s">
        <v>415</v>
      </c>
      <c r="F179" s="189" t="s">
        <v>416</v>
      </c>
      <c r="G179" s="190" t="s">
        <v>297</v>
      </c>
      <c r="H179" s="191">
        <v>4.25</v>
      </c>
      <c r="I179" s="192"/>
      <c r="J179" s="193">
        <f>ROUND(I179*H179,2)</f>
        <v>0</v>
      </c>
      <c r="K179" s="189" t="s">
        <v>274</v>
      </c>
      <c r="L179" s="37"/>
      <c r="M179" s="194" t="s">
        <v>1</v>
      </c>
      <c r="N179" s="195" t="s">
        <v>41</v>
      </c>
      <c r="O179" s="69"/>
      <c r="P179" s="196">
        <f>O179*H179</f>
        <v>0</v>
      </c>
      <c r="Q179" s="196">
        <v>0.00576</v>
      </c>
      <c r="R179" s="196">
        <f>Q179*H179</f>
        <v>0.024480000000000002</v>
      </c>
      <c r="S179" s="196">
        <v>0</v>
      </c>
      <c r="T179" s="197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98" t="s">
        <v>165</v>
      </c>
      <c r="AT179" s="198" t="s">
        <v>167</v>
      </c>
      <c r="AU179" s="198" t="s">
        <v>85</v>
      </c>
      <c r="AY179" s="15" t="s">
        <v>166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5" t="s">
        <v>83</v>
      </c>
      <c r="BK179" s="199">
        <f>ROUND(I179*H179,2)</f>
        <v>0</v>
      </c>
      <c r="BL179" s="15" t="s">
        <v>165</v>
      </c>
      <c r="BM179" s="198" t="s">
        <v>1387</v>
      </c>
    </row>
    <row r="180" spans="2:51" s="13" customFormat="1" ht="11.25">
      <c r="B180" s="200"/>
      <c r="C180" s="201"/>
      <c r="D180" s="202" t="s">
        <v>178</v>
      </c>
      <c r="E180" s="203" t="s">
        <v>1</v>
      </c>
      <c r="F180" s="204" t="s">
        <v>418</v>
      </c>
      <c r="G180" s="201"/>
      <c r="H180" s="205">
        <v>4.25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178</v>
      </c>
      <c r="AU180" s="211" t="s">
        <v>85</v>
      </c>
      <c r="AV180" s="13" t="s">
        <v>85</v>
      </c>
      <c r="AW180" s="13" t="s">
        <v>32</v>
      </c>
      <c r="AX180" s="13" t="s">
        <v>83</v>
      </c>
      <c r="AY180" s="211" t="s">
        <v>166</v>
      </c>
    </row>
    <row r="181" spans="1:65" s="2" customFormat="1" ht="16.5" customHeight="1">
      <c r="A181" s="32"/>
      <c r="B181" s="33"/>
      <c r="C181" s="187" t="s">
        <v>183</v>
      </c>
      <c r="D181" s="187" t="s">
        <v>167</v>
      </c>
      <c r="E181" s="188" t="s">
        <v>421</v>
      </c>
      <c r="F181" s="189" t="s">
        <v>422</v>
      </c>
      <c r="G181" s="190" t="s">
        <v>297</v>
      </c>
      <c r="H181" s="191">
        <v>4.25</v>
      </c>
      <c r="I181" s="192"/>
      <c r="J181" s="193">
        <f>ROUND(I181*H181,2)</f>
        <v>0</v>
      </c>
      <c r="K181" s="189" t="s">
        <v>274</v>
      </c>
      <c r="L181" s="37"/>
      <c r="M181" s="194" t="s">
        <v>1</v>
      </c>
      <c r="N181" s="195" t="s">
        <v>41</v>
      </c>
      <c r="O181" s="69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98" t="s">
        <v>165</v>
      </c>
      <c r="AT181" s="198" t="s">
        <v>167</v>
      </c>
      <c r="AU181" s="198" t="s">
        <v>85</v>
      </c>
      <c r="AY181" s="15" t="s">
        <v>166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5" t="s">
        <v>83</v>
      </c>
      <c r="BK181" s="199">
        <f>ROUND(I181*H181,2)</f>
        <v>0</v>
      </c>
      <c r="BL181" s="15" t="s">
        <v>165</v>
      </c>
      <c r="BM181" s="198" t="s">
        <v>1388</v>
      </c>
    </row>
    <row r="182" spans="1:65" s="2" customFormat="1" ht="24.2" customHeight="1">
      <c r="A182" s="32"/>
      <c r="B182" s="33"/>
      <c r="C182" s="187" t="s">
        <v>187</v>
      </c>
      <c r="D182" s="187" t="s">
        <v>167</v>
      </c>
      <c r="E182" s="188" t="s">
        <v>425</v>
      </c>
      <c r="F182" s="189" t="s">
        <v>426</v>
      </c>
      <c r="G182" s="190" t="s">
        <v>288</v>
      </c>
      <c r="H182" s="191">
        <v>0.051</v>
      </c>
      <c r="I182" s="192"/>
      <c r="J182" s="193">
        <f>ROUND(I182*H182,2)</f>
        <v>0</v>
      </c>
      <c r="K182" s="189" t="s">
        <v>274</v>
      </c>
      <c r="L182" s="37"/>
      <c r="M182" s="194" t="s">
        <v>1</v>
      </c>
      <c r="N182" s="195" t="s">
        <v>41</v>
      </c>
      <c r="O182" s="69"/>
      <c r="P182" s="196">
        <f>O182*H182</f>
        <v>0</v>
      </c>
      <c r="Q182" s="196">
        <v>1.05291</v>
      </c>
      <c r="R182" s="196">
        <f>Q182*H182</f>
        <v>0.053698409999999995</v>
      </c>
      <c r="S182" s="196">
        <v>0</v>
      </c>
      <c r="T182" s="197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98" t="s">
        <v>165</v>
      </c>
      <c r="AT182" s="198" t="s">
        <v>167</v>
      </c>
      <c r="AU182" s="198" t="s">
        <v>85</v>
      </c>
      <c r="AY182" s="15" t="s">
        <v>166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5" t="s">
        <v>83</v>
      </c>
      <c r="BK182" s="199">
        <f>ROUND(I182*H182,2)</f>
        <v>0</v>
      </c>
      <c r="BL182" s="15" t="s">
        <v>165</v>
      </c>
      <c r="BM182" s="198" t="s">
        <v>1389</v>
      </c>
    </row>
    <row r="183" spans="2:51" s="13" customFormat="1" ht="11.25">
      <c r="B183" s="200"/>
      <c r="C183" s="201"/>
      <c r="D183" s="202" t="s">
        <v>178</v>
      </c>
      <c r="E183" s="203" t="s">
        <v>1</v>
      </c>
      <c r="F183" s="204" t="s">
        <v>1110</v>
      </c>
      <c r="G183" s="201"/>
      <c r="H183" s="205">
        <v>0.051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178</v>
      </c>
      <c r="AU183" s="211" t="s">
        <v>85</v>
      </c>
      <c r="AV183" s="13" t="s">
        <v>85</v>
      </c>
      <c r="AW183" s="13" t="s">
        <v>32</v>
      </c>
      <c r="AX183" s="13" t="s">
        <v>83</v>
      </c>
      <c r="AY183" s="211" t="s">
        <v>166</v>
      </c>
    </row>
    <row r="184" spans="1:65" s="2" customFormat="1" ht="16.5" customHeight="1">
      <c r="A184" s="32"/>
      <c r="B184" s="33"/>
      <c r="C184" s="187" t="s">
        <v>350</v>
      </c>
      <c r="D184" s="187" t="s">
        <v>167</v>
      </c>
      <c r="E184" s="188" t="s">
        <v>1111</v>
      </c>
      <c r="F184" s="189" t="s">
        <v>1112</v>
      </c>
      <c r="G184" s="190" t="s">
        <v>382</v>
      </c>
      <c r="H184" s="191">
        <v>30</v>
      </c>
      <c r="I184" s="192"/>
      <c r="J184" s="193">
        <f>ROUND(I184*H184,2)</f>
        <v>0</v>
      </c>
      <c r="K184" s="189" t="s">
        <v>1</v>
      </c>
      <c r="L184" s="37"/>
      <c r="M184" s="194" t="s">
        <v>1</v>
      </c>
      <c r="N184" s="195" t="s">
        <v>41</v>
      </c>
      <c r="O184" s="69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98" t="s">
        <v>165</v>
      </c>
      <c r="AT184" s="198" t="s">
        <v>167</v>
      </c>
      <c r="AU184" s="198" t="s">
        <v>85</v>
      </c>
      <c r="AY184" s="15" t="s">
        <v>166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5" t="s">
        <v>83</v>
      </c>
      <c r="BK184" s="199">
        <f>ROUND(I184*H184,2)</f>
        <v>0</v>
      </c>
      <c r="BL184" s="15" t="s">
        <v>165</v>
      </c>
      <c r="BM184" s="198" t="s">
        <v>1390</v>
      </c>
    </row>
    <row r="185" spans="2:51" s="13" customFormat="1" ht="11.25">
      <c r="B185" s="200"/>
      <c r="C185" s="201"/>
      <c r="D185" s="202" t="s">
        <v>178</v>
      </c>
      <c r="E185" s="203" t="s">
        <v>1</v>
      </c>
      <c r="F185" s="204" t="s">
        <v>1391</v>
      </c>
      <c r="G185" s="201"/>
      <c r="H185" s="205">
        <v>30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178</v>
      </c>
      <c r="AU185" s="211" t="s">
        <v>85</v>
      </c>
      <c r="AV185" s="13" t="s">
        <v>85</v>
      </c>
      <c r="AW185" s="13" t="s">
        <v>32</v>
      </c>
      <c r="AX185" s="13" t="s">
        <v>83</v>
      </c>
      <c r="AY185" s="211" t="s">
        <v>166</v>
      </c>
    </row>
    <row r="186" spans="2:63" s="12" customFormat="1" ht="22.9" customHeight="1">
      <c r="B186" s="173"/>
      <c r="C186" s="174"/>
      <c r="D186" s="175" t="s">
        <v>75</v>
      </c>
      <c r="E186" s="212" t="s">
        <v>210</v>
      </c>
      <c r="F186" s="212" t="s">
        <v>429</v>
      </c>
      <c r="G186" s="174"/>
      <c r="H186" s="174"/>
      <c r="I186" s="177"/>
      <c r="J186" s="213">
        <f>BK186</f>
        <v>0</v>
      </c>
      <c r="K186" s="174"/>
      <c r="L186" s="179"/>
      <c r="M186" s="180"/>
      <c r="N186" s="181"/>
      <c r="O186" s="181"/>
      <c r="P186" s="182">
        <f>SUM(P187:P203)</f>
        <v>0</v>
      </c>
      <c r="Q186" s="181"/>
      <c r="R186" s="182">
        <f>SUM(R187:R203)</f>
        <v>8.27413032</v>
      </c>
      <c r="S186" s="181"/>
      <c r="T186" s="183">
        <f>SUM(T187:T203)</f>
        <v>0</v>
      </c>
      <c r="AR186" s="184" t="s">
        <v>83</v>
      </c>
      <c r="AT186" s="185" t="s">
        <v>75</v>
      </c>
      <c r="AU186" s="185" t="s">
        <v>83</v>
      </c>
      <c r="AY186" s="184" t="s">
        <v>166</v>
      </c>
      <c r="BK186" s="186">
        <f>SUM(BK187:BK203)</f>
        <v>0</v>
      </c>
    </row>
    <row r="187" spans="1:65" s="2" customFormat="1" ht="24.2" customHeight="1">
      <c r="A187" s="32"/>
      <c r="B187" s="33"/>
      <c r="C187" s="187" t="s">
        <v>359</v>
      </c>
      <c r="D187" s="187" t="s">
        <v>167</v>
      </c>
      <c r="E187" s="188" t="s">
        <v>454</v>
      </c>
      <c r="F187" s="189" t="s">
        <v>455</v>
      </c>
      <c r="G187" s="190" t="s">
        <v>297</v>
      </c>
      <c r="H187" s="191">
        <v>520.914</v>
      </c>
      <c r="I187" s="192"/>
      <c r="J187" s="193">
        <f>ROUND(I187*H187,2)</f>
        <v>0</v>
      </c>
      <c r="K187" s="189" t="s">
        <v>274</v>
      </c>
      <c r="L187" s="37"/>
      <c r="M187" s="194" t="s">
        <v>1</v>
      </c>
      <c r="N187" s="195" t="s">
        <v>41</v>
      </c>
      <c r="O187" s="69"/>
      <c r="P187" s="196">
        <f>O187*H187</f>
        <v>0</v>
      </c>
      <c r="Q187" s="196">
        <v>0.01313</v>
      </c>
      <c r="R187" s="196">
        <f>Q187*H187</f>
        <v>6.839600819999999</v>
      </c>
      <c r="S187" s="196">
        <v>0</v>
      </c>
      <c r="T187" s="197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98" t="s">
        <v>165</v>
      </c>
      <c r="AT187" s="198" t="s">
        <v>167</v>
      </c>
      <c r="AU187" s="198" t="s">
        <v>85</v>
      </c>
      <c r="AY187" s="15" t="s">
        <v>166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5" t="s">
        <v>83</v>
      </c>
      <c r="BK187" s="199">
        <f>ROUND(I187*H187,2)</f>
        <v>0</v>
      </c>
      <c r="BL187" s="15" t="s">
        <v>165</v>
      </c>
      <c r="BM187" s="198" t="s">
        <v>1392</v>
      </c>
    </row>
    <row r="188" spans="2:51" s="13" customFormat="1" ht="11.25">
      <c r="B188" s="200"/>
      <c r="C188" s="201"/>
      <c r="D188" s="202" t="s">
        <v>178</v>
      </c>
      <c r="E188" s="203" t="s">
        <v>1</v>
      </c>
      <c r="F188" s="204" t="s">
        <v>1393</v>
      </c>
      <c r="G188" s="201"/>
      <c r="H188" s="205">
        <v>43.162</v>
      </c>
      <c r="I188" s="206"/>
      <c r="J188" s="201"/>
      <c r="K188" s="201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178</v>
      </c>
      <c r="AU188" s="211" t="s">
        <v>85</v>
      </c>
      <c r="AV188" s="13" t="s">
        <v>85</v>
      </c>
      <c r="AW188" s="13" t="s">
        <v>32</v>
      </c>
      <c r="AX188" s="13" t="s">
        <v>76</v>
      </c>
      <c r="AY188" s="211" t="s">
        <v>166</v>
      </c>
    </row>
    <row r="189" spans="2:51" s="13" customFormat="1" ht="11.25">
      <c r="B189" s="200"/>
      <c r="C189" s="201"/>
      <c r="D189" s="202" t="s">
        <v>178</v>
      </c>
      <c r="E189" s="203" t="s">
        <v>1</v>
      </c>
      <c r="F189" s="204" t="s">
        <v>1394</v>
      </c>
      <c r="G189" s="201"/>
      <c r="H189" s="205">
        <v>3.447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178</v>
      </c>
      <c r="AU189" s="211" t="s">
        <v>85</v>
      </c>
      <c r="AV189" s="13" t="s">
        <v>85</v>
      </c>
      <c r="AW189" s="13" t="s">
        <v>32</v>
      </c>
      <c r="AX189" s="13" t="s">
        <v>76</v>
      </c>
      <c r="AY189" s="211" t="s">
        <v>166</v>
      </c>
    </row>
    <row r="190" spans="2:51" s="13" customFormat="1" ht="11.25">
      <c r="B190" s="200"/>
      <c r="C190" s="201"/>
      <c r="D190" s="202" t="s">
        <v>178</v>
      </c>
      <c r="E190" s="203" t="s">
        <v>1</v>
      </c>
      <c r="F190" s="204" t="s">
        <v>1395</v>
      </c>
      <c r="G190" s="201"/>
      <c r="H190" s="205">
        <v>474.305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178</v>
      </c>
      <c r="AU190" s="211" t="s">
        <v>85</v>
      </c>
      <c r="AV190" s="13" t="s">
        <v>85</v>
      </c>
      <c r="AW190" s="13" t="s">
        <v>32</v>
      </c>
      <c r="AX190" s="13" t="s">
        <v>76</v>
      </c>
      <c r="AY190" s="211" t="s">
        <v>166</v>
      </c>
    </row>
    <row r="191" spans="1:65" s="2" customFormat="1" ht="24.2" customHeight="1">
      <c r="A191" s="32"/>
      <c r="B191" s="33"/>
      <c r="C191" s="187" t="s">
        <v>364</v>
      </c>
      <c r="D191" s="187" t="s">
        <v>167</v>
      </c>
      <c r="E191" s="188" t="s">
        <v>460</v>
      </c>
      <c r="F191" s="189" t="s">
        <v>461</v>
      </c>
      <c r="G191" s="190" t="s">
        <v>297</v>
      </c>
      <c r="H191" s="191">
        <v>47.078</v>
      </c>
      <c r="I191" s="192"/>
      <c r="J191" s="193">
        <f>ROUND(I191*H191,2)</f>
        <v>0</v>
      </c>
      <c r="K191" s="189" t="s">
        <v>274</v>
      </c>
      <c r="L191" s="37"/>
      <c r="M191" s="194" t="s">
        <v>1</v>
      </c>
      <c r="N191" s="195" t="s">
        <v>41</v>
      </c>
      <c r="O191" s="69"/>
      <c r="P191" s="196">
        <f>O191*H191</f>
        <v>0</v>
      </c>
      <c r="Q191" s="196">
        <v>0.03045</v>
      </c>
      <c r="R191" s="196">
        <f>Q191*H191</f>
        <v>1.4335251000000002</v>
      </c>
      <c r="S191" s="196">
        <v>0</v>
      </c>
      <c r="T191" s="197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98" t="s">
        <v>165</v>
      </c>
      <c r="AT191" s="198" t="s">
        <v>167</v>
      </c>
      <c r="AU191" s="198" t="s">
        <v>85</v>
      </c>
      <c r="AY191" s="15" t="s">
        <v>166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5" t="s">
        <v>83</v>
      </c>
      <c r="BK191" s="199">
        <f>ROUND(I191*H191,2)</f>
        <v>0</v>
      </c>
      <c r="BL191" s="15" t="s">
        <v>165</v>
      </c>
      <c r="BM191" s="198" t="s">
        <v>462</v>
      </c>
    </row>
    <row r="192" spans="2:51" s="13" customFormat="1" ht="11.25">
      <c r="B192" s="200"/>
      <c r="C192" s="201"/>
      <c r="D192" s="202" t="s">
        <v>178</v>
      </c>
      <c r="E192" s="203" t="s">
        <v>1</v>
      </c>
      <c r="F192" s="204" t="s">
        <v>1396</v>
      </c>
      <c r="G192" s="201"/>
      <c r="H192" s="205">
        <v>31.707</v>
      </c>
      <c r="I192" s="206"/>
      <c r="J192" s="201"/>
      <c r="K192" s="201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178</v>
      </c>
      <c r="AU192" s="211" t="s">
        <v>85</v>
      </c>
      <c r="AV192" s="13" t="s">
        <v>85</v>
      </c>
      <c r="AW192" s="13" t="s">
        <v>32</v>
      </c>
      <c r="AX192" s="13" t="s">
        <v>76</v>
      </c>
      <c r="AY192" s="211" t="s">
        <v>166</v>
      </c>
    </row>
    <row r="193" spans="2:51" s="13" customFormat="1" ht="11.25">
      <c r="B193" s="200"/>
      <c r="C193" s="201"/>
      <c r="D193" s="202" t="s">
        <v>178</v>
      </c>
      <c r="E193" s="203" t="s">
        <v>1</v>
      </c>
      <c r="F193" s="204" t="s">
        <v>1397</v>
      </c>
      <c r="G193" s="201"/>
      <c r="H193" s="205">
        <v>4.698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178</v>
      </c>
      <c r="AU193" s="211" t="s">
        <v>85</v>
      </c>
      <c r="AV193" s="13" t="s">
        <v>85</v>
      </c>
      <c r="AW193" s="13" t="s">
        <v>32</v>
      </c>
      <c r="AX193" s="13" t="s">
        <v>76</v>
      </c>
      <c r="AY193" s="211" t="s">
        <v>166</v>
      </c>
    </row>
    <row r="194" spans="2:51" s="13" customFormat="1" ht="11.25">
      <c r="B194" s="200"/>
      <c r="C194" s="201"/>
      <c r="D194" s="202" t="s">
        <v>178</v>
      </c>
      <c r="E194" s="203" t="s">
        <v>1</v>
      </c>
      <c r="F194" s="204" t="s">
        <v>1398</v>
      </c>
      <c r="G194" s="201"/>
      <c r="H194" s="205">
        <v>2.51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178</v>
      </c>
      <c r="AU194" s="211" t="s">
        <v>85</v>
      </c>
      <c r="AV194" s="13" t="s">
        <v>85</v>
      </c>
      <c r="AW194" s="13" t="s">
        <v>32</v>
      </c>
      <c r="AX194" s="13" t="s">
        <v>76</v>
      </c>
      <c r="AY194" s="211" t="s">
        <v>166</v>
      </c>
    </row>
    <row r="195" spans="2:51" s="13" customFormat="1" ht="11.25">
      <c r="B195" s="200"/>
      <c r="C195" s="201"/>
      <c r="D195" s="202" t="s">
        <v>178</v>
      </c>
      <c r="E195" s="203" t="s">
        <v>1</v>
      </c>
      <c r="F195" s="204" t="s">
        <v>1120</v>
      </c>
      <c r="G195" s="201"/>
      <c r="H195" s="205">
        <v>4.9</v>
      </c>
      <c r="I195" s="206"/>
      <c r="J195" s="201"/>
      <c r="K195" s="201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178</v>
      </c>
      <c r="AU195" s="211" t="s">
        <v>85</v>
      </c>
      <c r="AV195" s="13" t="s">
        <v>85</v>
      </c>
      <c r="AW195" s="13" t="s">
        <v>32</v>
      </c>
      <c r="AX195" s="13" t="s">
        <v>76</v>
      </c>
      <c r="AY195" s="211" t="s">
        <v>166</v>
      </c>
    </row>
    <row r="196" spans="2:51" s="13" customFormat="1" ht="11.25">
      <c r="B196" s="200"/>
      <c r="C196" s="201"/>
      <c r="D196" s="202" t="s">
        <v>178</v>
      </c>
      <c r="E196" s="203" t="s">
        <v>1</v>
      </c>
      <c r="F196" s="204" t="s">
        <v>1399</v>
      </c>
      <c r="G196" s="201"/>
      <c r="H196" s="205">
        <v>3.263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178</v>
      </c>
      <c r="AU196" s="211" t="s">
        <v>85</v>
      </c>
      <c r="AV196" s="13" t="s">
        <v>85</v>
      </c>
      <c r="AW196" s="13" t="s">
        <v>32</v>
      </c>
      <c r="AX196" s="13" t="s">
        <v>76</v>
      </c>
      <c r="AY196" s="211" t="s">
        <v>166</v>
      </c>
    </row>
    <row r="197" spans="1:65" s="2" customFormat="1" ht="16.5" customHeight="1">
      <c r="A197" s="32"/>
      <c r="B197" s="33"/>
      <c r="C197" s="187" t="s">
        <v>7</v>
      </c>
      <c r="D197" s="187" t="s">
        <v>167</v>
      </c>
      <c r="E197" s="188" t="s">
        <v>473</v>
      </c>
      <c r="F197" s="189" t="s">
        <v>474</v>
      </c>
      <c r="G197" s="190" t="s">
        <v>297</v>
      </c>
      <c r="H197" s="191">
        <v>2.79</v>
      </c>
      <c r="I197" s="192"/>
      <c r="J197" s="193">
        <f>ROUND(I197*H197,2)</f>
        <v>0</v>
      </c>
      <c r="K197" s="189" t="s">
        <v>274</v>
      </c>
      <c r="L197" s="37"/>
      <c r="M197" s="194" t="s">
        <v>1</v>
      </c>
      <c r="N197" s="195" t="s">
        <v>41</v>
      </c>
      <c r="O197" s="69"/>
      <c r="P197" s="196">
        <f>O197*H197</f>
        <v>0</v>
      </c>
      <c r="Q197" s="196">
        <v>0.00036</v>
      </c>
      <c r="R197" s="196">
        <f>Q197*H197</f>
        <v>0.0010044000000000001</v>
      </c>
      <c r="S197" s="196">
        <v>0</v>
      </c>
      <c r="T197" s="197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98" t="s">
        <v>165</v>
      </c>
      <c r="AT197" s="198" t="s">
        <v>167</v>
      </c>
      <c r="AU197" s="198" t="s">
        <v>85</v>
      </c>
      <c r="AY197" s="15" t="s">
        <v>166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5" t="s">
        <v>83</v>
      </c>
      <c r="BK197" s="199">
        <f>ROUND(I197*H197,2)</f>
        <v>0</v>
      </c>
      <c r="BL197" s="15" t="s">
        <v>165</v>
      </c>
      <c r="BM197" s="198" t="s">
        <v>475</v>
      </c>
    </row>
    <row r="198" spans="2:51" s="13" customFormat="1" ht="11.25">
      <c r="B198" s="200"/>
      <c r="C198" s="201"/>
      <c r="D198" s="202" t="s">
        <v>178</v>
      </c>
      <c r="E198" s="203" t="s">
        <v>1</v>
      </c>
      <c r="F198" s="204" t="s">
        <v>1125</v>
      </c>
      <c r="G198" s="201"/>
      <c r="H198" s="205">
        <v>0.63</v>
      </c>
      <c r="I198" s="206"/>
      <c r="J198" s="201"/>
      <c r="K198" s="201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178</v>
      </c>
      <c r="AU198" s="211" t="s">
        <v>85</v>
      </c>
      <c r="AV198" s="13" t="s">
        <v>85</v>
      </c>
      <c r="AW198" s="13" t="s">
        <v>32</v>
      </c>
      <c r="AX198" s="13" t="s">
        <v>76</v>
      </c>
      <c r="AY198" s="211" t="s">
        <v>166</v>
      </c>
    </row>
    <row r="199" spans="2:51" s="13" customFormat="1" ht="11.25">
      <c r="B199" s="200"/>
      <c r="C199" s="201"/>
      <c r="D199" s="202" t="s">
        <v>178</v>
      </c>
      <c r="E199" s="203" t="s">
        <v>1</v>
      </c>
      <c r="F199" s="204" t="s">
        <v>1126</v>
      </c>
      <c r="G199" s="201"/>
      <c r="H199" s="205">
        <v>0.84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178</v>
      </c>
      <c r="AU199" s="211" t="s">
        <v>85</v>
      </c>
      <c r="AV199" s="13" t="s">
        <v>85</v>
      </c>
      <c r="AW199" s="13" t="s">
        <v>32</v>
      </c>
      <c r="AX199" s="13" t="s">
        <v>76</v>
      </c>
      <c r="AY199" s="211" t="s">
        <v>166</v>
      </c>
    </row>
    <row r="200" spans="2:51" s="13" customFormat="1" ht="11.25">
      <c r="B200" s="200"/>
      <c r="C200" s="201"/>
      <c r="D200" s="202" t="s">
        <v>178</v>
      </c>
      <c r="E200" s="203" t="s">
        <v>1</v>
      </c>
      <c r="F200" s="204" t="s">
        <v>1127</v>
      </c>
      <c r="G200" s="201"/>
      <c r="H200" s="205">
        <v>0.69</v>
      </c>
      <c r="I200" s="206"/>
      <c r="J200" s="201"/>
      <c r="K200" s="201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178</v>
      </c>
      <c r="AU200" s="211" t="s">
        <v>85</v>
      </c>
      <c r="AV200" s="13" t="s">
        <v>85</v>
      </c>
      <c r="AW200" s="13" t="s">
        <v>32</v>
      </c>
      <c r="AX200" s="13" t="s">
        <v>76</v>
      </c>
      <c r="AY200" s="211" t="s">
        <v>166</v>
      </c>
    </row>
    <row r="201" spans="2:51" s="13" customFormat="1" ht="11.25">
      <c r="B201" s="200"/>
      <c r="C201" s="201"/>
      <c r="D201" s="202" t="s">
        <v>178</v>
      </c>
      <c r="E201" s="203" t="s">
        <v>1</v>
      </c>
      <c r="F201" s="204" t="s">
        <v>1125</v>
      </c>
      <c r="G201" s="201"/>
      <c r="H201" s="205">
        <v>0.63</v>
      </c>
      <c r="I201" s="206"/>
      <c r="J201" s="201"/>
      <c r="K201" s="201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178</v>
      </c>
      <c r="AU201" s="211" t="s">
        <v>85</v>
      </c>
      <c r="AV201" s="13" t="s">
        <v>85</v>
      </c>
      <c r="AW201" s="13" t="s">
        <v>32</v>
      </c>
      <c r="AX201" s="13" t="s">
        <v>76</v>
      </c>
      <c r="AY201" s="211" t="s">
        <v>166</v>
      </c>
    </row>
    <row r="202" spans="1:65" s="2" customFormat="1" ht="24.2" customHeight="1">
      <c r="A202" s="32"/>
      <c r="B202" s="33"/>
      <c r="C202" s="187" t="s">
        <v>379</v>
      </c>
      <c r="D202" s="187" t="s">
        <v>167</v>
      </c>
      <c r="E202" s="188" t="s">
        <v>485</v>
      </c>
      <c r="F202" s="189" t="s">
        <v>486</v>
      </c>
      <c r="G202" s="190" t="s">
        <v>297</v>
      </c>
      <c r="H202" s="191">
        <v>67.98</v>
      </c>
      <c r="I202" s="192"/>
      <c r="J202" s="193">
        <f>ROUND(I202*H202,2)</f>
        <v>0</v>
      </c>
      <c r="K202" s="189" t="s">
        <v>274</v>
      </c>
      <c r="L202" s="37"/>
      <c r="M202" s="194" t="s">
        <v>1</v>
      </c>
      <c r="N202" s="195" t="s">
        <v>41</v>
      </c>
      <c r="O202" s="69"/>
      <c r="P202" s="196">
        <f>O202*H202</f>
        <v>0</v>
      </c>
      <c r="Q202" s="196">
        <v>0</v>
      </c>
      <c r="R202" s="196">
        <f>Q202*H202</f>
        <v>0</v>
      </c>
      <c r="S202" s="196">
        <v>0</v>
      </c>
      <c r="T202" s="197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98" t="s">
        <v>165</v>
      </c>
      <c r="AT202" s="198" t="s">
        <v>167</v>
      </c>
      <c r="AU202" s="198" t="s">
        <v>85</v>
      </c>
      <c r="AY202" s="15" t="s">
        <v>166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5" t="s">
        <v>83</v>
      </c>
      <c r="BK202" s="199">
        <f>ROUND(I202*H202,2)</f>
        <v>0</v>
      </c>
      <c r="BL202" s="15" t="s">
        <v>165</v>
      </c>
      <c r="BM202" s="198" t="s">
        <v>1400</v>
      </c>
    </row>
    <row r="203" spans="2:51" s="13" customFormat="1" ht="11.25">
      <c r="B203" s="200"/>
      <c r="C203" s="201"/>
      <c r="D203" s="202" t="s">
        <v>178</v>
      </c>
      <c r="E203" s="203" t="s">
        <v>1</v>
      </c>
      <c r="F203" s="204" t="s">
        <v>1401</v>
      </c>
      <c r="G203" s="201"/>
      <c r="H203" s="205">
        <v>67.98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178</v>
      </c>
      <c r="AU203" s="211" t="s">
        <v>85</v>
      </c>
      <c r="AV203" s="13" t="s">
        <v>85</v>
      </c>
      <c r="AW203" s="13" t="s">
        <v>32</v>
      </c>
      <c r="AX203" s="13" t="s">
        <v>83</v>
      </c>
      <c r="AY203" s="211" t="s">
        <v>166</v>
      </c>
    </row>
    <row r="204" spans="2:63" s="12" customFormat="1" ht="22.9" customHeight="1">
      <c r="B204" s="173"/>
      <c r="C204" s="174"/>
      <c r="D204" s="175" t="s">
        <v>75</v>
      </c>
      <c r="E204" s="212" t="s">
        <v>222</v>
      </c>
      <c r="F204" s="212" t="s">
        <v>509</v>
      </c>
      <c r="G204" s="174"/>
      <c r="H204" s="174"/>
      <c r="I204" s="177"/>
      <c r="J204" s="213">
        <f>BK204</f>
        <v>0</v>
      </c>
      <c r="K204" s="174"/>
      <c r="L204" s="179"/>
      <c r="M204" s="180"/>
      <c r="N204" s="181"/>
      <c r="O204" s="181"/>
      <c r="P204" s="182">
        <f>SUM(P205:P241)</f>
        <v>0</v>
      </c>
      <c r="Q204" s="181"/>
      <c r="R204" s="182">
        <f>SUM(R205:R241)</f>
        <v>0.0265013</v>
      </c>
      <c r="S204" s="181"/>
      <c r="T204" s="183">
        <f>SUM(T205:T241)</f>
        <v>143.019898</v>
      </c>
      <c r="AR204" s="184" t="s">
        <v>83</v>
      </c>
      <c r="AT204" s="185" t="s">
        <v>75</v>
      </c>
      <c r="AU204" s="185" t="s">
        <v>83</v>
      </c>
      <c r="AY204" s="184" t="s">
        <v>166</v>
      </c>
      <c r="BK204" s="186">
        <f>SUM(BK205:BK241)</f>
        <v>0</v>
      </c>
    </row>
    <row r="205" spans="1:65" s="2" customFormat="1" ht="33" customHeight="1">
      <c r="A205" s="32"/>
      <c r="B205" s="33"/>
      <c r="C205" s="187" t="s">
        <v>388</v>
      </c>
      <c r="D205" s="187" t="s">
        <v>167</v>
      </c>
      <c r="E205" s="188" t="s">
        <v>511</v>
      </c>
      <c r="F205" s="189" t="s">
        <v>512</v>
      </c>
      <c r="G205" s="190" t="s">
        <v>297</v>
      </c>
      <c r="H205" s="191">
        <v>155.89</v>
      </c>
      <c r="I205" s="192"/>
      <c r="J205" s="193">
        <f>ROUND(I205*H205,2)</f>
        <v>0</v>
      </c>
      <c r="K205" s="189" t="s">
        <v>274</v>
      </c>
      <c r="L205" s="37"/>
      <c r="M205" s="194" t="s">
        <v>1</v>
      </c>
      <c r="N205" s="195" t="s">
        <v>41</v>
      </c>
      <c r="O205" s="69"/>
      <c r="P205" s="196">
        <f>O205*H205</f>
        <v>0</v>
      </c>
      <c r="Q205" s="196">
        <v>0.00013</v>
      </c>
      <c r="R205" s="196">
        <f>Q205*H205</f>
        <v>0.020265699999999998</v>
      </c>
      <c r="S205" s="196">
        <v>0</v>
      </c>
      <c r="T205" s="197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98" t="s">
        <v>165</v>
      </c>
      <c r="AT205" s="198" t="s">
        <v>167</v>
      </c>
      <c r="AU205" s="198" t="s">
        <v>85</v>
      </c>
      <c r="AY205" s="15" t="s">
        <v>166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5" t="s">
        <v>83</v>
      </c>
      <c r="BK205" s="199">
        <f>ROUND(I205*H205,2)</f>
        <v>0</v>
      </c>
      <c r="BL205" s="15" t="s">
        <v>165</v>
      </c>
      <c r="BM205" s="198" t="s">
        <v>513</v>
      </c>
    </row>
    <row r="206" spans="1:65" s="2" customFormat="1" ht="24.2" customHeight="1">
      <c r="A206" s="32"/>
      <c r="B206" s="33"/>
      <c r="C206" s="187" t="s">
        <v>393</v>
      </c>
      <c r="D206" s="187" t="s">
        <v>167</v>
      </c>
      <c r="E206" s="188" t="s">
        <v>515</v>
      </c>
      <c r="F206" s="189" t="s">
        <v>516</v>
      </c>
      <c r="G206" s="190" t="s">
        <v>297</v>
      </c>
      <c r="H206" s="191">
        <v>155.89</v>
      </c>
      <c r="I206" s="192"/>
      <c r="J206" s="193">
        <f>ROUND(I206*H206,2)</f>
        <v>0</v>
      </c>
      <c r="K206" s="189" t="s">
        <v>274</v>
      </c>
      <c r="L206" s="37"/>
      <c r="M206" s="194" t="s">
        <v>1</v>
      </c>
      <c r="N206" s="195" t="s">
        <v>41</v>
      </c>
      <c r="O206" s="69"/>
      <c r="P206" s="196">
        <f>O206*H206</f>
        <v>0</v>
      </c>
      <c r="Q206" s="196">
        <v>4E-05</v>
      </c>
      <c r="R206" s="196">
        <f>Q206*H206</f>
        <v>0.0062356</v>
      </c>
      <c r="S206" s="196">
        <v>0</v>
      </c>
      <c r="T206" s="197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98" t="s">
        <v>165</v>
      </c>
      <c r="AT206" s="198" t="s">
        <v>167</v>
      </c>
      <c r="AU206" s="198" t="s">
        <v>85</v>
      </c>
      <c r="AY206" s="15" t="s">
        <v>166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5" t="s">
        <v>83</v>
      </c>
      <c r="BK206" s="199">
        <f>ROUND(I206*H206,2)</f>
        <v>0</v>
      </c>
      <c r="BL206" s="15" t="s">
        <v>165</v>
      </c>
      <c r="BM206" s="198" t="s">
        <v>517</v>
      </c>
    </row>
    <row r="207" spans="1:65" s="2" customFormat="1" ht="21.75" customHeight="1">
      <c r="A207" s="32"/>
      <c r="B207" s="33"/>
      <c r="C207" s="187" t="s">
        <v>398</v>
      </c>
      <c r="D207" s="187" t="s">
        <v>167</v>
      </c>
      <c r="E207" s="188" t="s">
        <v>1142</v>
      </c>
      <c r="F207" s="189" t="s">
        <v>1143</v>
      </c>
      <c r="G207" s="190" t="s">
        <v>297</v>
      </c>
      <c r="H207" s="191">
        <v>69.518</v>
      </c>
      <c r="I207" s="192"/>
      <c r="J207" s="193">
        <f>ROUND(I207*H207,2)</f>
        <v>0</v>
      </c>
      <c r="K207" s="189" t="s">
        <v>274</v>
      </c>
      <c r="L207" s="37"/>
      <c r="M207" s="194" t="s">
        <v>1</v>
      </c>
      <c r="N207" s="195" t="s">
        <v>41</v>
      </c>
      <c r="O207" s="69"/>
      <c r="P207" s="196">
        <f>O207*H207</f>
        <v>0</v>
      </c>
      <c r="Q207" s="196">
        <v>0</v>
      </c>
      <c r="R207" s="196">
        <f>Q207*H207</f>
        <v>0</v>
      </c>
      <c r="S207" s="196">
        <v>0.131</v>
      </c>
      <c r="T207" s="197">
        <f>S207*H207</f>
        <v>9.106858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98" t="s">
        <v>165</v>
      </c>
      <c r="AT207" s="198" t="s">
        <v>167</v>
      </c>
      <c r="AU207" s="198" t="s">
        <v>85</v>
      </c>
      <c r="AY207" s="15" t="s">
        <v>166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5" t="s">
        <v>83</v>
      </c>
      <c r="BK207" s="199">
        <f>ROUND(I207*H207,2)</f>
        <v>0</v>
      </c>
      <c r="BL207" s="15" t="s">
        <v>165</v>
      </c>
      <c r="BM207" s="198" t="s">
        <v>1144</v>
      </c>
    </row>
    <row r="208" spans="2:51" s="13" customFormat="1" ht="11.25">
      <c r="B208" s="200"/>
      <c r="C208" s="201"/>
      <c r="D208" s="202" t="s">
        <v>178</v>
      </c>
      <c r="E208" s="203" t="s">
        <v>1</v>
      </c>
      <c r="F208" s="204" t="s">
        <v>1402</v>
      </c>
      <c r="G208" s="201"/>
      <c r="H208" s="205">
        <v>69.518</v>
      </c>
      <c r="I208" s="206"/>
      <c r="J208" s="201"/>
      <c r="K208" s="201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178</v>
      </c>
      <c r="AU208" s="211" t="s">
        <v>85</v>
      </c>
      <c r="AV208" s="13" t="s">
        <v>85</v>
      </c>
      <c r="AW208" s="13" t="s">
        <v>32</v>
      </c>
      <c r="AX208" s="13" t="s">
        <v>83</v>
      </c>
      <c r="AY208" s="211" t="s">
        <v>166</v>
      </c>
    </row>
    <row r="209" spans="1:65" s="2" customFormat="1" ht="24.2" customHeight="1">
      <c r="A209" s="32"/>
      <c r="B209" s="33"/>
      <c r="C209" s="187" t="s">
        <v>408</v>
      </c>
      <c r="D209" s="187" t="s">
        <v>167</v>
      </c>
      <c r="E209" s="188" t="s">
        <v>1146</v>
      </c>
      <c r="F209" s="189" t="s">
        <v>1147</v>
      </c>
      <c r="G209" s="190" t="s">
        <v>273</v>
      </c>
      <c r="H209" s="191">
        <v>3.882</v>
      </c>
      <c r="I209" s="192"/>
      <c r="J209" s="193">
        <f>ROUND(I209*H209,2)</f>
        <v>0</v>
      </c>
      <c r="K209" s="189" t="s">
        <v>274</v>
      </c>
      <c r="L209" s="37"/>
      <c r="M209" s="194" t="s">
        <v>1</v>
      </c>
      <c r="N209" s="195" t="s">
        <v>41</v>
      </c>
      <c r="O209" s="69"/>
      <c r="P209" s="196">
        <f>O209*H209</f>
        <v>0</v>
      </c>
      <c r="Q209" s="196">
        <v>0</v>
      </c>
      <c r="R209" s="196">
        <f>Q209*H209</f>
        <v>0</v>
      </c>
      <c r="S209" s="196">
        <v>1.8</v>
      </c>
      <c r="T209" s="197">
        <f>S209*H209</f>
        <v>6.9876000000000005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98" t="s">
        <v>165</v>
      </c>
      <c r="AT209" s="198" t="s">
        <v>167</v>
      </c>
      <c r="AU209" s="198" t="s">
        <v>85</v>
      </c>
      <c r="AY209" s="15" t="s">
        <v>166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5" t="s">
        <v>83</v>
      </c>
      <c r="BK209" s="199">
        <f>ROUND(I209*H209,2)</f>
        <v>0</v>
      </c>
      <c r="BL209" s="15" t="s">
        <v>165</v>
      </c>
      <c r="BM209" s="198" t="s">
        <v>1148</v>
      </c>
    </row>
    <row r="210" spans="2:51" s="13" customFormat="1" ht="11.25">
      <c r="B210" s="200"/>
      <c r="C210" s="201"/>
      <c r="D210" s="202" t="s">
        <v>178</v>
      </c>
      <c r="E210" s="203" t="s">
        <v>1</v>
      </c>
      <c r="F210" s="204" t="s">
        <v>1149</v>
      </c>
      <c r="G210" s="201"/>
      <c r="H210" s="205">
        <v>1.898</v>
      </c>
      <c r="I210" s="206"/>
      <c r="J210" s="201"/>
      <c r="K210" s="201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178</v>
      </c>
      <c r="AU210" s="211" t="s">
        <v>85</v>
      </c>
      <c r="AV210" s="13" t="s">
        <v>85</v>
      </c>
      <c r="AW210" s="13" t="s">
        <v>32</v>
      </c>
      <c r="AX210" s="13" t="s">
        <v>76</v>
      </c>
      <c r="AY210" s="211" t="s">
        <v>166</v>
      </c>
    </row>
    <row r="211" spans="2:51" s="13" customFormat="1" ht="11.25">
      <c r="B211" s="200"/>
      <c r="C211" s="201"/>
      <c r="D211" s="202" t="s">
        <v>178</v>
      </c>
      <c r="E211" s="203" t="s">
        <v>1</v>
      </c>
      <c r="F211" s="204" t="s">
        <v>1150</v>
      </c>
      <c r="G211" s="201"/>
      <c r="H211" s="205">
        <v>1.984</v>
      </c>
      <c r="I211" s="206"/>
      <c r="J211" s="201"/>
      <c r="K211" s="201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178</v>
      </c>
      <c r="AU211" s="211" t="s">
        <v>85</v>
      </c>
      <c r="AV211" s="13" t="s">
        <v>85</v>
      </c>
      <c r="AW211" s="13" t="s">
        <v>32</v>
      </c>
      <c r="AX211" s="13" t="s">
        <v>76</v>
      </c>
      <c r="AY211" s="211" t="s">
        <v>166</v>
      </c>
    </row>
    <row r="212" spans="1:65" s="2" customFormat="1" ht="16.5" customHeight="1">
      <c r="A212" s="32"/>
      <c r="B212" s="33"/>
      <c r="C212" s="187" t="s">
        <v>414</v>
      </c>
      <c r="D212" s="187" t="s">
        <v>167</v>
      </c>
      <c r="E212" s="188" t="s">
        <v>1403</v>
      </c>
      <c r="F212" s="189" t="s">
        <v>1404</v>
      </c>
      <c r="G212" s="190" t="s">
        <v>273</v>
      </c>
      <c r="H212" s="191">
        <v>48.737</v>
      </c>
      <c r="I212" s="192"/>
      <c r="J212" s="193">
        <f>ROUND(I212*H212,2)</f>
        <v>0</v>
      </c>
      <c r="K212" s="189" t="s">
        <v>1</v>
      </c>
      <c r="L212" s="37"/>
      <c r="M212" s="194" t="s">
        <v>1</v>
      </c>
      <c r="N212" s="195" t="s">
        <v>41</v>
      </c>
      <c r="O212" s="69"/>
      <c r="P212" s="196">
        <f>O212*H212</f>
        <v>0</v>
      </c>
      <c r="Q212" s="196">
        <v>0</v>
      </c>
      <c r="R212" s="196">
        <f>Q212*H212</f>
        <v>0</v>
      </c>
      <c r="S212" s="196">
        <v>1.7</v>
      </c>
      <c r="T212" s="197">
        <f>S212*H212</f>
        <v>82.8529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98" t="s">
        <v>165</v>
      </c>
      <c r="AT212" s="198" t="s">
        <v>167</v>
      </c>
      <c r="AU212" s="198" t="s">
        <v>85</v>
      </c>
      <c r="AY212" s="15" t="s">
        <v>166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15" t="s">
        <v>83</v>
      </c>
      <c r="BK212" s="199">
        <f>ROUND(I212*H212,2)</f>
        <v>0</v>
      </c>
      <c r="BL212" s="15" t="s">
        <v>165</v>
      </c>
      <c r="BM212" s="198" t="s">
        <v>1405</v>
      </c>
    </row>
    <row r="213" spans="2:51" s="13" customFormat="1" ht="11.25">
      <c r="B213" s="200"/>
      <c r="C213" s="201"/>
      <c r="D213" s="202" t="s">
        <v>178</v>
      </c>
      <c r="E213" s="203" t="s">
        <v>1</v>
      </c>
      <c r="F213" s="204" t="s">
        <v>1406</v>
      </c>
      <c r="G213" s="201"/>
      <c r="H213" s="205">
        <v>48.737</v>
      </c>
      <c r="I213" s="206"/>
      <c r="J213" s="201"/>
      <c r="K213" s="201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178</v>
      </c>
      <c r="AU213" s="211" t="s">
        <v>85</v>
      </c>
      <c r="AV213" s="13" t="s">
        <v>85</v>
      </c>
      <c r="AW213" s="13" t="s">
        <v>32</v>
      </c>
      <c r="AX213" s="13" t="s">
        <v>83</v>
      </c>
      <c r="AY213" s="211" t="s">
        <v>166</v>
      </c>
    </row>
    <row r="214" spans="1:65" s="2" customFormat="1" ht="21.75" customHeight="1">
      <c r="A214" s="32"/>
      <c r="B214" s="33"/>
      <c r="C214" s="187" t="s">
        <v>420</v>
      </c>
      <c r="D214" s="187" t="s">
        <v>167</v>
      </c>
      <c r="E214" s="188" t="s">
        <v>1407</v>
      </c>
      <c r="F214" s="189" t="s">
        <v>1408</v>
      </c>
      <c r="G214" s="190" t="s">
        <v>297</v>
      </c>
      <c r="H214" s="191">
        <v>27.99</v>
      </c>
      <c r="I214" s="192"/>
      <c r="J214" s="193">
        <f>ROUND(I214*H214,2)</f>
        <v>0</v>
      </c>
      <c r="K214" s="189" t="s">
        <v>274</v>
      </c>
      <c r="L214" s="37"/>
      <c r="M214" s="194" t="s">
        <v>1</v>
      </c>
      <c r="N214" s="195" t="s">
        <v>41</v>
      </c>
      <c r="O214" s="69"/>
      <c r="P214" s="196">
        <f>O214*H214</f>
        <v>0</v>
      </c>
      <c r="Q214" s="196">
        <v>0</v>
      </c>
      <c r="R214" s="196">
        <f>Q214*H214</f>
        <v>0</v>
      </c>
      <c r="S214" s="196">
        <v>0</v>
      </c>
      <c r="T214" s="197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98" t="s">
        <v>165</v>
      </c>
      <c r="AT214" s="198" t="s">
        <v>167</v>
      </c>
      <c r="AU214" s="198" t="s">
        <v>85</v>
      </c>
      <c r="AY214" s="15" t="s">
        <v>166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5" t="s">
        <v>83</v>
      </c>
      <c r="BK214" s="199">
        <f>ROUND(I214*H214,2)</f>
        <v>0</v>
      </c>
      <c r="BL214" s="15" t="s">
        <v>165</v>
      </c>
      <c r="BM214" s="198" t="s">
        <v>1409</v>
      </c>
    </row>
    <row r="215" spans="2:51" s="13" customFormat="1" ht="11.25">
      <c r="B215" s="200"/>
      <c r="C215" s="201"/>
      <c r="D215" s="202" t="s">
        <v>178</v>
      </c>
      <c r="E215" s="203" t="s">
        <v>1</v>
      </c>
      <c r="F215" s="204" t="s">
        <v>1410</v>
      </c>
      <c r="G215" s="201"/>
      <c r="H215" s="205">
        <v>27.99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178</v>
      </c>
      <c r="AU215" s="211" t="s">
        <v>85</v>
      </c>
      <c r="AV215" s="13" t="s">
        <v>85</v>
      </c>
      <c r="AW215" s="13" t="s">
        <v>32</v>
      </c>
      <c r="AX215" s="13" t="s">
        <v>83</v>
      </c>
      <c r="AY215" s="211" t="s">
        <v>166</v>
      </c>
    </row>
    <row r="216" spans="1:65" s="2" customFormat="1" ht="24.2" customHeight="1">
      <c r="A216" s="32"/>
      <c r="B216" s="33"/>
      <c r="C216" s="187" t="s">
        <v>424</v>
      </c>
      <c r="D216" s="187" t="s">
        <v>167</v>
      </c>
      <c r="E216" s="188" t="s">
        <v>1411</v>
      </c>
      <c r="F216" s="189" t="s">
        <v>1412</v>
      </c>
      <c r="G216" s="190" t="s">
        <v>297</v>
      </c>
      <c r="H216" s="191">
        <v>27.99</v>
      </c>
      <c r="I216" s="192"/>
      <c r="J216" s="193">
        <f>ROUND(I216*H216,2)</f>
        <v>0</v>
      </c>
      <c r="K216" s="189" t="s">
        <v>274</v>
      </c>
      <c r="L216" s="37"/>
      <c r="M216" s="194" t="s">
        <v>1</v>
      </c>
      <c r="N216" s="195" t="s">
        <v>41</v>
      </c>
      <c r="O216" s="69"/>
      <c r="P216" s="196">
        <f>O216*H216</f>
        <v>0</v>
      </c>
      <c r="Q216" s="196">
        <v>0</v>
      </c>
      <c r="R216" s="196">
        <f>Q216*H216</f>
        <v>0</v>
      </c>
      <c r="S216" s="196">
        <v>0.035</v>
      </c>
      <c r="T216" s="197">
        <f>S216*H216</f>
        <v>0.97965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98" t="s">
        <v>165</v>
      </c>
      <c r="AT216" s="198" t="s">
        <v>167</v>
      </c>
      <c r="AU216" s="198" t="s">
        <v>85</v>
      </c>
      <c r="AY216" s="15" t="s">
        <v>166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15" t="s">
        <v>83</v>
      </c>
      <c r="BK216" s="199">
        <f>ROUND(I216*H216,2)</f>
        <v>0</v>
      </c>
      <c r="BL216" s="15" t="s">
        <v>165</v>
      </c>
      <c r="BM216" s="198" t="s">
        <v>1413</v>
      </c>
    </row>
    <row r="217" spans="2:51" s="13" customFormat="1" ht="11.25">
      <c r="B217" s="200"/>
      <c r="C217" s="201"/>
      <c r="D217" s="202" t="s">
        <v>178</v>
      </c>
      <c r="E217" s="203" t="s">
        <v>1</v>
      </c>
      <c r="F217" s="204" t="s">
        <v>1410</v>
      </c>
      <c r="G217" s="201"/>
      <c r="H217" s="205">
        <v>27.99</v>
      </c>
      <c r="I217" s="206"/>
      <c r="J217" s="201"/>
      <c r="K217" s="201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178</v>
      </c>
      <c r="AU217" s="211" t="s">
        <v>85</v>
      </c>
      <c r="AV217" s="13" t="s">
        <v>85</v>
      </c>
      <c r="AW217" s="13" t="s">
        <v>32</v>
      </c>
      <c r="AX217" s="13" t="s">
        <v>83</v>
      </c>
      <c r="AY217" s="211" t="s">
        <v>166</v>
      </c>
    </row>
    <row r="218" spans="1:65" s="2" customFormat="1" ht="24.2" customHeight="1">
      <c r="A218" s="32"/>
      <c r="B218" s="33"/>
      <c r="C218" s="187" t="s">
        <v>430</v>
      </c>
      <c r="D218" s="187" t="s">
        <v>167</v>
      </c>
      <c r="E218" s="188" t="s">
        <v>1154</v>
      </c>
      <c r="F218" s="189" t="s">
        <v>1155</v>
      </c>
      <c r="G218" s="190" t="s">
        <v>297</v>
      </c>
      <c r="H218" s="191">
        <v>33.99</v>
      </c>
      <c r="I218" s="192"/>
      <c r="J218" s="193">
        <f>ROUND(I218*H218,2)</f>
        <v>0</v>
      </c>
      <c r="K218" s="189" t="s">
        <v>274</v>
      </c>
      <c r="L218" s="37"/>
      <c r="M218" s="194" t="s">
        <v>1</v>
      </c>
      <c r="N218" s="195" t="s">
        <v>41</v>
      </c>
      <c r="O218" s="69"/>
      <c r="P218" s="196">
        <f>O218*H218</f>
        <v>0</v>
      </c>
      <c r="Q218" s="196">
        <v>0</v>
      </c>
      <c r="R218" s="196">
        <f>Q218*H218</f>
        <v>0</v>
      </c>
      <c r="S218" s="196">
        <v>0.054</v>
      </c>
      <c r="T218" s="197">
        <f>S218*H218</f>
        <v>1.83546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98" t="s">
        <v>165</v>
      </c>
      <c r="AT218" s="198" t="s">
        <v>167</v>
      </c>
      <c r="AU218" s="198" t="s">
        <v>85</v>
      </c>
      <c r="AY218" s="15" t="s">
        <v>166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5" t="s">
        <v>83</v>
      </c>
      <c r="BK218" s="199">
        <f>ROUND(I218*H218,2)</f>
        <v>0</v>
      </c>
      <c r="BL218" s="15" t="s">
        <v>165</v>
      </c>
      <c r="BM218" s="198" t="s">
        <v>1156</v>
      </c>
    </row>
    <row r="219" spans="2:51" s="13" customFormat="1" ht="11.25">
      <c r="B219" s="200"/>
      <c r="C219" s="201"/>
      <c r="D219" s="202" t="s">
        <v>178</v>
      </c>
      <c r="E219" s="203" t="s">
        <v>1</v>
      </c>
      <c r="F219" s="204" t="s">
        <v>1414</v>
      </c>
      <c r="G219" s="201"/>
      <c r="H219" s="205">
        <v>33.99</v>
      </c>
      <c r="I219" s="206"/>
      <c r="J219" s="201"/>
      <c r="K219" s="201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178</v>
      </c>
      <c r="AU219" s="211" t="s">
        <v>85</v>
      </c>
      <c r="AV219" s="13" t="s">
        <v>85</v>
      </c>
      <c r="AW219" s="13" t="s">
        <v>32</v>
      </c>
      <c r="AX219" s="13" t="s">
        <v>83</v>
      </c>
      <c r="AY219" s="211" t="s">
        <v>166</v>
      </c>
    </row>
    <row r="220" spans="1:65" s="2" customFormat="1" ht="21.75" customHeight="1">
      <c r="A220" s="32"/>
      <c r="B220" s="33"/>
      <c r="C220" s="187" t="s">
        <v>434</v>
      </c>
      <c r="D220" s="187" t="s">
        <v>167</v>
      </c>
      <c r="E220" s="188" t="s">
        <v>544</v>
      </c>
      <c r="F220" s="189" t="s">
        <v>545</v>
      </c>
      <c r="G220" s="190" t="s">
        <v>297</v>
      </c>
      <c r="H220" s="191">
        <v>16.2</v>
      </c>
      <c r="I220" s="192"/>
      <c r="J220" s="193">
        <f>ROUND(I220*H220,2)</f>
        <v>0</v>
      </c>
      <c r="K220" s="189" t="s">
        <v>274</v>
      </c>
      <c r="L220" s="37"/>
      <c r="M220" s="194" t="s">
        <v>1</v>
      </c>
      <c r="N220" s="195" t="s">
        <v>41</v>
      </c>
      <c r="O220" s="69"/>
      <c r="P220" s="196">
        <f>O220*H220</f>
        <v>0</v>
      </c>
      <c r="Q220" s="196">
        <v>0</v>
      </c>
      <c r="R220" s="196">
        <f>Q220*H220</f>
        <v>0</v>
      </c>
      <c r="S220" s="196">
        <v>0.076</v>
      </c>
      <c r="T220" s="197">
        <f>S220*H220</f>
        <v>1.2311999999999999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98" t="s">
        <v>165</v>
      </c>
      <c r="AT220" s="198" t="s">
        <v>167</v>
      </c>
      <c r="AU220" s="198" t="s">
        <v>85</v>
      </c>
      <c r="AY220" s="15" t="s">
        <v>166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5" t="s">
        <v>83</v>
      </c>
      <c r="BK220" s="199">
        <f>ROUND(I220*H220,2)</f>
        <v>0</v>
      </c>
      <c r="BL220" s="15" t="s">
        <v>165</v>
      </c>
      <c r="BM220" s="198" t="s">
        <v>546</v>
      </c>
    </row>
    <row r="221" spans="2:51" s="13" customFormat="1" ht="11.25">
      <c r="B221" s="200"/>
      <c r="C221" s="201"/>
      <c r="D221" s="202" t="s">
        <v>178</v>
      </c>
      <c r="E221" s="203" t="s">
        <v>1</v>
      </c>
      <c r="F221" s="204" t="s">
        <v>1415</v>
      </c>
      <c r="G221" s="201"/>
      <c r="H221" s="205">
        <v>12.6</v>
      </c>
      <c r="I221" s="206"/>
      <c r="J221" s="201"/>
      <c r="K221" s="201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178</v>
      </c>
      <c r="AU221" s="211" t="s">
        <v>85</v>
      </c>
      <c r="AV221" s="13" t="s">
        <v>85</v>
      </c>
      <c r="AW221" s="13" t="s">
        <v>32</v>
      </c>
      <c r="AX221" s="13" t="s">
        <v>76</v>
      </c>
      <c r="AY221" s="211" t="s">
        <v>166</v>
      </c>
    </row>
    <row r="222" spans="2:51" s="13" customFormat="1" ht="11.25">
      <c r="B222" s="200"/>
      <c r="C222" s="201"/>
      <c r="D222" s="202" t="s">
        <v>178</v>
      </c>
      <c r="E222" s="203" t="s">
        <v>1</v>
      </c>
      <c r="F222" s="204" t="s">
        <v>1416</v>
      </c>
      <c r="G222" s="201"/>
      <c r="H222" s="205">
        <v>3.6</v>
      </c>
      <c r="I222" s="206"/>
      <c r="J222" s="201"/>
      <c r="K222" s="201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178</v>
      </c>
      <c r="AU222" s="211" t="s">
        <v>85</v>
      </c>
      <c r="AV222" s="13" t="s">
        <v>85</v>
      </c>
      <c r="AW222" s="13" t="s">
        <v>32</v>
      </c>
      <c r="AX222" s="13" t="s">
        <v>76</v>
      </c>
      <c r="AY222" s="211" t="s">
        <v>166</v>
      </c>
    </row>
    <row r="223" spans="1:65" s="2" customFormat="1" ht="24.2" customHeight="1">
      <c r="A223" s="32"/>
      <c r="B223" s="33"/>
      <c r="C223" s="187" t="s">
        <v>440</v>
      </c>
      <c r="D223" s="187" t="s">
        <v>167</v>
      </c>
      <c r="E223" s="188" t="s">
        <v>1160</v>
      </c>
      <c r="F223" s="189" t="s">
        <v>1161</v>
      </c>
      <c r="G223" s="190" t="s">
        <v>273</v>
      </c>
      <c r="H223" s="191">
        <v>1.314</v>
      </c>
      <c r="I223" s="192"/>
      <c r="J223" s="193">
        <f>ROUND(I223*H223,2)</f>
        <v>0</v>
      </c>
      <c r="K223" s="189" t="s">
        <v>274</v>
      </c>
      <c r="L223" s="37"/>
      <c r="M223" s="194" t="s">
        <v>1</v>
      </c>
      <c r="N223" s="195" t="s">
        <v>41</v>
      </c>
      <c r="O223" s="69"/>
      <c r="P223" s="196">
        <f>O223*H223</f>
        <v>0</v>
      </c>
      <c r="Q223" s="196">
        <v>0</v>
      </c>
      <c r="R223" s="196">
        <f>Q223*H223</f>
        <v>0</v>
      </c>
      <c r="S223" s="196">
        <v>1.8</v>
      </c>
      <c r="T223" s="197">
        <f>S223*H223</f>
        <v>2.3652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98" t="s">
        <v>165</v>
      </c>
      <c r="AT223" s="198" t="s">
        <v>167</v>
      </c>
      <c r="AU223" s="198" t="s">
        <v>85</v>
      </c>
      <c r="AY223" s="15" t="s">
        <v>166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5" t="s">
        <v>83</v>
      </c>
      <c r="BK223" s="199">
        <f>ROUND(I223*H223,2)</f>
        <v>0</v>
      </c>
      <c r="BL223" s="15" t="s">
        <v>165</v>
      </c>
      <c r="BM223" s="198" t="s">
        <v>1162</v>
      </c>
    </row>
    <row r="224" spans="2:51" s="13" customFormat="1" ht="11.25">
      <c r="B224" s="200"/>
      <c r="C224" s="201"/>
      <c r="D224" s="202" t="s">
        <v>178</v>
      </c>
      <c r="E224" s="203" t="s">
        <v>1</v>
      </c>
      <c r="F224" s="204" t="s">
        <v>1417</v>
      </c>
      <c r="G224" s="201"/>
      <c r="H224" s="205">
        <v>1.134</v>
      </c>
      <c r="I224" s="206"/>
      <c r="J224" s="201"/>
      <c r="K224" s="201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178</v>
      </c>
      <c r="AU224" s="211" t="s">
        <v>85</v>
      </c>
      <c r="AV224" s="13" t="s">
        <v>85</v>
      </c>
      <c r="AW224" s="13" t="s">
        <v>32</v>
      </c>
      <c r="AX224" s="13" t="s">
        <v>76</v>
      </c>
      <c r="AY224" s="211" t="s">
        <v>166</v>
      </c>
    </row>
    <row r="225" spans="2:51" s="13" customFormat="1" ht="11.25">
      <c r="B225" s="200"/>
      <c r="C225" s="201"/>
      <c r="D225" s="202" t="s">
        <v>178</v>
      </c>
      <c r="E225" s="203" t="s">
        <v>1</v>
      </c>
      <c r="F225" s="204" t="s">
        <v>1165</v>
      </c>
      <c r="G225" s="201"/>
      <c r="H225" s="205">
        <v>0.18</v>
      </c>
      <c r="I225" s="206"/>
      <c r="J225" s="201"/>
      <c r="K225" s="201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178</v>
      </c>
      <c r="AU225" s="211" t="s">
        <v>85</v>
      </c>
      <c r="AV225" s="13" t="s">
        <v>85</v>
      </c>
      <c r="AW225" s="13" t="s">
        <v>32</v>
      </c>
      <c r="AX225" s="13" t="s">
        <v>76</v>
      </c>
      <c r="AY225" s="211" t="s">
        <v>166</v>
      </c>
    </row>
    <row r="226" spans="1:65" s="2" customFormat="1" ht="24.2" customHeight="1">
      <c r="A226" s="32"/>
      <c r="B226" s="33"/>
      <c r="C226" s="187" t="s">
        <v>444</v>
      </c>
      <c r="D226" s="187" t="s">
        <v>167</v>
      </c>
      <c r="E226" s="188" t="s">
        <v>560</v>
      </c>
      <c r="F226" s="189" t="s">
        <v>561</v>
      </c>
      <c r="G226" s="190" t="s">
        <v>273</v>
      </c>
      <c r="H226" s="191">
        <v>6.93</v>
      </c>
      <c r="I226" s="192"/>
      <c r="J226" s="193">
        <f>ROUND(I226*H226,2)</f>
        <v>0</v>
      </c>
      <c r="K226" s="189" t="s">
        <v>274</v>
      </c>
      <c r="L226" s="37"/>
      <c r="M226" s="194" t="s">
        <v>1</v>
      </c>
      <c r="N226" s="195" t="s">
        <v>41</v>
      </c>
      <c r="O226" s="69"/>
      <c r="P226" s="196">
        <f>O226*H226</f>
        <v>0</v>
      </c>
      <c r="Q226" s="196">
        <v>0</v>
      </c>
      <c r="R226" s="196">
        <f>Q226*H226</f>
        <v>0</v>
      </c>
      <c r="S226" s="196">
        <v>1.8</v>
      </c>
      <c r="T226" s="197">
        <f>S226*H226</f>
        <v>12.474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98" t="s">
        <v>165</v>
      </c>
      <c r="AT226" s="198" t="s">
        <v>167</v>
      </c>
      <c r="AU226" s="198" t="s">
        <v>85</v>
      </c>
      <c r="AY226" s="15" t="s">
        <v>166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5" t="s">
        <v>83</v>
      </c>
      <c r="BK226" s="199">
        <f>ROUND(I226*H226,2)</f>
        <v>0</v>
      </c>
      <c r="BL226" s="15" t="s">
        <v>165</v>
      </c>
      <c r="BM226" s="198" t="s">
        <v>562</v>
      </c>
    </row>
    <row r="227" spans="2:51" s="13" customFormat="1" ht="11.25">
      <c r="B227" s="200"/>
      <c r="C227" s="201"/>
      <c r="D227" s="202" t="s">
        <v>178</v>
      </c>
      <c r="E227" s="203" t="s">
        <v>1</v>
      </c>
      <c r="F227" s="204" t="s">
        <v>1418</v>
      </c>
      <c r="G227" s="201"/>
      <c r="H227" s="205">
        <v>6.93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178</v>
      </c>
      <c r="AU227" s="211" t="s">
        <v>85</v>
      </c>
      <c r="AV227" s="13" t="s">
        <v>85</v>
      </c>
      <c r="AW227" s="13" t="s">
        <v>32</v>
      </c>
      <c r="AX227" s="13" t="s">
        <v>76</v>
      </c>
      <c r="AY227" s="211" t="s">
        <v>166</v>
      </c>
    </row>
    <row r="228" spans="1:65" s="2" customFormat="1" ht="24.2" customHeight="1">
      <c r="A228" s="32"/>
      <c r="B228" s="33"/>
      <c r="C228" s="187" t="s">
        <v>449</v>
      </c>
      <c r="D228" s="187" t="s">
        <v>167</v>
      </c>
      <c r="E228" s="188" t="s">
        <v>1419</v>
      </c>
      <c r="F228" s="189" t="s">
        <v>1420</v>
      </c>
      <c r="G228" s="190" t="s">
        <v>382</v>
      </c>
      <c r="H228" s="191">
        <v>53.6</v>
      </c>
      <c r="I228" s="192"/>
      <c r="J228" s="193">
        <f>ROUND(I228*H228,2)</f>
        <v>0</v>
      </c>
      <c r="K228" s="189" t="s">
        <v>274</v>
      </c>
      <c r="L228" s="37"/>
      <c r="M228" s="194" t="s">
        <v>1</v>
      </c>
      <c r="N228" s="195" t="s">
        <v>41</v>
      </c>
      <c r="O228" s="69"/>
      <c r="P228" s="196">
        <f>O228*H228</f>
        <v>0</v>
      </c>
      <c r="Q228" s="196">
        <v>0</v>
      </c>
      <c r="R228" s="196">
        <f>Q228*H228</f>
        <v>0</v>
      </c>
      <c r="S228" s="196">
        <v>0.054</v>
      </c>
      <c r="T228" s="197">
        <f>S228*H228</f>
        <v>2.8944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98" t="s">
        <v>165</v>
      </c>
      <c r="AT228" s="198" t="s">
        <v>167</v>
      </c>
      <c r="AU228" s="198" t="s">
        <v>85</v>
      </c>
      <c r="AY228" s="15" t="s">
        <v>166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5" t="s">
        <v>83</v>
      </c>
      <c r="BK228" s="199">
        <f>ROUND(I228*H228,2)</f>
        <v>0</v>
      </c>
      <c r="BL228" s="15" t="s">
        <v>165</v>
      </c>
      <c r="BM228" s="198" t="s">
        <v>1421</v>
      </c>
    </row>
    <row r="229" spans="2:51" s="13" customFormat="1" ht="11.25">
      <c r="B229" s="200"/>
      <c r="C229" s="201"/>
      <c r="D229" s="202" t="s">
        <v>178</v>
      </c>
      <c r="E229" s="203" t="s">
        <v>1</v>
      </c>
      <c r="F229" s="204" t="s">
        <v>1422</v>
      </c>
      <c r="G229" s="201"/>
      <c r="H229" s="205">
        <v>53.6</v>
      </c>
      <c r="I229" s="206"/>
      <c r="J229" s="201"/>
      <c r="K229" s="201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178</v>
      </c>
      <c r="AU229" s="211" t="s">
        <v>85</v>
      </c>
      <c r="AV229" s="13" t="s">
        <v>85</v>
      </c>
      <c r="AW229" s="13" t="s">
        <v>32</v>
      </c>
      <c r="AX229" s="13" t="s">
        <v>83</v>
      </c>
      <c r="AY229" s="211" t="s">
        <v>166</v>
      </c>
    </row>
    <row r="230" spans="1:65" s="2" customFormat="1" ht="24.2" customHeight="1">
      <c r="A230" s="32"/>
      <c r="B230" s="33"/>
      <c r="C230" s="187" t="s">
        <v>453</v>
      </c>
      <c r="D230" s="187" t="s">
        <v>167</v>
      </c>
      <c r="E230" s="188" t="s">
        <v>569</v>
      </c>
      <c r="F230" s="189" t="s">
        <v>570</v>
      </c>
      <c r="G230" s="190" t="s">
        <v>382</v>
      </c>
      <c r="H230" s="191">
        <v>11.3</v>
      </c>
      <c r="I230" s="192"/>
      <c r="J230" s="193">
        <f>ROUND(I230*H230,2)</f>
        <v>0</v>
      </c>
      <c r="K230" s="189" t="s">
        <v>274</v>
      </c>
      <c r="L230" s="37"/>
      <c r="M230" s="194" t="s">
        <v>1</v>
      </c>
      <c r="N230" s="195" t="s">
        <v>41</v>
      </c>
      <c r="O230" s="69"/>
      <c r="P230" s="196">
        <f>O230*H230</f>
        <v>0</v>
      </c>
      <c r="Q230" s="196">
        <v>0</v>
      </c>
      <c r="R230" s="196">
        <f>Q230*H230</f>
        <v>0</v>
      </c>
      <c r="S230" s="196">
        <v>0.042</v>
      </c>
      <c r="T230" s="197">
        <f>S230*H230</f>
        <v>0.4746000000000001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98" t="s">
        <v>165</v>
      </c>
      <c r="AT230" s="198" t="s">
        <v>167</v>
      </c>
      <c r="AU230" s="198" t="s">
        <v>85</v>
      </c>
      <c r="AY230" s="15" t="s">
        <v>166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5" t="s">
        <v>83</v>
      </c>
      <c r="BK230" s="199">
        <f>ROUND(I230*H230,2)</f>
        <v>0</v>
      </c>
      <c r="BL230" s="15" t="s">
        <v>165</v>
      </c>
      <c r="BM230" s="198" t="s">
        <v>571</v>
      </c>
    </row>
    <row r="231" spans="2:51" s="13" customFormat="1" ht="11.25">
      <c r="B231" s="200"/>
      <c r="C231" s="201"/>
      <c r="D231" s="202" t="s">
        <v>178</v>
      </c>
      <c r="E231" s="203" t="s">
        <v>1</v>
      </c>
      <c r="F231" s="204" t="s">
        <v>1423</v>
      </c>
      <c r="G231" s="201"/>
      <c r="H231" s="205">
        <v>3.9</v>
      </c>
      <c r="I231" s="206"/>
      <c r="J231" s="201"/>
      <c r="K231" s="201"/>
      <c r="L231" s="207"/>
      <c r="M231" s="208"/>
      <c r="N231" s="209"/>
      <c r="O231" s="209"/>
      <c r="P231" s="209"/>
      <c r="Q231" s="209"/>
      <c r="R231" s="209"/>
      <c r="S231" s="209"/>
      <c r="T231" s="210"/>
      <c r="AT231" s="211" t="s">
        <v>178</v>
      </c>
      <c r="AU231" s="211" t="s">
        <v>85</v>
      </c>
      <c r="AV231" s="13" t="s">
        <v>85</v>
      </c>
      <c r="AW231" s="13" t="s">
        <v>32</v>
      </c>
      <c r="AX231" s="13" t="s">
        <v>76</v>
      </c>
      <c r="AY231" s="211" t="s">
        <v>166</v>
      </c>
    </row>
    <row r="232" spans="2:51" s="13" customFormat="1" ht="11.25">
      <c r="B232" s="200"/>
      <c r="C232" s="201"/>
      <c r="D232" s="202" t="s">
        <v>178</v>
      </c>
      <c r="E232" s="203" t="s">
        <v>1</v>
      </c>
      <c r="F232" s="204" t="s">
        <v>1424</v>
      </c>
      <c r="G232" s="201"/>
      <c r="H232" s="205">
        <v>4.8</v>
      </c>
      <c r="I232" s="206"/>
      <c r="J232" s="201"/>
      <c r="K232" s="201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178</v>
      </c>
      <c r="AU232" s="211" t="s">
        <v>85</v>
      </c>
      <c r="AV232" s="13" t="s">
        <v>85</v>
      </c>
      <c r="AW232" s="13" t="s">
        <v>32</v>
      </c>
      <c r="AX232" s="13" t="s">
        <v>76</v>
      </c>
      <c r="AY232" s="211" t="s">
        <v>166</v>
      </c>
    </row>
    <row r="233" spans="2:51" s="13" customFormat="1" ht="11.25">
      <c r="B233" s="200"/>
      <c r="C233" s="201"/>
      <c r="D233" s="202" t="s">
        <v>178</v>
      </c>
      <c r="E233" s="203" t="s">
        <v>1</v>
      </c>
      <c r="F233" s="204" t="s">
        <v>1425</v>
      </c>
      <c r="G233" s="201"/>
      <c r="H233" s="205">
        <v>2.6</v>
      </c>
      <c r="I233" s="206"/>
      <c r="J233" s="201"/>
      <c r="K233" s="201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178</v>
      </c>
      <c r="AU233" s="211" t="s">
        <v>85</v>
      </c>
      <c r="AV233" s="13" t="s">
        <v>85</v>
      </c>
      <c r="AW233" s="13" t="s">
        <v>32</v>
      </c>
      <c r="AX233" s="13" t="s">
        <v>76</v>
      </c>
      <c r="AY233" s="211" t="s">
        <v>166</v>
      </c>
    </row>
    <row r="234" spans="1:65" s="2" customFormat="1" ht="33" customHeight="1">
      <c r="A234" s="32"/>
      <c r="B234" s="33"/>
      <c r="C234" s="187" t="s">
        <v>459</v>
      </c>
      <c r="D234" s="187" t="s">
        <v>167</v>
      </c>
      <c r="E234" s="188" t="s">
        <v>584</v>
      </c>
      <c r="F234" s="189" t="s">
        <v>585</v>
      </c>
      <c r="G234" s="190" t="s">
        <v>297</v>
      </c>
      <c r="H234" s="191">
        <v>474.305</v>
      </c>
      <c r="I234" s="192"/>
      <c r="J234" s="193">
        <f>ROUND(I234*H234,2)</f>
        <v>0</v>
      </c>
      <c r="K234" s="189" t="s">
        <v>274</v>
      </c>
      <c r="L234" s="37"/>
      <c r="M234" s="194" t="s">
        <v>1</v>
      </c>
      <c r="N234" s="195" t="s">
        <v>41</v>
      </c>
      <c r="O234" s="69"/>
      <c r="P234" s="196">
        <f>O234*H234</f>
        <v>0</v>
      </c>
      <c r="Q234" s="196">
        <v>0</v>
      </c>
      <c r="R234" s="196">
        <f>Q234*H234</f>
        <v>0</v>
      </c>
      <c r="S234" s="196">
        <v>0.046</v>
      </c>
      <c r="T234" s="197">
        <f>S234*H234</f>
        <v>21.81803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98" t="s">
        <v>165</v>
      </c>
      <c r="AT234" s="198" t="s">
        <v>167</v>
      </c>
      <c r="AU234" s="198" t="s">
        <v>85</v>
      </c>
      <c r="AY234" s="15" t="s">
        <v>166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15" t="s">
        <v>83</v>
      </c>
      <c r="BK234" s="199">
        <f>ROUND(I234*H234,2)</f>
        <v>0</v>
      </c>
      <c r="BL234" s="15" t="s">
        <v>165</v>
      </c>
      <c r="BM234" s="198" t="s">
        <v>1426</v>
      </c>
    </row>
    <row r="235" spans="2:51" s="13" customFormat="1" ht="22.5">
      <c r="B235" s="200"/>
      <c r="C235" s="201"/>
      <c r="D235" s="202" t="s">
        <v>178</v>
      </c>
      <c r="E235" s="203" t="s">
        <v>1</v>
      </c>
      <c r="F235" s="204" t="s">
        <v>1427</v>
      </c>
      <c r="G235" s="201"/>
      <c r="H235" s="205">
        <v>91.618</v>
      </c>
      <c r="I235" s="206"/>
      <c r="J235" s="201"/>
      <c r="K235" s="201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178</v>
      </c>
      <c r="AU235" s="211" t="s">
        <v>85</v>
      </c>
      <c r="AV235" s="13" t="s">
        <v>85</v>
      </c>
      <c r="AW235" s="13" t="s">
        <v>32</v>
      </c>
      <c r="AX235" s="13" t="s">
        <v>76</v>
      </c>
      <c r="AY235" s="211" t="s">
        <v>166</v>
      </c>
    </row>
    <row r="236" spans="2:51" s="13" customFormat="1" ht="11.25">
      <c r="B236" s="200"/>
      <c r="C236" s="201"/>
      <c r="D236" s="202" t="s">
        <v>178</v>
      </c>
      <c r="E236" s="203" t="s">
        <v>1</v>
      </c>
      <c r="F236" s="204" t="s">
        <v>1428</v>
      </c>
      <c r="G236" s="201"/>
      <c r="H236" s="205">
        <v>39.697</v>
      </c>
      <c r="I236" s="206"/>
      <c r="J236" s="201"/>
      <c r="K236" s="201"/>
      <c r="L236" s="207"/>
      <c r="M236" s="208"/>
      <c r="N236" s="209"/>
      <c r="O236" s="209"/>
      <c r="P236" s="209"/>
      <c r="Q236" s="209"/>
      <c r="R236" s="209"/>
      <c r="S236" s="209"/>
      <c r="T236" s="210"/>
      <c r="AT236" s="211" t="s">
        <v>178</v>
      </c>
      <c r="AU236" s="211" t="s">
        <v>85</v>
      </c>
      <c r="AV236" s="13" t="s">
        <v>85</v>
      </c>
      <c r="AW236" s="13" t="s">
        <v>32</v>
      </c>
      <c r="AX236" s="13" t="s">
        <v>76</v>
      </c>
      <c r="AY236" s="211" t="s">
        <v>166</v>
      </c>
    </row>
    <row r="237" spans="2:51" s="13" customFormat="1" ht="11.25">
      <c r="B237" s="200"/>
      <c r="C237" s="201"/>
      <c r="D237" s="202" t="s">
        <v>178</v>
      </c>
      <c r="E237" s="203" t="s">
        <v>1</v>
      </c>
      <c r="F237" s="204" t="s">
        <v>1429</v>
      </c>
      <c r="G237" s="201"/>
      <c r="H237" s="205">
        <v>70.861</v>
      </c>
      <c r="I237" s="206"/>
      <c r="J237" s="201"/>
      <c r="K237" s="201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178</v>
      </c>
      <c r="AU237" s="211" t="s">
        <v>85</v>
      </c>
      <c r="AV237" s="13" t="s">
        <v>85</v>
      </c>
      <c r="AW237" s="13" t="s">
        <v>32</v>
      </c>
      <c r="AX237" s="13" t="s">
        <v>76</v>
      </c>
      <c r="AY237" s="211" t="s">
        <v>166</v>
      </c>
    </row>
    <row r="238" spans="2:51" s="13" customFormat="1" ht="11.25">
      <c r="B238" s="200"/>
      <c r="C238" s="201"/>
      <c r="D238" s="202" t="s">
        <v>178</v>
      </c>
      <c r="E238" s="203" t="s">
        <v>1</v>
      </c>
      <c r="F238" s="204" t="s">
        <v>1430</v>
      </c>
      <c r="G238" s="201"/>
      <c r="H238" s="205">
        <v>68.635</v>
      </c>
      <c r="I238" s="206"/>
      <c r="J238" s="201"/>
      <c r="K238" s="201"/>
      <c r="L238" s="207"/>
      <c r="M238" s="208"/>
      <c r="N238" s="209"/>
      <c r="O238" s="209"/>
      <c r="P238" s="209"/>
      <c r="Q238" s="209"/>
      <c r="R238" s="209"/>
      <c r="S238" s="209"/>
      <c r="T238" s="210"/>
      <c r="AT238" s="211" t="s">
        <v>178</v>
      </c>
      <c r="AU238" s="211" t="s">
        <v>85</v>
      </c>
      <c r="AV238" s="13" t="s">
        <v>85</v>
      </c>
      <c r="AW238" s="13" t="s">
        <v>32</v>
      </c>
      <c r="AX238" s="13" t="s">
        <v>76</v>
      </c>
      <c r="AY238" s="211" t="s">
        <v>166</v>
      </c>
    </row>
    <row r="239" spans="2:51" s="13" customFormat="1" ht="11.25">
      <c r="B239" s="200"/>
      <c r="C239" s="201"/>
      <c r="D239" s="202" t="s">
        <v>178</v>
      </c>
      <c r="E239" s="203" t="s">
        <v>1</v>
      </c>
      <c r="F239" s="204" t="s">
        <v>1431</v>
      </c>
      <c r="G239" s="201"/>
      <c r="H239" s="205">
        <v>77.168</v>
      </c>
      <c r="I239" s="206"/>
      <c r="J239" s="201"/>
      <c r="K239" s="201"/>
      <c r="L239" s="207"/>
      <c r="M239" s="208"/>
      <c r="N239" s="209"/>
      <c r="O239" s="209"/>
      <c r="P239" s="209"/>
      <c r="Q239" s="209"/>
      <c r="R239" s="209"/>
      <c r="S239" s="209"/>
      <c r="T239" s="210"/>
      <c r="AT239" s="211" t="s">
        <v>178</v>
      </c>
      <c r="AU239" s="211" t="s">
        <v>85</v>
      </c>
      <c r="AV239" s="13" t="s">
        <v>85</v>
      </c>
      <c r="AW239" s="13" t="s">
        <v>32</v>
      </c>
      <c r="AX239" s="13" t="s">
        <v>76</v>
      </c>
      <c r="AY239" s="211" t="s">
        <v>166</v>
      </c>
    </row>
    <row r="240" spans="2:51" s="13" customFormat="1" ht="11.25">
      <c r="B240" s="200"/>
      <c r="C240" s="201"/>
      <c r="D240" s="202" t="s">
        <v>178</v>
      </c>
      <c r="E240" s="203" t="s">
        <v>1</v>
      </c>
      <c r="F240" s="204" t="s">
        <v>1432</v>
      </c>
      <c r="G240" s="201"/>
      <c r="H240" s="205">
        <v>51.384</v>
      </c>
      <c r="I240" s="206"/>
      <c r="J240" s="201"/>
      <c r="K240" s="201"/>
      <c r="L240" s="207"/>
      <c r="M240" s="208"/>
      <c r="N240" s="209"/>
      <c r="O240" s="209"/>
      <c r="P240" s="209"/>
      <c r="Q240" s="209"/>
      <c r="R240" s="209"/>
      <c r="S240" s="209"/>
      <c r="T240" s="210"/>
      <c r="AT240" s="211" t="s">
        <v>178</v>
      </c>
      <c r="AU240" s="211" t="s">
        <v>85</v>
      </c>
      <c r="AV240" s="13" t="s">
        <v>85</v>
      </c>
      <c r="AW240" s="13" t="s">
        <v>32</v>
      </c>
      <c r="AX240" s="13" t="s">
        <v>76</v>
      </c>
      <c r="AY240" s="211" t="s">
        <v>166</v>
      </c>
    </row>
    <row r="241" spans="2:51" s="13" customFormat="1" ht="11.25">
      <c r="B241" s="200"/>
      <c r="C241" s="201"/>
      <c r="D241" s="202" t="s">
        <v>178</v>
      </c>
      <c r="E241" s="203" t="s">
        <v>1</v>
      </c>
      <c r="F241" s="204" t="s">
        <v>1433</v>
      </c>
      <c r="G241" s="201"/>
      <c r="H241" s="205">
        <v>74.942</v>
      </c>
      <c r="I241" s="206"/>
      <c r="J241" s="201"/>
      <c r="K241" s="201"/>
      <c r="L241" s="207"/>
      <c r="M241" s="208"/>
      <c r="N241" s="209"/>
      <c r="O241" s="209"/>
      <c r="P241" s="209"/>
      <c r="Q241" s="209"/>
      <c r="R241" s="209"/>
      <c r="S241" s="209"/>
      <c r="T241" s="210"/>
      <c r="AT241" s="211" t="s">
        <v>178</v>
      </c>
      <c r="AU241" s="211" t="s">
        <v>85</v>
      </c>
      <c r="AV241" s="13" t="s">
        <v>85</v>
      </c>
      <c r="AW241" s="13" t="s">
        <v>32</v>
      </c>
      <c r="AX241" s="13" t="s">
        <v>76</v>
      </c>
      <c r="AY241" s="211" t="s">
        <v>166</v>
      </c>
    </row>
    <row r="242" spans="2:63" s="12" customFormat="1" ht="22.9" customHeight="1">
      <c r="B242" s="173"/>
      <c r="C242" s="174"/>
      <c r="D242" s="175" t="s">
        <v>75</v>
      </c>
      <c r="E242" s="212" t="s">
        <v>594</v>
      </c>
      <c r="F242" s="212" t="s">
        <v>595</v>
      </c>
      <c r="G242" s="174"/>
      <c r="H242" s="174"/>
      <c r="I242" s="177"/>
      <c r="J242" s="213">
        <f>BK242</f>
        <v>0</v>
      </c>
      <c r="K242" s="174"/>
      <c r="L242" s="179"/>
      <c r="M242" s="180"/>
      <c r="N242" s="181"/>
      <c r="O242" s="181"/>
      <c r="P242" s="182">
        <f>SUM(P243:P247)</f>
        <v>0</v>
      </c>
      <c r="Q242" s="181"/>
      <c r="R242" s="182">
        <f>SUM(R243:R247)</f>
        <v>0</v>
      </c>
      <c r="S242" s="181"/>
      <c r="T242" s="183">
        <f>SUM(T243:T247)</f>
        <v>0</v>
      </c>
      <c r="AR242" s="184" t="s">
        <v>83</v>
      </c>
      <c r="AT242" s="185" t="s">
        <v>75</v>
      </c>
      <c r="AU242" s="185" t="s">
        <v>83</v>
      </c>
      <c r="AY242" s="184" t="s">
        <v>166</v>
      </c>
      <c r="BK242" s="186">
        <f>SUM(BK243:BK247)</f>
        <v>0</v>
      </c>
    </row>
    <row r="243" spans="1:65" s="2" customFormat="1" ht="24.2" customHeight="1">
      <c r="A243" s="32"/>
      <c r="B243" s="33"/>
      <c r="C243" s="187" t="s">
        <v>472</v>
      </c>
      <c r="D243" s="187" t="s">
        <v>167</v>
      </c>
      <c r="E243" s="188" t="s">
        <v>597</v>
      </c>
      <c r="F243" s="189" t="s">
        <v>598</v>
      </c>
      <c r="G243" s="190" t="s">
        <v>288</v>
      </c>
      <c r="H243" s="191">
        <v>144.76</v>
      </c>
      <c r="I243" s="192"/>
      <c r="J243" s="193">
        <f>ROUND(I243*H243,2)</f>
        <v>0</v>
      </c>
      <c r="K243" s="189" t="s">
        <v>274</v>
      </c>
      <c r="L243" s="37"/>
      <c r="M243" s="194" t="s">
        <v>1</v>
      </c>
      <c r="N243" s="195" t="s">
        <v>41</v>
      </c>
      <c r="O243" s="69"/>
      <c r="P243" s="196">
        <f>O243*H243</f>
        <v>0</v>
      </c>
      <c r="Q243" s="196">
        <v>0</v>
      </c>
      <c r="R243" s="196">
        <f>Q243*H243</f>
        <v>0</v>
      </c>
      <c r="S243" s="196">
        <v>0</v>
      </c>
      <c r="T243" s="197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98" t="s">
        <v>165</v>
      </c>
      <c r="AT243" s="198" t="s">
        <v>167</v>
      </c>
      <c r="AU243" s="198" t="s">
        <v>85</v>
      </c>
      <c r="AY243" s="15" t="s">
        <v>166</v>
      </c>
      <c r="BE243" s="199">
        <f>IF(N243="základní",J243,0)</f>
        <v>0</v>
      </c>
      <c r="BF243" s="199">
        <f>IF(N243="snížená",J243,0)</f>
        <v>0</v>
      </c>
      <c r="BG243" s="199">
        <f>IF(N243="zákl. přenesená",J243,0)</f>
        <v>0</v>
      </c>
      <c r="BH243" s="199">
        <f>IF(N243="sníž. přenesená",J243,0)</f>
        <v>0</v>
      </c>
      <c r="BI243" s="199">
        <f>IF(N243="nulová",J243,0)</f>
        <v>0</v>
      </c>
      <c r="BJ243" s="15" t="s">
        <v>83</v>
      </c>
      <c r="BK243" s="199">
        <f>ROUND(I243*H243,2)</f>
        <v>0</v>
      </c>
      <c r="BL243" s="15" t="s">
        <v>165</v>
      </c>
      <c r="BM243" s="198" t="s">
        <v>1177</v>
      </c>
    </row>
    <row r="244" spans="1:65" s="2" customFormat="1" ht="24.2" customHeight="1">
      <c r="A244" s="32"/>
      <c r="B244" s="33"/>
      <c r="C244" s="187" t="s">
        <v>484</v>
      </c>
      <c r="D244" s="187" t="s">
        <v>167</v>
      </c>
      <c r="E244" s="188" t="s">
        <v>601</v>
      </c>
      <c r="F244" s="189" t="s">
        <v>602</v>
      </c>
      <c r="G244" s="190" t="s">
        <v>288</v>
      </c>
      <c r="H244" s="191">
        <v>144.76</v>
      </c>
      <c r="I244" s="192"/>
      <c r="J244" s="193">
        <f>ROUND(I244*H244,2)</f>
        <v>0</v>
      </c>
      <c r="K244" s="189" t="s">
        <v>274</v>
      </c>
      <c r="L244" s="37"/>
      <c r="M244" s="194" t="s">
        <v>1</v>
      </c>
      <c r="N244" s="195" t="s">
        <v>41</v>
      </c>
      <c r="O244" s="69"/>
      <c r="P244" s="196">
        <f>O244*H244</f>
        <v>0</v>
      </c>
      <c r="Q244" s="196">
        <v>0</v>
      </c>
      <c r="R244" s="196">
        <f>Q244*H244</f>
        <v>0</v>
      </c>
      <c r="S244" s="196">
        <v>0</v>
      </c>
      <c r="T244" s="197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98" t="s">
        <v>165</v>
      </c>
      <c r="AT244" s="198" t="s">
        <v>167</v>
      </c>
      <c r="AU244" s="198" t="s">
        <v>85</v>
      </c>
      <c r="AY244" s="15" t="s">
        <v>166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5" t="s">
        <v>83</v>
      </c>
      <c r="BK244" s="199">
        <f>ROUND(I244*H244,2)</f>
        <v>0</v>
      </c>
      <c r="BL244" s="15" t="s">
        <v>165</v>
      </c>
      <c r="BM244" s="198" t="s">
        <v>1178</v>
      </c>
    </row>
    <row r="245" spans="1:65" s="2" customFormat="1" ht="24.2" customHeight="1">
      <c r="A245" s="32"/>
      <c r="B245" s="33"/>
      <c r="C245" s="187" t="s">
        <v>489</v>
      </c>
      <c r="D245" s="187" t="s">
        <v>167</v>
      </c>
      <c r="E245" s="188" t="s">
        <v>605</v>
      </c>
      <c r="F245" s="189" t="s">
        <v>606</v>
      </c>
      <c r="G245" s="190" t="s">
        <v>288</v>
      </c>
      <c r="H245" s="191">
        <v>2026.64</v>
      </c>
      <c r="I245" s="192"/>
      <c r="J245" s="193">
        <f>ROUND(I245*H245,2)</f>
        <v>0</v>
      </c>
      <c r="K245" s="189" t="s">
        <v>274</v>
      </c>
      <c r="L245" s="37"/>
      <c r="M245" s="194" t="s">
        <v>1</v>
      </c>
      <c r="N245" s="195" t="s">
        <v>41</v>
      </c>
      <c r="O245" s="69"/>
      <c r="P245" s="196">
        <f>O245*H245</f>
        <v>0</v>
      </c>
      <c r="Q245" s="196">
        <v>0</v>
      </c>
      <c r="R245" s="196">
        <f>Q245*H245</f>
        <v>0</v>
      </c>
      <c r="S245" s="196">
        <v>0</v>
      </c>
      <c r="T245" s="197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98" t="s">
        <v>165</v>
      </c>
      <c r="AT245" s="198" t="s">
        <v>167</v>
      </c>
      <c r="AU245" s="198" t="s">
        <v>85</v>
      </c>
      <c r="AY245" s="15" t="s">
        <v>166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15" t="s">
        <v>83</v>
      </c>
      <c r="BK245" s="199">
        <f>ROUND(I245*H245,2)</f>
        <v>0</v>
      </c>
      <c r="BL245" s="15" t="s">
        <v>165</v>
      </c>
      <c r="BM245" s="198" t="s">
        <v>1179</v>
      </c>
    </row>
    <row r="246" spans="2:51" s="13" customFormat="1" ht="11.25">
      <c r="B246" s="200"/>
      <c r="C246" s="201"/>
      <c r="D246" s="202" t="s">
        <v>178</v>
      </c>
      <c r="E246" s="201"/>
      <c r="F246" s="204" t="s">
        <v>1434</v>
      </c>
      <c r="G246" s="201"/>
      <c r="H246" s="205">
        <v>2026.64</v>
      </c>
      <c r="I246" s="206"/>
      <c r="J246" s="201"/>
      <c r="K246" s="201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178</v>
      </c>
      <c r="AU246" s="211" t="s">
        <v>85</v>
      </c>
      <c r="AV246" s="13" t="s">
        <v>85</v>
      </c>
      <c r="AW246" s="13" t="s">
        <v>4</v>
      </c>
      <c r="AX246" s="13" t="s">
        <v>83</v>
      </c>
      <c r="AY246" s="211" t="s">
        <v>166</v>
      </c>
    </row>
    <row r="247" spans="1:65" s="2" customFormat="1" ht="33" customHeight="1">
      <c r="A247" s="32"/>
      <c r="B247" s="33"/>
      <c r="C247" s="187" t="s">
        <v>495</v>
      </c>
      <c r="D247" s="187" t="s">
        <v>167</v>
      </c>
      <c r="E247" s="188" t="s">
        <v>1181</v>
      </c>
      <c r="F247" s="189" t="s">
        <v>1182</v>
      </c>
      <c r="G247" s="190" t="s">
        <v>288</v>
      </c>
      <c r="H247" s="191">
        <v>144.76</v>
      </c>
      <c r="I247" s="192"/>
      <c r="J247" s="193">
        <f>ROUND(I247*H247,2)</f>
        <v>0</v>
      </c>
      <c r="K247" s="189" t="s">
        <v>274</v>
      </c>
      <c r="L247" s="37"/>
      <c r="M247" s="194" t="s">
        <v>1</v>
      </c>
      <c r="N247" s="195" t="s">
        <v>41</v>
      </c>
      <c r="O247" s="69"/>
      <c r="P247" s="196">
        <f>O247*H247</f>
        <v>0</v>
      </c>
      <c r="Q247" s="196">
        <v>0</v>
      </c>
      <c r="R247" s="196">
        <f>Q247*H247</f>
        <v>0</v>
      </c>
      <c r="S247" s="196">
        <v>0</v>
      </c>
      <c r="T247" s="197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98" t="s">
        <v>165</v>
      </c>
      <c r="AT247" s="198" t="s">
        <v>167</v>
      </c>
      <c r="AU247" s="198" t="s">
        <v>85</v>
      </c>
      <c r="AY247" s="15" t="s">
        <v>166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5" t="s">
        <v>83</v>
      </c>
      <c r="BK247" s="199">
        <f>ROUND(I247*H247,2)</f>
        <v>0</v>
      </c>
      <c r="BL247" s="15" t="s">
        <v>165</v>
      </c>
      <c r="BM247" s="198" t="s">
        <v>1435</v>
      </c>
    </row>
    <row r="248" spans="2:63" s="12" customFormat="1" ht="22.9" customHeight="1">
      <c r="B248" s="173"/>
      <c r="C248" s="174"/>
      <c r="D248" s="175" t="s">
        <v>75</v>
      </c>
      <c r="E248" s="212" t="s">
        <v>613</v>
      </c>
      <c r="F248" s="212" t="s">
        <v>614</v>
      </c>
      <c r="G248" s="174"/>
      <c r="H248" s="174"/>
      <c r="I248" s="177"/>
      <c r="J248" s="213">
        <f>BK248</f>
        <v>0</v>
      </c>
      <c r="K248" s="174"/>
      <c r="L248" s="179"/>
      <c r="M248" s="180"/>
      <c r="N248" s="181"/>
      <c r="O248" s="181"/>
      <c r="P248" s="182">
        <f>P249</f>
        <v>0</v>
      </c>
      <c r="Q248" s="181"/>
      <c r="R248" s="182">
        <f>R249</f>
        <v>0</v>
      </c>
      <c r="S248" s="181"/>
      <c r="T248" s="183">
        <f>T249</f>
        <v>0</v>
      </c>
      <c r="AR248" s="184" t="s">
        <v>83</v>
      </c>
      <c r="AT248" s="185" t="s">
        <v>75</v>
      </c>
      <c r="AU248" s="185" t="s">
        <v>83</v>
      </c>
      <c r="AY248" s="184" t="s">
        <v>166</v>
      </c>
      <c r="BK248" s="186">
        <f>BK249</f>
        <v>0</v>
      </c>
    </row>
    <row r="249" spans="1:65" s="2" customFormat="1" ht="24.2" customHeight="1">
      <c r="A249" s="32"/>
      <c r="B249" s="33"/>
      <c r="C249" s="187" t="s">
        <v>500</v>
      </c>
      <c r="D249" s="187" t="s">
        <v>167</v>
      </c>
      <c r="E249" s="188" t="s">
        <v>616</v>
      </c>
      <c r="F249" s="189" t="s">
        <v>617</v>
      </c>
      <c r="G249" s="190" t="s">
        <v>288</v>
      </c>
      <c r="H249" s="191">
        <v>89.211</v>
      </c>
      <c r="I249" s="192"/>
      <c r="J249" s="193">
        <f>ROUND(I249*H249,2)</f>
        <v>0</v>
      </c>
      <c r="K249" s="189" t="s">
        <v>274</v>
      </c>
      <c r="L249" s="37"/>
      <c r="M249" s="194" t="s">
        <v>1</v>
      </c>
      <c r="N249" s="195" t="s">
        <v>41</v>
      </c>
      <c r="O249" s="69"/>
      <c r="P249" s="196">
        <f>O249*H249</f>
        <v>0</v>
      </c>
      <c r="Q249" s="196">
        <v>0</v>
      </c>
      <c r="R249" s="196">
        <f>Q249*H249</f>
        <v>0</v>
      </c>
      <c r="S249" s="196">
        <v>0</v>
      </c>
      <c r="T249" s="197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98" t="s">
        <v>165</v>
      </c>
      <c r="AT249" s="198" t="s">
        <v>167</v>
      </c>
      <c r="AU249" s="198" t="s">
        <v>85</v>
      </c>
      <c r="AY249" s="15" t="s">
        <v>166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5" t="s">
        <v>83</v>
      </c>
      <c r="BK249" s="199">
        <f>ROUND(I249*H249,2)</f>
        <v>0</v>
      </c>
      <c r="BL249" s="15" t="s">
        <v>165</v>
      </c>
      <c r="BM249" s="198" t="s">
        <v>1184</v>
      </c>
    </row>
    <row r="250" spans="2:63" s="12" customFormat="1" ht="25.9" customHeight="1">
      <c r="B250" s="173"/>
      <c r="C250" s="174"/>
      <c r="D250" s="175" t="s">
        <v>75</v>
      </c>
      <c r="E250" s="176" t="s">
        <v>619</v>
      </c>
      <c r="F250" s="176" t="s">
        <v>620</v>
      </c>
      <c r="G250" s="174"/>
      <c r="H250" s="174"/>
      <c r="I250" s="177"/>
      <c r="J250" s="178">
        <f>BK250</f>
        <v>0</v>
      </c>
      <c r="K250" s="174"/>
      <c r="L250" s="179"/>
      <c r="M250" s="180"/>
      <c r="N250" s="181"/>
      <c r="O250" s="181"/>
      <c r="P250" s="182">
        <f>P251+P261+P276+P306+P341+P356+P378+P407</f>
        <v>0</v>
      </c>
      <c r="Q250" s="181"/>
      <c r="R250" s="182">
        <f>R251+R261+R276+R306+R341+R356+R378+R407</f>
        <v>22.28621335</v>
      </c>
      <c r="S250" s="181"/>
      <c r="T250" s="183">
        <f>T251+T261+T276+T306+T341+T356+T378+T407</f>
        <v>1.74</v>
      </c>
      <c r="AR250" s="184" t="s">
        <v>85</v>
      </c>
      <c r="AT250" s="185" t="s">
        <v>75</v>
      </c>
      <c r="AU250" s="185" t="s">
        <v>76</v>
      </c>
      <c r="AY250" s="184" t="s">
        <v>166</v>
      </c>
      <c r="BK250" s="186">
        <f>BK251+BK261+BK276+BK306+BK341+BK356+BK378+BK407</f>
        <v>0</v>
      </c>
    </row>
    <row r="251" spans="2:63" s="12" customFormat="1" ht="22.9" customHeight="1">
      <c r="B251" s="173"/>
      <c r="C251" s="174"/>
      <c r="D251" s="175" t="s">
        <v>75</v>
      </c>
      <c r="E251" s="212" t="s">
        <v>621</v>
      </c>
      <c r="F251" s="212" t="s">
        <v>622</v>
      </c>
      <c r="G251" s="174"/>
      <c r="H251" s="174"/>
      <c r="I251" s="177"/>
      <c r="J251" s="213">
        <f>BK251</f>
        <v>0</v>
      </c>
      <c r="K251" s="174"/>
      <c r="L251" s="179"/>
      <c r="M251" s="180"/>
      <c r="N251" s="181"/>
      <c r="O251" s="181"/>
      <c r="P251" s="182">
        <f>SUM(P252:P260)</f>
        <v>0</v>
      </c>
      <c r="Q251" s="181"/>
      <c r="R251" s="182">
        <f>SUM(R252:R260)</f>
        <v>0.25851999999999997</v>
      </c>
      <c r="S251" s="181"/>
      <c r="T251" s="183">
        <f>SUM(T252:T260)</f>
        <v>0</v>
      </c>
      <c r="AR251" s="184" t="s">
        <v>85</v>
      </c>
      <c r="AT251" s="185" t="s">
        <v>75</v>
      </c>
      <c r="AU251" s="185" t="s">
        <v>83</v>
      </c>
      <c r="AY251" s="184" t="s">
        <v>166</v>
      </c>
      <c r="BK251" s="186">
        <f>SUM(BK252:BK260)</f>
        <v>0</v>
      </c>
    </row>
    <row r="252" spans="1:65" s="2" customFormat="1" ht="37.9" customHeight="1">
      <c r="A252" s="32"/>
      <c r="B252" s="33"/>
      <c r="C252" s="187" t="s">
        <v>505</v>
      </c>
      <c r="D252" s="187" t="s">
        <v>167</v>
      </c>
      <c r="E252" s="188" t="s">
        <v>642</v>
      </c>
      <c r="F252" s="189" t="s">
        <v>643</v>
      </c>
      <c r="G252" s="190" t="s">
        <v>297</v>
      </c>
      <c r="H252" s="191">
        <v>12.19</v>
      </c>
      <c r="I252" s="192"/>
      <c r="J252" s="193">
        <f>ROUND(I252*H252,2)</f>
        <v>0</v>
      </c>
      <c r="K252" s="189" t="s">
        <v>274</v>
      </c>
      <c r="L252" s="37"/>
      <c r="M252" s="194" t="s">
        <v>1</v>
      </c>
      <c r="N252" s="195" t="s">
        <v>41</v>
      </c>
      <c r="O252" s="69"/>
      <c r="P252" s="196">
        <f>O252*H252</f>
        <v>0</v>
      </c>
      <c r="Q252" s="196">
        <v>0.004</v>
      </c>
      <c r="R252" s="196">
        <f>Q252*H252</f>
        <v>0.04876</v>
      </c>
      <c r="S252" s="196">
        <v>0</v>
      </c>
      <c r="T252" s="197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98" t="s">
        <v>183</v>
      </c>
      <c r="AT252" s="198" t="s">
        <v>167</v>
      </c>
      <c r="AU252" s="198" t="s">
        <v>85</v>
      </c>
      <c r="AY252" s="15" t="s">
        <v>166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15" t="s">
        <v>83</v>
      </c>
      <c r="BK252" s="199">
        <f>ROUND(I252*H252,2)</f>
        <v>0</v>
      </c>
      <c r="BL252" s="15" t="s">
        <v>183</v>
      </c>
      <c r="BM252" s="198" t="s">
        <v>644</v>
      </c>
    </row>
    <row r="253" spans="2:51" s="13" customFormat="1" ht="11.25">
      <c r="B253" s="200"/>
      <c r="C253" s="201"/>
      <c r="D253" s="202" t="s">
        <v>178</v>
      </c>
      <c r="E253" s="203" t="s">
        <v>1</v>
      </c>
      <c r="F253" s="204" t="s">
        <v>1436</v>
      </c>
      <c r="G253" s="201"/>
      <c r="H253" s="205">
        <v>12.19</v>
      </c>
      <c r="I253" s="206"/>
      <c r="J253" s="201"/>
      <c r="K253" s="201"/>
      <c r="L253" s="207"/>
      <c r="M253" s="208"/>
      <c r="N253" s="209"/>
      <c r="O253" s="209"/>
      <c r="P253" s="209"/>
      <c r="Q253" s="209"/>
      <c r="R253" s="209"/>
      <c r="S253" s="209"/>
      <c r="T253" s="210"/>
      <c r="AT253" s="211" t="s">
        <v>178</v>
      </c>
      <c r="AU253" s="211" t="s">
        <v>85</v>
      </c>
      <c r="AV253" s="13" t="s">
        <v>85</v>
      </c>
      <c r="AW253" s="13" t="s">
        <v>32</v>
      </c>
      <c r="AX253" s="13" t="s">
        <v>76</v>
      </c>
      <c r="AY253" s="211" t="s">
        <v>166</v>
      </c>
    </row>
    <row r="254" spans="1:65" s="2" customFormat="1" ht="37.9" customHeight="1">
      <c r="A254" s="32"/>
      <c r="B254" s="33"/>
      <c r="C254" s="187" t="s">
        <v>510</v>
      </c>
      <c r="D254" s="187" t="s">
        <v>167</v>
      </c>
      <c r="E254" s="188" t="s">
        <v>647</v>
      </c>
      <c r="F254" s="189" t="s">
        <v>648</v>
      </c>
      <c r="G254" s="190" t="s">
        <v>297</v>
      </c>
      <c r="H254" s="191">
        <v>52.44</v>
      </c>
      <c r="I254" s="192"/>
      <c r="J254" s="193">
        <f>ROUND(I254*H254,2)</f>
        <v>0</v>
      </c>
      <c r="K254" s="189" t="s">
        <v>274</v>
      </c>
      <c r="L254" s="37"/>
      <c r="M254" s="194" t="s">
        <v>1</v>
      </c>
      <c r="N254" s="195" t="s">
        <v>41</v>
      </c>
      <c r="O254" s="69"/>
      <c r="P254" s="196">
        <f>O254*H254</f>
        <v>0</v>
      </c>
      <c r="Q254" s="196">
        <v>0.004</v>
      </c>
      <c r="R254" s="196">
        <f>Q254*H254</f>
        <v>0.20976</v>
      </c>
      <c r="S254" s="196">
        <v>0</v>
      </c>
      <c r="T254" s="197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98" t="s">
        <v>183</v>
      </c>
      <c r="AT254" s="198" t="s">
        <v>167</v>
      </c>
      <c r="AU254" s="198" t="s">
        <v>85</v>
      </c>
      <c r="AY254" s="15" t="s">
        <v>166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15" t="s">
        <v>83</v>
      </c>
      <c r="BK254" s="199">
        <f>ROUND(I254*H254,2)</f>
        <v>0</v>
      </c>
      <c r="BL254" s="15" t="s">
        <v>183</v>
      </c>
      <c r="BM254" s="198" t="s">
        <v>1437</v>
      </c>
    </row>
    <row r="255" spans="2:51" s="13" customFormat="1" ht="11.25">
      <c r="B255" s="200"/>
      <c r="C255" s="201"/>
      <c r="D255" s="202" t="s">
        <v>178</v>
      </c>
      <c r="E255" s="203" t="s">
        <v>1</v>
      </c>
      <c r="F255" s="204" t="s">
        <v>1438</v>
      </c>
      <c r="G255" s="201"/>
      <c r="H255" s="205">
        <v>14.04</v>
      </c>
      <c r="I255" s="206"/>
      <c r="J255" s="201"/>
      <c r="K255" s="201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178</v>
      </c>
      <c r="AU255" s="211" t="s">
        <v>85</v>
      </c>
      <c r="AV255" s="13" t="s">
        <v>85</v>
      </c>
      <c r="AW255" s="13" t="s">
        <v>32</v>
      </c>
      <c r="AX255" s="13" t="s">
        <v>76</v>
      </c>
      <c r="AY255" s="211" t="s">
        <v>166</v>
      </c>
    </row>
    <row r="256" spans="2:51" s="13" customFormat="1" ht="11.25">
      <c r="B256" s="200"/>
      <c r="C256" s="201"/>
      <c r="D256" s="202" t="s">
        <v>178</v>
      </c>
      <c r="E256" s="203" t="s">
        <v>1</v>
      </c>
      <c r="F256" s="204" t="s">
        <v>1439</v>
      </c>
      <c r="G256" s="201"/>
      <c r="H256" s="205">
        <v>11.7</v>
      </c>
      <c r="I256" s="206"/>
      <c r="J256" s="201"/>
      <c r="K256" s="201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178</v>
      </c>
      <c r="AU256" s="211" t="s">
        <v>85</v>
      </c>
      <c r="AV256" s="13" t="s">
        <v>85</v>
      </c>
      <c r="AW256" s="13" t="s">
        <v>32</v>
      </c>
      <c r="AX256" s="13" t="s">
        <v>76</v>
      </c>
      <c r="AY256" s="211" t="s">
        <v>166</v>
      </c>
    </row>
    <row r="257" spans="2:51" s="13" customFormat="1" ht="11.25">
      <c r="B257" s="200"/>
      <c r="C257" s="201"/>
      <c r="D257" s="202" t="s">
        <v>178</v>
      </c>
      <c r="E257" s="203" t="s">
        <v>1</v>
      </c>
      <c r="F257" s="204" t="s">
        <v>1440</v>
      </c>
      <c r="G257" s="201"/>
      <c r="H257" s="205">
        <v>12.45</v>
      </c>
      <c r="I257" s="206"/>
      <c r="J257" s="201"/>
      <c r="K257" s="201"/>
      <c r="L257" s="207"/>
      <c r="M257" s="208"/>
      <c r="N257" s="209"/>
      <c r="O257" s="209"/>
      <c r="P257" s="209"/>
      <c r="Q257" s="209"/>
      <c r="R257" s="209"/>
      <c r="S257" s="209"/>
      <c r="T257" s="210"/>
      <c r="AT257" s="211" t="s">
        <v>178</v>
      </c>
      <c r="AU257" s="211" t="s">
        <v>85</v>
      </c>
      <c r="AV257" s="13" t="s">
        <v>85</v>
      </c>
      <c r="AW257" s="13" t="s">
        <v>32</v>
      </c>
      <c r="AX257" s="13" t="s">
        <v>76</v>
      </c>
      <c r="AY257" s="211" t="s">
        <v>166</v>
      </c>
    </row>
    <row r="258" spans="2:51" s="13" customFormat="1" ht="11.25">
      <c r="B258" s="200"/>
      <c r="C258" s="201"/>
      <c r="D258" s="202" t="s">
        <v>178</v>
      </c>
      <c r="E258" s="203" t="s">
        <v>1</v>
      </c>
      <c r="F258" s="204" t="s">
        <v>1441</v>
      </c>
      <c r="G258" s="201"/>
      <c r="H258" s="205">
        <v>7.2</v>
      </c>
      <c r="I258" s="206"/>
      <c r="J258" s="201"/>
      <c r="K258" s="201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178</v>
      </c>
      <c r="AU258" s="211" t="s">
        <v>85</v>
      </c>
      <c r="AV258" s="13" t="s">
        <v>85</v>
      </c>
      <c r="AW258" s="13" t="s">
        <v>32</v>
      </c>
      <c r="AX258" s="13" t="s">
        <v>76</v>
      </c>
      <c r="AY258" s="211" t="s">
        <v>166</v>
      </c>
    </row>
    <row r="259" spans="2:51" s="13" customFormat="1" ht="11.25">
      <c r="B259" s="200"/>
      <c r="C259" s="201"/>
      <c r="D259" s="202" t="s">
        <v>178</v>
      </c>
      <c r="E259" s="203" t="s">
        <v>1</v>
      </c>
      <c r="F259" s="204" t="s">
        <v>1442</v>
      </c>
      <c r="G259" s="201"/>
      <c r="H259" s="205">
        <v>7.05</v>
      </c>
      <c r="I259" s="206"/>
      <c r="J259" s="201"/>
      <c r="K259" s="201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178</v>
      </c>
      <c r="AU259" s="211" t="s">
        <v>85</v>
      </c>
      <c r="AV259" s="13" t="s">
        <v>85</v>
      </c>
      <c r="AW259" s="13" t="s">
        <v>32</v>
      </c>
      <c r="AX259" s="13" t="s">
        <v>76</v>
      </c>
      <c r="AY259" s="211" t="s">
        <v>166</v>
      </c>
    </row>
    <row r="260" spans="1:65" s="2" customFormat="1" ht="24.2" customHeight="1">
      <c r="A260" s="32"/>
      <c r="B260" s="33"/>
      <c r="C260" s="187" t="s">
        <v>514</v>
      </c>
      <c r="D260" s="187" t="s">
        <v>167</v>
      </c>
      <c r="E260" s="188" t="s">
        <v>695</v>
      </c>
      <c r="F260" s="189" t="s">
        <v>696</v>
      </c>
      <c r="G260" s="190" t="s">
        <v>697</v>
      </c>
      <c r="H260" s="229"/>
      <c r="I260" s="192"/>
      <c r="J260" s="193">
        <f>ROUND(I260*H260,2)</f>
        <v>0</v>
      </c>
      <c r="K260" s="189" t="s">
        <v>274</v>
      </c>
      <c r="L260" s="37"/>
      <c r="M260" s="194" t="s">
        <v>1</v>
      </c>
      <c r="N260" s="195" t="s">
        <v>41</v>
      </c>
      <c r="O260" s="69"/>
      <c r="P260" s="196">
        <f>O260*H260</f>
        <v>0</v>
      </c>
      <c r="Q260" s="196">
        <v>0</v>
      </c>
      <c r="R260" s="196">
        <f>Q260*H260</f>
        <v>0</v>
      </c>
      <c r="S260" s="196">
        <v>0</v>
      </c>
      <c r="T260" s="197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98" t="s">
        <v>183</v>
      </c>
      <c r="AT260" s="198" t="s">
        <v>167</v>
      </c>
      <c r="AU260" s="198" t="s">
        <v>85</v>
      </c>
      <c r="AY260" s="15" t="s">
        <v>166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15" t="s">
        <v>83</v>
      </c>
      <c r="BK260" s="199">
        <f>ROUND(I260*H260,2)</f>
        <v>0</v>
      </c>
      <c r="BL260" s="15" t="s">
        <v>183</v>
      </c>
      <c r="BM260" s="198" t="s">
        <v>1186</v>
      </c>
    </row>
    <row r="261" spans="2:63" s="12" customFormat="1" ht="22.9" customHeight="1">
      <c r="B261" s="173"/>
      <c r="C261" s="174"/>
      <c r="D261" s="175" t="s">
        <v>75</v>
      </c>
      <c r="E261" s="212" t="s">
        <v>699</v>
      </c>
      <c r="F261" s="212" t="s">
        <v>700</v>
      </c>
      <c r="G261" s="174"/>
      <c r="H261" s="174"/>
      <c r="I261" s="177"/>
      <c r="J261" s="213">
        <f>BK261</f>
        <v>0</v>
      </c>
      <c r="K261" s="174"/>
      <c r="L261" s="179"/>
      <c r="M261" s="180"/>
      <c r="N261" s="181"/>
      <c r="O261" s="181"/>
      <c r="P261" s="182">
        <f>SUM(P262:P275)</f>
        <v>0</v>
      </c>
      <c r="Q261" s="181"/>
      <c r="R261" s="182">
        <f>SUM(R262:R275)</f>
        <v>0.38824653000000003</v>
      </c>
      <c r="S261" s="181"/>
      <c r="T261" s="183">
        <f>SUM(T262:T275)</f>
        <v>0</v>
      </c>
      <c r="AR261" s="184" t="s">
        <v>85</v>
      </c>
      <c r="AT261" s="185" t="s">
        <v>75</v>
      </c>
      <c r="AU261" s="185" t="s">
        <v>83</v>
      </c>
      <c r="AY261" s="184" t="s">
        <v>166</v>
      </c>
      <c r="BK261" s="186">
        <f>SUM(BK262:BK275)</f>
        <v>0</v>
      </c>
    </row>
    <row r="262" spans="1:65" s="2" customFormat="1" ht="24.2" customHeight="1">
      <c r="A262" s="32"/>
      <c r="B262" s="33"/>
      <c r="C262" s="187" t="s">
        <v>518</v>
      </c>
      <c r="D262" s="187" t="s">
        <v>167</v>
      </c>
      <c r="E262" s="188" t="s">
        <v>702</v>
      </c>
      <c r="F262" s="189" t="s">
        <v>703</v>
      </c>
      <c r="G262" s="190" t="s">
        <v>297</v>
      </c>
      <c r="H262" s="191">
        <v>124.56</v>
      </c>
      <c r="I262" s="192"/>
      <c r="J262" s="193">
        <f>ROUND(I262*H262,2)</f>
        <v>0</v>
      </c>
      <c r="K262" s="189" t="s">
        <v>274</v>
      </c>
      <c r="L262" s="37"/>
      <c r="M262" s="194" t="s">
        <v>1</v>
      </c>
      <c r="N262" s="195" t="s">
        <v>41</v>
      </c>
      <c r="O262" s="69"/>
      <c r="P262" s="196">
        <f>O262*H262</f>
        <v>0</v>
      </c>
      <c r="Q262" s="196">
        <v>0</v>
      </c>
      <c r="R262" s="196">
        <f>Q262*H262</f>
        <v>0</v>
      </c>
      <c r="S262" s="196">
        <v>0</v>
      </c>
      <c r="T262" s="197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98" t="s">
        <v>183</v>
      </c>
      <c r="AT262" s="198" t="s">
        <v>167</v>
      </c>
      <c r="AU262" s="198" t="s">
        <v>85</v>
      </c>
      <c r="AY262" s="15" t="s">
        <v>166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5" t="s">
        <v>83</v>
      </c>
      <c r="BK262" s="199">
        <f>ROUND(I262*H262,2)</f>
        <v>0</v>
      </c>
      <c r="BL262" s="15" t="s">
        <v>183</v>
      </c>
      <c r="BM262" s="198" t="s">
        <v>1187</v>
      </c>
    </row>
    <row r="263" spans="2:51" s="13" customFormat="1" ht="22.5">
      <c r="B263" s="200"/>
      <c r="C263" s="201"/>
      <c r="D263" s="202" t="s">
        <v>178</v>
      </c>
      <c r="E263" s="203" t="s">
        <v>1</v>
      </c>
      <c r="F263" s="204" t="s">
        <v>1443</v>
      </c>
      <c r="G263" s="201"/>
      <c r="H263" s="205">
        <v>112.37</v>
      </c>
      <c r="I263" s="206"/>
      <c r="J263" s="201"/>
      <c r="K263" s="201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178</v>
      </c>
      <c r="AU263" s="211" t="s">
        <v>85</v>
      </c>
      <c r="AV263" s="13" t="s">
        <v>85</v>
      </c>
      <c r="AW263" s="13" t="s">
        <v>32</v>
      </c>
      <c r="AX263" s="13" t="s">
        <v>76</v>
      </c>
      <c r="AY263" s="211" t="s">
        <v>166</v>
      </c>
    </row>
    <row r="264" spans="2:51" s="13" customFormat="1" ht="11.25">
      <c r="B264" s="200"/>
      <c r="C264" s="201"/>
      <c r="D264" s="202" t="s">
        <v>178</v>
      </c>
      <c r="E264" s="203" t="s">
        <v>1</v>
      </c>
      <c r="F264" s="204" t="s">
        <v>1436</v>
      </c>
      <c r="G264" s="201"/>
      <c r="H264" s="205">
        <v>12.19</v>
      </c>
      <c r="I264" s="206"/>
      <c r="J264" s="201"/>
      <c r="K264" s="201"/>
      <c r="L264" s="207"/>
      <c r="M264" s="208"/>
      <c r="N264" s="209"/>
      <c r="O264" s="209"/>
      <c r="P264" s="209"/>
      <c r="Q264" s="209"/>
      <c r="R264" s="209"/>
      <c r="S264" s="209"/>
      <c r="T264" s="210"/>
      <c r="AT264" s="211" t="s">
        <v>178</v>
      </c>
      <c r="AU264" s="211" t="s">
        <v>85</v>
      </c>
      <c r="AV264" s="13" t="s">
        <v>85</v>
      </c>
      <c r="AW264" s="13" t="s">
        <v>32</v>
      </c>
      <c r="AX264" s="13" t="s">
        <v>76</v>
      </c>
      <c r="AY264" s="211" t="s">
        <v>166</v>
      </c>
    </row>
    <row r="265" spans="1:65" s="2" customFormat="1" ht="24.2" customHeight="1">
      <c r="A265" s="32"/>
      <c r="B265" s="33"/>
      <c r="C265" s="219" t="s">
        <v>522</v>
      </c>
      <c r="D265" s="219" t="s">
        <v>345</v>
      </c>
      <c r="E265" s="220" t="s">
        <v>1444</v>
      </c>
      <c r="F265" s="221" t="s">
        <v>1445</v>
      </c>
      <c r="G265" s="222" t="s">
        <v>297</v>
      </c>
      <c r="H265" s="223">
        <v>117.989</v>
      </c>
      <c r="I265" s="224"/>
      <c r="J265" s="225">
        <f>ROUND(I265*H265,2)</f>
        <v>0</v>
      </c>
      <c r="K265" s="221" t="s">
        <v>274</v>
      </c>
      <c r="L265" s="226"/>
      <c r="M265" s="227" t="s">
        <v>1</v>
      </c>
      <c r="N265" s="228" t="s">
        <v>41</v>
      </c>
      <c r="O265" s="69"/>
      <c r="P265" s="196">
        <f>O265*H265</f>
        <v>0</v>
      </c>
      <c r="Q265" s="196">
        <v>0.003</v>
      </c>
      <c r="R265" s="196">
        <f>Q265*H265</f>
        <v>0.35396700000000003</v>
      </c>
      <c r="S265" s="196">
        <v>0</v>
      </c>
      <c r="T265" s="197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98" t="s">
        <v>440</v>
      </c>
      <c r="AT265" s="198" t="s">
        <v>345</v>
      </c>
      <c r="AU265" s="198" t="s">
        <v>85</v>
      </c>
      <c r="AY265" s="15" t="s">
        <v>166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15" t="s">
        <v>83</v>
      </c>
      <c r="BK265" s="199">
        <f>ROUND(I265*H265,2)</f>
        <v>0</v>
      </c>
      <c r="BL265" s="15" t="s">
        <v>183</v>
      </c>
      <c r="BM265" s="198" t="s">
        <v>1446</v>
      </c>
    </row>
    <row r="266" spans="2:51" s="13" customFormat="1" ht="22.5">
      <c r="B266" s="200"/>
      <c r="C266" s="201"/>
      <c r="D266" s="202" t="s">
        <v>178</v>
      </c>
      <c r="E266" s="203" t="s">
        <v>1</v>
      </c>
      <c r="F266" s="204" t="s">
        <v>1443</v>
      </c>
      <c r="G266" s="201"/>
      <c r="H266" s="205">
        <v>112.37</v>
      </c>
      <c r="I266" s="206"/>
      <c r="J266" s="201"/>
      <c r="K266" s="201"/>
      <c r="L266" s="207"/>
      <c r="M266" s="208"/>
      <c r="N266" s="209"/>
      <c r="O266" s="209"/>
      <c r="P266" s="209"/>
      <c r="Q266" s="209"/>
      <c r="R266" s="209"/>
      <c r="S266" s="209"/>
      <c r="T266" s="210"/>
      <c r="AT266" s="211" t="s">
        <v>178</v>
      </c>
      <c r="AU266" s="211" t="s">
        <v>85</v>
      </c>
      <c r="AV266" s="13" t="s">
        <v>85</v>
      </c>
      <c r="AW266" s="13" t="s">
        <v>32</v>
      </c>
      <c r="AX266" s="13" t="s">
        <v>83</v>
      </c>
      <c r="AY266" s="211" t="s">
        <v>166</v>
      </c>
    </row>
    <row r="267" spans="2:51" s="13" customFormat="1" ht="11.25">
      <c r="B267" s="200"/>
      <c r="C267" s="201"/>
      <c r="D267" s="202" t="s">
        <v>178</v>
      </c>
      <c r="E267" s="201"/>
      <c r="F267" s="204" t="s">
        <v>1447</v>
      </c>
      <c r="G267" s="201"/>
      <c r="H267" s="205">
        <v>117.989</v>
      </c>
      <c r="I267" s="206"/>
      <c r="J267" s="201"/>
      <c r="K267" s="201"/>
      <c r="L267" s="207"/>
      <c r="M267" s="208"/>
      <c r="N267" s="209"/>
      <c r="O267" s="209"/>
      <c r="P267" s="209"/>
      <c r="Q267" s="209"/>
      <c r="R267" s="209"/>
      <c r="S267" s="209"/>
      <c r="T267" s="210"/>
      <c r="AT267" s="211" t="s">
        <v>178</v>
      </c>
      <c r="AU267" s="211" t="s">
        <v>85</v>
      </c>
      <c r="AV267" s="13" t="s">
        <v>85</v>
      </c>
      <c r="AW267" s="13" t="s">
        <v>4</v>
      </c>
      <c r="AX267" s="13" t="s">
        <v>83</v>
      </c>
      <c r="AY267" s="211" t="s">
        <v>166</v>
      </c>
    </row>
    <row r="268" spans="1:65" s="2" customFormat="1" ht="24.2" customHeight="1">
      <c r="A268" s="32"/>
      <c r="B268" s="33"/>
      <c r="C268" s="219" t="s">
        <v>527</v>
      </c>
      <c r="D268" s="219" t="s">
        <v>345</v>
      </c>
      <c r="E268" s="220" t="s">
        <v>1448</v>
      </c>
      <c r="F268" s="221" t="s">
        <v>1449</v>
      </c>
      <c r="G268" s="222" t="s">
        <v>297</v>
      </c>
      <c r="H268" s="223">
        <v>12.8</v>
      </c>
      <c r="I268" s="224"/>
      <c r="J268" s="225">
        <f>ROUND(I268*H268,2)</f>
        <v>0</v>
      </c>
      <c r="K268" s="221" t="s">
        <v>274</v>
      </c>
      <c r="L268" s="226"/>
      <c r="M268" s="227" t="s">
        <v>1</v>
      </c>
      <c r="N268" s="228" t="s">
        <v>41</v>
      </c>
      <c r="O268" s="69"/>
      <c r="P268" s="196">
        <f>O268*H268</f>
        <v>0</v>
      </c>
      <c r="Q268" s="196">
        <v>0.0025</v>
      </c>
      <c r="R268" s="196">
        <f>Q268*H268</f>
        <v>0.032</v>
      </c>
      <c r="S268" s="196">
        <v>0</v>
      </c>
      <c r="T268" s="197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98" t="s">
        <v>440</v>
      </c>
      <c r="AT268" s="198" t="s">
        <v>345</v>
      </c>
      <c r="AU268" s="198" t="s">
        <v>85</v>
      </c>
      <c r="AY268" s="15" t="s">
        <v>166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5" t="s">
        <v>83</v>
      </c>
      <c r="BK268" s="199">
        <f>ROUND(I268*H268,2)</f>
        <v>0</v>
      </c>
      <c r="BL268" s="15" t="s">
        <v>183</v>
      </c>
      <c r="BM268" s="198" t="s">
        <v>1450</v>
      </c>
    </row>
    <row r="269" spans="2:51" s="13" customFormat="1" ht="11.25">
      <c r="B269" s="200"/>
      <c r="C269" s="201"/>
      <c r="D269" s="202" t="s">
        <v>178</v>
      </c>
      <c r="E269" s="203" t="s">
        <v>1</v>
      </c>
      <c r="F269" s="204" t="s">
        <v>1436</v>
      </c>
      <c r="G269" s="201"/>
      <c r="H269" s="205">
        <v>12.19</v>
      </c>
      <c r="I269" s="206"/>
      <c r="J269" s="201"/>
      <c r="K269" s="201"/>
      <c r="L269" s="207"/>
      <c r="M269" s="208"/>
      <c r="N269" s="209"/>
      <c r="O269" s="209"/>
      <c r="P269" s="209"/>
      <c r="Q269" s="209"/>
      <c r="R269" s="209"/>
      <c r="S269" s="209"/>
      <c r="T269" s="210"/>
      <c r="AT269" s="211" t="s">
        <v>178</v>
      </c>
      <c r="AU269" s="211" t="s">
        <v>85</v>
      </c>
      <c r="AV269" s="13" t="s">
        <v>85</v>
      </c>
      <c r="AW269" s="13" t="s">
        <v>32</v>
      </c>
      <c r="AX269" s="13" t="s">
        <v>83</v>
      </c>
      <c r="AY269" s="211" t="s">
        <v>166</v>
      </c>
    </row>
    <row r="270" spans="2:51" s="13" customFormat="1" ht="11.25">
      <c r="B270" s="200"/>
      <c r="C270" s="201"/>
      <c r="D270" s="202" t="s">
        <v>178</v>
      </c>
      <c r="E270" s="201"/>
      <c r="F270" s="204" t="s">
        <v>1451</v>
      </c>
      <c r="G270" s="201"/>
      <c r="H270" s="205">
        <v>12.8</v>
      </c>
      <c r="I270" s="206"/>
      <c r="J270" s="201"/>
      <c r="K270" s="201"/>
      <c r="L270" s="207"/>
      <c r="M270" s="208"/>
      <c r="N270" s="209"/>
      <c r="O270" s="209"/>
      <c r="P270" s="209"/>
      <c r="Q270" s="209"/>
      <c r="R270" s="209"/>
      <c r="S270" s="209"/>
      <c r="T270" s="210"/>
      <c r="AT270" s="211" t="s">
        <v>178</v>
      </c>
      <c r="AU270" s="211" t="s">
        <v>85</v>
      </c>
      <c r="AV270" s="13" t="s">
        <v>85</v>
      </c>
      <c r="AW270" s="13" t="s">
        <v>4</v>
      </c>
      <c r="AX270" s="13" t="s">
        <v>83</v>
      </c>
      <c r="AY270" s="211" t="s">
        <v>166</v>
      </c>
    </row>
    <row r="271" spans="1:65" s="2" customFormat="1" ht="24.2" customHeight="1">
      <c r="A271" s="32"/>
      <c r="B271" s="33"/>
      <c r="C271" s="187" t="s">
        <v>532</v>
      </c>
      <c r="D271" s="187" t="s">
        <v>167</v>
      </c>
      <c r="E271" s="188" t="s">
        <v>720</v>
      </c>
      <c r="F271" s="189" t="s">
        <v>721</v>
      </c>
      <c r="G271" s="190" t="s">
        <v>297</v>
      </c>
      <c r="H271" s="191">
        <v>12.19</v>
      </c>
      <c r="I271" s="192"/>
      <c r="J271" s="193">
        <f>ROUND(I271*H271,2)</f>
        <v>0</v>
      </c>
      <c r="K271" s="189" t="s">
        <v>274</v>
      </c>
      <c r="L271" s="37"/>
      <c r="M271" s="194" t="s">
        <v>1</v>
      </c>
      <c r="N271" s="195" t="s">
        <v>41</v>
      </c>
      <c r="O271" s="69"/>
      <c r="P271" s="196">
        <f>O271*H271</f>
        <v>0</v>
      </c>
      <c r="Q271" s="196">
        <v>0</v>
      </c>
      <c r="R271" s="196">
        <f>Q271*H271</f>
        <v>0</v>
      </c>
      <c r="S271" s="196">
        <v>0</v>
      </c>
      <c r="T271" s="197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98" t="s">
        <v>183</v>
      </c>
      <c r="AT271" s="198" t="s">
        <v>167</v>
      </c>
      <c r="AU271" s="198" t="s">
        <v>85</v>
      </c>
      <c r="AY271" s="15" t="s">
        <v>166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15" t="s">
        <v>83</v>
      </c>
      <c r="BK271" s="199">
        <f>ROUND(I271*H271,2)</f>
        <v>0</v>
      </c>
      <c r="BL271" s="15" t="s">
        <v>183</v>
      </c>
      <c r="BM271" s="198" t="s">
        <v>1193</v>
      </c>
    </row>
    <row r="272" spans="2:51" s="13" customFormat="1" ht="11.25">
      <c r="B272" s="200"/>
      <c r="C272" s="201"/>
      <c r="D272" s="202" t="s">
        <v>178</v>
      </c>
      <c r="E272" s="203" t="s">
        <v>1</v>
      </c>
      <c r="F272" s="204" t="s">
        <v>1436</v>
      </c>
      <c r="G272" s="201"/>
      <c r="H272" s="205">
        <v>12.19</v>
      </c>
      <c r="I272" s="206"/>
      <c r="J272" s="201"/>
      <c r="K272" s="201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178</v>
      </c>
      <c r="AU272" s="211" t="s">
        <v>85</v>
      </c>
      <c r="AV272" s="13" t="s">
        <v>85</v>
      </c>
      <c r="AW272" s="13" t="s">
        <v>32</v>
      </c>
      <c r="AX272" s="13" t="s">
        <v>83</v>
      </c>
      <c r="AY272" s="211" t="s">
        <v>166</v>
      </c>
    </row>
    <row r="273" spans="1:65" s="2" customFormat="1" ht="24.2" customHeight="1">
      <c r="A273" s="32"/>
      <c r="B273" s="33"/>
      <c r="C273" s="219" t="s">
        <v>538</v>
      </c>
      <c r="D273" s="219" t="s">
        <v>345</v>
      </c>
      <c r="E273" s="220" t="s">
        <v>724</v>
      </c>
      <c r="F273" s="221" t="s">
        <v>725</v>
      </c>
      <c r="G273" s="222" t="s">
        <v>297</v>
      </c>
      <c r="H273" s="223">
        <v>13.409</v>
      </c>
      <c r="I273" s="224"/>
      <c r="J273" s="225">
        <f>ROUND(I273*H273,2)</f>
        <v>0</v>
      </c>
      <c r="K273" s="221" t="s">
        <v>274</v>
      </c>
      <c r="L273" s="226"/>
      <c r="M273" s="227" t="s">
        <v>1</v>
      </c>
      <c r="N273" s="228" t="s">
        <v>41</v>
      </c>
      <c r="O273" s="69"/>
      <c r="P273" s="196">
        <f>O273*H273</f>
        <v>0</v>
      </c>
      <c r="Q273" s="196">
        <v>0.00017</v>
      </c>
      <c r="R273" s="196">
        <f>Q273*H273</f>
        <v>0.00227953</v>
      </c>
      <c r="S273" s="196">
        <v>0</v>
      </c>
      <c r="T273" s="197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98" t="s">
        <v>440</v>
      </c>
      <c r="AT273" s="198" t="s">
        <v>345</v>
      </c>
      <c r="AU273" s="198" t="s">
        <v>85</v>
      </c>
      <c r="AY273" s="15" t="s">
        <v>166</v>
      </c>
      <c r="BE273" s="199">
        <f>IF(N273="základní",J273,0)</f>
        <v>0</v>
      </c>
      <c r="BF273" s="199">
        <f>IF(N273="snížená",J273,0)</f>
        <v>0</v>
      </c>
      <c r="BG273" s="199">
        <f>IF(N273="zákl. přenesená",J273,0)</f>
        <v>0</v>
      </c>
      <c r="BH273" s="199">
        <f>IF(N273="sníž. přenesená",J273,0)</f>
        <v>0</v>
      </c>
      <c r="BI273" s="199">
        <f>IF(N273="nulová",J273,0)</f>
        <v>0</v>
      </c>
      <c r="BJ273" s="15" t="s">
        <v>83</v>
      </c>
      <c r="BK273" s="199">
        <f>ROUND(I273*H273,2)</f>
        <v>0</v>
      </c>
      <c r="BL273" s="15" t="s">
        <v>183</v>
      </c>
      <c r="BM273" s="198" t="s">
        <v>1194</v>
      </c>
    </row>
    <row r="274" spans="2:51" s="13" customFormat="1" ht="11.25">
      <c r="B274" s="200"/>
      <c r="C274" s="201"/>
      <c r="D274" s="202" t="s">
        <v>178</v>
      </c>
      <c r="E274" s="201"/>
      <c r="F274" s="204" t="s">
        <v>1452</v>
      </c>
      <c r="G274" s="201"/>
      <c r="H274" s="205">
        <v>13.409</v>
      </c>
      <c r="I274" s="206"/>
      <c r="J274" s="201"/>
      <c r="K274" s="201"/>
      <c r="L274" s="207"/>
      <c r="M274" s="208"/>
      <c r="N274" s="209"/>
      <c r="O274" s="209"/>
      <c r="P274" s="209"/>
      <c r="Q274" s="209"/>
      <c r="R274" s="209"/>
      <c r="S274" s="209"/>
      <c r="T274" s="210"/>
      <c r="AT274" s="211" t="s">
        <v>178</v>
      </c>
      <c r="AU274" s="211" t="s">
        <v>85</v>
      </c>
      <c r="AV274" s="13" t="s">
        <v>85</v>
      </c>
      <c r="AW274" s="13" t="s">
        <v>4</v>
      </c>
      <c r="AX274" s="13" t="s">
        <v>83</v>
      </c>
      <c r="AY274" s="211" t="s">
        <v>166</v>
      </c>
    </row>
    <row r="275" spans="1:65" s="2" customFormat="1" ht="24.2" customHeight="1">
      <c r="A275" s="32"/>
      <c r="B275" s="33"/>
      <c r="C275" s="187" t="s">
        <v>543</v>
      </c>
      <c r="D275" s="187" t="s">
        <v>167</v>
      </c>
      <c r="E275" s="188" t="s">
        <v>729</v>
      </c>
      <c r="F275" s="189" t="s">
        <v>730</v>
      </c>
      <c r="G275" s="190" t="s">
        <v>697</v>
      </c>
      <c r="H275" s="229"/>
      <c r="I275" s="192"/>
      <c r="J275" s="193">
        <f>ROUND(I275*H275,2)</f>
        <v>0</v>
      </c>
      <c r="K275" s="189" t="s">
        <v>274</v>
      </c>
      <c r="L275" s="37"/>
      <c r="M275" s="194" t="s">
        <v>1</v>
      </c>
      <c r="N275" s="195" t="s">
        <v>41</v>
      </c>
      <c r="O275" s="69"/>
      <c r="P275" s="196">
        <f>O275*H275</f>
        <v>0</v>
      </c>
      <c r="Q275" s="196">
        <v>0</v>
      </c>
      <c r="R275" s="196">
        <f>Q275*H275</f>
        <v>0</v>
      </c>
      <c r="S275" s="196">
        <v>0</v>
      </c>
      <c r="T275" s="197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98" t="s">
        <v>183</v>
      </c>
      <c r="AT275" s="198" t="s">
        <v>167</v>
      </c>
      <c r="AU275" s="198" t="s">
        <v>85</v>
      </c>
      <c r="AY275" s="15" t="s">
        <v>166</v>
      </c>
      <c r="BE275" s="199">
        <f>IF(N275="základní",J275,0)</f>
        <v>0</v>
      </c>
      <c r="BF275" s="199">
        <f>IF(N275="snížená",J275,0)</f>
        <v>0</v>
      </c>
      <c r="BG275" s="199">
        <f>IF(N275="zákl. přenesená",J275,0)</f>
        <v>0</v>
      </c>
      <c r="BH275" s="199">
        <f>IF(N275="sníž. přenesená",J275,0)</f>
        <v>0</v>
      </c>
      <c r="BI275" s="199">
        <f>IF(N275="nulová",J275,0)</f>
        <v>0</v>
      </c>
      <c r="BJ275" s="15" t="s">
        <v>83</v>
      </c>
      <c r="BK275" s="199">
        <f>ROUND(I275*H275,2)</f>
        <v>0</v>
      </c>
      <c r="BL275" s="15" t="s">
        <v>183</v>
      </c>
      <c r="BM275" s="198" t="s">
        <v>1196</v>
      </c>
    </row>
    <row r="276" spans="2:63" s="12" customFormat="1" ht="22.9" customHeight="1">
      <c r="B276" s="173"/>
      <c r="C276" s="174"/>
      <c r="D276" s="175" t="s">
        <v>75</v>
      </c>
      <c r="E276" s="212" t="s">
        <v>742</v>
      </c>
      <c r="F276" s="212" t="s">
        <v>743</v>
      </c>
      <c r="G276" s="174"/>
      <c r="H276" s="174"/>
      <c r="I276" s="177"/>
      <c r="J276" s="213">
        <f>BK276</f>
        <v>0</v>
      </c>
      <c r="K276" s="174"/>
      <c r="L276" s="179"/>
      <c r="M276" s="180"/>
      <c r="N276" s="181"/>
      <c r="O276" s="181"/>
      <c r="P276" s="182">
        <f>SUM(P277:P305)</f>
        <v>0</v>
      </c>
      <c r="Q276" s="181"/>
      <c r="R276" s="182">
        <f>SUM(R277:R305)</f>
        <v>15.65113525</v>
      </c>
      <c r="S276" s="181"/>
      <c r="T276" s="183">
        <f>SUM(T277:T305)</f>
        <v>0</v>
      </c>
      <c r="AR276" s="184" t="s">
        <v>85</v>
      </c>
      <c r="AT276" s="185" t="s">
        <v>75</v>
      </c>
      <c r="AU276" s="185" t="s">
        <v>83</v>
      </c>
      <c r="AY276" s="184" t="s">
        <v>166</v>
      </c>
      <c r="BK276" s="186">
        <f>SUM(BK277:BK305)</f>
        <v>0</v>
      </c>
    </row>
    <row r="277" spans="1:65" s="2" customFormat="1" ht="24.2" customHeight="1">
      <c r="A277" s="32"/>
      <c r="B277" s="33"/>
      <c r="C277" s="187" t="s">
        <v>548</v>
      </c>
      <c r="D277" s="187" t="s">
        <v>167</v>
      </c>
      <c r="E277" s="188" t="s">
        <v>1202</v>
      </c>
      <c r="F277" s="189" t="s">
        <v>1203</v>
      </c>
      <c r="G277" s="190" t="s">
        <v>297</v>
      </c>
      <c r="H277" s="191">
        <v>8.236</v>
      </c>
      <c r="I277" s="192"/>
      <c r="J277" s="193">
        <f>ROUND(I277*H277,2)</f>
        <v>0</v>
      </c>
      <c r="K277" s="189" t="s">
        <v>274</v>
      </c>
      <c r="L277" s="37"/>
      <c r="M277" s="194" t="s">
        <v>1</v>
      </c>
      <c r="N277" s="195" t="s">
        <v>41</v>
      </c>
      <c r="O277" s="69"/>
      <c r="P277" s="196">
        <f>O277*H277</f>
        <v>0</v>
      </c>
      <c r="Q277" s="196">
        <v>0.02245</v>
      </c>
      <c r="R277" s="196">
        <f>Q277*H277</f>
        <v>0.1848982</v>
      </c>
      <c r="S277" s="196">
        <v>0</v>
      </c>
      <c r="T277" s="197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98" t="s">
        <v>183</v>
      </c>
      <c r="AT277" s="198" t="s">
        <v>167</v>
      </c>
      <c r="AU277" s="198" t="s">
        <v>85</v>
      </c>
      <c r="AY277" s="15" t="s">
        <v>166</v>
      </c>
      <c r="BE277" s="199">
        <f>IF(N277="základní",J277,0)</f>
        <v>0</v>
      </c>
      <c r="BF277" s="199">
        <f>IF(N277="snížená",J277,0)</f>
        <v>0</v>
      </c>
      <c r="BG277" s="199">
        <f>IF(N277="zákl. přenesená",J277,0)</f>
        <v>0</v>
      </c>
      <c r="BH277" s="199">
        <f>IF(N277="sníž. přenesená",J277,0)</f>
        <v>0</v>
      </c>
      <c r="BI277" s="199">
        <f>IF(N277="nulová",J277,0)</f>
        <v>0</v>
      </c>
      <c r="BJ277" s="15" t="s">
        <v>83</v>
      </c>
      <c r="BK277" s="199">
        <f>ROUND(I277*H277,2)</f>
        <v>0</v>
      </c>
      <c r="BL277" s="15" t="s">
        <v>183</v>
      </c>
      <c r="BM277" s="198" t="s">
        <v>1204</v>
      </c>
    </row>
    <row r="278" spans="2:51" s="13" customFormat="1" ht="11.25">
      <c r="B278" s="200"/>
      <c r="C278" s="201"/>
      <c r="D278" s="202" t="s">
        <v>178</v>
      </c>
      <c r="E278" s="203" t="s">
        <v>1</v>
      </c>
      <c r="F278" s="204" t="s">
        <v>1453</v>
      </c>
      <c r="G278" s="201"/>
      <c r="H278" s="205">
        <v>8.236</v>
      </c>
      <c r="I278" s="206"/>
      <c r="J278" s="201"/>
      <c r="K278" s="201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178</v>
      </c>
      <c r="AU278" s="211" t="s">
        <v>85</v>
      </c>
      <c r="AV278" s="13" t="s">
        <v>85</v>
      </c>
      <c r="AW278" s="13" t="s">
        <v>32</v>
      </c>
      <c r="AX278" s="13" t="s">
        <v>76</v>
      </c>
      <c r="AY278" s="211" t="s">
        <v>166</v>
      </c>
    </row>
    <row r="279" spans="1:65" s="2" customFormat="1" ht="24.2" customHeight="1">
      <c r="A279" s="32"/>
      <c r="B279" s="33"/>
      <c r="C279" s="187" t="s">
        <v>553</v>
      </c>
      <c r="D279" s="187" t="s">
        <v>167</v>
      </c>
      <c r="E279" s="188" t="s">
        <v>1206</v>
      </c>
      <c r="F279" s="189" t="s">
        <v>1207</v>
      </c>
      <c r="G279" s="190" t="s">
        <v>297</v>
      </c>
      <c r="H279" s="191">
        <v>28.104</v>
      </c>
      <c r="I279" s="192"/>
      <c r="J279" s="193">
        <f>ROUND(I279*H279,2)</f>
        <v>0</v>
      </c>
      <c r="K279" s="189" t="s">
        <v>274</v>
      </c>
      <c r="L279" s="37"/>
      <c r="M279" s="194" t="s">
        <v>1</v>
      </c>
      <c r="N279" s="195" t="s">
        <v>41</v>
      </c>
      <c r="O279" s="69"/>
      <c r="P279" s="196">
        <f>O279*H279</f>
        <v>0</v>
      </c>
      <c r="Q279" s="196">
        <v>0.02551</v>
      </c>
      <c r="R279" s="196">
        <f>Q279*H279</f>
        <v>0.71693304</v>
      </c>
      <c r="S279" s="196">
        <v>0</v>
      </c>
      <c r="T279" s="197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98" t="s">
        <v>183</v>
      </c>
      <c r="AT279" s="198" t="s">
        <v>167</v>
      </c>
      <c r="AU279" s="198" t="s">
        <v>85</v>
      </c>
      <c r="AY279" s="15" t="s">
        <v>166</v>
      </c>
      <c r="BE279" s="199">
        <f>IF(N279="základní",J279,0)</f>
        <v>0</v>
      </c>
      <c r="BF279" s="199">
        <f>IF(N279="snížená",J279,0)</f>
        <v>0</v>
      </c>
      <c r="BG279" s="199">
        <f>IF(N279="zákl. přenesená",J279,0)</f>
        <v>0</v>
      </c>
      <c r="BH279" s="199">
        <f>IF(N279="sníž. přenesená",J279,0)</f>
        <v>0</v>
      </c>
      <c r="BI279" s="199">
        <f>IF(N279="nulová",J279,0)</f>
        <v>0</v>
      </c>
      <c r="BJ279" s="15" t="s">
        <v>83</v>
      </c>
      <c r="BK279" s="199">
        <f>ROUND(I279*H279,2)</f>
        <v>0</v>
      </c>
      <c r="BL279" s="15" t="s">
        <v>183</v>
      </c>
      <c r="BM279" s="198" t="s">
        <v>1208</v>
      </c>
    </row>
    <row r="280" spans="2:51" s="13" customFormat="1" ht="11.25">
      <c r="B280" s="200"/>
      <c r="C280" s="201"/>
      <c r="D280" s="202" t="s">
        <v>178</v>
      </c>
      <c r="E280" s="203" t="s">
        <v>1</v>
      </c>
      <c r="F280" s="204" t="s">
        <v>1454</v>
      </c>
      <c r="G280" s="201"/>
      <c r="H280" s="205">
        <v>5.82</v>
      </c>
      <c r="I280" s="206"/>
      <c r="J280" s="201"/>
      <c r="K280" s="201"/>
      <c r="L280" s="207"/>
      <c r="M280" s="208"/>
      <c r="N280" s="209"/>
      <c r="O280" s="209"/>
      <c r="P280" s="209"/>
      <c r="Q280" s="209"/>
      <c r="R280" s="209"/>
      <c r="S280" s="209"/>
      <c r="T280" s="210"/>
      <c r="AT280" s="211" t="s">
        <v>178</v>
      </c>
      <c r="AU280" s="211" t="s">
        <v>85</v>
      </c>
      <c r="AV280" s="13" t="s">
        <v>85</v>
      </c>
      <c r="AW280" s="13" t="s">
        <v>32</v>
      </c>
      <c r="AX280" s="13" t="s">
        <v>76</v>
      </c>
      <c r="AY280" s="211" t="s">
        <v>166</v>
      </c>
    </row>
    <row r="281" spans="2:51" s="13" customFormat="1" ht="11.25">
      <c r="B281" s="200"/>
      <c r="C281" s="201"/>
      <c r="D281" s="202" t="s">
        <v>178</v>
      </c>
      <c r="E281" s="203" t="s">
        <v>1</v>
      </c>
      <c r="F281" s="204" t="s">
        <v>1455</v>
      </c>
      <c r="G281" s="201"/>
      <c r="H281" s="205">
        <v>7.119</v>
      </c>
      <c r="I281" s="206"/>
      <c r="J281" s="201"/>
      <c r="K281" s="201"/>
      <c r="L281" s="207"/>
      <c r="M281" s="208"/>
      <c r="N281" s="209"/>
      <c r="O281" s="209"/>
      <c r="P281" s="209"/>
      <c r="Q281" s="209"/>
      <c r="R281" s="209"/>
      <c r="S281" s="209"/>
      <c r="T281" s="210"/>
      <c r="AT281" s="211" t="s">
        <v>178</v>
      </c>
      <c r="AU281" s="211" t="s">
        <v>85</v>
      </c>
      <c r="AV281" s="13" t="s">
        <v>85</v>
      </c>
      <c r="AW281" s="13" t="s">
        <v>32</v>
      </c>
      <c r="AX281" s="13" t="s">
        <v>76</v>
      </c>
      <c r="AY281" s="211" t="s">
        <v>166</v>
      </c>
    </row>
    <row r="282" spans="2:51" s="13" customFormat="1" ht="11.25">
      <c r="B282" s="200"/>
      <c r="C282" s="201"/>
      <c r="D282" s="202" t="s">
        <v>178</v>
      </c>
      <c r="E282" s="203" t="s">
        <v>1</v>
      </c>
      <c r="F282" s="204" t="s">
        <v>1456</v>
      </c>
      <c r="G282" s="201"/>
      <c r="H282" s="205">
        <v>12.127</v>
      </c>
      <c r="I282" s="206"/>
      <c r="J282" s="201"/>
      <c r="K282" s="201"/>
      <c r="L282" s="207"/>
      <c r="M282" s="208"/>
      <c r="N282" s="209"/>
      <c r="O282" s="209"/>
      <c r="P282" s="209"/>
      <c r="Q282" s="209"/>
      <c r="R282" s="209"/>
      <c r="S282" s="209"/>
      <c r="T282" s="210"/>
      <c r="AT282" s="211" t="s">
        <v>178</v>
      </c>
      <c r="AU282" s="211" t="s">
        <v>85</v>
      </c>
      <c r="AV282" s="13" t="s">
        <v>85</v>
      </c>
      <c r="AW282" s="13" t="s">
        <v>32</v>
      </c>
      <c r="AX282" s="13" t="s">
        <v>76</v>
      </c>
      <c r="AY282" s="211" t="s">
        <v>166</v>
      </c>
    </row>
    <row r="283" spans="2:51" s="13" customFormat="1" ht="11.25">
      <c r="B283" s="200"/>
      <c r="C283" s="201"/>
      <c r="D283" s="202" t="s">
        <v>178</v>
      </c>
      <c r="E283" s="203" t="s">
        <v>1</v>
      </c>
      <c r="F283" s="204" t="s">
        <v>1457</v>
      </c>
      <c r="G283" s="201"/>
      <c r="H283" s="205">
        <v>3.038</v>
      </c>
      <c r="I283" s="206"/>
      <c r="J283" s="201"/>
      <c r="K283" s="201"/>
      <c r="L283" s="207"/>
      <c r="M283" s="208"/>
      <c r="N283" s="209"/>
      <c r="O283" s="209"/>
      <c r="P283" s="209"/>
      <c r="Q283" s="209"/>
      <c r="R283" s="209"/>
      <c r="S283" s="209"/>
      <c r="T283" s="210"/>
      <c r="AT283" s="211" t="s">
        <v>178</v>
      </c>
      <c r="AU283" s="211" t="s">
        <v>85</v>
      </c>
      <c r="AV283" s="13" t="s">
        <v>85</v>
      </c>
      <c r="AW283" s="13" t="s">
        <v>32</v>
      </c>
      <c r="AX283" s="13" t="s">
        <v>76</v>
      </c>
      <c r="AY283" s="211" t="s">
        <v>166</v>
      </c>
    </row>
    <row r="284" spans="1:65" s="2" customFormat="1" ht="24.2" customHeight="1">
      <c r="A284" s="32"/>
      <c r="B284" s="33"/>
      <c r="C284" s="187" t="s">
        <v>559</v>
      </c>
      <c r="D284" s="187" t="s">
        <v>167</v>
      </c>
      <c r="E284" s="188" t="s">
        <v>1213</v>
      </c>
      <c r="F284" s="189" t="s">
        <v>1214</v>
      </c>
      <c r="G284" s="190" t="s">
        <v>297</v>
      </c>
      <c r="H284" s="191">
        <v>61.88</v>
      </c>
      <c r="I284" s="192"/>
      <c r="J284" s="193">
        <f>ROUND(I284*H284,2)</f>
        <v>0</v>
      </c>
      <c r="K284" s="189" t="s">
        <v>274</v>
      </c>
      <c r="L284" s="37"/>
      <c r="M284" s="194" t="s">
        <v>1</v>
      </c>
      <c r="N284" s="195" t="s">
        <v>41</v>
      </c>
      <c r="O284" s="69"/>
      <c r="P284" s="196">
        <f>O284*H284</f>
        <v>0</v>
      </c>
      <c r="Q284" s="196">
        <v>0.02614</v>
      </c>
      <c r="R284" s="196">
        <f>Q284*H284</f>
        <v>1.6175432</v>
      </c>
      <c r="S284" s="196">
        <v>0</v>
      </c>
      <c r="T284" s="197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98" t="s">
        <v>183</v>
      </c>
      <c r="AT284" s="198" t="s">
        <v>167</v>
      </c>
      <c r="AU284" s="198" t="s">
        <v>85</v>
      </c>
      <c r="AY284" s="15" t="s">
        <v>166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15" t="s">
        <v>83</v>
      </c>
      <c r="BK284" s="199">
        <f>ROUND(I284*H284,2)</f>
        <v>0</v>
      </c>
      <c r="BL284" s="15" t="s">
        <v>183</v>
      </c>
      <c r="BM284" s="198" t="s">
        <v>1215</v>
      </c>
    </row>
    <row r="285" spans="2:51" s="13" customFormat="1" ht="11.25">
      <c r="B285" s="200"/>
      <c r="C285" s="201"/>
      <c r="D285" s="202" t="s">
        <v>178</v>
      </c>
      <c r="E285" s="203" t="s">
        <v>1</v>
      </c>
      <c r="F285" s="204" t="s">
        <v>1458</v>
      </c>
      <c r="G285" s="201"/>
      <c r="H285" s="205">
        <v>13.797</v>
      </c>
      <c r="I285" s="206"/>
      <c r="J285" s="201"/>
      <c r="K285" s="201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178</v>
      </c>
      <c r="AU285" s="211" t="s">
        <v>85</v>
      </c>
      <c r="AV285" s="13" t="s">
        <v>85</v>
      </c>
      <c r="AW285" s="13" t="s">
        <v>32</v>
      </c>
      <c r="AX285" s="13" t="s">
        <v>76</v>
      </c>
      <c r="AY285" s="211" t="s">
        <v>166</v>
      </c>
    </row>
    <row r="286" spans="2:51" s="13" customFormat="1" ht="11.25">
      <c r="B286" s="200"/>
      <c r="C286" s="201"/>
      <c r="D286" s="202" t="s">
        <v>178</v>
      </c>
      <c r="E286" s="203" t="s">
        <v>1</v>
      </c>
      <c r="F286" s="204" t="s">
        <v>1459</v>
      </c>
      <c r="G286" s="201"/>
      <c r="H286" s="205">
        <v>3.71</v>
      </c>
      <c r="I286" s="206"/>
      <c r="J286" s="201"/>
      <c r="K286" s="201"/>
      <c r="L286" s="207"/>
      <c r="M286" s="208"/>
      <c r="N286" s="209"/>
      <c r="O286" s="209"/>
      <c r="P286" s="209"/>
      <c r="Q286" s="209"/>
      <c r="R286" s="209"/>
      <c r="S286" s="209"/>
      <c r="T286" s="210"/>
      <c r="AT286" s="211" t="s">
        <v>178</v>
      </c>
      <c r="AU286" s="211" t="s">
        <v>85</v>
      </c>
      <c r="AV286" s="13" t="s">
        <v>85</v>
      </c>
      <c r="AW286" s="13" t="s">
        <v>32</v>
      </c>
      <c r="AX286" s="13" t="s">
        <v>76</v>
      </c>
      <c r="AY286" s="211" t="s">
        <v>166</v>
      </c>
    </row>
    <row r="287" spans="2:51" s="13" customFormat="1" ht="11.25">
      <c r="B287" s="200"/>
      <c r="C287" s="201"/>
      <c r="D287" s="202" t="s">
        <v>178</v>
      </c>
      <c r="E287" s="203" t="s">
        <v>1</v>
      </c>
      <c r="F287" s="204" t="s">
        <v>1460</v>
      </c>
      <c r="G287" s="201"/>
      <c r="H287" s="205">
        <v>14.724</v>
      </c>
      <c r="I287" s="206"/>
      <c r="J287" s="201"/>
      <c r="K287" s="201"/>
      <c r="L287" s="207"/>
      <c r="M287" s="208"/>
      <c r="N287" s="209"/>
      <c r="O287" s="209"/>
      <c r="P287" s="209"/>
      <c r="Q287" s="209"/>
      <c r="R287" s="209"/>
      <c r="S287" s="209"/>
      <c r="T287" s="210"/>
      <c r="AT287" s="211" t="s">
        <v>178</v>
      </c>
      <c r="AU287" s="211" t="s">
        <v>85</v>
      </c>
      <c r="AV287" s="13" t="s">
        <v>85</v>
      </c>
      <c r="AW287" s="13" t="s">
        <v>32</v>
      </c>
      <c r="AX287" s="13" t="s">
        <v>76</v>
      </c>
      <c r="AY287" s="211" t="s">
        <v>166</v>
      </c>
    </row>
    <row r="288" spans="2:51" s="13" customFormat="1" ht="11.25">
      <c r="B288" s="200"/>
      <c r="C288" s="201"/>
      <c r="D288" s="202" t="s">
        <v>178</v>
      </c>
      <c r="E288" s="203" t="s">
        <v>1</v>
      </c>
      <c r="F288" s="204" t="s">
        <v>1461</v>
      </c>
      <c r="G288" s="201"/>
      <c r="H288" s="205">
        <v>15.652</v>
      </c>
      <c r="I288" s="206"/>
      <c r="J288" s="201"/>
      <c r="K288" s="201"/>
      <c r="L288" s="207"/>
      <c r="M288" s="208"/>
      <c r="N288" s="209"/>
      <c r="O288" s="209"/>
      <c r="P288" s="209"/>
      <c r="Q288" s="209"/>
      <c r="R288" s="209"/>
      <c r="S288" s="209"/>
      <c r="T288" s="210"/>
      <c r="AT288" s="211" t="s">
        <v>178</v>
      </c>
      <c r="AU288" s="211" t="s">
        <v>85</v>
      </c>
      <c r="AV288" s="13" t="s">
        <v>85</v>
      </c>
      <c r="AW288" s="13" t="s">
        <v>32</v>
      </c>
      <c r="AX288" s="13" t="s">
        <v>76</v>
      </c>
      <c r="AY288" s="211" t="s">
        <v>166</v>
      </c>
    </row>
    <row r="289" spans="2:51" s="13" customFormat="1" ht="11.25">
      <c r="B289" s="200"/>
      <c r="C289" s="201"/>
      <c r="D289" s="202" t="s">
        <v>178</v>
      </c>
      <c r="E289" s="203" t="s">
        <v>1</v>
      </c>
      <c r="F289" s="204" t="s">
        <v>1462</v>
      </c>
      <c r="G289" s="201"/>
      <c r="H289" s="205">
        <v>13.997</v>
      </c>
      <c r="I289" s="206"/>
      <c r="J289" s="201"/>
      <c r="K289" s="201"/>
      <c r="L289" s="207"/>
      <c r="M289" s="208"/>
      <c r="N289" s="209"/>
      <c r="O289" s="209"/>
      <c r="P289" s="209"/>
      <c r="Q289" s="209"/>
      <c r="R289" s="209"/>
      <c r="S289" s="209"/>
      <c r="T289" s="210"/>
      <c r="AT289" s="211" t="s">
        <v>178</v>
      </c>
      <c r="AU289" s="211" t="s">
        <v>85</v>
      </c>
      <c r="AV289" s="13" t="s">
        <v>85</v>
      </c>
      <c r="AW289" s="13" t="s">
        <v>32</v>
      </c>
      <c r="AX289" s="13" t="s">
        <v>76</v>
      </c>
      <c r="AY289" s="211" t="s">
        <v>166</v>
      </c>
    </row>
    <row r="290" spans="1:65" s="2" customFormat="1" ht="37.9" customHeight="1">
      <c r="A290" s="32"/>
      <c r="B290" s="33"/>
      <c r="C290" s="187" t="s">
        <v>568</v>
      </c>
      <c r="D290" s="187" t="s">
        <v>167</v>
      </c>
      <c r="E290" s="188" t="s">
        <v>1222</v>
      </c>
      <c r="F290" s="189" t="s">
        <v>1223</v>
      </c>
      <c r="G290" s="190" t="s">
        <v>297</v>
      </c>
      <c r="H290" s="191">
        <v>11.371</v>
      </c>
      <c r="I290" s="192"/>
      <c r="J290" s="193">
        <f>ROUND(I290*H290,2)</f>
        <v>0</v>
      </c>
      <c r="K290" s="189" t="s">
        <v>274</v>
      </c>
      <c r="L290" s="37"/>
      <c r="M290" s="194" t="s">
        <v>1</v>
      </c>
      <c r="N290" s="195" t="s">
        <v>41</v>
      </c>
      <c r="O290" s="69"/>
      <c r="P290" s="196">
        <f>O290*H290</f>
        <v>0</v>
      </c>
      <c r="Q290" s="196">
        <v>0.04621</v>
      </c>
      <c r="R290" s="196">
        <f>Q290*H290</f>
        <v>0.5254539100000001</v>
      </c>
      <c r="S290" s="196">
        <v>0</v>
      </c>
      <c r="T290" s="197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98" t="s">
        <v>183</v>
      </c>
      <c r="AT290" s="198" t="s">
        <v>167</v>
      </c>
      <c r="AU290" s="198" t="s">
        <v>85</v>
      </c>
      <c r="AY290" s="15" t="s">
        <v>166</v>
      </c>
      <c r="BE290" s="199">
        <f>IF(N290="základní",J290,0)</f>
        <v>0</v>
      </c>
      <c r="BF290" s="199">
        <f>IF(N290="snížená",J290,0)</f>
        <v>0</v>
      </c>
      <c r="BG290" s="199">
        <f>IF(N290="zákl. přenesená",J290,0)</f>
        <v>0</v>
      </c>
      <c r="BH290" s="199">
        <f>IF(N290="sníž. přenesená",J290,0)</f>
        <v>0</v>
      </c>
      <c r="BI290" s="199">
        <f>IF(N290="nulová",J290,0)</f>
        <v>0</v>
      </c>
      <c r="BJ290" s="15" t="s">
        <v>83</v>
      </c>
      <c r="BK290" s="199">
        <f>ROUND(I290*H290,2)</f>
        <v>0</v>
      </c>
      <c r="BL290" s="15" t="s">
        <v>183</v>
      </c>
      <c r="BM290" s="198" t="s">
        <v>1463</v>
      </c>
    </row>
    <row r="291" spans="2:51" s="13" customFormat="1" ht="11.25">
      <c r="B291" s="200"/>
      <c r="C291" s="201"/>
      <c r="D291" s="202" t="s">
        <v>178</v>
      </c>
      <c r="E291" s="203" t="s">
        <v>1</v>
      </c>
      <c r="F291" s="204" t="s">
        <v>1464</v>
      </c>
      <c r="G291" s="201"/>
      <c r="H291" s="205">
        <v>11.371</v>
      </c>
      <c r="I291" s="206"/>
      <c r="J291" s="201"/>
      <c r="K291" s="201"/>
      <c r="L291" s="207"/>
      <c r="M291" s="208"/>
      <c r="N291" s="209"/>
      <c r="O291" s="209"/>
      <c r="P291" s="209"/>
      <c r="Q291" s="209"/>
      <c r="R291" s="209"/>
      <c r="S291" s="209"/>
      <c r="T291" s="210"/>
      <c r="AT291" s="211" t="s">
        <v>178</v>
      </c>
      <c r="AU291" s="211" t="s">
        <v>85</v>
      </c>
      <c r="AV291" s="13" t="s">
        <v>85</v>
      </c>
      <c r="AW291" s="13" t="s">
        <v>32</v>
      </c>
      <c r="AX291" s="13" t="s">
        <v>83</v>
      </c>
      <c r="AY291" s="211" t="s">
        <v>166</v>
      </c>
    </row>
    <row r="292" spans="1:65" s="2" customFormat="1" ht="24.2" customHeight="1">
      <c r="A292" s="32"/>
      <c r="B292" s="33"/>
      <c r="C292" s="187" t="s">
        <v>578</v>
      </c>
      <c r="D292" s="187" t="s">
        <v>167</v>
      </c>
      <c r="E292" s="188" t="s">
        <v>1230</v>
      </c>
      <c r="F292" s="189" t="s">
        <v>1231</v>
      </c>
      <c r="G292" s="190" t="s">
        <v>297</v>
      </c>
      <c r="H292" s="191">
        <v>136.26</v>
      </c>
      <c r="I292" s="192"/>
      <c r="J292" s="193">
        <f>ROUND(I292*H292,2)</f>
        <v>0</v>
      </c>
      <c r="K292" s="189" t="s">
        <v>274</v>
      </c>
      <c r="L292" s="37"/>
      <c r="M292" s="194" t="s">
        <v>1</v>
      </c>
      <c r="N292" s="195" t="s">
        <v>41</v>
      </c>
      <c r="O292" s="69"/>
      <c r="P292" s="196">
        <f>O292*H292</f>
        <v>0</v>
      </c>
      <c r="Q292" s="196">
        <v>0.01385</v>
      </c>
      <c r="R292" s="196">
        <f>Q292*H292</f>
        <v>1.887201</v>
      </c>
      <c r="S292" s="196">
        <v>0</v>
      </c>
      <c r="T292" s="197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98" t="s">
        <v>183</v>
      </c>
      <c r="AT292" s="198" t="s">
        <v>167</v>
      </c>
      <c r="AU292" s="198" t="s">
        <v>85</v>
      </c>
      <c r="AY292" s="15" t="s">
        <v>166</v>
      </c>
      <c r="BE292" s="199">
        <f>IF(N292="základní",J292,0)</f>
        <v>0</v>
      </c>
      <c r="BF292" s="199">
        <f>IF(N292="snížená",J292,0)</f>
        <v>0</v>
      </c>
      <c r="BG292" s="199">
        <f>IF(N292="zákl. přenesená",J292,0)</f>
        <v>0</v>
      </c>
      <c r="BH292" s="199">
        <f>IF(N292="sníž. přenesená",J292,0)</f>
        <v>0</v>
      </c>
      <c r="BI292" s="199">
        <f>IF(N292="nulová",J292,0)</f>
        <v>0</v>
      </c>
      <c r="BJ292" s="15" t="s">
        <v>83</v>
      </c>
      <c r="BK292" s="199">
        <f>ROUND(I292*H292,2)</f>
        <v>0</v>
      </c>
      <c r="BL292" s="15" t="s">
        <v>183</v>
      </c>
      <c r="BM292" s="198" t="s">
        <v>1232</v>
      </c>
    </row>
    <row r="293" spans="2:51" s="13" customFormat="1" ht="22.5">
      <c r="B293" s="200"/>
      <c r="C293" s="201"/>
      <c r="D293" s="202" t="s">
        <v>178</v>
      </c>
      <c r="E293" s="203" t="s">
        <v>1</v>
      </c>
      <c r="F293" s="204" t="s">
        <v>1465</v>
      </c>
      <c r="G293" s="201"/>
      <c r="H293" s="205">
        <v>136.26</v>
      </c>
      <c r="I293" s="206"/>
      <c r="J293" s="201"/>
      <c r="K293" s="201"/>
      <c r="L293" s="207"/>
      <c r="M293" s="208"/>
      <c r="N293" s="209"/>
      <c r="O293" s="209"/>
      <c r="P293" s="209"/>
      <c r="Q293" s="209"/>
      <c r="R293" s="209"/>
      <c r="S293" s="209"/>
      <c r="T293" s="210"/>
      <c r="AT293" s="211" t="s">
        <v>178</v>
      </c>
      <c r="AU293" s="211" t="s">
        <v>85</v>
      </c>
      <c r="AV293" s="13" t="s">
        <v>85</v>
      </c>
      <c r="AW293" s="13" t="s">
        <v>32</v>
      </c>
      <c r="AX293" s="13" t="s">
        <v>83</v>
      </c>
      <c r="AY293" s="211" t="s">
        <v>166</v>
      </c>
    </row>
    <row r="294" spans="1:65" s="2" customFormat="1" ht="24.2" customHeight="1">
      <c r="A294" s="32"/>
      <c r="B294" s="33"/>
      <c r="C294" s="187" t="s">
        <v>583</v>
      </c>
      <c r="D294" s="187" t="s">
        <v>167</v>
      </c>
      <c r="E294" s="188" t="s">
        <v>1234</v>
      </c>
      <c r="F294" s="189" t="s">
        <v>1235</v>
      </c>
      <c r="G294" s="190" t="s">
        <v>297</v>
      </c>
      <c r="H294" s="191">
        <v>16.29</v>
      </c>
      <c r="I294" s="192"/>
      <c r="J294" s="193">
        <f>ROUND(I294*H294,2)</f>
        <v>0</v>
      </c>
      <c r="K294" s="189" t="s">
        <v>274</v>
      </c>
      <c r="L294" s="37"/>
      <c r="M294" s="194" t="s">
        <v>1</v>
      </c>
      <c r="N294" s="195" t="s">
        <v>41</v>
      </c>
      <c r="O294" s="69"/>
      <c r="P294" s="196">
        <f>O294*H294</f>
        <v>0</v>
      </c>
      <c r="Q294" s="196">
        <v>0.01259</v>
      </c>
      <c r="R294" s="196">
        <f>Q294*H294</f>
        <v>0.2050911</v>
      </c>
      <c r="S294" s="196">
        <v>0</v>
      </c>
      <c r="T294" s="197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98" t="s">
        <v>183</v>
      </c>
      <c r="AT294" s="198" t="s">
        <v>167</v>
      </c>
      <c r="AU294" s="198" t="s">
        <v>85</v>
      </c>
      <c r="AY294" s="15" t="s">
        <v>166</v>
      </c>
      <c r="BE294" s="199">
        <f>IF(N294="základní",J294,0)</f>
        <v>0</v>
      </c>
      <c r="BF294" s="199">
        <f>IF(N294="snížená",J294,0)</f>
        <v>0</v>
      </c>
      <c r="BG294" s="199">
        <f>IF(N294="zákl. přenesená",J294,0)</f>
        <v>0</v>
      </c>
      <c r="BH294" s="199">
        <f>IF(N294="sníž. přenesená",J294,0)</f>
        <v>0</v>
      </c>
      <c r="BI294" s="199">
        <f>IF(N294="nulová",J294,0)</f>
        <v>0</v>
      </c>
      <c r="BJ294" s="15" t="s">
        <v>83</v>
      </c>
      <c r="BK294" s="199">
        <f>ROUND(I294*H294,2)</f>
        <v>0</v>
      </c>
      <c r="BL294" s="15" t="s">
        <v>183</v>
      </c>
      <c r="BM294" s="198" t="s">
        <v>1236</v>
      </c>
    </row>
    <row r="295" spans="2:51" s="13" customFormat="1" ht="11.25">
      <c r="B295" s="200"/>
      <c r="C295" s="201"/>
      <c r="D295" s="202" t="s">
        <v>178</v>
      </c>
      <c r="E295" s="203" t="s">
        <v>1</v>
      </c>
      <c r="F295" s="204" t="s">
        <v>1466</v>
      </c>
      <c r="G295" s="201"/>
      <c r="H295" s="205">
        <v>16.29</v>
      </c>
      <c r="I295" s="206"/>
      <c r="J295" s="201"/>
      <c r="K295" s="201"/>
      <c r="L295" s="207"/>
      <c r="M295" s="208"/>
      <c r="N295" s="209"/>
      <c r="O295" s="209"/>
      <c r="P295" s="209"/>
      <c r="Q295" s="209"/>
      <c r="R295" s="209"/>
      <c r="S295" s="209"/>
      <c r="T295" s="210"/>
      <c r="AT295" s="211" t="s">
        <v>178</v>
      </c>
      <c r="AU295" s="211" t="s">
        <v>85</v>
      </c>
      <c r="AV295" s="13" t="s">
        <v>85</v>
      </c>
      <c r="AW295" s="13" t="s">
        <v>32</v>
      </c>
      <c r="AX295" s="13" t="s">
        <v>83</v>
      </c>
      <c r="AY295" s="211" t="s">
        <v>166</v>
      </c>
    </row>
    <row r="296" spans="1:65" s="2" customFormat="1" ht="21.75" customHeight="1">
      <c r="A296" s="32"/>
      <c r="B296" s="33"/>
      <c r="C296" s="187" t="s">
        <v>596</v>
      </c>
      <c r="D296" s="187" t="s">
        <v>167</v>
      </c>
      <c r="E296" s="188" t="s">
        <v>750</v>
      </c>
      <c r="F296" s="189" t="s">
        <v>751</v>
      </c>
      <c r="G296" s="190" t="s">
        <v>176</v>
      </c>
      <c r="H296" s="191">
        <v>2</v>
      </c>
      <c r="I296" s="192"/>
      <c r="J296" s="193">
        <f>ROUND(I296*H296,2)</f>
        <v>0</v>
      </c>
      <c r="K296" s="189" t="s">
        <v>274</v>
      </c>
      <c r="L296" s="37"/>
      <c r="M296" s="194" t="s">
        <v>1</v>
      </c>
      <c r="N296" s="195" t="s">
        <v>41</v>
      </c>
      <c r="O296" s="69"/>
      <c r="P296" s="196">
        <f>O296*H296</f>
        <v>0</v>
      </c>
      <c r="Q296" s="196">
        <v>7E-05</v>
      </c>
      <c r="R296" s="196">
        <f>Q296*H296</f>
        <v>0.00014</v>
      </c>
      <c r="S296" s="196">
        <v>0</v>
      </c>
      <c r="T296" s="197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98" t="s">
        <v>183</v>
      </c>
      <c r="AT296" s="198" t="s">
        <v>167</v>
      </c>
      <c r="AU296" s="198" t="s">
        <v>85</v>
      </c>
      <c r="AY296" s="15" t="s">
        <v>166</v>
      </c>
      <c r="BE296" s="199">
        <f>IF(N296="základní",J296,0)</f>
        <v>0</v>
      </c>
      <c r="BF296" s="199">
        <f>IF(N296="snížená",J296,0)</f>
        <v>0</v>
      </c>
      <c r="BG296" s="199">
        <f>IF(N296="zákl. přenesená",J296,0)</f>
        <v>0</v>
      </c>
      <c r="BH296" s="199">
        <f>IF(N296="sníž. přenesená",J296,0)</f>
        <v>0</v>
      </c>
      <c r="BI296" s="199">
        <f>IF(N296="nulová",J296,0)</f>
        <v>0</v>
      </c>
      <c r="BJ296" s="15" t="s">
        <v>83</v>
      </c>
      <c r="BK296" s="199">
        <f>ROUND(I296*H296,2)</f>
        <v>0</v>
      </c>
      <c r="BL296" s="15" t="s">
        <v>183</v>
      </c>
      <c r="BM296" s="198" t="s">
        <v>1467</v>
      </c>
    </row>
    <row r="297" spans="1:65" s="2" customFormat="1" ht="21.75" customHeight="1">
      <c r="A297" s="32"/>
      <c r="B297" s="33"/>
      <c r="C297" s="219" t="s">
        <v>600</v>
      </c>
      <c r="D297" s="219" t="s">
        <v>345</v>
      </c>
      <c r="E297" s="220" t="s">
        <v>754</v>
      </c>
      <c r="F297" s="221" t="s">
        <v>755</v>
      </c>
      <c r="G297" s="222" t="s">
        <v>176</v>
      </c>
      <c r="H297" s="223">
        <v>2</v>
      </c>
      <c r="I297" s="224"/>
      <c r="J297" s="225">
        <f>ROUND(I297*H297,2)</f>
        <v>0</v>
      </c>
      <c r="K297" s="221" t="s">
        <v>274</v>
      </c>
      <c r="L297" s="226"/>
      <c r="M297" s="227" t="s">
        <v>1</v>
      </c>
      <c r="N297" s="228" t="s">
        <v>41</v>
      </c>
      <c r="O297" s="69"/>
      <c r="P297" s="196">
        <f>O297*H297</f>
        <v>0</v>
      </c>
      <c r="Q297" s="196">
        <v>0.0042</v>
      </c>
      <c r="R297" s="196">
        <f>Q297*H297</f>
        <v>0.0084</v>
      </c>
      <c r="S297" s="196">
        <v>0</v>
      </c>
      <c r="T297" s="197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98" t="s">
        <v>440</v>
      </c>
      <c r="AT297" s="198" t="s">
        <v>345</v>
      </c>
      <c r="AU297" s="198" t="s">
        <v>85</v>
      </c>
      <c r="AY297" s="15" t="s">
        <v>166</v>
      </c>
      <c r="BE297" s="199">
        <f>IF(N297="základní",J297,0)</f>
        <v>0</v>
      </c>
      <c r="BF297" s="199">
        <f>IF(N297="snížená",J297,0)</f>
        <v>0</v>
      </c>
      <c r="BG297" s="199">
        <f>IF(N297="zákl. přenesená",J297,0)</f>
        <v>0</v>
      </c>
      <c r="BH297" s="199">
        <f>IF(N297="sníž. přenesená",J297,0)</f>
        <v>0</v>
      </c>
      <c r="BI297" s="199">
        <f>IF(N297="nulová",J297,0)</f>
        <v>0</v>
      </c>
      <c r="BJ297" s="15" t="s">
        <v>83</v>
      </c>
      <c r="BK297" s="199">
        <f>ROUND(I297*H297,2)</f>
        <v>0</v>
      </c>
      <c r="BL297" s="15" t="s">
        <v>183</v>
      </c>
      <c r="BM297" s="198" t="s">
        <v>1468</v>
      </c>
    </row>
    <row r="298" spans="1:65" s="2" customFormat="1" ht="24.2" customHeight="1">
      <c r="A298" s="32"/>
      <c r="B298" s="33"/>
      <c r="C298" s="187" t="s">
        <v>604</v>
      </c>
      <c r="D298" s="187" t="s">
        <v>167</v>
      </c>
      <c r="E298" s="188" t="s">
        <v>1469</v>
      </c>
      <c r="F298" s="189" t="s">
        <v>1470</v>
      </c>
      <c r="G298" s="190" t="s">
        <v>297</v>
      </c>
      <c r="H298" s="191">
        <v>112.37</v>
      </c>
      <c r="I298" s="192"/>
      <c r="J298" s="193">
        <f>ROUND(I298*H298,2)</f>
        <v>0</v>
      </c>
      <c r="K298" s="189" t="s">
        <v>274</v>
      </c>
      <c r="L298" s="37"/>
      <c r="M298" s="194" t="s">
        <v>1</v>
      </c>
      <c r="N298" s="195" t="s">
        <v>41</v>
      </c>
      <c r="O298" s="69"/>
      <c r="P298" s="196">
        <f>O298*H298</f>
        <v>0</v>
      </c>
      <c r="Q298" s="196">
        <v>0.02983</v>
      </c>
      <c r="R298" s="196">
        <f>Q298*H298</f>
        <v>3.3519971</v>
      </c>
      <c r="S298" s="196">
        <v>0</v>
      </c>
      <c r="T298" s="197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98" t="s">
        <v>183</v>
      </c>
      <c r="AT298" s="198" t="s">
        <v>167</v>
      </c>
      <c r="AU298" s="198" t="s">
        <v>85</v>
      </c>
      <c r="AY298" s="15" t="s">
        <v>166</v>
      </c>
      <c r="BE298" s="199">
        <f>IF(N298="základní",J298,0)</f>
        <v>0</v>
      </c>
      <c r="BF298" s="199">
        <f>IF(N298="snížená",J298,0)</f>
        <v>0</v>
      </c>
      <c r="BG298" s="199">
        <f>IF(N298="zákl. přenesená",J298,0)</f>
        <v>0</v>
      </c>
      <c r="BH298" s="199">
        <f>IF(N298="sníž. přenesená",J298,0)</f>
        <v>0</v>
      </c>
      <c r="BI298" s="199">
        <f>IF(N298="nulová",J298,0)</f>
        <v>0</v>
      </c>
      <c r="BJ298" s="15" t="s">
        <v>83</v>
      </c>
      <c r="BK298" s="199">
        <f>ROUND(I298*H298,2)</f>
        <v>0</v>
      </c>
      <c r="BL298" s="15" t="s">
        <v>183</v>
      </c>
      <c r="BM298" s="198" t="s">
        <v>1471</v>
      </c>
    </row>
    <row r="299" spans="2:51" s="13" customFormat="1" ht="22.5">
      <c r="B299" s="200"/>
      <c r="C299" s="201"/>
      <c r="D299" s="202" t="s">
        <v>178</v>
      </c>
      <c r="E299" s="203" t="s">
        <v>1</v>
      </c>
      <c r="F299" s="204" t="s">
        <v>1443</v>
      </c>
      <c r="G299" s="201"/>
      <c r="H299" s="205">
        <v>112.37</v>
      </c>
      <c r="I299" s="206"/>
      <c r="J299" s="201"/>
      <c r="K299" s="201"/>
      <c r="L299" s="207"/>
      <c r="M299" s="208"/>
      <c r="N299" s="209"/>
      <c r="O299" s="209"/>
      <c r="P299" s="209"/>
      <c r="Q299" s="209"/>
      <c r="R299" s="209"/>
      <c r="S299" s="209"/>
      <c r="T299" s="210"/>
      <c r="AT299" s="211" t="s">
        <v>178</v>
      </c>
      <c r="AU299" s="211" t="s">
        <v>85</v>
      </c>
      <c r="AV299" s="13" t="s">
        <v>85</v>
      </c>
      <c r="AW299" s="13" t="s">
        <v>32</v>
      </c>
      <c r="AX299" s="13" t="s">
        <v>83</v>
      </c>
      <c r="AY299" s="211" t="s">
        <v>166</v>
      </c>
    </row>
    <row r="300" spans="1:65" s="2" customFormat="1" ht="24.2" customHeight="1">
      <c r="A300" s="32"/>
      <c r="B300" s="33"/>
      <c r="C300" s="187" t="s">
        <v>609</v>
      </c>
      <c r="D300" s="187" t="s">
        <v>167</v>
      </c>
      <c r="E300" s="188" t="s">
        <v>1472</v>
      </c>
      <c r="F300" s="189" t="s">
        <v>1473</v>
      </c>
      <c r="G300" s="190" t="s">
        <v>297</v>
      </c>
      <c r="H300" s="191">
        <v>12.19</v>
      </c>
      <c r="I300" s="192"/>
      <c r="J300" s="193">
        <f>ROUND(I300*H300,2)</f>
        <v>0</v>
      </c>
      <c r="K300" s="189" t="s">
        <v>1</v>
      </c>
      <c r="L300" s="37"/>
      <c r="M300" s="194" t="s">
        <v>1</v>
      </c>
      <c r="N300" s="195" t="s">
        <v>41</v>
      </c>
      <c r="O300" s="69"/>
      <c r="P300" s="196">
        <f>O300*H300</f>
        <v>0</v>
      </c>
      <c r="Q300" s="196">
        <v>0.02983</v>
      </c>
      <c r="R300" s="196">
        <f>Q300*H300</f>
        <v>0.3636277</v>
      </c>
      <c r="S300" s="196">
        <v>0</v>
      </c>
      <c r="T300" s="197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98" t="s">
        <v>183</v>
      </c>
      <c r="AT300" s="198" t="s">
        <v>167</v>
      </c>
      <c r="AU300" s="198" t="s">
        <v>85</v>
      </c>
      <c r="AY300" s="15" t="s">
        <v>166</v>
      </c>
      <c r="BE300" s="199">
        <f>IF(N300="základní",J300,0)</f>
        <v>0</v>
      </c>
      <c r="BF300" s="199">
        <f>IF(N300="snížená",J300,0)</f>
        <v>0</v>
      </c>
      <c r="BG300" s="199">
        <f>IF(N300="zákl. přenesená",J300,0)</f>
        <v>0</v>
      </c>
      <c r="BH300" s="199">
        <f>IF(N300="sníž. přenesená",J300,0)</f>
        <v>0</v>
      </c>
      <c r="BI300" s="199">
        <f>IF(N300="nulová",J300,0)</f>
        <v>0</v>
      </c>
      <c r="BJ300" s="15" t="s">
        <v>83</v>
      </c>
      <c r="BK300" s="199">
        <f>ROUND(I300*H300,2)</f>
        <v>0</v>
      </c>
      <c r="BL300" s="15" t="s">
        <v>183</v>
      </c>
      <c r="BM300" s="198" t="s">
        <v>1474</v>
      </c>
    </row>
    <row r="301" spans="2:51" s="13" customFormat="1" ht="11.25">
      <c r="B301" s="200"/>
      <c r="C301" s="201"/>
      <c r="D301" s="202" t="s">
        <v>178</v>
      </c>
      <c r="E301" s="203" t="s">
        <v>1</v>
      </c>
      <c r="F301" s="204" t="s">
        <v>1436</v>
      </c>
      <c r="G301" s="201"/>
      <c r="H301" s="205">
        <v>12.19</v>
      </c>
      <c r="I301" s="206"/>
      <c r="J301" s="201"/>
      <c r="K301" s="201"/>
      <c r="L301" s="207"/>
      <c r="M301" s="208"/>
      <c r="N301" s="209"/>
      <c r="O301" s="209"/>
      <c r="P301" s="209"/>
      <c r="Q301" s="209"/>
      <c r="R301" s="209"/>
      <c r="S301" s="209"/>
      <c r="T301" s="210"/>
      <c r="AT301" s="211" t="s">
        <v>178</v>
      </c>
      <c r="AU301" s="211" t="s">
        <v>85</v>
      </c>
      <c r="AV301" s="13" t="s">
        <v>85</v>
      </c>
      <c r="AW301" s="13" t="s">
        <v>32</v>
      </c>
      <c r="AX301" s="13" t="s">
        <v>83</v>
      </c>
      <c r="AY301" s="211" t="s">
        <v>166</v>
      </c>
    </row>
    <row r="302" spans="1:65" s="2" customFormat="1" ht="24.2" customHeight="1">
      <c r="A302" s="32"/>
      <c r="B302" s="33"/>
      <c r="C302" s="187" t="s">
        <v>615</v>
      </c>
      <c r="D302" s="187" t="s">
        <v>167</v>
      </c>
      <c r="E302" s="188" t="s">
        <v>1475</v>
      </c>
      <c r="F302" s="189" t="s">
        <v>1476</v>
      </c>
      <c r="G302" s="190" t="s">
        <v>297</v>
      </c>
      <c r="H302" s="191">
        <v>1357.97</v>
      </c>
      <c r="I302" s="192"/>
      <c r="J302" s="193">
        <f>ROUND(I302*H302,2)</f>
        <v>0</v>
      </c>
      <c r="K302" s="189" t="s">
        <v>274</v>
      </c>
      <c r="L302" s="37"/>
      <c r="M302" s="194" t="s">
        <v>1</v>
      </c>
      <c r="N302" s="195" t="s">
        <v>41</v>
      </c>
      <c r="O302" s="69"/>
      <c r="P302" s="196">
        <f>O302*H302</f>
        <v>0</v>
      </c>
      <c r="Q302" s="196">
        <v>0.005</v>
      </c>
      <c r="R302" s="196">
        <f>Q302*H302</f>
        <v>6.78985</v>
      </c>
      <c r="S302" s="196">
        <v>0</v>
      </c>
      <c r="T302" s="197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98" t="s">
        <v>183</v>
      </c>
      <c r="AT302" s="198" t="s">
        <v>167</v>
      </c>
      <c r="AU302" s="198" t="s">
        <v>85</v>
      </c>
      <c r="AY302" s="15" t="s">
        <v>166</v>
      </c>
      <c r="BE302" s="199">
        <f>IF(N302="základní",J302,0)</f>
        <v>0</v>
      </c>
      <c r="BF302" s="199">
        <f>IF(N302="snížená",J302,0)</f>
        <v>0</v>
      </c>
      <c r="BG302" s="199">
        <f>IF(N302="zákl. přenesená",J302,0)</f>
        <v>0</v>
      </c>
      <c r="BH302" s="199">
        <f>IF(N302="sníž. přenesená",J302,0)</f>
        <v>0</v>
      </c>
      <c r="BI302" s="199">
        <f>IF(N302="nulová",J302,0)</f>
        <v>0</v>
      </c>
      <c r="BJ302" s="15" t="s">
        <v>83</v>
      </c>
      <c r="BK302" s="199">
        <f>ROUND(I302*H302,2)</f>
        <v>0</v>
      </c>
      <c r="BL302" s="15" t="s">
        <v>183</v>
      </c>
      <c r="BM302" s="198" t="s">
        <v>1477</v>
      </c>
    </row>
    <row r="303" spans="2:51" s="13" customFormat="1" ht="22.5">
      <c r="B303" s="200"/>
      <c r="C303" s="201"/>
      <c r="D303" s="202" t="s">
        <v>178</v>
      </c>
      <c r="E303" s="203" t="s">
        <v>1</v>
      </c>
      <c r="F303" s="204" t="s">
        <v>1478</v>
      </c>
      <c r="G303" s="201"/>
      <c r="H303" s="205">
        <v>1236.07</v>
      </c>
      <c r="I303" s="206"/>
      <c r="J303" s="201"/>
      <c r="K303" s="201"/>
      <c r="L303" s="207"/>
      <c r="M303" s="208"/>
      <c r="N303" s="209"/>
      <c r="O303" s="209"/>
      <c r="P303" s="209"/>
      <c r="Q303" s="209"/>
      <c r="R303" s="209"/>
      <c r="S303" s="209"/>
      <c r="T303" s="210"/>
      <c r="AT303" s="211" t="s">
        <v>178</v>
      </c>
      <c r="AU303" s="211" t="s">
        <v>85</v>
      </c>
      <c r="AV303" s="13" t="s">
        <v>85</v>
      </c>
      <c r="AW303" s="13" t="s">
        <v>32</v>
      </c>
      <c r="AX303" s="13" t="s">
        <v>76</v>
      </c>
      <c r="AY303" s="211" t="s">
        <v>166</v>
      </c>
    </row>
    <row r="304" spans="2:51" s="13" customFormat="1" ht="11.25">
      <c r="B304" s="200"/>
      <c r="C304" s="201"/>
      <c r="D304" s="202" t="s">
        <v>178</v>
      </c>
      <c r="E304" s="203" t="s">
        <v>1</v>
      </c>
      <c r="F304" s="204" t="s">
        <v>1479</v>
      </c>
      <c r="G304" s="201"/>
      <c r="H304" s="205">
        <v>121.9</v>
      </c>
      <c r="I304" s="206"/>
      <c r="J304" s="201"/>
      <c r="K304" s="201"/>
      <c r="L304" s="207"/>
      <c r="M304" s="208"/>
      <c r="N304" s="209"/>
      <c r="O304" s="209"/>
      <c r="P304" s="209"/>
      <c r="Q304" s="209"/>
      <c r="R304" s="209"/>
      <c r="S304" s="209"/>
      <c r="T304" s="210"/>
      <c r="AT304" s="211" t="s">
        <v>178</v>
      </c>
      <c r="AU304" s="211" t="s">
        <v>85</v>
      </c>
      <c r="AV304" s="13" t="s">
        <v>85</v>
      </c>
      <c r="AW304" s="13" t="s">
        <v>32</v>
      </c>
      <c r="AX304" s="13" t="s">
        <v>76</v>
      </c>
      <c r="AY304" s="211" t="s">
        <v>166</v>
      </c>
    </row>
    <row r="305" spans="1:65" s="2" customFormat="1" ht="24.2" customHeight="1">
      <c r="A305" s="32"/>
      <c r="B305" s="33"/>
      <c r="C305" s="187" t="s">
        <v>623</v>
      </c>
      <c r="D305" s="187" t="s">
        <v>167</v>
      </c>
      <c r="E305" s="188" t="s">
        <v>758</v>
      </c>
      <c r="F305" s="189" t="s">
        <v>759</v>
      </c>
      <c r="G305" s="190" t="s">
        <v>697</v>
      </c>
      <c r="H305" s="229"/>
      <c r="I305" s="192"/>
      <c r="J305" s="193">
        <f>ROUND(I305*H305,2)</f>
        <v>0</v>
      </c>
      <c r="K305" s="189" t="s">
        <v>274</v>
      </c>
      <c r="L305" s="37"/>
      <c r="M305" s="194" t="s">
        <v>1</v>
      </c>
      <c r="N305" s="195" t="s">
        <v>41</v>
      </c>
      <c r="O305" s="69"/>
      <c r="P305" s="196">
        <f>O305*H305</f>
        <v>0</v>
      </c>
      <c r="Q305" s="196">
        <v>0</v>
      </c>
      <c r="R305" s="196">
        <f>Q305*H305</f>
        <v>0</v>
      </c>
      <c r="S305" s="196">
        <v>0</v>
      </c>
      <c r="T305" s="197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98" t="s">
        <v>183</v>
      </c>
      <c r="AT305" s="198" t="s">
        <v>167</v>
      </c>
      <c r="AU305" s="198" t="s">
        <v>85</v>
      </c>
      <c r="AY305" s="15" t="s">
        <v>166</v>
      </c>
      <c r="BE305" s="199">
        <f>IF(N305="základní",J305,0)</f>
        <v>0</v>
      </c>
      <c r="BF305" s="199">
        <f>IF(N305="snížená",J305,0)</f>
        <v>0</v>
      </c>
      <c r="BG305" s="199">
        <f>IF(N305="zákl. přenesená",J305,0)</f>
        <v>0</v>
      </c>
      <c r="BH305" s="199">
        <f>IF(N305="sníž. přenesená",J305,0)</f>
        <v>0</v>
      </c>
      <c r="BI305" s="199">
        <f>IF(N305="nulová",J305,0)</f>
        <v>0</v>
      </c>
      <c r="BJ305" s="15" t="s">
        <v>83</v>
      </c>
      <c r="BK305" s="199">
        <f>ROUND(I305*H305,2)</f>
        <v>0</v>
      </c>
      <c r="BL305" s="15" t="s">
        <v>183</v>
      </c>
      <c r="BM305" s="198" t="s">
        <v>1240</v>
      </c>
    </row>
    <row r="306" spans="2:63" s="12" customFormat="1" ht="22.9" customHeight="1">
      <c r="B306" s="173"/>
      <c r="C306" s="174"/>
      <c r="D306" s="175" t="s">
        <v>75</v>
      </c>
      <c r="E306" s="212" t="s">
        <v>761</v>
      </c>
      <c r="F306" s="212" t="s">
        <v>762</v>
      </c>
      <c r="G306" s="174"/>
      <c r="H306" s="174"/>
      <c r="I306" s="177"/>
      <c r="J306" s="213">
        <f>BK306</f>
        <v>0</v>
      </c>
      <c r="K306" s="174"/>
      <c r="L306" s="179"/>
      <c r="M306" s="180"/>
      <c r="N306" s="181"/>
      <c r="O306" s="181"/>
      <c r="P306" s="182">
        <f>SUM(P307:P340)</f>
        <v>0</v>
      </c>
      <c r="Q306" s="181"/>
      <c r="R306" s="182">
        <f>SUM(R307:R340)</f>
        <v>0.7984874000000004</v>
      </c>
      <c r="S306" s="181"/>
      <c r="T306" s="183">
        <f>SUM(T307:T340)</f>
        <v>1.74</v>
      </c>
      <c r="AR306" s="184" t="s">
        <v>85</v>
      </c>
      <c r="AT306" s="185" t="s">
        <v>75</v>
      </c>
      <c r="AU306" s="185" t="s">
        <v>83</v>
      </c>
      <c r="AY306" s="184" t="s">
        <v>166</v>
      </c>
      <c r="BK306" s="186">
        <f>SUM(BK307:BK340)</f>
        <v>0</v>
      </c>
    </row>
    <row r="307" spans="1:65" s="2" customFormat="1" ht="24.2" customHeight="1">
      <c r="A307" s="32"/>
      <c r="B307" s="33"/>
      <c r="C307" s="187" t="s">
        <v>628</v>
      </c>
      <c r="D307" s="187" t="s">
        <v>167</v>
      </c>
      <c r="E307" s="188" t="s">
        <v>1241</v>
      </c>
      <c r="F307" s="189" t="s">
        <v>1242</v>
      </c>
      <c r="G307" s="190" t="s">
        <v>297</v>
      </c>
      <c r="H307" s="191">
        <v>33.99</v>
      </c>
      <c r="I307" s="192"/>
      <c r="J307" s="193">
        <f>ROUND(I307*H307,2)</f>
        <v>0</v>
      </c>
      <c r="K307" s="189" t="s">
        <v>274</v>
      </c>
      <c r="L307" s="37"/>
      <c r="M307" s="194" t="s">
        <v>1</v>
      </c>
      <c r="N307" s="195" t="s">
        <v>41</v>
      </c>
      <c r="O307" s="69"/>
      <c r="P307" s="196">
        <f>O307*H307</f>
        <v>0</v>
      </c>
      <c r="Q307" s="196">
        <v>0.00026</v>
      </c>
      <c r="R307" s="196">
        <f>Q307*H307</f>
        <v>0.0088374</v>
      </c>
      <c r="S307" s="196">
        <v>0</v>
      </c>
      <c r="T307" s="197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98" t="s">
        <v>183</v>
      </c>
      <c r="AT307" s="198" t="s">
        <v>167</v>
      </c>
      <c r="AU307" s="198" t="s">
        <v>85</v>
      </c>
      <c r="AY307" s="15" t="s">
        <v>166</v>
      </c>
      <c r="BE307" s="199">
        <f>IF(N307="základní",J307,0)</f>
        <v>0</v>
      </c>
      <c r="BF307" s="199">
        <f>IF(N307="snížená",J307,0)</f>
        <v>0</v>
      </c>
      <c r="BG307" s="199">
        <f>IF(N307="zákl. přenesená",J307,0)</f>
        <v>0</v>
      </c>
      <c r="BH307" s="199">
        <f>IF(N307="sníž. přenesená",J307,0)</f>
        <v>0</v>
      </c>
      <c r="BI307" s="199">
        <f>IF(N307="nulová",J307,0)</f>
        <v>0</v>
      </c>
      <c r="BJ307" s="15" t="s">
        <v>83</v>
      </c>
      <c r="BK307" s="199">
        <f>ROUND(I307*H307,2)</f>
        <v>0</v>
      </c>
      <c r="BL307" s="15" t="s">
        <v>183</v>
      </c>
      <c r="BM307" s="198" t="s">
        <v>1243</v>
      </c>
    </row>
    <row r="308" spans="2:51" s="13" customFormat="1" ht="11.25">
      <c r="B308" s="200"/>
      <c r="C308" s="201"/>
      <c r="D308" s="202" t="s">
        <v>178</v>
      </c>
      <c r="E308" s="203" t="s">
        <v>1</v>
      </c>
      <c r="F308" s="204" t="s">
        <v>1414</v>
      </c>
      <c r="G308" s="201"/>
      <c r="H308" s="205">
        <v>33.99</v>
      </c>
      <c r="I308" s="206"/>
      <c r="J308" s="201"/>
      <c r="K308" s="201"/>
      <c r="L308" s="207"/>
      <c r="M308" s="208"/>
      <c r="N308" s="209"/>
      <c r="O308" s="209"/>
      <c r="P308" s="209"/>
      <c r="Q308" s="209"/>
      <c r="R308" s="209"/>
      <c r="S308" s="209"/>
      <c r="T308" s="210"/>
      <c r="AT308" s="211" t="s">
        <v>178</v>
      </c>
      <c r="AU308" s="211" t="s">
        <v>85</v>
      </c>
      <c r="AV308" s="13" t="s">
        <v>85</v>
      </c>
      <c r="AW308" s="13" t="s">
        <v>32</v>
      </c>
      <c r="AX308" s="13" t="s">
        <v>83</v>
      </c>
      <c r="AY308" s="211" t="s">
        <v>166</v>
      </c>
    </row>
    <row r="309" spans="1:65" s="2" customFormat="1" ht="16.5" customHeight="1">
      <c r="A309" s="32"/>
      <c r="B309" s="33"/>
      <c r="C309" s="219" t="s">
        <v>633</v>
      </c>
      <c r="D309" s="219" t="s">
        <v>345</v>
      </c>
      <c r="E309" s="220" t="s">
        <v>7</v>
      </c>
      <c r="F309" s="221" t="s">
        <v>1480</v>
      </c>
      <c r="G309" s="222" t="s">
        <v>176</v>
      </c>
      <c r="H309" s="223">
        <v>15</v>
      </c>
      <c r="I309" s="224"/>
      <c r="J309" s="225">
        <f aca="true" t="shared" si="0" ref="J309:J333">ROUND(I309*H309,2)</f>
        <v>0</v>
      </c>
      <c r="K309" s="221" t="s">
        <v>1</v>
      </c>
      <c r="L309" s="226"/>
      <c r="M309" s="227" t="s">
        <v>1</v>
      </c>
      <c r="N309" s="228" t="s">
        <v>41</v>
      </c>
      <c r="O309" s="69"/>
      <c r="P309" s="196">
        <f aca="true" t="shared" si="1" ref="P309:P333">O309*H309</f>
        <v>0</v>
      </c>
      <c r="Q309" s="196">
        <v>0</v>
      </c>
      <c r="R309" s="196">
        <f aca="true" t="shared" si="2" ref="R309:R333">Q309*H309</f>
        <v>0</v>
      </c>
      <c r="S309" s="196">
        <v>0</v>
      </c>
      <c r="T309" s="197">
        <f aca="true" t="shared" si="3" ref="T309:T333"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98" t="s">
        <v>440</v>
      </c>
      <c r="AT309" s="198" t="s">
        <v>345</v>
      </c>
      <c r="AU309" s="198" t="s">
        <v>85</v>
      </c>
      <c r="AY309" s="15" t="s">
        <v>166</v>
      </c>
      <c r="BE309" s="199">
        <f aca="true" t="shared" si="4" ref="BE309:BE333">IF(N309="základní",J309,0)</f>
        <v>0</v>
      </c>
      <c r="BF309" s="199">
        <f aca="true" t="shared" si="5" ref="BF309:BF333">IF(N309="snížená",J309,0)</f>
        <v>0</v>
      </c>
      <c r="BG309" s="199">
        <f aca="true" t="shared" si="6" ref="BG309:BG333">IF(N309="zákl. přenesená",J309,0)</f>
        <v>0</v>
      </c>
      <c r="BH309" s="199">
        <f aca="true" t="shared" si="7" ref="BH309:BH333">IF(N309="sníž. přenesená",J309,0)</f>
        <v>0</v>
      </c>
      <c r="BI309" s="199">
        <f aca="true" t="shared" si="8" ref="BI309:BI333">IF(N309="nulová",J309,0)</f>
        <v>0</v>
      </c>
      <c r="BJ309" s="15" t="s">
        <v>83</v>
      </c>
      <c r="BK309" s="199">
        <f aca="true" t="shared" si="9" ref="BK309:BK333">ROUND(I309*H309,2)</f>
        <v>0</v>
      </c>
      <c r="BL309" s="15" t="s">
        <v>183</v>
      </c>
      <c r="BM309" s="198" t="s">
        <v>1245</v>
      </c>
    </row>
    <row r="310" spans="1:65" s="2" customFormat="1" ht="24.2" customHeight="1">
      <c r="A310" s="32"/>
      <c r="B310" s="33"/>
      <c r="C310" s="187" t="s">
        <v>638</v>
      </c>
      <c r="D310" s="187" t="s">
        <v>167</v>
      </c>
      <c r="E310" s="188" t="s">
        <v>784</v>
      </c>
      <c r="F310" s="189" t="s">
        <v>785</v>
      </c>
      <c r="G310" s="190" t="s">
        <v>176</v>
      </c>
      <c r="H310" s="191">
        <v>10</v>
      </c>
      <c r="I310" s="192"/>
      <c r="J310" s="193">
        <f t="shared" si="0"/>
        <v>0</v>
      </c>
      <c r="K310" s="189" t="s">
        <v>274</v>
      </c>
      <c r="L310" s="37"/>
      <c r="M310" s="194" t="s">
        <v>1</v>
      </c>
      <c r="N310" s="195" t="s">
        <v>41</v>
      </c>
      <c r="O310" s="69"/>
      <c r="P310" s="196">
        <f t="shared" si="1"/>
        <v>0</v>
      </c>
      <c r="Q310" s="196">
        <v>0</v>
      </c>
      <c r="R310" s="196">
        <f t="shared" si="2"/>
        <v>0</v>
      </c>
      <c r="S310" s="196">
        <v>0</v>
      </c>
      <c r="T310" s="197">
        <f t="shared" si="3"/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98" t="s">
        <v>183</v>
      </c>
      <c r="AT310" s="198" t="s">
        <v>167</v>
      </c>
      <c r="AU310" s="198" t="s">
        <v>85</v>
      </c>
      <c r="AY310" s="15" t="s">
        <v>166</v>
      </c>
      <c r="BE310" s="199">
        <f t="shared" si="4"/>
        <v>0</v>
      </c>
      <c r="BF310" s="199">
        <f t="shared" si="5"/>
        <v>0</v>
      </c>
      <c r="BG310" s="199">
        <f t="shared" si="6"/>
        <v>0</v>
      </c>
      <c r="BH310" s="199">
        <f t="shared" si="7"/>
        <v>0</v>
      </c>
      <c r="BI310" s="199">
        <f t="shared" si="8"/>
        <v>0</v>
      </c>
      <c r="BJ310" s="15" t="s">
        <v>83</v>
      </c>
      <c r="BK310" s="199">
        <f t="shared" si="9"/>
        <v>0</v>
      </c>
      <c r="BL310" s="15" t="s">
        <v>183</v>
      </c>
      <c r="BM310" s="198" t="s">
        <v>786</v>
      </c>
    </row>
    <row r="311" spans="1:65" s="2" customFormat="1" ht="24.2" customHeight="1">
      <c r="A311" s="32"/>
      <c r="B311" s="33"/>
      <c r="C311" s="219" t="s">
        <v>641</v>
      </c>
      <c r="D311" s="219" t="s">
        <v>345</v>
      </c>
      <c r="E311" s="220" t="s">
        <v>788</v>
      </c>
      <c r="F311" s="221" t="s">
        <v>789</v>
      </c>
      <c r="G311" s="222" t="s">
        <v>176</v>
      </c>
      <c r="H311" s="223">
        <v>1</v>
      </c>
      <c r="I311" s="224"/>
      <c r="J311" s="225">
        <f t="shared" si="0"/>
        <v>0</v>
      </c>
      <c r="K311" s="221" t="s">
        <v>274</v>
      </c>
      <c r="L311" s="226"/>
      <c r="M311" s="227" t="s">
        <v>1</v>
      </c>
      <c r="N311" s="228" t="s">
        <v>41</v>
      </c>
      <c r="O311" s="69"/>
      <c r="P311" s="196">
        <f t="shared" si="1"/>
        <v>0</v>
      </c>
      <c r="Q311" s="196">
        <v>0.0145</v>
      </c>
      <c r="R311" s="196">
        <f t="shared" si="2"/>
        <v>0.0145</v>
      </c>
      <c r="S311" s="196">
        <v>0</v>
      </c>
      <c r="T311" s="197">
        <f t="shared" si="3"/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98" t="s">
        <v>440</v>
      </c>
      <c r="AT311" s="198" t="s">
        <v>345</v>
      </c>
      <c r="AU311" s="198" t="s">
        <v>85</v>
      </c>
      <c r="AY311" s="15" t="s">
        <v>166</v>
      </c>
      <c r="BE311" s="199">
        <f t="shared" si="4"/>
        <v>0</v>
      </c>
      <c r="BF311" s="199">
        <f t="shared" si="5"/>
        <v>0</v>
      </c>
      <c r="BG311" s="199">
        <f t="shared" si="6"/>
        <v>0</v>
      </c>
      <c r="BH311" s="199">
        <f t="shared" si="7"/>
        <v>0</v>
      </c>
      <c r="BI311" s="199">
        <f t="shared" si="8"/>
        <v>0</v>
      </c>
      <c r="BJ311" s="15" t="s">
        <v>83</v>
      </c>
      <c r="BK311" s="199">
        <f t="shared" si="9"/>
        <v>0</v>
      </c>
      <c r="BL311" s="15" t="s">
        <v>183</v>
      </c>
      <c r="BM311" s="198" t="s">
        <v>1481</v>
      </c>
    </row>
    <row r="312" spans="1:65" s="2" customFormat="1" ht="24.2" customHeight="1">
      <c r="A312" s="32"/>
      <c r="B312" s="33"/>
      <c r="C312" s="219" t="s">
        <v>646</v>
      </c>
      <c r="D312" s="219" t="s">
        <v>345</v>
      </c>
      <c r="E312" s="220" t="s">
        <v>792</v>
      </c>
      <c r="F312" s="221" t="s">
        <v>793</v>
      </c>
      <c r="G312" s="222" t="s">
        <v>176</v>
      </c>
      <c r="H312" s="223">
        <v>4</v>
      </c>
      <c r="I312" s="224"/>
      <c r="J312" s="225">
        <f t="shared" si="0"/>
        <v>0</v>
      </c>
      <c r="K312" s="221" t="s">
        <v>274</v>
      </c>
      <c r="L312" s="226"/>
      <c r="M312" s="227" t="s">
        <v>1</v>
      </c>
      <c r="N312" s="228" t="s">
        <v>41</v>
      </c>
      <c r="O312" s="69"/>
      <c r="P312" s="196">
        <f t="shared" si="1"/>
        <v>0</v>
      </c>
      <c r="Q312" s="196">
        <v>0.016</v>
      </c>
      <c r="R312" s="196">
        <f t="shared" si="2"/>
        <v>0.064</v>
      </c>
      <c r="S312" s="196">
        <v>0</v>
      </c>
      <c r="T312" s="197">
        <f t="shared" si="3"/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98" t="s">
        <v>440</v>
      </c>
      <c r="AT312" s="198" t="s">
        <v>345</v>
      </c>
      <c r="AU312" s="198" t="s">
        <v>85</v>
      </c>
      <c r="AY312" s="15" t="s">
        <v>166</v>
      </c>
      <c r="BE312" s="199">
        <f t="shared" si="4"/>
        <v>0</v>
      </c>
      <c r="BF312" s="199">
        <f t="shared" si="5"/>
        <v>0</v>
      </c>
      <c r="BG312" s="199">
        <f t="shared" si="6"/>
        <v>0</v>
      </c>
      <c r="BH312" s="199">
        <f t="shared" si="7"/>
        <v>0</v>
      </c>
      <c r="BI312" s="199">
        <f t="shared" si="8"/>
        <v>0</v>
      </c>
      <c r="BJ312" s="15" t="s">
        <v>83</v>
      </c>
      <c r="BK312" s="199">
        <f t="shared" si="9"/>
        <v>0</v>
      </c>
      <c r="BL312" s="15" t="s">
        <v>183</v>
      </c>
      <c r="BM312" s="198" t="s">
        <v>1482</v>
      </c>
    </row>
    <row r="313" spans="1:65" s="2" customFormat="1" ht="24.2" customHeight="1">
      <c r="A313" s="32"/>
      <c r="B313" s="33"/>
      <c r="C313" s="219" t="s">
        <v>661</v>
      </c>
      <c r="D313" s="219" t="s">
        <v>345</v>
      </c>
      <c r="E313" s="220" t="s">
        <v>1248</v>
      </c>
      <c r="F313" s="221" t="s">
        <v>1249</v>
      </c>
      <c r="G313" s="222" t="s">
        <v>176</v>
      </c>
      <c r="H313" s="223">
        <v>5</v>
      </c>
      <c r="I313" s="224"/>
      <c r="J313" s="225">
        <f t="shared" si="0"/>
        <v>0</v>
      </c>
      <c r="K313" s="221" t="s">
        <v>274</v>
      </c>
      <c r="L313" s="226"/>
      <c r="M313" s="227" t="s">
        <v>1</v>
      </c>
      <c r="N313" s="228" t="s">
        <v>41</v>
      </c>
      <c r="O313" s="69"/>
      <c r="P313" s="196">
        <f t="shared" si="1"/>
        <v>0</v>
      </c>
      <c r="Q313" s="196">
        <v>0.02</v>
      </c>
      <c r="R313" s="196">
        <f t="shared" si="2"/>
        <v>0.1</v>
      </c>
      <c r="S313" s="196">
        <v>0</v>
      </c>
      <c r="T313" s="197">
        <f t="shared" si="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98" t="s">
        <v>440</v>
      </c>
      <c r="AT313" s="198" t="s">
        <v>345</v>
      </c>
      <c r="AU313" s="198" t="s">
        <v>85</v>
      </c>
      <c r="AY313" s="15" t="s">
        <v>166</v>
      </c>
      <c r="BE313" s="199">
        <f t="shared" si="4"/>
        <v>0</v>
      </c>
      <c r="BF313" s="199">
        <f t="shared" si="5"/>
        <v>0</v>
      </c>
      <c r="BG313" s="199">
        <f t="shared" si="6"/>
        <v>0</v>
      </c>
      <c r="BH313" s="199">
        <f t="shared" si="7"/>
        <v>0</v>
      </c>
      <c r="BI313" s="199">
        <f t="shared" si="8"/>
        <v>0</v>
      </c>
      <c r="BJ313" s="15" t="s">
        <v>83</v>
      </c>
      <c r="BK313" s="199">
        <f t="shared" si="9"/>
        <v>0</v>
      </c>
      <c r="BL313" s="15" t="s">
        <v>183</v>
      </c>
      <c r="BM313" s="198" t="s">
        <v>1483</v>
      </c>
    </row>
    <row r="314" spans="1:65" s="2" customFormat="1" ht="24.2" customHeight="1">
      <c r="A314" s="32"/>
      <c r="B314" s="33"/>
      <c r="C314" s="187" t="s">
        <v>665</v>
      </c>
      <c r="D314" s="187" t="s">
        <v>167</v>
      </c>
      <c r="E314" s="188" t="s">
        <v>803</v>
      </c>
      <c r="F314" s="189" t="s">
        <v>804</v>
      </c>
      <c r="G314" s="190" t="s">
        <v>176</v>
      </c>
      <c r="H314" s="191">
        <v>5</v>
      </c>
      <c r="I314" s="192"/>
      <c r="J314" s="193">
        <f t="shared" si="0"/>
        <v>0</v>
      </c>
      <c r="K314" s="189" t="s">
        <v>274</v>
      </c>
      <c r="L314" s="37"/>
      <c r="M314" s="194" t="s">
        <v>1</v>
      </c>
      <c r="N314" s="195" t="s">
        <v>41</v>
      </c>
      <c r="O314" s="69"/>
      <c r="P314" s="196">
        <f t="shared" si="1"/>
        <v>0</v>
      </c>
      <c r="Q314" s="196">
        <v>0</v>
      </c>
      <c r="R314" s="196">
        <f t="shared" si="2"/>
        <v>0</v>
      </c>
      <c r="S314" s="196">
        <v>0</v>
      </c>
      <c r="T314" s="197">
        <f t="shared" si="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98" t="s">
        <v>183</v>
      </c>
      <c r="AT314" s="198" t="s">
        <v>167</v>
      </c>
      <c r="AU314" s="198" t="s">
        <v>85</v>
      </c>
      <c r="AY314" s="15" t="s">
        <v>166</v>
      </c>
      <c r="BE314" s="199">
        <f t="shared" si="4"/>
        <v>0</v>
      </c>
      <c r="BF314" s="199">
        <f t="shared" si="5"/>
        <v>0</v>
      </c>
      <c r="BG314" s="199">
        <f t="shared" si="6"/>
        <v>0</v>
      </c>
      <c r="BH314" s="199">
        <f t="shared" si="7"/>
        <v>0</v>
      </c>
      <c r="BI314" s="199">
        <f t="shared" si="8"/>
        <v>0</v>
      </c>
      <c r="BJ314" s="15" t="s">
        <v>83</v>
      </c>
      <c r="BK314" s="199">
        <f t="shared" si="9"/>
        <v>0</v>
      </c>
      <c r="BL314" s="15" t="s">
        <v>183</v>
      </c>
      <c r="BM314" s="198" t="s">
        <v>805</v>
      </c>
    </row>
    <row r="315" spans="1:65" s="2" customFormat="1" ht="33" customHeight="1">
      <c r="A315" s="32"/>
      <c r="B315" s="33"/>
      <c r="C315" s="219" t="s">
        <v>670</v>
      </c>
      <c r="D315" s="219" t="s">
        <v>345</v>
      </c>
      <c r="E315" s="220" t="s">
        <v>811</v>
      </c>
      <c r="F315" s="221" t="s">
        <v>812</v>
      </c>
      <c r="G315" s="222" t="s">
        <v>176</v>
      </c>
      <c r="H315" s="223">
        <v>2</v>
      </c>
      <c r="I315" s="224"/>
      <c r="J315" s="225">
        <f t="shared" si="0"/>
        <v>0</v>
      </c>
      <c r="K315" s="221" t="s">
        <v>274</v>
      </c>
      <c r="L315" s="226"/>
      <c r="M315" s="227" t="s">
        <v>1</v>
      </c>
      <c r="N315" s="228" t="s">
        <v>41</v>
      </c>
      <c r="O315" s="69"/>
      <c r="P315" s="196">
        <f t="shared" si="1"/>
        <v>0</v>
      </c>
      <c r="Q315" s="196">
        <v>0.0195</v>
      </c>
      <c r="R315" s="196">
        <f t="shared" si="2"/>
        <v>0.039</v>
      </c>
      <c r="S315" s="196">
        <v>0</v>
      </c>
      <c r="T315" s="197">
        <f t="shared" si="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98" t="s">
        <v>440</v>
      </c>
      <c r="AT315" s="198" t="s">
        <v>345</v>
      </c>
      <c r="AU315" s="198" t="s">
        <v>85</v>
      </c>
      <c r="AY315" s="15" t="s">
        <v>166</v>
      </c>
      <c r="BE315" s="199">
        <f t="shared" si="4"/>
        <v>0</v>
      </c>
      <c r="BF315" s="199">
        <f t="shared" si="5"/>
        <v>0</v>
      </c>
      <c r="BG315" s="199">
        <f t="shared" si="6"/>
        <v>0</v>
      </c>
      <c r="BH315" s="199">
        <f t="shared" si="7"/>
        <v>0</v>
      </c>
      <c r="BI315" s="199">
        <f t="shared" si="8"/>
        <v>0</v>
      </c>
      <c r="BJ315" s="15" t="s">
        <v>83</v>
      </c>
      <c r="BK315" s="199">
        <f t="shared" si="9"/>
        <v>0</v>
      </c>
      <c r="BL315" s="15" t="s">
        <v>183</v>
      </c>
      <c r="BM315" s="198" t="s">
        <v>1484</v>
      </c>
    </row>
    <row r="316" spans="1:65" s="2" customFormat="1" ht="33" customHeight="1">
      <c r="A316" s="32"/>
      <c r="B316" s="33"/>
      <c r="C316" s="219" t="s">
        <v>675</v>
      </c>
      <c r="D316" s="219" t="s">
        <v>345</v>
      </c>
      <c r="E316" s="220" t="s">
        <v>1256</v>
      </c>
      <c r="F316" s="221" t="s">
        <v>1257</v>
      </c>
      <c r="G316" s="222" t="s">
        <v>176</v>
      </c>
      <c r="H316" s="223">
        <v>3</v>
      </c>
      <c r="I316" s="224"/>
      <c r="J316" s="225">
        <f t="shared" si="0"/>
        <v>0</v>
      </c>
      <c r="K316" s="221" t="s">
        <v>274</v>
      </c>
      <c r="L316" s="226"/>
      <c r="M316" s="227" t="s">
        <v>1</v>
      </c>
      <c r="N316" s="228" t="s">
        <v>41</v>
      </c>
      <c r="O316" s="69"/>
      <c r="P316" s="196">
        <f t="shared" si="1"/>
        <v>0</v>
      </c>
      <c r="Q316" s="196">
        <v>0.043</v>
      </c>
      <c r="R316" s="196">
        <f t="shared" si="2"/>
        <v>0.129</v>
      </c>
      <c r="S316" s="196">
        <v>0</v>
      </c>
      <c r="T316" s="197">
        <f t="shared" si="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98" t="s">
        <v>440</v>
      </c>
      <c r="AT316" s="198" t="s">
        <v>345</v>
      </c>
      <c r="AU316" s="198" t="s">
        <v>85</v>
      </c>
      <c r="AY316" s="15" t="s">
        <v>166</v>
      </c>
      <c r="BE316" s="199">
        <f t="shared" si="4"/>
        <v>0</v>
      </c>
      <c r="BF316" s="199">
        <f t="shared" si="5"/>
        <v>0</v>
      </c>
      <c r="BG316" s="199">
        <f t="shared" si="6"/>
        <v>0</v>
      </c>
      <c r="BH316" s="199">
        <f t="shared" si="7"/>
        <v>0</v>
      </c>
      <c r="BI316" s="199">
        <f t="shared" si="8"/>
        <v>0</v>
      </c>
      <c r="BJ316" s="15" t="s">
        <v>83</v>
      </c>
      <c r="BK316" s="199">
        <f t="shared" si="9"/>
        <v>0</v>
      </c>
      <c r="BL316" s="15" t="s">
        <v>183</v>
      </c>
      <c r="BM316" s="198" t="s">
        <v>1485</v>
      </c>
    </row>
    <row r="317" spans="1:65" s="2" customFormat="1" ht="24.2" customHeight="1">
      <c r="A317" s="32"/>
      <c r="B317" s="33"/>
      <c r="C317" s="187" t="s">
        <v>680</v>
      </c>
      <c r="D317" s="187" t="s">
        <v>167</v>
      </c>
      <c r="E317" s="188" t="s">
        <v>823</v>
      </c>
      <c r="F317" s="189" t="s">
        <v>824</v>
      </c>
      <c r="G317" s="190" t="s">
        <v>176</v>
      </c>
      <c r="H317" s="191">
        <v>5</v>
      </c>
      <c r="I317" s="192"/>
      <c r="J317" s="193">
        <f t="shared" si="0"/>
        <v>0</v>
      </c>
      <c r="K317" s="189" t="s">
        <v>274</v>
      </c>
      <c r="L317" s="37"/>
      <c r="M317" s="194" t="s">
        <v>1</v>
      </c>
      <c r="N317" s="195" t="s">
        <v>41</v>
      </c>
      <c r="O317" s="69"/>
      <c r="P317" s="196">
        <f t="shared" si="1"/>
        <v>0</v>
      </c>
      <c r="Q317" s="196">
        <v>0</v>
      </c>
      <c r="R317" s="196">
        <f t="shared" si="2"/>
        <v>0</v>
      </c>
      <c r="S317" s="196">
        <v>0</v>
      </c>
      <c r="T317" s="197">
        <f t="shared" si="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98" t="s">
        <v>183</v>
      </c>
      <c r="AT317" s="198" t="s">
        <v>167</v>
      </c>
      <c r="AU317" s="198" t="s">
        <v>85</v>
      </c>
      <c r="AY317" s="15" t="s">
        <v>166</v>
      </c>
      <c r="BE317" s="199">
        <f t="shared" si="4"/>
        <v>0</v>
      </c>
      <c r="BF317" s="199">
        <f t="shared" si="5"/>
        <v>0</v>
      </c>
      <c r="BG317" s="199">
        <f t="shared" si="6"/>
        <v>0</v>
      </c>
      <c r="BH317" s="199">
        <f t="shared" si="7"/>
        <v>0</v>
      </c>
      <c r="BI317" s="199">
        <f t="shared" si="8"/>
        <v>0</v>
      </c>
      <c r="BJ317" s="15" t="s">
        <v>83</v>
      </c>
      <c r="BK317" s="199">
        <f t="shared" si="9"/>
        <v>0</v>
      </c>
      <c r="BL317" s="15" t="s">
        <v>183</v>
      </c>
      <c r="BM317" s="198" t="s">
        <v>1486</v>
      </c>
    </row>
    <row r="318" spans="1:65" s="2" customFormat="1" ht="16.5" customHeight="1">
      <c r="A318" s="32"/>
      <c r="B318" s="33"/>
      <c r="C318" s="219" t="s">
        <v>682</v>
      </c>
      <c r="D318" s="219" t="s">
        <v>345</v>
      </c>
      <c r="E318" s="220" t="s">
        <v>827</v>
      </c>
      <c r="F318" s="221" t="s">
        <v>828</v>
      </c>
      <c r="G318" s="222" t="s">
        <v>176</v>
      </c>
      <c r="H318" s="223">
        <v>5</v>
      </c>
      <c r="I318" s="224"/>
      <c r="J318" s="225">
        <f t="shared" si="0"/>
        <v>0</v>
      </c>
      <c r="K318" s="221" t="s">
        <v>1</v>
      </c>
      <c r="L318" s="226"/>
      <c r="M318" s="227" t="s">
        <v>1</v>
      </c>
      <c r="N318" s="228" t="s">
        <v>41</v>
      </c>
      <c r="O318" s="69"/>
      <c r="P318" s="196">
        <f t="shared" si="1"/>
        <v>0</v>
      </c>
      <c r="Q318" s="196">
        <v>0.0024</v>
      </c>
      <c r="R318" s="196">
        <f t="shared" si="2"/>
        <v>0.011999999999999999</v>
      </c>
      <c r="S318" s="196">
        <v>0</v>
      </c>
      <c r="T318" s="197">
        <f t="shared" si="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98" t="s">
        <v>440</v>
      </c>
      <c r="AT318" s="198" t="s">
        <v>345</v>
      </c>
      <c r="AU318" s="198" t="s">
        <v>85</v>
      </c>
      <c r="AY318" s="15" t="s">
        <v>166</v>
      </c>
      <c r="BE318" s="199">
        <f t="shared" si="4"/>
        <v>0</v>
      </c>
      <c r="BF318" s="199">
        <f t="shared" si="5"/>
        <v>0</v>
      </c>
      <c r="BG318" s="199">
        <f t="shared" si="6"/>
        <v>0</v>
      </c>
      <c r="BH318" s="199">
        <f t="shared" si="7"/>
        <v>0</v>
      </c>
      <c r="BI318" s="199">
        <f t="shared" si="8"/>
        <v>0</v>
      </c>
      <c r="BJ318" s="15" t="s">
        <v>83</v>
      </c>
      <c r="BK318" s="199">
        <f t="shared" si="9"/>
        <v>0</v>
      </c>
      <c r="BL318" s="15" t="s">
        <v>183</v>
      </c>
      <c r="BM318" s="198" t="s">
        <v>1487</v>
      </c>
    </row>
    <row r="319" spans="1:65" s="2" customFormat="1" ht="16.5" customHeight="1">
      <c r="A319" s="32"/>
      <c r="B319" s="33"/>
      <c r="C319" s="187" t="s">
        <v>687</v>
      </c>
      <c r="D319" s="187" t="s">
        <v>167</v>
      </c>
      <c r="E319" s="188" t="s">
        <v>831</v>
      </c>
      <c r="F319" s="189" t="s">
        <v>832</v>
      </c>
      <c r="G319" s="190" t="s">
        <v>176</v>
      </c>
      <c r="H319" s="191">
        <v>5</v>
      </c>
      <c r="I319" s="192"/>
      <c r="J319" s="193">
        <f t="shared" si="0"/>
        <v>0</v>
      </c>
      <c r="K319" s="189" t="s">
        <v>274</v>
      </c>
      <c r="L319" s="37"/>
      <c r="M319" s="194" t="s">
        <v>1</v>
      </c>
      <c r="N319" s="195" t="s">
        <v>41</v>
      </c>
      <c r="O319" s="69"/>
      <c r="P319" s="196">
        <f t="shared" si="1"/>
        <v>0</v>
      </c>
      <c r="Q319" s="196">
        <v>0</v>
      </c>
      <c r="R319" s="196">
        <f t="shared" si="2"/>
        <v>0</v>
      </c>
      <c r="S319" s="196">
        <v>0</v>
      </c>
      <c r="T319" s="197">
        <f t="shared" si="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98" t="s">
        <v>183</v>
      </c>
      <c r="AT319" s="198" t="s">
        <v>167</v>
      </c>
      <c r="AU319" s="198" t="s">
        <v>85</v>
      </c>
      <c r="AY319" s="15" t="s">
        <v>166</v>
      </c>
      <c r="BE319" s="199">
        <f t="shared" si="4"/>
        <v>0</v>
      </c>
      <c r="BF319" s="199">
        <f t="shared" si="5"/>
        <v>0</v>
      </c>
      <c r="BG319" s="199">
        <f t="shared" si="6"/>
        <v>0</v>
      </c>
      <c r="BH319" s="199">
        <f t="shared" si="7"/>
        <v>0</v>
      </c>
      <c r="BI319" s="199">
        <f t="shared" si="8"/>
        <v>0</v>
      </c>
      <c r="BJ319" s="15" t="s">
        <v>83</v>
      </c>
      <c r="BK319" s="199">
        <f t="shared" si="9"/>
        <v>0</v>
      </c>
      <c r="BL319" s="15" t="s">
        <v>183</v>
      </c>
      <c r="BM319" s="198" t="s">
        <v>833</v>
      </c>
    </row>
    <row r="320" spans="1:65" s="2" customFormat="1" ht="16.5" customHeight="1">
      <c r="A320" s="32"/>
      <c r="B320" s="33"/>
      <c r="C320" s="219" t="s">
        <v>691</v>
      </c>
      <c r="D320" s="219" t="s">
        <v>345</v>
      </c>
      <c r="E320" s="220" t="s">
        <v>835</v>
      </c>
      <c r="F320" s="221" t="s">
        <v>836</v>
      </c>
      <c r="G320" s="222" t="s">
        <v>176</v>
      </c>
      <c r="H320" s="223">
        <v>5</v>
      </c>
      <c r="I320" s="224"/>
      <c r="J320" s="225">
        <f t="shared" si="0"/>
        <v>0</v>
      </c>
      <c r="K320" s="221" t="s">
        <v>1</v>
      </c>
      <c r="L320" s="226"/>
      <c r="M320" s="227" t="s">
        <v>1</v>
      </c>
      <c r="N320" s="228" t="s">
        <v>41</v>
      </c>
      <c r="O320" s="69"/>
      <c r="P320" s="196">
        <f t="shared" si="1"/>
        <v>0</v>
      </c>
      <c r="Q320" s="196">
        <v>0</v>
      </c>
      <c r="R320" s="196">
        <f t="shared" si="2"/>
        <v>0</v>
      </c>
      <c r="S320" s="196">
        <v>0</v>
      </c>
      <c r="T320" s="197">
        <f t="shared" si="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98" t="s">
        <v>440</v>
      </c>
      <c r="AT320" s="198" t="s">
        <v>345</v>
      </c>
      <c r="AU320" s="198" t="s">
        <v>85</v>
      </c>
      <c r="AY320" s="15" t="s">
        <v>166</v>
      </c>
      <c r="BE320" s="199">
        <f t="shared" si="4"/>
        <v>0</v>
      </c>
      <c r="BF320" s="199">
        <f t="shared" si="5"/>
        <v>0</v>
      </c>
      <c r="BG320" s="199">
        <f t="shared" si="6"/>
        <v>0</v>
      </c>
      <c r="BH320" s="199">
        <f t="shared" si="7"/>
        <v>0</v>
      </c>
      <c r="BI320" s="199">
        <f t="shared" si="8"/>
        <v>0</v>
      </c>
      <c r="BJ320" s="15" t="s">
        <v>83</v>
      </c>
      <c r="BK320" s="199">
        <f t="shared" si="9"/>
        <v>0</v>
      </c>
      <c r="BL320" s="15" t="s">
        <v>183</v>
      </c>
      <c r="BM320" s="198" t="s">
        <v>837</v>
      </c>
    </row>
    <row r="321" spans="1:65" s="2" customFormat="1" ht="21.75" customHeight="1">
      <c r="A321" s="32"/>
      <c r="B321" s="33"/>
      <c r="C321" s="187" t="s">
        <v>694</v>
      </c>
      <c r="D321" s="187" t="s">
        <v>167</v>
      </c>
      <c r="E321" s="188" t="s">
        <v>839</v>
      </c>
      <c r="F321" s="189" t="s">
        <v>840</v>
      </c>
      <c r="G321" s="190" t="s">
        <v>176</v>
      </c>
      <c r="H321" s="191">
        <v>15</v>
      </c>
      <c r="I321" s="192"/>
      <c r="J321" s="193">
        <f t="shared" si="0"/>
        <v>0</v>
      </c>
      <c r="K321" s="189" t="s">
        <v>274</v>
      </c>
      <c r="L321" s="37"/>
      <c r="M321" s="194" t="s">
        <v>1</v>
      </c>
      <c r="N321" s="195" t="s">
        <v>41</v>
      </c>
      <c r="O321" s="69"/>
      <c r="P321" s="196">
        <f t="shared" si="1"/>
        <v>0</v>
      </c>
      <c r="Q321" s="196">
        <v>0</v>
      </c>
      <c r="R321" s="196">
        <f t="shared" si="2"/>
        <v>0</v>
      </c>
      <c r="S321" s="196">
        <v>0</v>
      </c>
      <c r="T321" s="197">
        <f t="shared" si="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98" t="s">
        <v>183</v>
      </c>
      <c r="AT321" s="198" t="s">
        <v>167</v>
      </c>
      <c r="AU321" s="198" t="s">
        <v>85</v>
      </c>
      <c r="AY321" s="15" t="s">
        <v>166</v>
      </c>
      <c r="BE321" s="199">
        <f t="shared" si="4"/>
        <v>0</v>
      </c>
      <c r="BF321" s="199">
        <f t="shared" si="5"/>
        <v>0</v>
      </c>
      <c r="BG321" s="199">
        <f t="shared" si="6"/>
        <v>0</v>
      </c>
      <c r="BH321" s="199">
        <f t="shared" si="7"/>
        <v>0</v>
      </c>
      <c r="BI321" s="199">
        <f t="shared" si="8"/>
        <v>0</v>
      </c>
      <c r="BJ321" s="15" t="s">
        <v>83</v>
      </c>
      <c r="BK321" s="199">
        <f t="shared" si="9"/>
        <v>0</v>
      </c>
      <c r="BL321" s="15" t="s">
        <v>183</v>
      </c>
      <c r="BM321" s="198" t="s">
        <v>841</v>
      </c>
    </row>
    <row r="322" spans="1:65" s="2" customFormat="1" ht="16.5" customHeight="1">
      <c r="A322" s="32"/>
      <c r="B322" s="33"/>
      <c r="C322" s="219" t="s">
        <v>701</v>
      </c>
      <c r="D322" s="219" t="s">
        <v>345</v>
      </c>
      <c r="E322" s="220" t="s">
        <v>842</v>
      </c>
      <c r="F322" s="221" t="s">
        <v>843</v>
      </c>
      <c r="G322" s="222" t="s">
        <v>176</v>
      </c>
      <c r="H322" s="223">
        <v>15</v>
      </c>
      <c r="I322" s="224"/>
      <c r="J322" s="225">
        <f t="shared" si="0"/>
        <v>0</v>
      </c>
      <c r="K322" s="221" t="s">
        <v>1</v>
      </c>
      <c r="L322" s="226"/>
      <c r="M322" s="227" t="s">
        <v>1</v>
      </c>
      <c r="N322" s="228" t="s">
        <v>41</v>
      </c>
      <c r="O322" s="69"/>
      <c r="P322" s="196">
        <f t="shared" si="1"/>
        <v>0</v>
      </c>
      <c r="Q322" s="196">
        <v>0</v>
      </c>
      <c r="R322" s="196">
        <f t="shared" si="2"/>
        <v>0</v>
      </c>
      <c r="S322" s="196">
        <v>0</v>
      </c>
      <c r="T322" s="197">
        <f t="shared" si="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98" t="s">
        <v>440</v>
      </c>
      <c r="AT322" s="198" t="s">
        <v>345</v>
      </c>
      <c r="AU322" s="198" t="s">
        <v>85</v>
      </c>
      <c r="AY322" s="15" t="s">
        <v>166</v>
      </c>
      <c r="BE322" s="199">
        <f t="shared" si="4"/>
        <v>0</v>
      </c>
      <c r="BF322" s="199">
        <f t="shared" si="5"/>
        <v>0</v>
      </c>
      <c r="BG322" s="199">
        <f t="shared" si="6"/>
        <v>0</v>
      </c>
      <c r="BH322" s="199">
        <f t="shared" si="7"/>
        <v>0</v>
      </c>
      <c r="BI322" s="199">
        <f t="shared" si="8"/>
        <v>0</v>
      </c>
      <c r="BJ322" s="15" t="s">
        <v>83</v>
      </c>
      <c r="BK322" s="199">
        <f t="shared" si="9"/>
        <v>0</v>
      </c>
      <c r="BL322" s="15" t="s">
        <v>183</v>
      </c>
      <c r="BM322" s="198" t="s">
        <v>844</v>
      </c>
    </row>
    <row r="323" spans="1:65" s="2" customFormat="1" ht="24.2" customHeight="1">
      <c r="A323" s="32"/>
      <c r="B323" s="33"/>
      <c r="C323" s="187" t="s">
        <v>705</v>
      </c>
      <c r="D323" s="187" t="s">
        <v>167</v>
      </c>
      <c r="E323" s="188" t="s">
        <v>846</v>
      </c>
      <c r="F323" s="189" t="s">
        <v>847</v>
      </c>
      <c r="G323" s="190" t="s">
        <v>176</v>
      </c>
      <c r="H323" s="191">
        <v>9</v>
      </c>
      <c r="I323" s="192"/>
      <c r="J323" s="193">
        <f t="shared" si="0"/>
        <v>0</v>
      </c>
      <c r="K323" s="189" t="s">
        <v>274</v>
      </c>
      <c r="L323" s="37"/>
      <c r="M323" s="194" t="s">
        <v>1</v>
      </c>
      <c r="N323" s="195" t="s">
        <v>41</v>
      </c>
      <c r="O323" s="69"/>
      <c r="P323" s="196">
        <f t="shared" si="1"/>
        <v>0</v>
      </c>
      <c r="Q323" s="196">
        <v>0.00047</v>
      </c>
      <c r="R323" s="196">
        <f t="shared" si="2"/>
        <v>0.00423</v>
      </c>
      <c r="S323" s="196">
        <v>0</v>
      </c>
      <c r="T323" s="197">
        <f t="shared" si="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98" t="s">
        <v>183</v>
      </c>
      <c r="AT323" s="198" t="s">
        <v>167</v>
      </c>
      <c r="AU323" s="198" t="s">
        <v>85</v>
      </c>
      <c r="AY323" s="15" t="s">
        <v>166</v>
      </c>
      <c r="BE323" s="199">
        <f t="shared" si="4"/>
        <v>0</v>
      </c>
      <c r="BF323" s="199">
        <f t="shared" si="5"/>
        <v>0</v>
      </c>
      <c r="BG323" s="199">
        <f t="shared" si="6"/>
        <v>0</v>
      </c>
      <c r="BH323" s="199">
        <f t="shared" si="7"/>
        <v>0</v>
      </c>
      <c r="BI323" s="199">
        <f t="shared" si="8"/>
        <v>0</v>
      </c>
      <c r="BJ323" s="15" t="s">
        <v>83</v>
      </c>
      <c r="BK323" s="199">
        <f t="shared" si="9"/>
        <v>0</v>
      </c>
      <c r="BL323" s="15" t="s">
        <v>183</v>
      </c>
      <c r="BM323" s="198" t="s">
        <v>848</v>
      </c>
    </row>
    <row r="324" spans="1:65" s="2" customFormat="1" ht="37.9" customHeight="1">
      <c r="A324" s="32"/>
      <c r="B324" s="33"/>
      <c r="C324" s="219" t="s">
        <v>710</v>
      </c>
      <c r="D324" s="219" t="s">
        <v>345</v>
      </c>
      <c r="E324" s="220" t="s">
        <v>850</v>
      </c>
      <c r="F324" s="221" t="s">
        <v>851</v>
      </c>
      <c r="G324" s="222" t="s">
        <v>176</v>
      </c>
      <c r="H324" s="223">
        <v>9</v>
      </c>
      <c r="I324" s="224"/>
      <c r="J324" s="225">
        <f t="shared" si="0"/>
        <v>0</v>
      </c>
      <c r="K324" s="221" t="s">
        <v>274</v>
      </c>
      <c r="L324" s="226"/>
      <c r="M324" s="227" t="s">
        <v>1</v>
      </c>
      <c r="N324" s="228" t="s">
        <v>41</v>
      </c>
      <c r="O324" s="69"/>
      <c r="P324" s="196">
        <f t="shared" si="1"/>
        <v>0</v>
      </c>
      <c r="Q324" s="196">
        <v>0.016</v>
      </c>
      <c r="R324" s="196">
        <f t="shared" si="2"/>
        <v>0.14400000000000002</v>
      </c>
      <c r="S324" s="196">
        <v>0</v>
      </c>
      <c r="T324" s="197">
        <f t="shared" si="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98" t="s">
        <v>440</v>
      </c>
      <c r="AT324" s="198" t="s">
        <v>345</v>
      </c>
      <c r="AU324" s="198" t="s">
        <v>85</v>
      </c>
      <c r="AY324" s="15" t="s">
        <v>166</v>
      </c>
      <c r="BE324" s="199">
        <f t="shared" si="4"/>
        <v>0</v>
      </c>
      <c r="BF324" s="199">
        <f t="shared" si="5"/>
        <v>0</v>
      </c>
      <c r="BG324" s="199">
        <f t="shared" si="6"/>
        <v>0</v>
      </c>
      <c r="BH324" s="199">
        <f t="shared" si="7"/>
        <v>0</v>
      </c>
      <c r="BI324" s="199">
        <f t="shared" si="8"/>
        <v>0</v>
      </c>
      <c r="BJ324" s="15" t="s">
        <v>83</v>
      </c>
      <c r="BK324" s="199">
        <f t="shared" si="9"/>
        <v>0</v>
      </c>
      <c r="BL324" s="15" t="s">
        <v>183</v>
      </c>
      <c r="BM324" s="198" t="s">
        <v>852</v>
      </c>
    </row>
    <row r="325" spans="1:65" s="2" customFormat="1" ht="24.2" customHeight="1">
      <c r="A325" s="32"/>
      <c r="B325" s="33"/>
      <c r="C325" s="187" t="s">
        <v>714</v>
      </c>
      <c r="D325" s="187" t="s">
        <v>167</v>
      </c>
      <c r="E325" s="188" t="s">
        <v>1273</v>
      </c>
      <c r="F325" s="189" t="s">
        <v>1274</v>
      </c>
      <c r="G325" s="190" t="s">
        <v>176</v>
      </c>
      <c r="H325" s="191">
        <v>1</v>
      </c>
      <c r="I325" s="192"/>
      <c r="J325" s="193">
        <f t="shared" si="0"/>
        <v>0</v>
      </c>
      <c r="K325" s="189" t="s">
        <v>274</v>
      </c>
      <c r="L325" s="37"/>
      <c r="M325" s="194" t="s">
        <v>1</v>
      </c>
      <c r="N325" s="195" t="s">
        <v>41</v>
      </c>
      <c r="O325" s="69"/>
      <c r="P325" s="196">
        <f t="shared" si="1"/>
        <v>0</v>
      </c>
      <c r="Q325" s="196">
        <v>0.00048</v>
      </c>
      <c r="R325" s="196">
        <f t="shared" si="2"/>
        <v>0.00048</v>
      </c>
      <c r="S325" s="196">
        <v>0</v>
      </c>
      <c r="T325" s="197">
        <f t="shared" si="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98" t="s">
        <v>183</v>
      </c>
      <c r="AT325" s="198" t="s">
        <v>167</v>
      </c>
      <c r="AU325" s="198" t="s">
        <v>85</v>
      </c>
      <c r="AY325" s="15" t="s">
        <v>166</v>
      </c>
      <c r="BE325" s="199">
        <f t="shared" si="4"/>
        <v>0</v>
      </c>
      <c r="BF325" s="199">
        <f t="shared" si="5"/>
        <v>0</v>
      </c>
      <c r="BG325" s="199">
        <f t="shared" si="6"/>
        <v>0</v>
      </c>
      <c r="BH325" s="199">
        <f t="shared" si="7"/>
        <v>0</v>
      </c>
      <c r="BI325" s="199">
        <f t="shared" si="8"/>
        <v>0</v>
      </c>
      <c r="BJ325" s="15" t="s">
        <v>83</v>
      </c>
      <c r="BK325" s="199">
        <f t="shared" si="9"/>
        <v>0</v>
      </c>
      <c r="BL325" s="15" t="s">
        <v>183</v>
      </c>
      <c r="BM325" s="198" t="s">
        <v>1275</v>
      </c>
    </row>
    <row r="326" spans="1:65" s="2" customFormat="1" ht="37.9" customHeight="1">
      <c r="A326" s="32"/>
      <c r="B326" s="33"/>
      <c r="C326" s="219" t="s">
        <v>719</v>
      </c>
      <c r="D326" s="219" t="s">
        <v>345</v>
      </c>
      <c r="E326" s="220" t="s">
        <v>1276</v>
      </c>
      <c r="F326" s="221" t="s">
        <v>1277</v>
      </c>
      <c r="G326" s="222" t="s">
        <v>176</v>
      </c>
      <c r="H326" s="223">
        <v>1</v>
      </c>
      <c r="I326" s="224"/>
      <c r="J326" s="225">
        <f t="shared" si="0"/>
        <v>0</v>
      </c>
      <c r="K326" s="221" t="s">
        <v>274</v>
      </c>
      <c r="L326" s="226"/>
      <c r="M326" s="227" t="s">
        <v>1</v>
      </c>
      <c r="N326" s="228" t="s">
        <v>41</v>
      </c>
      <c r="O326" s="69"/>
      <c r="P326" s="196">
        <f t="shared" si="1"/>
        <v>0</v>
      </c>
      <c r="Q326" s="196">
        <v>0.026</v>
      </c>
      <c r="R326" s="196">
        <f t="shared" si="2"/>
        <v>0.026</v>
      </c>
      <c r="S326" s="196">
        <v>0</v>
      </c>
      <c r="T326" s="197">
        <f t="shared" si="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98" t="s">
        <v>440</v>
      </c>
      <c r="AT326" s="198" t="s">
        <v>345</v>
      </c>
      <c r="AU326" s="198" t="s">
        <v>85</v>
      </c>
      <c r="AY326" s="15" t="s">
        <v>166</v>
      </c>
      <c r="BE326" s="199">
        <f t="shared" si="4"/>
        <v>0</v>
      </c>
      <c r="BF326" s="199">
        <f t="shared" si="5"/>
        <v>0</v>
      </c>
      <c r="BG326" s="199">
        <f t="shared" si="6"/>
        <v>0</v>
      </c>
      <c r="BH326" s="199">
        <f t="shared" si="7"/>
        <v>0</v>
      </c>
      <c r="BI326" s="199">
        <f t="shared" si="8"/>
        <v>0</v>
      </c>
      <c r="BJ326" s="15" t="s">
        <v>83</v>
      </c>
      <c r="BK326" s="199">
        <f t="shared" si="9"/>
        <v>0</v>
      </c>
      <c r="BL326" s="15" t="s">
        <v>183</v>
      </c>
      <c r="BM326" s="198" t="s">
        <v>1278</v>
      </c>
    </row>
    <row r="327" spans="1:65" s="2" customFormat="1" ht="24.2" customHeight="1">
      <c r="A327" s="32"/>
      <c r="B327" s="33"/>
      <c r="C327" s="187" t="s">
        <v>723</v>
      </c>
      <c r="D327" s="187" t="s">
        <v>167</v>
      </c>
      <c r="E327" s="188" t="s">
        <v>862</v>
      </c>
      <c r="F327" s="189" t="s">
        <v>863</v>
      </c>
      <c r="G327" s="190" t="s">
        <v>176</v>
      </c>
      <c r="H327" s="191">
        <v>1</v>
      </c>
      <c r="I327" s="192"/>
      <c r="J327" s="193">
        <f t="shared" si="0"/>
        <v>0</v>
      </c>
      <c r="K327" s="189" t="s">
        <v>274</v>
      </c>
      <c r="L327" s="37"/>
      <c r="M327" s="194" t="s">
        <v>1</v>
      </c>
      <c r="N327" s="195" t="s">
        <v>41</v>
      </c>
      <c r="O327" s="69"/>
      <c r="P327" s="196">
        <f t="shared" si="1"/>
        <v>0</v>
      </c>
      <c r="Q327" s="196">
        <v>0.0004</v>
      </c>
      <c r="R327" s="196">
        <f t="shared" si="2"/>
        <v>0.0004</v>
      </c>
      <c r="S327" s="196">
        <v>0</v>
      </c>
      <c r="T327" s="197">
        <f t="shared" si="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98" t="s">
        <v>183</v>
      </c>
      <c r="AT327" s="198" t="s">
        <v>167</v>
      </c>
      <c r="AU327" s="198" t="s">
        <v>85</v>
      </c>
      <c r="AY327" s="15" t="s">
        <v>166</v>
      </c>
      <c r="BE327" s="199">
        <f t="shared" si="4"/>
        <v>0</v>
      </c>
      <c r="BF327" s="199">
        <f t="shared" si="5"/>
        <v>0</v>
      </c>
      <c r="BG327" s="199">
        <f t="shared" si="6"/>
        <v>0</v>
      </c>
      <c r="BH327" s="199">
        <f t="shared" si="7"/>
        <v>0</v>
      </c>
      <c r="BI327" s="199">
        <f t="shared" si="8"/>
        <v>0</v>
      </c>
      <c r="BJ327" s="15" t="s">
        <v>83</v>
      </c>
      <c r="BK327" s="199">
        <f t="shared" si="9"/>
        <v>0</v>
      </c>
      <c r="BL327" s="15" t="s">
        <v>183</v>
      </c>
      <c r="BM327" s="198" t="s">
        <v>864</v>
      </c>
    </row>
    <row r="328" spans="1:65" s="2" customFormat="1" ht="37.9" customHeight="1">
      <c r="A328" s="32"/>
      <c r="B328" s="33"/>
      <c r="C328" s="219" t="s">
        <v>728</v>
      </c>
      <c r="D328" s="219" t="s">
        <v>345</v>
      </c>
      <c r="E328" s="220" t="s">
        <v>866</v>
      </c>
      <c r="F328" s="221" t="s">
        <v>867</v>
      </c>
      <c r="G328" s="222" t="s">
        <v>176</v>
      </c>
      <c r="H328" s="223">
        <v>1</v>
      </c>
      <c r="I328" s="224"/>
      <c r="J328" s="225">
        <f t="shared" si="0"/>
        <v>0</v>
      </c>
      <c r="K328" s="221" t="s">
        <v>274</v>
      </c>
      <c r="L328" s="226"/>
      <c r="M328" s="227" t="s">
        <v>1</v>
      </c>
      <c r="N328" s="228" t="s">
        <v>41</v>
      </c>
      <c r="O328" s="69"/>
      <c r="P328" s="196">
        <f t="shared" si="1"/>
        <v>0</v>
      </c>
      <c r="Q328" s="196">
        <v>0.016</v>
      </c>
      <c r="R328" s="196">
        <f t="shared" si="2"/>
        <v>0.016</v>
      </c>
      <c r="S328" s="196">
        <v>0</v>
      </c>
      <c r="T328" s="197">
        <f t="shared" si="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98" t="s">
        <v>440</v>
      </c>
      <c r="AT328" s="198" t="s">
        <v>345</v>
      </c>
      <c r="AU328" s="198" t="s">
        <v>85</v>
      </c>
      <c r="AY328" s="15" t="s">
        <v>166</v>
      </c>
      <c r="BE328" s="199">
        <f t="shared" si="4"/>
        <v>0</v>
      </c>
      <c r="BF328" s="199">
        <f t="shared" si="5"/>
        <v>0</v>
      </c>
      <c r="BG328" s="199">
        <f t="shared" si="6"/>
        <v>0</v>
      </c>
      <c r="BH328" s="199">
        <f t="shared" si="7"/>
        <v>0</v>
      </c>
      <c r="BI328" s="199">
        <f t="shared" si="8"/>
        <v>0</v>
      </c>
      <c r="BJ328" s="15" t="s">
        <v>83</v>
      </c>
      <c r="BK328" s="199">
        <f t="shared" si="9"/>
        <v>0</v>
      </c>
      <c r="BL328" s="15" t="s">
        <v>183</v>
      </c>
      <c r="BM328" s="198" t="s">
        <v>868</v>
      </c>
    </row>
    <row r="329" spans="1:65" s="2" customFormat="1" ht="24.2" customHeight="1">
      <c r="A329" s="32"/>
      <c r="B329" s="33"/>
      <c r="C329" s="187" t="s">
        <v>734</v>
      </c>
      <c r="D329" s="187" t="s">
        <v>167</v>
      </c>
      <c r="E329" s="188" t="s">
        <v>1279</v>
      </c>
      <c r="F329" s="189" t="s">
        <v>1280</v>
      </c>
      <c r="G329" s="190" t="s">
        <v>176</v>
      </c>
      <c r="H329" s="191">
        <v>2</v>
      </c>
      <c r="I329" s="192"/>
      <c r="J329" s="193">
        <f t="shared" si="0"/>
        <v>0</v>
      </c>
      <c r="K329" s="189" t="s">
        <v>274</v>
      </c>
      <c r="L329" s="37"/>
      <c r="M329" s="194" t="s">
        <v>1</v>
      </c>
      <c r="N329" s="195" t="s">
        <v>41</v>
      </c>
      <c r="O329" s="69"/>
      <c r="P329" s="196">
        <f t="shared" si="1"/>
        <v>0</v>
      </c>
      <c r="Q329" s="196">
        <v>0.00041</v>
      </c>
      <c r="R329" s="196">
        <f t="shared" si="2"/>
        <v>0.00082</v>
      </c>
      <c r="S329" s="196">
        <v>0</v>
      </c>
      <c r="T329" s="197">
        <f t="shared" si="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98" t="s">
        <v>183</v>
      </c>
      <c r="AT329" s="198" t="s">
        <v>167</v>
      </c>
      <c r="AU329" s="198" t="s">
        <v>85</v>
      </c>
      <c r="AY329" s="15" t="s">
        <v>166</v>
      </c>
      <c r="BE329" s="199">
        <f t="shared" si="4"/>
        <v>0</v>
      </c>
      <c r="BF329" s="199">
        <f t="shared" si="5"/>
        <v>0</v>
      </c>
      <c r="BG329" s="199">
        <f t="shared" si="6"/>
        <v>0</v>
      </c>
      <c r="BH329" s="199">
        <f t="shared" si="7"/>
        <v>0</v>
      </c>
      <c r="BI329" s="199">
        <f t="shared" si="8"/>
        <v>0</v>
      </c>
      <c r="BJ329" s="15" t="s">
        <v>83</v>
      </c>
      <c r="BK329" s="199">
        <f t="shared" si="9"/>
        <v>0</v>
      </c>
      <c r="BL329" s="15" t="s">
        <v>183</v>
      </c>
      <c r="BM329" s="198" t="s">
        <v>1281</v>
      </c>
    </row>
    <row r="330" spans="1:65" s="2" customFormat="1" ht="37.9" customHeight="1">
      <c r="A330" s="32"/>
      <c r="B330" s="33"/>
      <c r="C330" s="219" t="s">
        <v>738</v>
      </c>
      <c r="D330" s="219" t="s">
        <v>345</v>
      </c>
      <c r="E330" s="220" t="s">
        <v>1282</v>
      </c>
      <c r="F330" s="221" t="s">
        <v>1283</v>
      </c>
      <c r="G330" s="222" t="s">
        <v>176</v>
      </c>
      <c r="H330" s="223">
        <v>2</v>
      </c>
      <c r="I330" s="224"/>
      <c r="J330" s="225">
        <f t="shared" si="0"/>
        <v>0</v>
      </c>
      <c r="K330" s="221" t="s">
        <v>274</v>
      </c>
      <c r="L330" s="226"/>
      <c r="M330" s="227" t="s">
        <v>1</v>
      </c>
      <c r="N330" s="228" t="s">
        <v>41</v>
      </c>
      <c r="O330" s="69"/>
      <c r="P330" s="196">
        <f t="shared" si="1"/>
        <v>0</v>
      </c>
      <c r="Q330" s="196">
        <v>0.026</v>
      </c>
      <c r="R330" s="196">
        <f t="shared" si="2"/>
        <v>0.052</v>
      </c>
      <c r="S330" s="196">
        <v>0</v>
      </c>
      <c r="T330" s="197">
        <f t="shared" si="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98" t="s">
        <v>440</v>
      </c>
      <c r="AT330" s="198" t="s">
        <v>345</v>
      </c>
      <c r="AU330" s="198" t="s">
        <v>85</v>
      </c>
      <c r="AY330" s="15" t="s">
        <v>166</v>
      </c>
      <c r="BE330" s="199">
        <f t="shared" si="4"/>
        <v>0</v>
      </c>
      <c r="BF330" s="199">
        <f t="shared" si="5"/>
        <v>0</v>
      </c>
      <c r="BG330" s="199">
        <f t="shared" si="6"/>
        <v>0</v>
      </c>
      <c r="BH330" s="199">
        <f t="shared" si="7"/>
        <v>0</v>
      </c>
      <c r="BI330" s="199">
        <f t="shared" si="8"/>
        <v>0</v>
      </c>
      <c r="BJ330" s="15" t="s">
        <v>83</v>
      </c>
      <c r="BK330" s="199">
        <f t="shared" si="9"/>
        <v>0</v>
      </c>
      <c r="BL330" s="15" t="s">
        <v>183</v>
      </c>
      <c r="BM330" s="198" t="s">
        <v>1284</v>
      </c>
    </row>
    <row r="331" spans="1:65" s="2" customFormat="1" ht="24.2" customHeight="1">
      <c r="A331" s="32"/>
      <c r="B331" s="33"/>
      <c r="C331" s="187" t="s">
        <v>744</v>
      </c>
      <c r="D331" s="187" t="s">
        <v>167</v>
      </c>
      <c r="E331" s="188" t="s">
        <v>870</v>
      </c>
      <c r="F331" s="189" t="s">
        <v>871</v>
      </c>
      <c r="G331" s="190" t="s">
        <v>176</v>
      </c>
      <c r="H331" s="191">
        <v>2</v>
      </c>
      <c r="I331" s="192"/>
      <c r="J331" s="193">
        <f t="shared" si="0"/>
        <v>0</v>
      </c>
      <c r="K331" s="189" t="s">
        <v>274</v>
      </c>
      <c r="L331" s="37"/>
      <c r="M331" s="194" t="s">
        <v>1</v>
      </c>
      <c r="N331" s="195" t="s">
        <v>41</v>
      </c>
      <c r="O331" s="69"/>
      <c r="P331" s="196">
        <f t="shared" si="1"/>
        <v>0</v>
      </c>
      <c r="Q331" s="196">
        <v>0.00041</v>
      </c>
      <c r="R331" s="196">
        <f t="shared" si="2"/>
        <v>0.00082</v>
      </c>
      <c r="S331" s="196">
        <v>0</v>
      </c>
      <c r="T331" s="197">
        <f t="shared" si="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98" t="s">
        <v>183</v>
      </c>
      <c r="AT331" s="198" t="s">
        <v>167</v>
      </c>
      <c r="AU331" s="198" t="s">
        <v>85</v>
      </c>
      <c r="AY331" s="15" t="s">
        <v>166</v>
      </c>
      <c r="BE331" s="199">
        <f t="shared" si="4"/>
        <v>0</v>
      </c>
      <c r="BF331" s="199">
        <f t="shared" si="5"/>
        <v>0</v>
      </c>
      <c r="BG331" s="199">
        <f t="shared" si="6"/>
        <v>0</v>
      </c>
      <c r="BH331" s="199">
        <f t="shared" si="7"/>
        <v>0</v>
      </c>
      <c r="BI331" s="199">
        <f t="shared" si="8"/>
        <v>0</v>
      </c>
      <c r="BJ331" s="15" t="s">
        <v>83</v>
      </c>
      <c r="BK331" s="199">
        <f t="shared" si="9"/>
        <v>0</v>
      </c>
      <c r="BL331" s="15" t="s">
        <v>183</v>
      </c>
      <c r="BM331" s="198" t="s">
        <v>872</v>
      </c>
    </row>
    <row r="332" spans="1:65" s="2" customFormat="1" ht="37.9" customHeight="1">
      <c r="A332" s="32"/>
      <c r="B332" s="33"/>
      <c r="C332" s="219" t="s">
        <v>749</v>
      </c>
      <c r="D332" s="219" t="s">
        <v>345</v>
      </c>
      <c r="E332" s="220" t="s">
        <v>874</v>
      </c>
      <c r="F332" s="221" t="s">
        <v>875</v>
      </c>
      <c r="G332" s="222" t="s">
        <v>176</v>
      </c>
      <c r="H332" s="223">
        <v>2</v>
      </c>
      <c r="I332" s="224"/>
      <c r="J332" s="225">
        <f t="shared" si="0"/>
        <v>0</v>
      </c>
      <c r="K332" s="221" t="s">
        <v>274</v>
      </c>
      <c r="L332" s="226"/>
      <c r="M332" s="227" t="s">
        <v>1</v>
      </c>
      <c r="N332" s="228" t="s">
        <v>41</v>
      </c>
      <c r="O332" s="69"/>
      <c r="P332" s="196">
        <f t="shared" si="1"/>
        <v>0</v>
      </c>
      <c r="Q332" s="196">
        <v>0.035</v>
      </c>
      <c r="R332" s="196">
        <f t="shared" si="2"/>
        <v>0.07</v>
      </c>
      <c r="S332" s="196">
        <v>0</v>
      </c>
      <c r="T332" s="197">
        <f t="shared" si="3"/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98" t="s">
        <v>440</v>
      </c>
      <c r="AT332" s="198" t="s">
        <v>345</v>
      </c>
      <c r="AU332" s="198" t="s">
        <v>85</v>
      </c>
      <c r="AY332" s="15" t="s">
        <v>166</v>
      </c>
      <c r="BE332" s="199">
        <f t="shared" si="4"/>
        <v>0</v>
      </c>
      <c r="BF332" s="199">
        <f t="shared" si="5"/>
        <v>0</v>
      </c>
      <c r="BG332" s="199">
        <f t="shared" si="6"/>
        <v>0</v>
      </c>
      <c r="BH332" s="199">
        <f t="shared" si="7"/>
        <v>0</v>
      </c>
      <c r="BI332" s="199">
        <f t="shared" si="8"/>
        <v>0</v>
      </c>
      <c r="BJ332" s="15" t="s">
        <v>83</v>
      </c>
      <c r="BK332" s="199">
        <f t="shared" si="9"/>
        <v>0</v>
      </c>
      <c r="BL332" s="15" t="s">
        <v>183</v>
      </c>
      <c r="BM332" s="198" t="s">
        <v>876</v>
      </c>
    </row>
    <row r="333" spans="1:65" s="2" customFormat="1" ht="24.2" customHeight="1">
      <c r="A333" s="32"/>
      <c r="B333" s="33"/>
      <c r="C333" s="187" t="s">
        <v>753</v>
      </c>
      <c r="D333" s="187" t="s">
        <v>167</v>
      </c>
      <c r="E333" s="188" t="s">
        <v>878</v>
      </c>
      <c r="F333" s="189" t="s">
        <v>879</v>
      </c>
      <c r="G333" s="190" t="s">
        <v>176</v>
      </c>
      <c r="H333" s="191">
        <v>120</v>
      </c>
      <c r="I333" s="192"/>
      <c r="J333" s="193">
        <f t="shared" si="0"/>
        <v>0</v>
      </c>
      <c r="K333" s="189" t="s">
        <v>274</v>
      </c>
      <c r="L333" s="37"/>
      <c r="M333" s="194" t="s">
        <v>1</v>
      </c>
      <c r="N333" s="195" t="s">
        <v>41</v>
      </c>
      <c r="O333" s="69"/>
      <c r="P333" s="196">
        <f t="shared" si="1"/>
        <v>0</v>
      </c>
      <c r="Q333" s="196">
        <v>0</v>
      </c>
      <c r="R333" s="196">
        <f t="shared" si="2"/>
        <v>0</v>
      </c>
      <c r="S333" s="196">
        <v>0.0125</v>
      </c>
      <c r="T333" s="197">
        <f t="shared" si="3"/>
        <v>1.5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98" t="s">
        <v>183</v>
      </c>
      <c r="AT333" s="198" t="s">
        <v>167</v>
      </c>
      <c r="AU333" s="198" t="s">
        <v>85</v>
      </c>
      <c r="AY333" s="15" t="s">
        <v>166</v>
      </c>
      <c r="BE333" s="199">
        <f t="shared" si="4"/>
        <v>0</v>
      </c>
      <c r="BF333" s="199">
        <f t="shared" si="5"/>
        <v>0</v>
      </c>
      <c r="BG333" s="199">
        <f t="shared" si="6"/>
        <v>0</v>
      </c>
      <c r="BH333" s="199">
        <f t="shared" si="7"/>
        <v>0</v>
      </c>
      <c r="BI333" s="199">
        <f t="shared" si="8"/>
        <v>0</v>
      </c>
      <c r="BJ333" s="15" t="s">
        <v>83</v>
      </c>
      <c r="BK333" s="199">
        <f t="shared" si="9"/>
        <v>0</v>
      </c>
      <c r="BL333" s="15" t="s">
        <v>183</v>
      </c>
      <c r="BM333" s="198" t="s">
        <v>880</v>
      </c>
    </row>
    <row r="334" spans="2:51" s="13" customFormat="1" ht="11.25">
      <c r="B334" s="200"/>
      <c r="C334" s="201"/>
      <c r="D334" s="202" t="s">
        <v>178</v>
      </c>
      <c r="E334" s="203" t="s">
        <v>1</v>
      </c>
      <c r="F334" s="204" t="s">
        <v>1488</v>
      </c>
      <c r="G334" s="201"/>
      <c r="H334" s="205">
        <v>120</v>
      </c>
      <c r="I334" s="206"/>
      <c r="J334" s="201"/>
      <c r="K334" s="201"/>
      <c r="L334" s="207"/>
      <c r="M334" s="208"/>
      <c r="N334" s="209"/>
      <c r="O334" s="209"/>
      <c r="P334" s="209"/>
      <c r="Q334" s="209"/>
      <c r="R334" s="209"/>
      <c r="S334" s="209"/>
      <c r="T334" s="210"/>
      <c r="AT334" s="211" t="s">
        <v>178</v>
      </c>
      <c r="AU334" s="211" t="s">
        <v>85</v>
      </c>
      <c r="AV334" s="13" t="s">
        <v>85</v>
      </c>
      <c r="AW334" s="13" t="s">
        <v>32</v>
      </c>
      <c r="AX334" s="13" t="s">
        <v>83</v>
      </c>
      <c r="AY334" s="211" t="s">
        <v>166</v>
      </c>
    </row>
    <row r="335" spans="1:65" s="2" customFormat="1" ht="24.2" customHeight="1">
      <c r="A335" s="32"/>
      <c r="B335" s="33"/>
      <c r="C335" s="187" t="s">
        <v>757</v>
      </c>
      <c r="D335" s="187" t="s">
        <v>167</v>
      </c>
      <c r="E335" s="188" t="s">
        <v>881</v>
      </c>
      <c r="F335" s="189" t="s">
        <v>882</v>
      </c>
      <c r="G335" s="190" t="s">
        <v>176</v>
      </c>
      <c r="H335" s="191">
        <v>10</v>
      </c>
      <c r="I335" s="192"/>
      <c r="J335" s="193">
        <f>ROUND(I335*H335,2)</f>
        <v>0</v>
      </c>
      <c r="K335" s="189" t="s">
        <v>274</v>
      </c>
      <c r="L335" s="37"/>
      <c r="M335" s="194" t="s">
        <v>1</v>
      </c>
      <c r="N335" s="195" t="s">
        <v>41</v>
      </c>
      <c r="O335" s="69"/>
      <c r="P335" s="196">
        <f>O335*H335</f>
        <v>0</v>
      </c>
      <c r="Q335" s="196">
        <v>0</v>
      </c>
      <c r="R335" s="196">
        <f>Q335*H335</f>
        <v>0</v>
      </c>
      <c r="S335" s="196">
        <v>0.024</v>
      </c>
      <c r="T335" s="197">
        <f>S335*H335</f>
        <v>0.24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98" t="s">
        <v>183</v>
      </c>
      <c r="AT335" s="198" t="s">
        <v>167</v>
      </c>
      <c r="AU335" s="198" t="s">
        <v>85</v>
      </c>
      <c r="AY335" s="15" t="s">
        <v>166</v>
      </c>
      <c r="BE335" s="199">
        <f>IF(N335="základní",J335,0)</f>
        <v>0</v>
      </c>
      <c r="BF335" s="199">
        <f>IF(N335="snížená",J335,0)</f>
        <v>0</v>
      </c>
      <c r="BG335" s="199">
        <f>IF(N335="zákl. přenesená",J335,0)</f>
        <v>0</v>
      </c>
      <c r="BH335" s="199">
        <f>IF(N335="sníž. přenesená",J335,0)</f>
        <v>0</v>
      </c>
      <c r="BI335" s="199">
        <f>IF(N335="nulová",J335,0)</f>
        <v>0</v>
      </c>
      <c r="BJ335" s="15" t="s">
        <v>83</v>
      </c>
      <c r="BK335" s="199">
        <f>ROUND(I335*H335,2)</f>
        <v>0</v>
      </c>
      <c r="BL335" s="15" t="s">
        <v>183</v>
      </c>
      <c r="BM335" s="198" t="s">
        <v>883</v>
      </c>
    </row>
    <row r="336" spans="1:65" s="2" customFormat="1" ht="24.2" customHeight="1">
      <c r="A336" s="32"/>
      <c r="B336" s="33"/>
      <c r="C336" s="187" t="s">
        <v>763</v>
      </c>
      <c r="D336" s="187" t="s">
        <v>167</v>
      </c>
      <c r="E336" s="188" t="s">
        <v>885</v>
      </c>
      <c r="F336" s="189" t="s">
        <v>886</v>
      </c>
      <c r="G336" s="190" t="s">
        <v>176</v>
      </c>
      <c r="H336" s="191">
        <v>19.1</v>
      </c>
      <c r="I336" s="192"/>
      <c r="J336" s="193">
        <f>ROUND(I336*H336,2)</f>
        <v>0</v>
      </c>
      <c r="K336" s="189" t="s">
        <v>274</v>
      </c>
      <c r="L336" s="37"/>
      <c r="M336" s="194" t="s">
        <v>1</v>
      </c>
      <c r="N336" s="195" t="s">
        <v>41</v>
      </c>
      <c r="O336" s="69"/>
      <c r="P336" s="196">
        <f>O336*H336</f>
        <v>0</v>
      </c>
      <c r="Q336" s="196">
        <v>0</v>
      </c>
      <c r="R336" s="196">
        <f>Q336*H336</f>
        <v>0</v>
      </c>
      <c r="S336" s="196">
        <v>0</v>
      </c>
      <c r="T336" s="197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98" t="s">
        <v>183</v>
      </c>
      <c r="AT336" s="198" t="s">
        <v>167</v>
      </c>
      <c r="AU336" s="198" t="s">
        <v>85</v>
      </c>
      <c r="AY336" s="15" t="s">
        <v>166</v>
      </c>
      <c r="BE336" s="199">
        <f>IF(N336="základní",J336,0)</f>
        <v>0</v>
      </c>
      <c r="BF336" s="199">
        <f>IF(N336="snížená",J336,0)</f>
        <v>0</v>
      </c>
      <c r="BG336" s="199">
        <f>IF(N336="zákl. přenesená",J336,0)</f>
        <v>0</v>
      </c>
      <c r="BH336" s="199">
        <f>IF(N336="sníž. přenesená",J336,0)</f>
        <v>0</v>
      </c>
      <c r="BI336" s="199">
        <f>IF(N336="nulová",J336,0)</f>
        <v>0</v>
      </c>
      <c r="BJ336" s="15" t="s">
        <v>83</v>
      </c>
      <c r="BK336" s="199">
        <f>ROUND(I336*H336,2)</f>
        <v>0</v>
      </c>
      <c r="BL336" s="15" t="s">
        <v>183</v>
      </c>
      <c r="BM336" s="198" t="s">
        <v>887</v>
      </c>
    </row>
    <row r="337" spans="2:51" s="13" customFormat="1" ht="11.25">
      <c r="B337" s="200"/>
      <c r="C337" s="201"/>
      <c r="D337" s="202" t="s">
        <v>178</v>
      </c>
      <c r="E337" s="203" t="s">
        <v>1</v>
      </c>
      <c r="F337" s="204" t="s">
        <v>1489</v>
      </c>
      <c r="G337" s="201"/>
      <c r="H337" s="205">
        <v>19.1</v>
      </c>
      <c r="I337" s="206"/>
      <c r="J337" s="201"/>
      <c r="K337" s="201"/>
      <c r="L337" s="207"/>
      <c r="M337" s="208"/>
      <c r="N337" s="209"/>
      <c r="O337" s="209"/>
      <c r="P337" s="209"/>
      <c r="Q337" s="209"/>
      <c r="R337" s="209"/>
      <c r="S337" s="209"/>
      <c r="T337" s="210"/>
      <c r="AT337" s="211" t="s">
        <v>178</v>
      </c>
      <c r="AU337" s="211" t="s">
        <v>85</v>
      </c>
      <c r="AV337" s="13" t="s">
        <v>85</v>
      </c>
      <c r="AW337" s="13" t="s">
        <v>32</v>
      </c>
      <c r="AX337" s="13" t="s">
        <v>83</v>
      </c>
      <c r="AY337" s="211" t="s">
        <v>166</v>
      </c>
    </row>
    <row r="338" spans="1:65" s="2" customFormat="1" ht="21.75" customHeight="1">
      <c r="A338" s="32"/>
      <c r="B338" s="33"/>
      <c r="C338" s="219" t="s">
        <v>767</v>
      </c>
      <c r="D338" s="219" t="s">
        <v>345</v>
      </c>
      <c r="E338" s="220" t="s">
        <v>1287</v>
      </c>
      <c r="F338" s="221" t="s">
        <v>1288</v>
      </c>
      <c r="G338" s="222" t="s">
        <v>382</v>
      </c>
      <c r="H338" s="223">
        <v>19.1</v>
      </c>
      <c r="I338" s="224"/>
      <c r="J338" s="225">
        <f>ROUND(I338*H338,2)</f>
        <v>0</v>
      </c>
      <c r="K338" s="221" t="s">
        <v>274</v>
      </c>
      <c r="L338" s="226"/>
      <c r="M338" s="227" t="s">
        <v>1</v>
      </c>
      <c r="N338" s="228" t="s">
        <v>41</v>
      </c>
      <c r="O338" s="69"/>
      <c r="P338" s="196">
        <f>O338*H338</f>
        <v>0</v>
      </c>
      <c r="Q338" s="196">
        <v>0.006</v>
      </c>
      <c r="R338" s="196">
        <f>Q338*H338</f>
        <v>0.11460000000000001</v>
      </c>
      <c r="S338" s="196">
        <v>0</v>
      </c>
      <c r="T338" s="197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98" t="s">
        <v>440</v>
      </c>
      <c r="AT338" s="198" t="s">
        <v>345</v>
      </c>
      <c r="AU338" s="198" t="s">
        <v>85</v>
      </c>
      <c r="AY338" s="15" t="s">
        <v>166</v>
      </c>
      <c r="BE338" s="199">
        <f>IF(N338="základní",J338,0)</f>
        <v>0</v>
      </c>
      <c r="BF338" s="199">
        <f>IF(N338="snížená",J338,0)</f>
        <v>0</v>
      </c>
      <c r="BG338" s="199">
        <f>IF(N338="zákl. přenesená",J338,0)</f>
        <v>0</v>
      </c>
      <c r="BH338" s="199">
        <f>IF(N338="sníž. přenesená",J338,0)</f>
        <v>0</v>
      </c>
      <c r="BI338" s="199">
        <f>IF(N338="nulová",J338,0)</f>
        <v>0</v>
      </c>
      <c r="BJ338" s="15" t="s">
        <v>83</v>
      </c>
      <c r="BK338" s="199">
        <f>ROUND(I338*H338,2)</f>
        <v>0</v>
      </c>
      <c r="BL338" s="15" t="s">
        <v>183</v>
      </c>
      <c r="BM338" s="198" t="s">
        <v>1289</v>
      </c>
    </row>
    <row r="339" spans="1:65" s="2" customFormat="1" ht="24.2" customHeight="1">
      <c r="A339" s="32"/>
      <c r="B339" s="33"/>
      <c r="C339" s="219" t="s">
        <v>771</v>
      </c>
      <c r="D339" s="219" t="s">
        <v>345</v>
      </c>
      <c r="E339" s="220" t="s">
        <v>893</v>
      </c>
      <c r="F339" s="221" t="s">
        <v>894</v>
      </c>
      <c r="G339" s="222" t="s">
        <v>176</v>
      </c>
      <c r="H339" s="223">
        <v>30</v>
      </c>
      <c r="I339" s="224"/>
      <c r="J339" s="225">
        <f>ROUND(I339*H339,2)</f>
        <v>0</v>
      </c>
      <c r="K339" s="221" t="s">
        <v>274</v>
      </c>
      <c r="L339" s="226"/>
      <c r="M339" s="227" t="s">
        <v>1</v>
      </c>
      <c r="N339" s="228" t="s">
        <v>41</v>
      </c>
      <c r="O339" s="69"/>
      <c r="P339" s="196">
        <f>O339*H339</f>
        <v>0</v>
      </c>
      <c r="Q339" s="196">
        <v>6E-05</v>
      </c>
      <c r="R339" s="196">
        <f>Q339*H339</f>
        <v>0.0018</v>
      </c>
      <c r="S339" s="196">
        <v>0</v>
      </c>
      <c r="T339" s="197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98" t="s">
        <v>440</v>
      </c>
      <c r="AT339" s="198" t="s">
        <v>345</v>
      </c>
      <c r="AU339" s="198" t="s">
        <v>85</v>
      </c>
      <c r="AY339" s="15" t="s">
        <v>166</v>
      </c>
      <c r="BE339" s="199">
        <f>IF(N339="základní",J339,0)</f>
        <v>0</v>
      </c>
      <c r="BF339" s="199">
        <f>IF(N339="snížená",J339,0)</f>
        <v>0</v>
      </c>
      <c r="BG339" s="199">
        <f>IF(N339="zákl. přenesená",J339,0)</f>
        <v>0</v>
      </c>
      <c r="BH339" s="199">
        <f>IF(N339="sníž. přenesená",J339,0)</f>
        <v>0</v>
      </c>
      <c r="BI339" s="199">
        <f>IF(N339="nulová",J339,0)</f>
        <v>0</v>
      </c>
      <c r="BJ339" s="15" t="s">
        <v>83</v>
      </c>
      <c r="BK339" s="199">
        <f>ROUND(I339*H339,2)</f>
        <v>0</v>
      </c>
      <c r="BL339" s="15" t="s">
        <v>183</v>
      </c>
      <c r="BM339" s="198" t="s">
        <v>895</v>
      </c>
    </row>
    <row r="340" spans="1:65" s="2" customFormat="1" ht="24.2" customHeight="1">
      <c r="A340" s="32"/>
      <c r="B340" s="33"/>
      <c r="C340" s="187" t="s">
        <v>775</v>
      </c>
      <c r="D340" s="187" t="s">
        <v>167</v>
      </c>
      <c r="E340" s="188" t="s">
        <v>897</v>
      </c>
      <c r="F340" s="189" t="s">
        <v>898</v>
      </c>
      <c r="G340" s="190" t="s">
        <v>697</v>
      </c>
      <c r="H340" s="229"/>
      <c r="I340" s="192"/>
      <c r="J340" s="193">
        <f>ROUND(I340*H340,2)</f>
        <v>0</v>
      </c>
      <c r="K340" s="189" t="s">
        <v>274</v>
      </c>
      <c r="L340" s="37"/>
      <c r="M340" s="194" t="s">
        <v>1</v>
      </c>
      <c r="N340" s="195" t="s">
        <v>41</v>
      </c>
      <c r="O340" s="69"/>
      <c r="P340" s="196">
        <f>O340*H340</f>
        <v>0</v>
      </c>
      <c r="Q340" s="196">
        <v>0</v>
      </c>
      <c r="R340" s="196">
        <f>Q340*H340</f>
        <v>0</v>
      </c>
      <c r="S340" s="196">
        <v>0</v>
      </c>
      <c r="T340" s="197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98" t="s">
        <v>183</v>
      </c>
      <c r="AT340" s="198" t="s">
        <v>167</v>
      </c>
      <c r="AU340" s="198" t="s">
        <v>85</v>
      </c>
      <c r="AY340" s="15" t="s">
        <v>166</v>
      </c>
      <c r="BE340" s="199">
        <f>IF(N340="základní",J340,0)</f>
        <v>0</v>
      </c>
      <c r="BF340" s="199">
        <f>IF(N340="snížená",J340,0)</f>
        <v>0</v>
      </c>
      <c r="BG340" s="199">
        <f>IF(N340="zákl. přenesená",J340,0)</f>
        <v>0</v>
      </c>
      <c r="BH340" s="199">
        <f>IF(N340="sníž. přenesená",J340,0)</f>
        <v>0</v>
      </c>
      <c r="BI340" s="199">
        <f>IF(N340="nulová",J340,0)</f>
        <v>0</v>
      </c>
      <c r="BJ340" s="15" t="s">
        <v>83</v>
      </c>
      <c r="BK340" s="199">
        <f>ROUND(I340*H340,2)</f>
        <v>0</v>
      </c>
      <c r="BL340" s="15" t="s">
        <v>183</v>
      </c>
      <c r="BM340" s="198" t="s">
        <v>1290</v>
      </c>
    </row>
    <row r="341" spans="2:63" s="12" customFormat="1" ht="22.9" customHeight="1">
      <c r="B341" s="173"/>
      <c r="C341" s="174"/>
      <c r="D341" s="175" t="s">
        <v>75</v>
      </c>
      <c r="E341" s="212" t="s">
        <v>910</v>
      </c>
      <c r="F341" s="212" t="s">
        <v>911</v>
      </c>
      <c r="G341" s="174"/>
      <c r="H341" s="174"/>
      <c r="I341" s="177"/>
      <c r="J341" s="213">
        <f>BK341</f>
        <v>0</v>
      </c>
      <c r="K341" s="174"/>
      <c r="L341" s="179"/>
      <c r="M341" s="180"/>
      <c r="N341" s="181"/>
      <c r="O341" s="181"/>
      <c r="P341" s="182">
        <f>SUM(P342:P355)</f>
        <v>0</v>
      </c>
      <c r="Q341" s="181"/>
      <c r="R341" s="182">
        <f>SUM(R342:R355)</f>
        <v>1.6139778000000002</v>
      </c>
      <c r="S341" s="181"/>
      <c r="T341" s="183">
        <f>SUM(T342:T355)</f>
        <v>0</v>
      </c>
      <c r="AR341" s="184" t="s">
        <v>85</v>
      </c>
      <c r="AT341" s="185" t="s">
        <v>75</v>
      </c>
      <c r="AU341" s="185" t="s">
        <v>83</v>
      </c>
      <c r="AY341" s="184" t="s">
        <v>166</v>
      </c>
      <c r="BK341" s="186">
        <f>SUM(BK342:BK355)</f>
        <v>0</v>
      </c>
    </row>
    <row r="342" spans="1:65" s="2" customFormat="1" ht="21.75" customHeight="1">
      <c r="A342" s="32"/>
      <c r="B342" s="33"/>
      <c r="C342" s="187" t="s">
        <v>779</v>
      </c>
      <c r="D342" s="187" t="s">
        <v>167</v>
      </c>
      <c r="E342" s="188" t="s">
        <v>913</v>
      </c>
      <c r="F342" s="189" t="s">
        <v>914</v>
      </c>
      <c r="G342" s="190" t="s">
        <v>297</v>
      </c>
      <c r="H342" s="191">
        <v>40.18</v>
      </c>
      <c r="I342" s="192"/>
      <c r="J342" s="193">
        <f>ROUND(I342*H342,2)</f>
        <v>0</v>
      </c>
      <c r="K342" s="189" t="s">
        <v>274</v>
      </c>
      <c r="L342" s="37"/>
      <c r="M342" s="194" t="s">
        <v>1</v>
      </c>
      <c r="N342" s="195" t="s">
        <v>41</v>
      </c>
      <c r="O342" s="69"/>
      <c r="P342" s="196">
        <f>O342*H342</f>
        <v>0</v>
      </c>
      <c r="Q342" s="196">
        <v>0.012</v>
      </c>
      <c r="R342" s="196">
        <f>Q342*H342</f>
        <v>0.48216000000000003</v>
      </c>
      <c r="S342" s="196">
        <v>0</v>
      </c>
      <c r="T342" s="197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98" t="s">
        <v>183</v>
      </c>
      <c r="AT342" s="198" t="s">
        <v>167</v>
      </c>
      <c r="AU342" s="198" t="s">
        <v>85</v>
      </c>
      <c r="AY342" s="15" t="s">
        <v>166</v>
      </c>
      <c r="BE342" s="199">
        <f>IF(N342="základní",J342,0)</f>
        <v>0</v>
      </c>
      <c r="BF342" s="199">
        <f>IF(N342="snížená",J342,0)</f>
        <v>0</v>
      </c>
      <c r="BG342" s="199">
        <f>IF(N342="zákl. přenesená",J342,0)</f>
        <v>0</v>
      </c>
      <c r="BH342" s="199">
        <f>IF(N342="sníž. přenesená",J342,0)</f>
        <v>0</v>
      </c>
      <c r="BI342" s="199">
        <f>IF(N342="nulová",J342,0)</f>
        <v>0</v>
      </c>
      <c r="BJ342" s="15" t="s">
        <v>83</v>
      </c>
      <c r="BK342" s="199">
        <f>ROUND(I342*H342,2)</f>
        <v>0</v>
      </c>
      <c r="BL342" s="15" t="s">
        <v>183</v>
      </c>
      <c r="BM342" s="198" t="s">
        <v>1490</v>
      </c>
    </row>
    <row r="343" spans="1:65" s="2" customFormat="1" ht="24.2" customHeight="1">
      <c r="A343" s="32"/>
      <c r="B343" s="33"/>
      <c r="C343" s="187" t="s">
        <v>783</v>
      </c>
      <c r="D343" s="187" t="s">
        <v>167</v>
      </c>
      <c r="E343" s="188" t="s">
        <v>917</v>
      </c>
      <c r="F343" s="189" t="s">
        <v>918</v>
      </c>
      <c r="G343" s="190" t="s">
        <v>382</v>
      </c>
      <c r="H343" s="191">
        <v>30.09</v>
      </c>
      <c r="I343" s="192"/>
      <c r="J343" s="193">
        <f>ROUND(I343*H343,2)</f>
        <v>0</v>
      </c>
      <c r="K343" s="189" t="s">
        <v>274</v>
      </c>
      <c r="L343" s="37"/>
      <c r="M343" s="194" t="s">
        <v>1</v>
      </c>
      <c r="N343" s="195" t="s">
        <v>41</v>
      </c>
      <c r="O343" s="69"/>
      <c r="P343" s="196">
        <f>O343*H343</f>
        <v>0</v>
      </c>
      <c r="Q343" s="196">
        <v>0.00043</v>
      </c>
      <c r="R343" s="196">
        <f>Q343*H343</f>
        <v>0.0129387</v>
      </c>
      <c r="S343" s="196">
        <v>0</v>
      </c>
      <c r="T343" s="197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98" t="s">
        <v>183</v>
      </c>
      <c r="AT343" s="198" t="s">
        <v>167</v>
      </c>
      <c r="AU343" s="198" t="s">
        <v>85</v>
      </c>
      <c r="AY343" s="15" t="s">
        <v>166</v>
      </c>
      <c r="BE343" s="199">
        <f>IF(N343="základní",J343,0)</f>
        <v>0</v>
      </c>
      <c r="BF343" s="199">
        <f>IF(N343="snížená",J343,0)</f>
        <v>0</v>
      </c>
      <c r="BG343" s="199">
        <f>IF(N343="zákl. přenesená",J343,0)</f>
        <v>0</v>
      </c>
      <c r="BH343" s="199">
        <f>IF(N343="sníž. přenesená",J343,0)</f>
        <v>0</v>
      </c>
      <c r="BI343" s="199">
        <f>IF(N343="nulová",J343,0)</f>
        <v>0</v>
      </c>
      <c r="BJ343" s="15" t="s">
        <v>83</v>
      </c>
      <c r="BK343" s="199">
        <f>ROUND(I343*H343,2)</f>
        <v>0</v>
      </c>
      <c r="BL343" s="15" t="s">
        <v>183</v>
      </c>
      <c r="BM343" s="198" t="s">
        <v>919</v>
      </c>
    </row>
    <row r="344" spans="2:51" s="13" customFormat="1" ht="11.25">
      <c r="B344" s="200"/>
      <c r="C344" s="201"/>
      <c r="D344" s="202" t="s">
        <v>178</v>
      </c>
      <c r="E344" s="203" t="s">
        <v>1</v>
      </c>
      <c r="F344" s="204" t="s">
        <v>1491</v>
      </c>
      <c r="G344" s="201"/>
      <c r="H344" s="205">
        <v>30.09</v>
      </c>
      <c r="I344" s="206"/>
      <c r="J344" s="201"/>
      <c r="K344" s="201"/>
      <c r="L344" s="207"/>
      <c r="M344" s="208"/>
      <c r="N344" s="209"/>
      <c r="O344" s="209"/>
      <c r="P344" s="209"/>
      <c r="Q344" s="209"/>
      <c r="R344" s="209"/>
      <c r="S344" s="209"/>
      <c r="T344" s="210"/>
      <c r="AT344" s="211" t="s">
        <v>178</v>
      </c>
      <c r="AU344" s="211" t="s">
        <v>85</v>
      </c>
      <c r="AV344" s="13" t="s">
        <v>85</v>
      </c>
      <c r="AW344" s="13" t="s">
        <v>32</v>
      </c>
      <c r="AX344" s="13" t="s">
        <v>76</v>
      </c>
      <c r="AY344" s="211" t="s">
        <v>166</v>
      </c>
    </row>
    <row r="345" spans="1:65" s="2" customFormat="1" ht="24.2" customHeight="1">
      <c r="A345" s="32"/>
      <c r="B345" s="33"/>
      <c r="C345" s="219" t="s">
        <v>787</v>
      </c>
      <c r="D345" s="219" t="s">
        <v>345</v>
      </c>
      <c r="E345" s="220" t="s">
        <v>943</v>
      </c>
      <c r="F345" s="221" t="s">
        <v>944</v>
      </c>
      <c r="G345" s="222" t="s">
        <v>176</v>
      </c>
      <c r="H345" s="223">
        <v>110.33</v>
      </c>
      <c r="I345" s="224"/>
      <c r="J345" s="225">
        <f>ROUND(I345*H345,2)</f>
        <v>0</v>
      </c>
      <c r="K345" s="221" t="s">
        <v>274</v>
      </c>
      <c r="L345" s="226"/>
      <c r="M345" s="227" t="s">
        <v>1</v>
      </c>
      <c r="N345" s="228" t="s">
        <v>41</v>
      </c>
      <c r="O345" s="69"/>
      <c r="P345" s="196">
        <f>O345*H345</f>
        <v>0</v>
      </c>
      <c r="Q345" s="196">
        <v>0.00045</v>
      </c>
      <c r="R345" s="196">
        <f>Q345*H345</f>
        <v>0.0496485</v>
      </c>
      <c r="S345" s="196">
        <v>0</v>
      </c>
      <c r="T345" s="197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98" t="s">
        <v>440</v>
      </c>
      <c r="AT345" s="198" t="s">
        <v>345</v>
      </c>
      <c r="AU345" s="198" t="s">
        <v>85</v>
      </c>
      <c r="AY345" s="15" t="s">
        <v>166</v>
      </c>
      <c r="BE345" s="199">
        <f>IF(N345="základní",J345,0)</f>
        <v>0</v>
      </c>
      <c r="BF345" s="199">
        <f>IF(N345="snížená",J345,0)</f>
        <v>0</v>
      </c>
      <c r="BG345" s="199">
        <f>IF(N345="zákl. přenesená",J345,0)</f>
        <v>0</v>
      </c>
      <c r="BH345" s="199">
        <f>IF(N345="sníž. přenesená",J345,0)</f>
        <v>0</v>
      </c>
      <c r="BI345" s="199">
        <f>IF(N345="nulová",J345,0)</f>
        <v>0</v>
      </c>
      <c r="BJ345" s="15" t="s">
        <v>83</v>
      </c>
      <c r="BK345" s="199">
        <f>ROUND(I345*H345,2)</f>
        <v>0</v>
      </c>
      <c r="BL345" s="15" t="s">
        <v>183</v>
      </c>
      <c r="BM345" s="198" t="s">
        <v>945</v>
      </c>
    </row>
    <row r="346" spans="2:51" s="13" customFormat="1" ht="11.25">
      <c r="B346" s="200"/>
      <c r="C346" s="201"/>
      <c r="D346" s="202" t="s">
        <v>178</v>
      </c>
      <c r="E346" s="203" t="s">
        <v>1</v>
      </c>
      <c r="F346" s="204" t="s">
        <v>1492</v>
      </c>
      <c r="G346" s="201"/>
      <c r="H346" s="205">
        <v>100.3</v>
      </c>
      <c r="I346" s="206"/>
      <c r="J346" s="201"/>
      <c r="K346" s="201"/>
      <c r="L346" s="207"/>
      <c r="M346" s="208"/>
      <c r="N346" s="209"/>
      <c r="O346" s="209"/>
      <c r="P346" s="209"/>
      <c r="Q346" s="209"/>
      <c r="R346" s="209"/>
      <c r="S346" s="209"/>
      <c r="T346" s="210"/>
      <c r="AT346" s="211" t="s">
        <v>178</v>
      </c>
      <c r="AU346" s="211" t="s">
        <v>85</v>
      </c>
      <c r="AV346" s="13" t="s">
        <v>85</v>
      </c>
      <c r="AW346" s="13" t="s">
        <v>32</v>
      </c>
      <c r="AX346" s="13" t="s">
        <v>83</v>
      </c>
      <c r="AY346" s="211" t="s">
        <v>166</v>
      </c>
    </row>
    <row r="347" spans="2:51" s="13" customFormat="1" ht="11.25">
      <c r="B347" s="200"/>
      <c r="C347" s="201"/>
      <c r="D347" s="202" t="s">
        <v>178</v>
      </c>
      <c r="E347" s="201"/>
      <c r="F347" s="204" t="s">
        <v>1493</v>
      </c>
      <c r="G347" s="201"/>
      <c r="H347" s="205">
        <v>110.33</v>
      </c>
      <c r="I347" s="206"/>
      <c r="J347" s="201"/>
      <c r="K347" s="201"/>
      <c r="L347" s="207"/>
      <c r="M347" s="208"/>
      <c r="N347" s="209"/>
      <c r="O347" s="209"/>
      <c r="P347" s="209"/>
      <c r="Q347" s="209"/>
      <c r="R347" s="209"/>
      <c r="S347" s="209"/>
      <c r="T347" s="210"/>
      <c r="AT347" s="211" t="s">
        <v>178</v>
      </c>
      <c r="AU347" s="211" t="s">
        <v>85</v>
      </c>
      <c r="AV347" s="13" t="s">
        <v>85</v>
      </c>
      <c r="AW347" s="13" t="s">
        <v>4</v>
      </c>
      <c r="AX347" s="13" t="s">
        <v>83</v>
      </c>
      <c r="AY347" s="211" t="s">
        <v>166</v>
      </c>
    </row>
    <row r="348" spans="1:65" s="2" customFormat="1" ht="24.2" customHeight="1">
      <c r="A348" s="32"/>
      <c r="B348" s="33"/>
      <c r="C348" s="187" t="s">
        <v>791</v>
      </c>
      <c r="D348" s="187" t="s">
        <v>167</v>
      </c>
      <c r="E348" s="188" t="s">
        <v>948</v>
      </c>
      <c r="F348" s="189" t="s">
        <v>949</v>
      </c>
      <c r="G348" s="190" t="s">
        <v>297</v>
      </c>
      <c r="H348" s="191">
        <v>40.18</v>
      </c>
      <c r="I348" s="192"/>
      <c r="J348" s="193">
        <f>ROUND(I348*H348,2)</f>
        <v>0</v>
      </c>
      <c r="K348" s="189" t="s">
        <v>274</v>
      </c>
      <c r="L348" s="37"/>
      <c r="M348" s="194" t="s">
        <v>1</v>
      </c>
      <c r="N348" s="195" t="s">
        <v>41</v>
      </c>
      <c r="O348" s="69"/>
      <c r="P348" s="196">
        <f>O348*H348</f>
        <v>0</v>
      </c>
      <c r="Q348" s="196">
        <v>0.0054</v>
      </c>
      <c r="R348" s="196">
        <f>Q348*H348</f>
        <v>0.216972</v>
      </c>
      <c r="S348" s="196">
        <v>0</v>
      </c>
      <c r="T348" s="197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98" t="s">
        <v>183</v>
      </c>
      <c r="AT348" s="198" t="s">
        <v>167</v>
      </c>
      <c r="AU348" s="198" t="s">
        <v>85</v>
      </c>
      <c r="AY348" s="15" t="s">
        <v>166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15" t="s">
        <v>83</v>
      </c>
      <c r="BK348" s="199">
        <f>ROUND(I348*H348,2)</f>
        <v>0</v>
      </c>
      <c r="BL348" s="15" t="s">
        <v>183</v>
      </c>
      <c r="BM348" s="198" t="s">
        <v>950</v>
      </c>
    </row>
    <row r="349" spans="2:51" s="13" customFormat="1" ht="11.25">
      <c r="B349" s="200"/>
      <c r="C349" s="201"/>
      <c r="D349" s="202" t="s">
        <v>178</v>
      </c>
      <c r="E349" s="203" t="s">
        <v>1</v>
      </c>
      <c r="F349" s="204" t="s">
        <v>1436</v>
      </c>
      <c r="G349" s="201"/>
      <c r="H349" s="205">
        <v>12.19</v>
      </c>
      <c r="I349" s="206"/>
      <c r="J349" s="201"/>
      <c r="K349" s="201"/>
      <c r="L349" s="207"/>
      <c r="M349" s="208"/>
      <c r="N349" s="209"/>
      <c r="O349" s="209"/>
      <c r="P349" s="209"/>
      <c r="Q349" s="209"/>
      <c r="R349" s="209"/>
      <c r="S349" s="209"/>
      <c r="T349" s="210"/>
      <c r="AT349" s="211" t="s">
        <v>178</v>
      </c>
      <c r="AU349" s="211" t="s">
        <v>85</v>
      </c>
      <c r="AV349" s="13" t="s">
        <v>85</v>
      </c>
      <c r="AW349" s="13" t="s">
        <v>32</v>
      </c>
      <c r="AX349" s="13" t="s">
        <v>76</v>
      </c>
      <c r="AY349" s="211" t="s">
        <v>166</v>
      </c>
    </row>
    <row r="350" spans="2:51" s="13" customFormat="1" ht="11.25">
      <c r="B350" s="200"/>
      <c r="C350" s="201"/>
      <c r="D350" s="202" t="s">
        <v>178</v>
      </c>
      <c r="E350" s="203" t="s">
        <v>1</v>
      </c>
      <c r="F350" s="204" t="s">
        <v>1410</v>
      </c>
      <c r="G350" s="201"/>
      <c r="H350" s="205">
        <v>27.99</v>
      </c>
      <c r="I350" s="206"/>
      <c r="J350" s="201"/>
      <c r="K350" s="201"/>
      <c r="L350" s="207"/>
      <c r="M350" s="208"/>
      <c r="N350" s="209"/>
      <c r="O350" s="209"/>
      <c r="P350" s="209"/>
      <c r="Q350" s="209"/>
      <c r="R350" s="209"/>
      <c r="S350" s="209"/>
      <c r="T350" s="210"/>
      <c r="AT350" s="211" t="s">
        <v>178</v>
      </c>
      <c r="AU350" s="211" t="s">
        <v>85</v>
      </c>
      <c r="AV350" s="13" t="s">
        <v>85</v>
      </c>
      <c r="AW350" s="13" t="s">
        <v>32</v>
      </c>
      <c r="AX350" s="13" t="s">
        <v>76</v>
      </c>
      <c r="AY350" s="211" t="s">
        <v>166</v>
      </c>
    </row>
    <row r="351" spans="1:65" s="2" customFormat="1" ht="37.9" customHeight="1">
      <c r="A351" s="32"/>
      <c r="B351" s="33"/>
      <c r="C351" s="219" t="s">
        <v>795</v>
      </c>
      <c r="D351" s="219" t="s">
        <v>345</v>
      </c>
      <c r="E351" s="220" t="s">
        <v>952</v>
      </c>
      <c r="F351" s="221" t="s">
        <v>953</v>
      </c>
      <c r="G351" s="222" t="s">
        <v>297</v>
      </c>
      <c r="H351" s="223">
        <v>44.198</v>
      </c>
      <c r="I351" s="224"/>
      <c r="J351" s="225">
        <f>ROUND(I351*H351,2)</f>
        <v>0</v>
      </c>
      <c r="K351" s="221" t="s">
        <v>274</v>
      </c>
      <c r="L351" s="226"/>
      <c r="M351" s="227" t="s">
        <v>1</v>
      </c>
      <c r="N351" s="228" t="s">
        <v>41</v>
      </c>
      <c r="O351" s="69"/>
      <c r="P351" s="196">
        <f>O351*H351</f>
        <v>0</v>
      </c>
      <c r="Q351" s="196">
        <v>0.0192</v>
      </c>
      <c r="R351" s="196">
        <f>Q351*H351</f>
        <v>0.8486016</v>
      </c>
      <c r="S351" s="196">
        <v>0</v>
      </c>
      <c r="T351" s="197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98" t="s">
        <v>440</v>
      </c>
      <c r="AT351" s="198" t="s">
        <v>345</v>
      </c>
      <c r="AU351" s="198" t="s">
        <v>85</v>
      </c>
      <c r="AY351" s="15" t="s">
        <v>166</v>
      </c>
      <c r="BE351" s="199">
        <f>IF(N351="základní",J351,0)</f>
        <v>0</v>
      </c>
      <c r="BF351" s="199">
        <f>IF(N351="snížená",J351,0)</f>
        <v>0</v>
      </c>
      <c r="BG351" s="199">
        <f>IF(N351="zákl. přenesená",J351,0)</f>
        <v>0</v>
      </c>
      <c r="BH351" s="199">
        <f>IF(N351="sníž. přenesená",J351,0)</f>
        <v>0</v>
      </c>
      <c r="BI351" s="199">
        <f>IF(N351="nulová",J351,0)</f>
        <v>0</v>
      </c>
      <c r="BJ351" s="15" t="s">
        <v>83</v>
      </c>
      <c r="BK351" s="199">
        <f>ROUND(I351*H351,2)</f>
        <v>0</v>
      </c>
      <c r="BL351" s="15" t="s">
        <v>183</v>
      </c>
      <c r="BM351" s="198" t="s">
        <v>954</v>
      </c>
    </row>
    <row r="352" spans="2:51" s="13" customFormat="1" ht="11.25">
      <c r="B352" s="200"/>
      <c r="C352" s="201"/>
      <c r="D352" s="202" t="s">
        <v>178</v>
      </c>
      <c r="E352" s="201"/>
      <c r="F352" s="204" t="s">
        <v>1494</v>
      </c>
      <c r="G352" s="201"/>
      <c r="H352" s="205">
        <v>44.198</v>
      </c>
      <c r="I352" s="206"/>
      <c r="J352" s="201"/>
      <c r="K352" s="201"/>
      <c r="L352" s="207"/>
      <c r="M352" s="208"/>
      <c r="N352" s="209"/>
      <c r="O352" s="209"/>
      <c r="P352" s="209"/>
      <c r="Q352" s="209"/>
      <c r="R352" s="209"/>
      <c r="S352" s="209"/>
      <c r="T352" s="210"/>
      <c r="AT352" s="211" t="s">
        <v>178</v>
      </c>
      <c r="AU352" s="211" t="s">
        <v>85</v>
      </c>
      <c r="AV352" s="13" t="s">
        <v>85</v>
      </c>
      <c r="AW352" s="13" t="s">
        <v>4</v>
      </c>
      <c r="AX352" s="13" t="s">
        <v>83</v>
      </c>
      <c r="AY352" s="211" t="s">
        <v>166</v>
      </c>
    </row>
    <row r="353" spans="1:65" s="2" customFormat="1" ht="24.2" customHeight="1">
      <c r="A353" s="32"/>
      <c r="B353" s="33"/>
      <c r="C353" s="187" t="s">
        <v>799</v>
      </c>
      <c r="D353" s="187" t="s">
        <v>167</v>
      </c>
      <c r="E353" s="188" t="s">
        <v>957</v>
      </c>
      <c r="F353" s="189" t="s">
        <v>958</v>
      </c>
      <c r="G353" s="190" t="s">
        <v>297</v>
      </c>
      <c r="H353" s="191">
        <v>12.19</v>
      </c>
      <c r="I353" s="192"/>
      <c r="J353" s="193">
        <f>ROUND(I353*H353,2)</f>
        <v>0</v>
      </c>
      <c r="K353" s="189" t="s">
        <v>274</v>
      </c>
      <c r="L353" s="37"/>
      <c r="M353" s="194" t="s">
        <v>1</v>
      </c>
      <c r="N353" s="195" t="s">
        <v>41</v>
      </c>
      <c r="O353" s="69"/>
      <c r="P353" s="196">
        <f>O353*H353</f>
        <v>0</v>
      </c>
      <c r="Q353" s="196">
        <v>0</v>
      </c>
      <c r="R353" s="196">
        <f>Q353*H353</f>
        <v>0</v>
      </c>
      <c r="S353" s="196">
        <v>0</v>
      </c>
      <c r="T353" s="197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98" t="s">
        <v>183</v>
      </c>
      <c r="AT353" s="198" t="s">
        <v>167</v>
      </c>
      <c r="AU353" s="198" t="s">
        <v>85</v>
      </c>
      <c r="AY353" s="15" t="s">
        <v>166</v>
      </c>
      <c r="BE353" s="199">
        <f>IF(N353="základní",J353,0)</f>
        <v>0</v>
      </c>
      <c r="BF353" s="199">
        <f>IF(N353="snížená",J353,0)</f>
        <v>0</v>
      </c>
      <c r="BG353" s="199">
        <f>IF(N353="zákl. přenesená",J353,0)</f>
        <v>0</v>
      </c>
      <c r="BH353" s="199">
        <f>IF(N353="sníž. přenesená",J353,0)</f>
        <v>0</v>
      </c>
      <c r="BI353" s="199">
        <f>IF(N353="nulová",J353,0)</f>
        <v>0</v>
      </c>
      <c r="BJ353" s="15" t="s">
        <v>83</v>
      </c>
      <c r="BK353" s="199">
        <f>ROUND(I353*H353,2)</f>
        <v>0</v>
      </c>
      <c r="BL353" s="15" t="s">
        <v>183</v>
      </c>
      <c r="BM353" s="198" t="s">
        <v>959</v>
      </c>
    </row>
    <row r="354" spans="1:65" s="2" customFormat="1" ht="16.5" customHeight="1">
      <c r="A354" s="32"/>
      <c r="B354" s="33"/>
      <c r="C354" s="187" t="s">
        <v>88</v>
      </c>
      <c r="D354" s="187" t="s">
        <v>167</v>
      </c>
      <c r="E354" s="188" t="s">
        <v>962</v>
      </c>
      <c r="F354" s="189" t="s">
        <v>963</v>
      </c>
      <c r="G354" s="190" t="s">
        <v>297</v>
      </c>
      <c r="H354" s="191">
        <v>12.19</v>
      </c>
      <c r="I354" s="192"/>
      <c r="J354" s="193">
        <f>ROUND(I354*H354,2)</f>
        <v>0</v>
      </c>
      <c r="K354" s="189" t="s">
        <v>274</v>
      </c>
      <c r="L354" s="37"/>
      <c r="M354" s="194" t="s">
        <v>1</v>
      </c>
      <c r="N354" s="195" t="s">
        <v>41</v>
      </c>
      <c r="O354" s="69"/>
      <c r="P354" s="196">
        <f>O354*H354</f>
        <v>0</v>
      </c>
      <c r="Q354" s="196">
        <v>0.0003</v>
      </c>
      <c r="R354" s="196">
        <f>Q354*H354</f>
        <v>0.0036569999999999997</v>
      </c>
      <c r="S354" s="196">
        <v>0</v>
      </c>
      <c r="T354" s="197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98" t="s">
        <v>183</v>
      </c>
      <c r="AT354" s="198" t="s">
        <v>167</v>
      </c>
      <c r="AU354" s="198" t="s">
        <v>85</v>
      </c>
      <c r="AY354" s="15" t="s">
        <v>166</v>
      </c>
      <c r="BE354" s="199">
        <f>IF(N354="základní",J354,0)</f>
        <v>0</v>
      </c>
      <c r="BF354" s="199">
        <f>IF(N354="snížená",J354,0)</f>
        <v>0</v>
      </c>
      <c r="BG354" s="199">
        <f>IF(N354="zákl. přenesená",J354,0)</f>
        <v>0</v>
      </c>
      <c r="BH354" s="199">
        <f>IF(N354="sníž. přenesená",J354,0)</f>
        <v>0</v>
      </c>
      <c r="BI354" s="199">
        <f>IF(N354="nulová",J354,0)</f>
        <v>0</v>
      </c>
      <c r="BJ354" s="15" t="s">
        <v>83</v>
      </c>
      <c r="BK354" s="199">
        <f>ROUND(I354*H354,2)</f>
        <v>0</v>
      </c>
      <c r="BL354" s="15" t="s">
        <v>183</v>
      </c>
      <c r="BM354" s="198" t="s">
        <v>964</v>
      </c>
    </row>
    <row r="355" spans="1:65" s="2" customFormat="1" ht="24.2" customHeight="1">
      <c r="A355" s="32"/>
      <c r="B355" s="33"/>
      <c r="C355" s="187" t="s">
        <v>806</v>
      </c>
      <c r="D355" s="187" t="s">
        <v>167</v>
      </c>
      <c r="E355" s="188" t="s">
        <v>966</v>
      </c>
      <c r="F355" s="189" t="s">
        <v>967</v>
      </c>
      <c r="G355" s="190" t="s">
        <v>697</v>
      </c>
      <c r="H355" s="229"/>
      <c r="I355" s="192"/>
      <c r="J355" s="193">
        <f>ROUND(I355*H355,2)</f>
        <v>0</v>
      </c>
      <c r="K355" s="189" t="s">
        <v>274</v>
      </c>
      <c r="L355" s="37"/>
      <c r="M355" s="194" t="s">
        <v>1</v>
      </c>
      <c r="N355" s="195" t="s">
        <v>41</v>
      </c>
      <c r="O355" s="69"/>
      <c r="P355" s="196">
        <f>O355*H355</f>
        <v>0</v>
      </c>
      <c r="Q355" s="196">
        <v>0</v>
      </c>
      <c r="R355" s="196">
        <f>Q355*H355</f>
        <v>0</v>
      </c>
      <c r="S355" s="196">
        <v>0</v>
      </c>
      <c r="T355" s="197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98" t="s">
        <v>183</v>
      </c>
      <c r="AT355" s="198" t="s">
        <v>167</v>
      </c>
      <c r="AU355" s="198" t="s">
        <v>85</v>
      </c>
      <c r="AY355" s="15" t="s">
        <v>166</v>
      </c>
      <c r="BE355" s="199">
        <f>IF(N355="základní",J355,0)</f>
        <v>0</v>
      </c>
      <c r="BF355" s="199">
        <f>IF(N355="snížená",J355,0)</f>
        <v>0</v>
      </c>
      <c r="BG355" s="199">
        <f>IF(N355="zákl. přenesená",J355,0)</f>
        <v>0</v>
      </c>
      <c r="BH355" s="199">
        <f>IF(N355="sníž. přenesená",J355,0)</f>
        <v>0</v>
      </c>
      <c r="BI355" s="199">
        <f>IF(N355="nulová",J355,0)</f>
        <v>0</v>
      </c>
      <c r="BJ355" s="15" t="s">
        <v>83</v>
      </c>
      <c r="BK355" s="199">
        <f>ROUND(I355*H355,2)</f>
        <v>0</v>
      </c>
      <c r="BL355" s="15" t="s">
        <v>183</v>
      </c>
      <c r="BM355" s="198" t="s">
        <v>1298</v>
      </c>
    </row>
    <row r="356" spans="2:63" s="12" customFormat="1" ht="22.9" customHeight="1">
      <c r="B356" s="173"/>
      <c r="C356" s="174"/>
      <c r="D356" s="175" t="s">
        <v>75</v>
      </c>
      <c r="E356" s="212" t="s">
        <v>1299</v>
      </c>
      <c r="F356" s="212" t="s">
        <v>1300</v>
      </c>
      <c r="G356" s="174"/>
      <c r="H356" s="174"/>
      <c r="I356" s="177"/>
      <c r="J356" s="213">
        <f>BK356</f>
        <v>0</v>
      </c>
      <c r="K356" s="174"/>
      <c r="L356" s="179"/>
      <c r="M356" s="180"/>
      <c r="N356" s="181"/>
      <c r="O356" s="181"/>
      <c r="P356" s="182">
        <f>SUM(P357:P377)</f>
        <v>0</v>
      </c>
      <c r="Q356" s="181"/>
      <c r="R356" s="182">
        <f>SUM(R357:R377)</f>
        <v>1.37161616</v>
      </c>
      <c r="S356" s="181"/>
      <c r="T356" s="183">
        <f>SUM(T357:T377)</f>
        <v>0</v>
      </c>
      <c r="AR356" s="184" t="s">
        <v>85</v>
      </c>
      <c r="AT356" s="185" t="s">
        <v>75</v>
      </c>
      <c r="AU356" s="185" t="s">
        <v>83</v>
      </c>
      <c r="AY356" s="184" t="s">
        <v>166</v>
      </c>
      <c r="BK356" s="186">
        <f>SUM(BK357:BK377)</f>
        <v>0</v>
      </c>
    </row>
    <row r="357" spans="1:65" s="2" customFormat="1" ht="24.2" customHeight="1">
      <c r="A357" s="32"/>
      <c r="B357" s="33"/>
      <c r="C357" s="187" t="s">
        <v>810</v>
      </c>
      <c r="D357" s="187" t="s">
        <v>167</v>
      </c>
      <c r="E357" s="188" t="s">
        <v>1301</v>
      </c>
      <c r="F357" s="189" t="s">
        <v>1302</v>
      </c>
      <c r="G357" s="190" t="s">
        <v>297</v>
      </c>
      <c r="H357" s="191">
        <v>112.37</v>
      </c>
      <c r="I357" s="192"/>
      <c r="J357" s="193">
        <f>ROUND(I357*H357,2)</f>
        <v>0</v>
      </c>
      <c r="K357" s="189" t="s">
        <v>274</v>
      </c>
      <c r="L357" s="37"/>
      <c r="M357" s="194" t="s">
        <v>1</v>
      </c>
      <c r="N357" s="195" t="s">
        <v>41</v>
      </c>
      <c r="O357" s="69"/>
      <c r="P357" s="196">
        <f>O357*H357</f>
        <v>0</v>
      </c>
      <c r="Q357" s="196">
        <v>7E-05</v>
      </c>
      <c r="R357" s="196">
        <f>Q357*H357</f>
        <v>0.0078659</v>
      </c>
      <c r="S357" s="196">
        <v>0</v>
      </c>
      <c r="T357" s="197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98" t="s">
        <v>183</v>
      </c>
      <c r="AT357" s="198" t="s">
        <v>167</v>
      </c>
      <c r="AU357" s="198" t="s">
        <v>85</v>
      </c>
      <c r="AY357" s="15" t="s">
        <v>166</v>
      </c>
      <c r="BE357" s="199">
        <f>IF(N357="základní",J357,0)</f>
        <v>0</v>
      </c>
      <c r="BF357" s="199">
        <f>IF(N357="snížená",J357,0)</f>
        <v>0</v>
      </c>
      <c r="BG357" s="199">
        <f>IF(N357="zákl. přenesená",J357,0)</f>
        <v>0</v>
      </c>
      <c r="BH357" s="199">
        <f>IF(N357="sníž. přenesená",J357,0)</f>
        <v>0</v>
      </c>
      <c r="BI357" s="199">
        <f>IF(N357="nulová",J357,0)</f>
        <v>0</v>
      </c>
      <c r="BJ357" s="15" t="s">
        <v>83</v>
      </c>
      <c r="BK357" s="199">
        <f>ROUND(I357*H357,2)</f>
        <v>0</v>
      </c>
      <c r="BL357" s="15" t="s">
        <v>183</v>
      </c>
      <c r="BM357" s="198" t="s">
        <v>1303</v>
      </c>
    </row>
    <row r="358" spans="2:51" s="13" customFormat="1" ht="22.5">
      <c r="B358" s="200"/>
      <c r="C358" s="201"/>
      <c r="D358" s="202" t="s">
        <v>178</v>
      </c>
      <c r="E358" s="203" t="s">
        <v>1</v>
      </c>
      <c r="F358" s="204" t="s">
        <v>1443</v>
      </c>
      <c r="G358" s="201"/>
      <c r="H358" s="205">
        <v>112.37</v>
      </c>
      <c r="I358" s="206"/>
      <c r="J358" s="201"/>
      <c r="K358" s="201"/>
      <c r="L358" s="207"/>
      <c r="M358" s="208"/>
      <c r="N358" s="209"/>
      <c r="O358" s="209"/>
      <c r="P358" s="209"/>
      <c r="Q358" s="209"/>
      <c r="R358" s="209"/>
      <c r="S358" s="209"/>
      <c r="T358" s="210"/>
      <c r="AT358" s="211" t="s">
        <v>178</v>
      </c>
      <c r="AU358" s="211" t="s">
        <v>85</v>
      </c>
      <c r="AV358" s="13" t="s">
        <v>85</v>
      </c>
      <c r="AW358" s="13" t="s">
        <v>32</v>
      </c>
      <c r="AX358" s="13" t="s">
        <v>83</v>
      </c>
      <c r="AY358" s="211" t="s">
        <v>166</v>
      </c>
    </row>
    <row r="359" spans="1:65" s="2" customFormat="1" ht="24.2" customHeight="1">
      <c r="A359" s="32"/>
      <c r="B359" s="33"/>
      <c r="C359" s="187" t="s">
        <v>814</v>
      </c>
      <c r="D359" s="187" t="s">
        <v>167</v>
      </c>
      <c r="E359" s="188" t="s">
        <v>1495</v>
      </c>
      <c r="F359" s="189" t="s">
        <v>1496</v>
      </c>
      <c r="G359" s="190" t="s">
        <v>297</v>
      </c>
      <c r="H359" s="191">
        <v>112.37</v>
      </c>
      <c r="I359" s="192"/>
      <c r="J359" s="193">
        <f>ROUND(I359*H359,2)</f>
        <v>0</v>
      </c>
      <c r="K359" s="189" t="s">
        <v>1497</v>
      </c>
      <c r="L359" s="37"/>
      <c r="M359" s="194" t="s">
        <v>1</v>
      </c>
      <c r="N359" s="195" t="s">
        <v>41</v>
      </c>
      <c r="O359" s="69"/>
      <c r="P359" s="196">
        <f>O359*H359</f>
        <v>0</v>
      </c>
      <c r="Q359" s="196">
        <v>0.00758</v>
      </c>
      <c r="R359" s="196">
        <f>Q359*H359</f>
        <v>0.8517646</v>
      </c>
      <c r="S359" s="196">
        <v>0</v>
      </c>
      <c r="T359" s="197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98" t="s">
        <v>183</v>
      </c>
      <c r="AT359" s="198" t="s">
        <v>167</v>
      </c>
      <c r="AU359" s="198" t="s">
        <v>85</v>
      </c>
      <c r="AY359" s="15" t="s">
        <v>166</v>
      </c>
      <c r="BE359" s="199">
        <f>IF(N359="základní",J359,0)</f>
        <v>0</v>
      </c>
      <c r="BF359" s="199">
        <f>IF(N359="snížená",J359,0)</f>
        <v>0</v>
      </c>
      <c r="BG359" s="199">
        <f>IF(N359="zákl. přenesená",J359,0)</f>
        <v>0</v>
      </c>
      <c r="BH359" s="199">
        <f>IF(N359="sníž. přenesená",J359,0)</f>
        <v>0</v>
      </c>
      <c r="BI359" s="199">
        <f>IF(N359="nulová",J359,0)</f>
        <v>0</v>
      </c>
      <c r="BJ359" s="15" t="s">
        <v>83</v>
      </c>
      <c r="BK359" s="199">
        <f>ROUND(I359*H359,2)</f>
        <v>0</v>
      </c>
      <c r="BL359" s="15" t="s">
        <v>183</v>
      </c>
      <c r="BM359" s="198" t="s">
        <v>1498</v>
      </c>
    </row>
    <row r="360" spans="1:65" s="2" customFormat="1" ht="21.75" customHeight="1">
      <c r="A360" s="32"/>
      <c r="B360" s="33"/>
      <c r="C360" s="187" t="s">
        <v>818</v>
      </c>
      <c r="D360" s="187" t="s">
        <v>167</v>
      </c>
      <c r="E360" s="188" t="s">
        <v>1307</v>
      </c>
      <c r="F360" s="189" t="s">
        <v>1308</v>
      </c>
      <c r="G360" s="190" t="s">
        <v>297</v>
      </c>
      <c r="H360" s="191">
        <v>112.37</v>
      </c>
      <c r="I360" s="192"/>
      <c r="J360" s="193">
        <f>ROUND(I360*H360,2)</f>
        <v>0</v>
      </c>
      <c r="K360" s="189" t="s">
        <v>274</v>
      </c>
      <c r="L360" s="37"/>
      <c r="M360" s="194" t="s">
        <v>1</v>
      </c>
      <c r="N360" s="195" t="s">
        <v>41</v>
      </c>
      <c r="O360" s="69"/>
      <c r="P360" s="196">
        <f>O360*H360</f>
        <v>0</v>
      </c>
      <c r="Q360" s="196">
        <v>0.0003</v>
      </c>
      <c r="R360" s="196">
        <f>Q360*H360</f>
        <v>0.033711</v>
      </c>
      <c r="S360" s="196">
        <v>0</v>
      </c>
      <c r="T360" s="197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98" t="s">
        <v>183</v>
      </c>
      <c r="AT360" s="198" t="s">
        <v>167</v>
      </c>
      <c r="AU360" s="198" t="s">
        <v>85</v>
      </c>
      <c r="AY360" s="15" t="s">
        <v>166</v>
      </c>
      <c r="BE360" s="199">
        <f>IF(N360="základní",J360,0)</f>
        <v>0</v>
      </c>
      <c r="BF360" s="199">
        <f>IF(N360="snížená",J360,0)</f>
        <v>0</v>
      </c>
      <c r="BG360" s="199">
        <f>IF(N360="zákl. přenesená",J360,0)</f>
        <v>0</v>
      </c>
      <c r="BH360" s="199">
        <f>IF(N360="sníž. přenesená",J360,0)</f>
        <v>0</v>
      </c>
      <c r="BI360" s="199">
        <f>IF(N360="nulová",J360,0)</f>
        <v>0</v>
      </c>
      <c r="BJ360" s="15" t="s">
        <v>83</v>
      </c>
      <c r="BK360" s="199">
        <f>ROUND(I360*H360,2)</f>
        <v>0</v>
      </c>
      <c r="BL360" s="15" t="s">
        <v>183</v>
      </c>
      <c r="BM360" s="198" t="s">
        <v>1309</v>
      </c>
    </row>
    <row r="361" spans="2:51" s="13" customFormat="1" ht="22.5">
      <c r="B361" s="200"/>
      <c r="C361" s="201"/>
      <c r="D361" s="202" t="s">
        <v>178</v>
      </c>
      <c r="E361" s="203" t="s">
        <v>1</v>
      </c>
      <c r="F361" s="204" t="s">
        <v>1443</v>
      </c>
      <c r="G361" s="201"/>
      <c r="H361" s="205">
        <v>112.37</v>
      </c>
      <c r="I361" s="206"/>
      <c r="J361" s="201"/>
      <c r="K361" s="201"/>
      <c r="L361" s="207"/>
      <c r="M361" s="208"/>
      <c r="N361" s="209"/>
      <c r="O361" s="209"/>
      <c r="P361" s="209"/>
      <c r="Q361" s="209"/>
      <c r="R361" s="209"/>
      <c r="S361" s="209"/>
      <c r="T361" s="210"/>
      <c r="AT361" s="211" t="s">
        <v>178</v>
      </c>
      <c r="AU361" s="211" t="s">
        <v>85</v>
      </c>
      <c r="AV361" s="13" t="s">
        <v>85</v>
      </c>
      <c r="AW361" s="13" t="s">
        <v>32</v>
      </c>
      <c r="AX361" s="13" t="s">
        <v>83</v>
      </c>
      <c r="AY361" s="211" t="s">
        <v>166</v>
      </c>
    </row>
    <row r="362" spans="1:65" s="2" customFormat="1" ht="44.25" customHeight="1">
      <c r="A362" s="32"/>
      <c r="B362" s="33"/>
      <c r="C362" s="219" t="s">
        <v>822</v>
      </c>
      <c r="D362" s="219" t="s">
        <v>345</v>
      </c>
      <c r="E362" s="220" t="s">
        <v>1310</v>
      </c>
      <c r="F362" s="221" t="s">
        <v>1311</v>
      </c>
      <c r="G362" s="222" t="s">
        <v>297</v>
      </c>
      <c r="H362" s="223">
        <v>123.607</v>
      </c>
      <c r="I362" s="224"/>
      <c r="J362" s="225">
        <f>ROUND(I362*H362,2)</f>
        <v>0</v>
      </c>
      <c r="K362" s="221" t="s">
        <v>274</v>
      </c>
      <c r="L362" s="226"/>
      <c r="M362" s="227" t="s">
        <v>1</v>
      </c>
      <c r="N362" s="228" t="s">
        <v>41</v>
      </c>
      <c r="O362" s="69"/>
      <c r="P362" s="196">
        <f>O362*H362</f>
        <v>0</v>
      </c>
      <c r="Q362" s="196">
        <v>0.00368</v>
      </c>
      <c r="R362" s="196">
        <f>Q362*H362</f>
        <v>0.45487376</v>
      </c>
      <c r="S362" s="196">
        <v>0</v>
      </c>
      <c r="T362" s="197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98" t="s">
        <v>440</v>
      </c>
      <c r="AT362" s="198" t="s">
        <v>345</v>
      </c>
      <c r="AU362" s="198" t="s">
        <v>85</v>
      </c>
      <c r="AY362" s="15" t="s">
        <v>166</v>
      </c>
      <c r="BE362" s="199">
        <f>IF(N362="základní",J362,0)</f>
        <v>0</v>
      </c>
      <c r="BF362" s="199">
        <f>IF(N362="snížená",J362,0)</f>
        <v>0</v>
      </c>
      <c r="BG362" s="199">
        <f>IF(N362="zákl. přenesená",J362,0)</f>
        <v>0</v>
      </c>
      <c r="BH362" s="199">
        <f>IF(N362="sníž. přenesená",J362,0)</f>
        <v>0</v>
      </c>
      <c r="BI362" s="199">
        <f>IF(N362="nulová",J362,0)</f>
        <v>0</v>
      </c>
      <c r="BJ362" s="15" t="s">
        <v>83</v>
      </c>
      <c r="BK362" s="199">
        <f>ROUND(I362*H362,2)</f>
        <v>0</v>
      </c>
      <c r="BL362" s="15" t="s">
        <v>183</v>
      </c>
      <c r="BM362" s="198" t="s">
        <v>1312</v>
      </c>
    </row>
    <row r="363" spans="2:51" s="13" customFormat="1" ht="11.25">
      <c r="B363" s="200"/>
      <c r="C363" s="201"/>
      <c r="D363" s="202" t="s">
        <v>178</v>
      </c>
      <c r="E363" s="201"/>
      <c r="F363" s="204" t="s">
        <v>1499</v>
      </c>
      <c r="G363" s="201"/>
      <c r="H363" s="205">
        <v>123.607</v>
      </c>
      <c r="I363" s="206"/>
      <c r="J363" s="201"/>
      <c r="K363" s="201"/>
      <c r="L363" s="207"/>
      <c r="M363" s="208"/>
      <c r="N363" s="209"/>
      <c r="O363" s="209"/>
      <c r="P363" s="209"/>
      <c r="Q363" s="209"/>
      <c r="R363" s="209"/>
      <c r="S363" s="209"/>
      <c r="T363" s="210"/>
      <c r="AT363" s="211" t="s">
        <v>178</v>
      </c>
      <c r="AU363" s="211" t="s">
        <v>85</v>
      </c>
      <c r="AV363" s="13" t="s">
        <v>85</v>
      </c>
      <c r="AW363" s="13" t="s">
        <v>4</v>
      </c>
      <c r="AX363" s="13" t="s">
        <v>83</v>
      </c>
      <c r="AY363" s="211" t="s">
        <v>166</v>
      </c>
    </row>
    <row r="364" spans="1:65" s="2" customFormat="1" ht="16.5" customHeight="1">
      <c r="A364" s="32"/>
      <c r="B364" s="33"/>
      <c r="C364" s="187" t="s">
        <v>826</v>
      </c>
      <c r="D364" s="187" t="s">
        <v>167</v>
      </c>
      <c r="E364" s="188" t="s">
        <v>1500</v>
      </c>
      <c r="F364" s="189" t="s">
        <v>1501</v>
      </c>
      <c r="G364" s="190" t="s">
        <v>382</v>
      </c>
      <c r="H364" s="191">
        <v>109.35</v>
      </c>
      <c r="I364" s="192"/>
      <c r="J364" s="193">
        <f>ROUND(I364*H364,2)</f>
        <v>0</v>
      </c>
      <c r="K364" s="189" t="s">
        <v>274</v>
      </c>
      <c r="L364" s="37"/>
      <c r="M364" s="194" t="s">
        <v>1</v>
      </c>
      <c r="N364" s="195" t="s">
        <v>41</v>
      </c>
      <c r="O364" s="69"/>
      <c r="P364" s="196">
        <f>O364*H364</f>
        <v>0</v>
      </c>
      <c r="Q364" s="196">
        <v>1E-05</v>
      </c>
      <c r="R364" s="196">
        <f>Q364*H364</f>
        <v>0.0010935</v>
      </c>
      <c r="S364" s="196">
        <v>0</v>
      </c>
      <c r="T364" s="197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98" t="s">
        <v>183</v>
      </c>
      <c r="AT364" s="198" t="s">
        <v>167</v>
      </c>
      <c r="AU364" s="198" t="s">
        <v>85</v>
      </c>
      <c r="AY364" s="15" t="s">
        <v>166</v>
      </c>
      <c r="BE364" s="199">
        <f>IF(N364="základní",J364,0)</f>
        <v>0</v>
      </c>
      <c r="BF364" s="199">
        <f>IF(N364="snížená",J364,0)</f>
        <v>0</v>
      </c>
      <c r="BG364" s="199">
        <f>IF(N364="zákl. přenesená",J364,0)</f>
        <v>0</v>
      </c>
      <c r="BH364" s="199">
        <f>IF(N364="sníž. přenesená",J364,0)</f>
        <v>0</v>
      </c>
      <c r="BI364" s="199">
        <f>IF(N364="nulová",J364,0)</f>
        <v>0</v>
      </c>
      <c r="BJ364" s="15" t="s">
        <v>83</v>
      </c>
      <c r="BK364" s="199">
        <f>ROUND(I364*H364,2)</f>
        <v>0</v>
      </c>
      <c r="BL364" s="15" t="s">
        <v>183</v>
      </c>
      <c r="BM364" s="198" t="s">
        <v>1502</v>
      </c>
    </row>
    <row r="365" spans="2:51" s="13" customFormat="1" ht="11.25">
      <c r="B365" s="200"/>
      <c r="C365" s="201"/>
      <c r="D365" s="202" t="s">
        <v>178</v>
      </c>
      <c r="E365" s="203" t="s">
        <v>1</v>
      </c>
      <c r="F365" s="204" t="s">
        <v>1503</v>
      </c>
      <c r="G365" s="201"/>
      <c r="H365" s="205">
        <v>4.7</v>
      </c>
      <c r="I365" s="206"/>
      <c r="J365" s="201"/>
      <c r="K365" s="201"/>
      <c r="L365" s="207"/>
      <c r="M365" s="208"/>
      <c r="N365" s="209"/>
      <c r="O365" s="209"/>
      <c r="P365" s="209"/>
      <c r="Q365" s="209"/>
      <c r="R365" s="209"/>
      <c r="S365" s="209"/>
      <c r="T365" s="210"/>
      <c r="AT365" s="211" t="s">
        <v>178</v>
      </c>
      <c r="AU365" s="211" t="s">
        <v>85</v>
      </c>
      <c r="AV365" s="13" t="s">
        <v>85</v>
      </c>
      <c r="AW365" s="13" t="s">
        <v>32</v>
      </c>
      <c r="AX365" s="13" t="s">
        <v>76</v>
      </c>
      <c r="AY365" s="211" t="s">
        <v>166</v>
      </c>
    </row>
    <row r="366" spans="2:51" s="13" customFormat="1" ht="11.25">
      <c r="B366" s="200"/>
      <c r="C366" s="201"/>
      <c r="D366" s="202" t="s">
        <v>178</v>
      </c>
      <c r="E366" s="203" t="s">
        <v>1</v>
      </c>
      <c r="F366" s="204" t="s">
        <v>1504</v>
      </c>
      <c r="G366" s="201"/>
      <c r="H366" s="205">
        <v>14.4</v>
      </c>
      <c r="I366" s="206"/>
      <c r="J366" s="201"/>
      <c r="K366" s="201"/>
      <c r="L366" s="207"/>
      <c r="M366" s="208"/>
      <c r="N366" s="209"/>
      <c r="O366" s="209"/>
      <c r="P366" s="209"/>
      <c r="Q366" s="209"/>
      <c r="R366" s="209"/>
      <c r="S366" s="209"/>
      <c r="T366" s="210"/>
      <c r="AT366" s="211" t="s">
        <v>178</v>
      </c>
      <c r="AU366" s="211" t="s">
        <v>85</v>
      </c>
      <c r="AV366" s="13" t="s">
        <v>85</v>
      </c>
      <c r="AW366" s="13" t="s">
        <v>32</v>
      </c>
      <c r="AX366" s="13" t="s">
        <v>76</v>
      </c>
      <c r="AY366" s="211" t="s">
        <v>166</v>
      </c>
    </row>
    <row r="367" spans="2:51" s="13" customFormat="1" ht="11.25">
      <c r="B367" s="200"/>
      <c r="C367" s="201"/>
      <c r="D367" s="202" t="s">
        <v>178</v>
      </c>
      <c r="E367" s="203" t="s">
        <v>1</v>
      </c>
      <c r="F367" s="204" t="s">
        <v>1505</v>
      </c>
      <c r="G367" s="201"/>
      <c r="H367" s="205">
        <v>17.7</v>
      </c>
      <c r="I367" s="206"/>
      <c r="J367" s="201"/>
      <c r="K367" s="201"/>
      <c r="L367" s="207"/>
      <c r="M367" s="208"/>
      <c r="N367" s="209"/>
      <c r="O367" s="209"/>
      <c r="P367" s="209"/>
      <c r="Q367" s="209"/>
      <c r="R367" s="209"/>
      <c r="S367" s="209"/>
      <c r="T367" s="210"/>
      <c r="AT367" s="211" t="s">
        <v>178</v>
      </c>
      <c r="AU367" s="211" t="s">
        <v>85</v>
      </c>
      <c r="AV367" s="13" t="s">
        <v>85</v>
      </c>
      <c r="AW367" s="13" t="s">
        <v>32</v>
      </c>
      <c r="AX367" s="13" t="s">
        <v>76</v>
      </c>
      <c r="AY367" s="211" t="s">
        <v>166</v>
      </c>
    </row>
    <row r="368" spans="2:51" s="13" customFormat="1" ht="11.25">
      <c r="B368" s="200"/>
      <c r="C368" s="201"/>
      <c r="D368" s="202" t="s">
        <v>178</v>
      </c>
      <c r="E368" s="203" t="s">
        <v>1</v>
      </c>
      <c r="F368" s="204" t="s">
        <v>1506</v>
      </c>
      <c r="G368" s="201"/>
      <c r="H368" s="205">
        <v>1.66</v>
      </c>
      <c r="I368" s="206"/>
      <c r="J368" s="201"/>
      <c r="K368" s="201"/>
      <c r="L368" s="207"/>
      <c r="M368" s="208"/>
      <c r="N368" s="209"/>
      <c r="O368" s="209"/>
      <c r="P368" s="209"/>
      <c r="Q368" s="209"/>
      <c r="R368" s="209"/>
      <c r="S368" s="209"/>
      <c r="T368" s="210"/>
      <c r="AT368" s="211" t="s">
        <v>178</v>
      </c>
      <c r="AU368" s="211" t="s">
        <v>85</v>
      </c>
      <c r="AV368" s="13" t="s">
        <v>85</v>
      </c>
      <c r="AW368" s="13" t="s">
        <v>32</v>
      </c>
      <c r="AX368" s="13" t="s">
        <v>76</v>
      </c>
      <c r="AY368" s="211" t="s">
        <v>166</v>
      </c>
    </row>
    <row r="369" spans="2:51" s="13" customFormat="1" ht="11.25">
      <c r="B369" s="200"/>
      <c r="C369" s="201"/>
      <c r="D369" s="202" t="s">
        <v>178</v>
      </c>
      <c r="E369" s="203" t="s">
        <v>1</v>
      </c>
      <c r="F369" s="204" t="s">
        <v>1507</v>
      </c>
      <c r="G369" s="201"/>
      <c r="H369" s="205">
        <v>16.6</v>
      </c>
      <c r="I369" s="206"/>
      <c r="J369" s="201"/>
      <c r="K369" s="201"/>
      <c r="L369" s="207"/>
      <c r="M369" s="208"/>
      <c r="N369" s="209"/>
      <c r="O369" s="209"/>
      <c r="P369" s="209"/>
      <c r="Q369" s="209"/>
      <c r="R369" s="209"/>
      <c r="S369" s="209"/>
      <c r="T369" s="210"/>
      <c r="AT369" s="211" t="s">
        <v>178</v>
      </c>
      <c r="AU369" s="211" t="s">
        <v>85</v>
      </c>
      <c r="AV369" s="13" t="s">
        <v>85</v>
      </c>
      <c r="AW369" s="13" t="s">
        <v>32</v>
      </c>
      <c r="AX369" s="13" t="s">
        <v>76</v>
      </c>
      <c r="AY369" s="211" t="s">
        <v>166</v>
      </c>
    </row>
    <row r="370" spans="2:51" s="13" customFormat="1" ht="11.25">
      <c r="B370" s="200"/>
      <c r="C370" s="201"/>
      <c r="D370" s="202" t="s">
        <v>178</v>
      </c>
      <c r="E370" s="203" t="s">
        <v>1</v>
      </c>
      <c r="F370" s="204" t="s">
        <v>1508</v>
      </c>
      <c r="G370" s="201"/>
      <c r="H370" s="205">
        <v>4.2</v>
      </c>
      <c r="I370" s="206"/>
      <c r="J370" s="201"/>
      <c r="K370" s="201"/>
      <c r="L370" s="207"/>
      <c r="M370" s="208"/>
      <c r="N370" s="209"/>
      <c r="O370" s="209"/>
      <c r="P370" s="209"/>
      <c r="Q370" s="209"/>
      <c r="R370" s="209"/>
      <c r="S370" s="209"/>
      <c r="T370" s="210"/>
      <c r="AT370" s="211" t="s">
        <v>178</v>
      </c>
      <c r="AU370" s="211" t="s">
        <v>85</v>
      </c>
      <c r="AV370" s="13" t="s">
        <v>85</v>
      </c>
      <c r="AW370" s="13" t="s">
        <v>32</v>
      </c>
      <c r="AX370" s="13" t="s">
        <v>76</v>
      </c>
      <c r="AY370" s="211" t="s">
        <v>166</v>
      </c>
    </row>
    <row r="371" spans="2:51" s="13" customFormat="1" ht="11.25">
      <c r="B371" s="200"/>
      <c r="C371" s="201"/>
      <c r="D371" s="202" t="s">
        <v>178</v>
      </c>
      <c r="E371" s="203" t="s">
        <v>1</v>
      </c>
      <c r="F371" s="204" t="s">
        <v>1509</v>
      </c>
      <c r="G371" s="201"/>
      <c r="H371" s="205">
        <v>17.99</v>
      </c>
      <c r="I371" s="206"/>
      <c r="J371" s="201"/>
      <c r="K371" s="201"/>
      <c r="L371" s="207"/>
      <c r="M371" s="208"/>
      <c r="N371" s="209"/>
      <c r="O371" s="209"/>
      <c r="P371" s="209"/>
      <c r="Q371" s="209"/>
      <c r="R371" s="209"/>
      <c r="S371" s="209"/>
      <c r="T371" s="210"/>
      <c r="AT371" s="211" t="s">
        <v>178</v>
      </c>
      <c r="AU371" s="211" t="s">
        <v>85</v>
      </c>
      <c r="AV371" s="13" t="s">
        <v>85</v>
      </c>
      <c r="AW371" s="13" t="s">
        <v>32</v>
      </c>
      <c r="AX371" s="13" t="s">
        <v>76</v>
      </c>
      <c r="AY371" s="211" t="s">
        <v>166</v>
      </c>
    </row>
    <row r="372" spans="2:51" s="13" customFormat="1" ht="11.25">
      <c r="B372" s="200"/>
      <c r="C372" s="201"/>
      <c r="D372" s="202" t="s">
        <v>178</v>
      </c>
      <c r="E372" s="203" t="s">
        <v>1</v>
      </c>
      <c r="F372" s="204" t="s">
        <v>1510</v>
      </c>
      <c r="G372" s="201"/>
      <c r="H372" s="205">
        <v>5.6</v>
      </c>
      <c r="I372" s="206"/>
      <c r="J372" s="201"/>
      <c r="K372" s="201"/>
      <c r="L372" s="207"/>
      <c r="M372" s="208"/>
      <c r="N372" s="209"/>
      <c r="O372" s="209"/>
      <c r="P372" s="209"/>
      <c r="Q372" s="209"/>
      <c r="R372" s="209"/>
      <c r="S372" s="209"/>
      <c r="T372" s="210"/>
      <c r="AT372" s="211" t="s">
        <v>178</v>
      </c>
      <c r="AU372" s="211" t="s">
        <v>85</v>
      </c>
      <c r="AV372" s="13" t="s">
        <v>85</v>
      </c>
      <c r="AW372" s="13" t="s">
        <v>32</v>
      </c>
      <c r="AX372" s="13" t="s">
        <v>76</v>
      </c>
      <c r="AY372" s="211" t="s">
        <v>166</v>
      </c>
    </row>
    <row r="373" spans="2:51" s="13" customFormat="1" ht="11.25">
      <c r="B373" s="200"/>
      <c r="C373" s="201"/>
      <c r="D373" s="202" t="s">
        <v>178</v>
      </c>
      <c r="E373" s="203" t="s">
        <v>1</v>
      </c>
      <c r="F373" s="204" t="s">
        <v>1511</v>
      </c>
      <c r="G373" s="201"/>
      <c r="H373" s="205">
        <v>16.6</v>
      </c>
      <c r="I373" s="206"/>
      <c r="J373" s="201"/>
      <c r="K373" s="201"/>
      <c r="L373" s="207"/>
      <c r="M373" s="208"/>
      <c r="N373" s="209"/>
      <c r="O373" s="209"/>
      <c r="P373" s="209"/>
      <c r="Q373" s="209"/>
      <c r="R373" s="209"/>
      <c r="S373" s="209"/>
      <c r="T373" s="210"/>
      <c r="AT373" s="211" t="s">
        <v>178</v>
      </c>
      <c r="AU373" s="211" t="s">
        <v>85</v>
      </c>
      <c r="AV373" s="13" t="s">
        <v>85</v>
      </c>
      <c r="AW373" s="13" t="s">
        <v>32</v>
      </c>
      <c r="AX373" s="13" t="s">
        <v>76</v>
      </c>
      <c r="AY373" s="211" t="s">
        <v>166</v>
      </c>
    </row>
    <row r="374" spans="2:51" s="13" customFormat="1" ht="11.25">
      <c r="B374" s="200"/>
      <c r="C374" s="201"/>
      <c r="D374" s="202" t="s">
        <v>178</v>
      </c>
      <c r="E374" s="203" t="s">
        <v>1</v>
      </c>
      <c r="F374" s="204" t="s">
        <v>1512</v>
      </c>
      <c r="G374" s="201"/>
      <c r="H374" s="205">
        <v>9.9</v>
      </c>
      <c r="I374" s="206"/>
      <c r="J374" s="201"/>
      <c r="K374" s="201"/>
      <c r="L374" s="207"/>
      <c r="M374" s="208"/>
      <c r="N374" s="209"/>
      <c r="O374" s="209"/>
      <c r="P374" s="209"/>
      <c r="Q374" s="209"/>
      <c r="R374" s="209"/>
      <c r="S374" s="209"/>
      <c r="T374" s="210"/>
      <c r="AT374" s="211" t="s">
        <v>178</v>
      </c>
      <c r="AU374" s="211" t="s">
        <v>85</v>
      </c>
      <c r="AV374" s="13" t="s">
        <v>85</v>
      </c>
      <c r="AW374" s="13" t="s">
        <v>32</v>
      </c>
      <c r="AX374" s="13" t="s">
        <v>76</v>
      </c>
      <c r="AY374" s="211" t="s">
        <v>166</v>
      </c>
    </row>
    <row r="375" spans="1:65" s="2" customFormat="1" ht="16.5" customHeight="1">
      <c r="A375" s="32"/>
      <c r="B375" s="33"/>
      <c r="C375" s="219" t="s">
        <v>830</v>
      </c>
      <c r="D375" s="219" t="s">
        <v>345</v>
      </c>
      <c r="E375" s="220" t="s">
        <v>1513</v>
      </c>
      <c r="F375" s="221" t="s">
        <v>1514</v>
      </c>
      <c r="G375" s="222" t="s">
        <v>382</v>
      </c>
      <c r="H375" s="223">
        <v>111.537</v>
      </c>
      <c r="I375" s="224"/>
      <c r="J375" s="225">
        <f>ROUND(I375*H375,2)</f>
        <v>0</v>
      </c>
      <c r="K375" s="221" t="s">
        <v>274</v>
      </c>
      <c r="L375" s="226"/>
      <c r="M375" s="227" t="s">
        <v>1</v>
      </c>
      <c r="N375" s="228" t="s">
        <v>41</v>
      </c>
      <c r="O375" s="69"/>
      <c r="P375" s="196">
        <f>O375*H375</f>
        <v>0</v>
      </c>
      <c r="Q375" s="196">
        <v>0.0002</v>
      </c>
      <c r="R375" s="196">
        <f>Q375*H375</f>
        <v>0.0223074</v>
      </c>
      <c r="S375" s="196">
        <v>0</v>
      </c>
      <c r="T375" s="197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98" t="s">
        <v>440</v>
      </c>
      <c r="AT375" s="198" t="s">
        <v>345</v>
      </c>
      <c r="AU375" s="198" t="s">
        <v>85</v>
      </c>
      <c r="AY375" s="15" t="s">
        <v>166</v>
      </c>
      <c r="BE375" s="199">
        <f>IF(N375="základní",J375,0)</f>
        <v>0</v>
      </c>
      <c r="BF375" s="199">
        <f>IF(N375="snížená",J375,0)</f>
        <v>0</v>
      </c>
      <c r="BG375" s="199">
        <f>IF(N375="zákl. přenesená",J375,0)</f>
        <v>0</v>
      </c>
      <c r="BH375" s="199">
        <f>IF(N375="sníž. přenesená",J375,0)</f>
        <v>0</v>
      </c>
      <c r="BI375" s="199">
        <f>IF(N375="nulová",J375,0)</f>
        <v>0</v>
      </c>
      <c r="BJ375" s="15" t="s">
        <v>83</v>
      </c>
      <c r="BK375" s="199">
        <f>ROUND(I375*H375,2)</f>
        <v>0</v>
      </c>
      <c r="BL375" s="15" t="s">
        <v>183</v>
      </c>
      <c r="BM375" s="198" t="s">
        <v>1515</v>
      </c>
    </row>
    <row r="376" spans="2:51" s="13" customFormat="1" ht="11.25">
      <c r="B376" s="200"/>
      <c r="C376" s="201"/>
      <c r="D376" s="202" t="s">
        <v>178</v>
      </c>
      <c r="E376" s="201"/>
      <c r="F376" s="204" t="s">
        <v>1516</v>
      </c>
      <c r="G376" s="201"/>
      <c r="H376" s="205">
        <v>111.537</v>
      </c>
      <c r="I376" s="206"/>
      <c r="J376" s="201"/>
      <c r="K376" s="201"/>
      <c r="L376" s="207"/>
      <c r="M376" s="208"/>
      <c r="N376" s="209"/>
      <c r="O376" s="209"/>
      <c r="P376" s="209"/>
      <c r="Q376" s="209"/>
      <c r="R376" s="209"/>
      <c r="S376" s="209"/>
      <c r="T376" s="210"/>
      <c r="AT376" s="211" t="s">
        <v>178</v>
      </c>
      <c r="AU376" s="211" t="s">
        <v>85</v>
      </c>
      <c r="AV376" s="13" t="s">
        <v>85</v>
      </c>
      <c r="AW376" s="13" t="s">
        <v>4</v>
      </c>
      <c r="AX376" s="13" t="s">
        <v>83</v>
      </c>
      <c r="AY376" s="211" t="s">
        <v>166</v>
      </c>
    </row>
    <row r="377" spans="1:65" s="2" customFormat="1" ht="24.2" customHeight="1">
      <c r="A377" s="32"/>
      <c r="B377" s="33"/>
      <c r="C377" s="187" t="s">
        <v>834</v>
      </c>
      <c r="D377" s="187" t="s">
        <v>167</v>
      </c>
      <c r="E377" s="188" t="s">
        <v>1314</v>
      </c>
      <c r="F377" s="189" t="s">
        <v>1315</v>
      </c>
      <c r="G377" s="190" t="s">
        <v>697</v>
      </c>
      <c r="H377" s="229"/>
      <c r="I377" s="192"/>
      <c r="J377" s="193">
        <f>ROUND(I377*H377,2)</f>
        <v>0</v>
      </c>
      <c r="K377" s="189" t="s">
        <v>274</v>
      </c>
      <c r="L377" s="37"/>
      <c r="M377" s="194" t="s">
        <v>1</v>
      </c>
      <c r="N377" s="195" t="s">
        <v>41</v>
      </c>
      <c r="O377" s="69"/>
      <c r="P377" s="196">
        <f>O377*H377</f>
        <v>0</v>
      </c>
      <c r="Q377" s="196">
        <v>0</v>
      </c>
      <c r="R377" s="196">
        <f>Q377*H377</f>
        <v>0</v>
      </c>
      <c r="S377" s="196">
        <v>0</v>
      </c>
      <c r="T377" s="197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98" t="s">
        <v>183</v>
      </c>
      <c r="AT377" s="198" t="s">
        <v>167</v>
      </c>
      <c r="AU377" s="198" t="s">
        <v>85</v>
      </c>
      <c r="AY377" s="15" t="s">
        <v>166</v>
      </c>
      <c r="BE377" s="199">
        <f>IF(N377="základní",J377,0)</f>
        <v>0</v>
      </c>
      <c r="BF377" s="199">
        <f>IF(N377="snížená",J377,0)</f>
        <v>0</v>
      </c>
      <c r="BG377" s="199">
        <f>IF(N377="zákl. přenesená",J377,0)</f>
        <v>0</v>
      </c>
      <c r="BH377" s="199">
        <f>IF(N377="sníž. přenesená",J377,0)</f>
        <v>0</v>
      </c>
      <c r="BI377" s="199">
        <f>IF(N377="nulová",J377,0)</f>
        <v>0</v>
      </c>
      <c r="BJ377" s="15" t="s">
        <v>83</v>
      </c>
      <c r="BK377" s="199">
        <f>ROUND(I377*H377,2)</f>
        <v>0</v>
      </c>
      <c r="BL377" s="15" t="s">
        <v>183</v>
      </c>
      <c r="BM377" s="198" t="s">
        <v>1517</v>
      </c>
    </row>
    <row r="378" spans="2:63" s="12" customFormat="1" ht="22.9" customHeight="1">
      <c r="B378" s="173"/>
      <c r="C378" s="174"/>
      <c r="D378" s="175" t="s">
        <v>75</v>
      </c>
      <c r="E378" s="212" t="s">
        <v>969</v>
      </c>
      <c r="F378" s="212" t="s">
        <v>970</v>
      </c>
      <c r="G378" s="174"/>
      <c r="H378" s="174"/>
      <c r="I378" s="177"/>
      <c r="J378" s="213">
        <f>BK378</f>
        <v>0</v>
      </c>
      <c r="K378" s="174"/>
      <c r="L378" s="179"/>
      <c r="M378" s="180"/>
      <c r="N378" s="181"/>
      <c r="O378" s="181"/>
      <c r="P378" s="182">
        <f>SUM(P379:P406)</f>
        <v>0</v>
      </c>
      <c r="Q378" s="181"/>
      <c r="R378" s="182">
        <f>SUM(R379:R406)</f>
        <v>1.7480456000000002</v>
      </c>
      <c r="S378" s="181"/>
      <c r="T378" s="183">
        <f>SUM(T379:T406)</f>
        <v>0</v>
      </c>
      <c r="AR378" s="184" t="s">
        <v>85</v>
      </c>
      <c r="AT378" s="185" t="s">
        <v>75</v>
      </c>
      <c r="AU378" s="185" t="s">
        <v>83</v>
      </c>
      <c r="AY378" s="184" t="s">
        <v>166</v>
      </c>
      <c r="BK378" s="186">
        <f>SUM(BK379:BK406)</f>
        <v>0</v>
      </c>
    </row>
    <row r="379" spans="1:65" s="2" customFormat="1" ht="24.2" customHeight="1">
      <c r="A379" s="32"/>
      <c r="B379" s="33"/>
      <c r="C379" s="187" t="s">
        <v>838</v>
      </c>
      <c r="D379" s="187" t="s">
        <v>167</v>
      </c>
      <c r="E379" s="188" t="s">
        <v>972</v>
      </c>
      <c r="F379" s="189" t="s">
        <v>973</v>
      </c>
      <c r="G379" s="190" t="s">
        <v>297</v>
      </c>
      <c r="H379" s="191">
        <v>90.77</v>
      </c>
      <c r="I379" s="192"/>
      <c r="J379" s="193">
        <f>ROUND(I379*H379,2)</f>
        <v>0</v>
      </c>
      <c r="K379" s="189" t="s">
        <v>274</v>
      </c>
      <c r="L379" s="37"/>
      <c r="M379" s="194" t="s">
        <v>1</v>
      </c>
      <c r="N379" s="195" t="s">
        <v>41</v>
      </c>
      <c r="O379" s="69"/>
      <c r="P379" s="196">
        <f>O379*H379</f>
        <v>0</v>
      </c>
      <c r="Q379" s="196">
        <v>0.0052</v>
      </c>
      <c r="R379" s="196">
        <f>Q379*H379</f>
        <v>0.472004</v>
      </c>
      <c r="S379" s="196">
        <v>0</v>
      </c>
      <c r="T379" s="197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98" t="s">
        <v>183</v>
      </c>
      <c r="AT379" s="198" t="s">
        <v>167</v>
      </c>
      <c r="AU379" s="198" t="s">
        <v>85</v>
      </c>
      <c r="AY379" s="15" t="s">
        <v>166</v>
      </c>
      <c r="BE379" s="199">
        <f>IF(N379="základní",J379,0)</f>
        <v>0</v>
      </c>
      <c r="BF379" s="199">
        <f>IF(N379="snížená",J379,0)</f>
        <v>0</v>
      </c>
      <c r="BG379" s="199">
        <f>IF(N379="zákl. přenesená",J379,0)</f>
        <v>0</v>
      </c>
      <c r="BH379" s="199">
        <f>IF(N379="sníž. přenesená",J379,0)</f>
        <v>0</v>
      </c>
      <c r="BI379" s="199">
        <f>IF(N379="nulová",J379,0)</f>
        <v>0</v>
      </c>
      <c r="BJ379" s="15" t="s">
        <v>83</v>
      </c>
      <c r="BK379" s="199">
        <f>ROUND(I379*H379,2)</f>
        <v>0</v>
      </c>
      <c r="BL379" s="15" t="s">
        <v>183</v>
      </c>
      <c r="BM379" s="198" t="s">
        <v>974</v>
      </c>
    </row>
    <row r="380" spans="2:51" s="13" customFormat="1" ht="11.25">
      <c r="B380" s="200"/>
      <c r="C380" s="201"/>
      <c r="D380" s="202" t="s">
        <v>178</v>
      </c>
      <c r="E380" s="203" t="s">
        <v>1</v>
      </c>
      <c r="F380" s="204" t="s">
        <v>1518</v>
      </c>
      <c r="G380" s="201"/>
      <c r="H380" s="205">
        <v>18.72</v>
      </c>
      <c r="I380" s="206"/>
      <c r="J380" s="201"/>
      <c r="K380" s="201"/>
      <c r="L380" s="207"/>
      <c r="M380" s="208"/>
      <c r="N380" s="209"/>
      <c r="O380" s="209"/>
      <c r="P380" s="209"/>
      <c r="Q380" s="209"/>
      <c r="R380" s="209"/>
      <c r="S380" s="209"/>
      <c r="T380" s="210"/>
      <c r="AT380" s="211" t="s">
        <v>178</v>
      </c>
      <c r="AU380" s="211" t="s">
        <v>85</v>
      </c>
      <c r="AV380" s="13" t="s">
        <v>85</v>
      </c>
      <c r="AW380" s="13" t="s">
        <v>32</v>
      </c>
      <c r="AX380" s="13" t="s">
        <v>76</v>
      </c>
      <c r="AY380" s="211" t="s">
        <v>166</v>
      </c>
    </row>
    <row r="381" spans="2:51" s="13" customFormat="1" ht="11.25">
      <c r="B381" s="200"/>
      <c r="C381" s="201"/>
      <c r="D381" s="202" t="s">
        <v>178</v>
      </c>
      <c r="E381" s="203" t="s">
        <v>1</v>
      </c>
      <c r="F381" s="204" t="s">
        <v>1519</v>
      </c>
      <c r="G381" s="201"/>
      <c r="H381" s="205">
        <v>15.6</v>
      </c>
      <c r="I381" s="206"/>
      <c r="J381" s="201"/>
      <c r="K381" s="201"/>
      <c r="L381" s="207"/>
      <c r="M381" s="208"/>
      <c r="N381" s="209"/>
      <c r="O381" s="209"/>
      <c r="P381" s="209"/>
      <c r="Q381" s="209"/>
      <c r="R381" s="209"/>
      <c r="S381" s="209"/>
      <c r="T381" s="210"/>
      <c r="AT381" s="211" t="s">
        <v>178</v>
      </c>
      <c r="AU381" s="211" t="s">
        <v>85</v>
      </c>
      <c r="AV381" s="13" t="s">
        <v>85</v>
      </c>
      <c r="AW381" s="13" t="s">
        <v>32</v>
      </c>
      <c r="AX381" s="13" t="s">
        <v>76</v>
      </c>
      <c r="AY381" s="211" t="s">
        <v>166</v>
      </c>
    </row>
    <row r="382" spans="2:51" s="13" customFormat="1" ht="11.25">
      <c r="B382" s="200"/>
      <c r="C382" s="201"/>
      <c r="D382" s="202" t="s">
        <v>178</v>
      </c>
      <c r="E382" s="203" t="s">
        <v>1</v>
      </c>
      <c r="F382" s="204" t="s">
        <v>1520</v>
      </c>
      <c r="G382" s="201"/>
      <c r="H382" s="205">
        <v>16.6</v>
      </c>
      <c r="I382" s="206"/>
      <c r="J382" s="201"/>
      <c r="K382" s="201"/>
      <c r="L382" s="207"/>
      <c r="M382" s="208"/>
      <c r="N382" s="209"/>
      <c r="O382" s="209"/>
      <c r="P382" s="209"/>
      <c r="Q382" s="209"/>
      <c r="R382" s="209"/>
      <c r="S382" s="209"/>
      <c r="T382" s="210"/>
      <c r="AT382" s="211" t="s">
        <v>178</v>
      </c>
      <c r="AU382" s="211" t="s">
        <v>85</v>
      </c>
      <c r="AV382" s="13" t="s">
        <v>85</v>
      </c>
      <c r="AW382" s="13" t="s">
        <v>32</v>
      </c>
      <c r="AX382" s="13" t="s">
        <v>76</v>
      </c>
      <c r="AY382" s="211" t="s">
        <v>166</v>
      </c>
    </row>
    <row r="383" spans="2:51" s="13" customFormat="1" ht="11.25">
      <c r="B383" s="200"/>
      <c r="C383" s="201"/>
      <c r="D383" s="202" t="s">
        <v>178</v>
      </c>
      <c r="E383" s="203" t="s">
        <v>1</v>
      </c>
      <c r="F383" s="204" t="s">
        <v>1521</v>
      </c>
      <c r="G383" s="201"/>
      <c r="H383" s="205">
        <v>9.6</v>
      </c>
      <c r="I383" s="206"/>
      <c r="J383" s="201"/>
      <c r="K383" s="201"/>
      <c r="L383" s="207"/>
      <c r="M383" s="208"/>
      <c r="N383" s="209"/>
      <c r="O383" s="209"/>
      <c r="P383" s="209"/>
      <c r="Q383" s="209"/>
      <c r="R383" s="209"/>
      <c r="S383" s="209"/>
      <c r="T383" s="210"/>
      <c r="AT383" s="211" t="s">
        <v>178</v>
      </c>
      <c r="AU383" s="211" t="s">
        <v>85</v>
      </c>
      <c r="AV383" s="13" t="s">
        <v>85</v>
      </c>
      <c r="AW383" s="13" t="s">
        <v>32</v>
      </c>
      <c r="AX383" s="13" t="s">
        <v>76</v>
      </c>
      <c r="AY383" s="211" t="s">
        <v>166</v>
      </c>
    </row>
    <row r="384" spans="2:51" s="13" customFormat="1" ht="11.25">
      <c r="B384" s="200"/>
      <c r="C384" s="201"/>
      <c r="D384" s="202" t="s">
        <v>178</v>
      </c>
      <c r="E384" s="203" t="s">
        <v>1</v>
      </c>
      <c r="F384" s="204" t="s">
        <v>1522</v>
      </c>
      <c r="G384" s="201"/>
      <c r="H384" s="205">
        <v>9.4</v>
      </c>
      <c r="I384" s="206"/>
      <c r="J384" s="201"/>
      <c r="K384" s="201"/>
      <c r="L384" s="207"/>
      <c r="M384" s="208"/>
      <c r="N384" s="209"/>
      <c r="O384" s="209"/>
      <c r="P384" s="209"/>
      <c r="Q384" s="209"/>
      <c r="R384" s="209"/>
      <c r="S384" s="209"/>
      <c r="T384" s="210"/>
      <c r="AT384" s="211" t="s">
        <v>178</v>
      </c>
      <c r="AU384" s="211" t="s">
        <v>85</v>
      </c>
      <c r="AV384" s="13" t="s">
        <v>85</v>
      </c>
      <c r="AW384" s="13" t="s">
        <v>32</v>
      </c>
      <c r="AX384" s="13" t="s">
        <v>76</v>
      </c>
      <c r="AY384" s="211" t="s">
        <v>166</v>
      </c>
    </row>
    <row r="385" spans="2:51" s="13" customFormat="1" ht="11.25">
      <c r="B385" s="200"/>
      <c r="C385" s="201"/>
      <c r="D385" s="202" t="s">
        <v>178</v>
      </c>
      <c r="E385" s="203" t="s">
        <v>1</v>
      </c>
      <c r="F385" s="204" t="s">
        <v>1523</v>
      </c>
      <c r="G385" s="201"/>
      <c r="H385" s="205">
        <v>6.15</v>
      </c>
      <c r="I385" s="206"/>
      <c r="J385" s="201"/>
      <c r="K385" s="201"/>
      <c r="L385" s="207"/>
      <c r="M385" s="208"/>
      <c r="N385" s="209"/>
      <c r="O385" s="209"/>
      <c r="P385" s="209"/>
      <c r="Q385" s="209"/>
      <c r="R385" s="209"/>
      <c r="S385" s="209"/>
      <c r="T385" s="210"/>
      <c r="AT385" s="211" t="s">
        <v>178</v>
      </c>
      <c r="AU385" s="211" t="s">
        <v>85</v>
      </c>
      <c r="AV385" s="13" t="s">
        <v>85</v>
      </c>
      <c r="AW385" s="13" t="s">
        <v>32</v>
      </c>
      <c r="AX385" s="13" t="s">
        <v>76</v>
      </c>
      <c r="AY385" s="211" t="s">
        <v>166</v>
      </c>
    </row>
    <row r="386" spans="2:51" s="13" customFormat="1" ht="11.25">
      <c r="B386" s="200"/>
      <c r="C386" s="201"/>
      <c r="D386" s="202" t="s">
        <v>178</v>
      </c>
      <c r="E386" s="203" t="s">
        <v>1</v>
      </c>
      <c r="F386" s="204" t="s">
        <v>1524</v>
      </c>
      <c r="G386" s="201"/>
      <c r="H386" s="205">
        <v>4.5</v>
      </c>
      <c r="I386" s="206"/>
      <c r="J386" s="201"/>
      <c r="K386" s="201"/>
      <c r="L386" s="207"/>
      <c r="M386" s="208"/>
      <c r="N386" s="209"/>
      <c r="O386" s="209"/>
      <c r="P386" s="209"/>
      <c r="Q386" s="209"/>
      <c r="R386" s="209"/>
      <c r="S386" s="209"/>
      <c r="T386" s="210"/>
      <c r="AT386" s="211" t="s">
        <v>178</v>
      </c>
      <c r="AU386" s="211" t="s">
        <v>85</v>
      </c>
      <c r="AV386" s="13" t="s">
        <v>85</v>
      </c>
      <c r="AW386" s="13" t="s">
        <v>32</v>
      </c>
      <c r="AX386" s="13" t="s">
        <v>76</v>
      </c>
      <c r="AY386" s="211" t="s">
        <v>166</v>
      </c>
    </row>
    <row r="387" spans="2:51" s="13" customFormat="1" ht="11.25">
      <c r="B387" s="200"/>
      <c r="C387" s="201"/>
      <c r="D387" s="202" t="s">
        <v>178</v>
      </c>
      <c r="E387" s="203" t="s">
        <v>1</v>
      </c>
      <c r="F387" s="204" t="s">
        <v>1525</v>
      </c>
      <c r="G387" s="201"/>
      <c r="H387" s="205">
        <v>5.85</v>
      </c>
      <c r="I387" s="206"/>
      <c r="J387" s="201"/>
      <c r="K387" s="201"/>
      <c r="L387" s="207"/>
      <c r="M387" s="208"/>
      <c r="N387" s="209"/>
      <c r="O387" s="209"/>
      <c r="P387" s="209"/>
      <c r="Q387" s="209"/>
      <c r="R387" s="209"/>
      <c r="S387" s="209"/>
      <c r="T387" s="210"/>
      <c r="AT387" s="211" t="s">
        <v>178</v>
      </c>
      <c r="AU387" s="211" t="s">
        <v>85</v>
      </c>
      <c r="AV387" s="13" t="s">
        <v>85</v>
      </c>
      <c r="AW387" s="13" t="s">
        <v>32</v>
      </c>
      <c r="AX387" s="13" t="s">
        <v>76</v>
      </c>
      <c r="AY387" s="211" t="s">
        <v>166</v>
      </c>
    </row>
    <row r="388" spans="2:51" s="13" customFormat="1" ht="11.25">
      <c r="B388" s="200"/>
      <c r="C388" s="201"/>
      <c r="D388" s="202" t="s">
        <v>178</v>
      </c>
      <c r="E388" s="203" t="s">
        <v>1</v>
      </c>
      <c r="F388" s="204" t="s">
        <v>1526</v>
      </c>
      <c r="G388" s="201"/>
      <c r="H388" s="205">
        <v>4.35</v>
      </c>
      <c r="I388" s="206"/>
      <c r="J388" s="201"/>
      <c r="K388" s="201"/>
      <c r="L388" s="207"/>
      <c r="M388" s="208"/>
      <c r="N388" s="209"/>
      <c r="O388" s="209"/>
      <c r="P388" s="209"/>
      <c r="Q388" s="209"/>
      <c r="R388" s="209"/>
      <c r="S388" s="209"/>
      <c r="T388" s="210"/>
      <c r="AT388" s="211" t="s">
        <v>178</v>
      </c>
      <c r="AU388" s="211" t="s">
        <v>85</v>
      </c>
      <c r="AV388" s="13" t="s">
        <v>85</v>
      </c>
      <c r="AW388" s="13" t="s">
        <v>32</v>
      </c>
      <c r="AX388" s="13" t="s">
        <v>76</v>
      </c>
      <c r="AY388" s="211" t="s">
        <v>166</v>
      </c>
    </row>
    <row r="389" spans="1:65" s="2" customFormat="1" ht="16.5" customHeight="1">
      <c r="A389" s="32"/>
      <c r="B389" s="33"/>
      <c r="C389" s="219" t="s">
        <v>92</v>
      </c>
      <c r="D389" s="219" t="s">
        <v>345</v>
      </c>
      <c r="E389" s="220" t="s">
        <v>991</v>
      </c>
      <c r="F389" s="221" t="s">
        <v>992</v>
      </c>
      <c r="G389" s="222" t="s">
        <v>297</v>
      </c>
      <c r="H389" s="223">
        <v>99.847</v>
      </c>
      <c r="I389" s="224"/>
      <c r="J389" s="225">
        <f>ROUND(I389*H389,2)</f>
        <v>0</v>
      </c>
      <c r="K389" s="221" t="s">
        <v>274</v>
      </c>
      <c r="L389" s="226"/>
      <c r="M389" s="227" t="s">
        <v>1</v>
      </c>
      <c r="N389" s="228" t="s">
        <v>41</v>
      </c>
      <c r="O389" s="69"/>
      <c r="P389" s="196">
        <f>O389*H389</f>
        <v>0</v>
      </c>
      <c r="Q389" s="196">
        <v>0.0126</v>
      </c>
      <c r="R389" s="196">
        <f>Q389*H389</f>
        <v>1.2580722</v>
      </c>
      <c r="S389" s="196">
        <v>0</v>
      </c>
      <c r="T389" s="197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98" t="s">
        <v>440</v>
      </c>
      <c r="AT389" s="198" t="s">
        <v>345</v>
      </c>
      <c r="AU389" s="198" t="s">
        <v>85</v>
      </c>
      <c r="AY389" s="15" t="s">
        <v>166</v>
      </c>
      <c r="BE389" s="199">
        <f>IF(N389="základní",J389,0)</f>
        <v>0</v>
      </c>
      <c r="BF389" s="199">
        <f>IF(N389="snížená",J389,0)</f>
        <v>0</v>
      </c>
      <c r="BG389" s="199">
        <f>IF(N389="zákl. přenesená",J389,0)</f>
        <v>0</v>
      </c>
      <c r="BH389" s="199">
        <f>IF(N389="sníž. přenesená",J389,0)</f>
        <v>0</v>
      </c>
      <c r="BI389" s="199">
        <f>IF(N389="nulová",J389,0)</f>
        <v>0</v>
      </c>
      <c r="BJ389" s="15" t="s">
        <v>83</v>
      </c>
      <c r="BK389" s="199">
        <f>ROUND(I389*H389,2)</f>
        <v>0</v>
      </c>
      <c r="BL389" s="15" t="s">
        <v>183</v>
      </c>
      <c r="BM389" s="198" t="s">
        <v>993</v>
      </c>
    </row>
    <row r="390" spans="2:51" s="13" customFormat="1" ht="11.25">
      <c r="B390" s="200"/>
      <c r="C390" s="201"/>
      <c r="D390" s="202" t="s">
        <v>178</v>
      </c>
      <c r="E390" s="201"/>
      <c r="F390" s="204" t="s">
        <v>1527</v>
      </c>
      <c r="G390" s="201"/>
      <c r="H390" s="205">
        <v>99.847</v>
      </c>
      <c r="I390" s="206"/>
      <c r="J390" s="201"/>
      <c r="K390" s="201"/>
      <c r="L390" s="207"/>
      <c r="M390" s="208"/>
      <c r="N390" s="209"/>
      <c r="O390" s="209"/>
      <c r="P390" s="209"/>
      <c r="Q390" s="209"/>
      <c r="R390" s="209"/>
      <c r="S390" s="209"/>
      <c r="T390" s="210"/>
      <c r="AT390" s="211" t="s">
        <v>178</v>
      </c>
      <c r="AU390" s="211" t="s">
        <v>85</v>
      </c>
      <c r="AV390" s="13" t="s">
        <v>85</v>
      </c>
      <c r="AW390" s="13" t="s">
        <v>4</v>
      </c>
      <c r="AX390" s="13" t="s">
        <v>83</v>
      </c>
      <c r="AY390" s="211" t="s">
        <v>166</v>
      </c>
    </row>
    <row r="391" spans="1:65" s="2" customFormat="1" ht="24.2" customHeight="1">
      <c r="A391" s="32"/>
      <c r="B391" s="33"/>
      <c r="C391" s="187" t="s">
        <v>845</v>
      </c>
      <c r="D391" s="187" t="s">
        <v>167</v>
      </c>
      <c r="E391" s="188" t="s">
        <v>996</v>
      </c>
      <c r="F391" s="189" t="s">
        <v>997</v>
      </c>
      <c r="G391" s="190" t="s">
        <v>297</v>
      </c>
      <c r="H391" s="191">
        <v>90.77</v>
      </c>
      <c r="I391" s="192"/>
      <c r="J391" s="193">
        <f>ROUND(I391*H391,2)</f>
        <v>0</v>
      </c>
      <c r="K391" s="189" t="s">
        <v>274</v>
      </c>
      <c r="L391" s="37"/>
      <c r="M391" s="194" t="s">
        <v>1</v>
      </c>
      <c r="N391" s="195" t="s">
        <v>41</v>
      </c>
      <c r="O391" s="69"/>
      <c r="P391" s="196">
        <f>O391*H391</f>
        <v>0</v>
      </c>
      <c r="Q391" s="196">
        <v>0</v>
      </c>
      <c r="R391" s="196">
        <f>Q391*H391</f>
        <v>0</v>
      </c>
      <c r="S391" s="196">
        <v>0</v>
      </c>
      <c r="T391" s="197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98" t="s">
        <v>183</v>
      </c>
      <c r="AT391" s="198" t="s">
        <v>167</v>
      </c>
      <c r="AU391" s="198" t="s">
        <v>85</v>
      </c>
      <c r="AY391" s="15" t="s">
        <v>166</v>
      </c>
      <c r="BE391" s="199">
        <f>IF(N391="základní",J391,0)</f>
        <v>0</v>
      </c>
      <c r="BF391" s="199">
        <f>IF(N391="snížená",J391,0)</f>
        <v>0</v>
      </c>
      <c r="BG391" s="199">
        <f>IF(N391="zákl. přenesená",J391,0)</f>
        <v>0</v>
      </c>
      <c r="BH391" s="199">
        <f>IF(N391="sníž. přenesená",J391,0)</f>
        <v>0</v>
      </c>
      <c r="BI391" s="199">
        <f>IF(N391="nulová",J391,0)</f>
        <v>0</v>
      </c>
      <c r="BJ391" s="15" t="s">
        <v>83</v>
      </c>
      <c r="BK391" s="199">
        <f>ROUND(I391*H391,2)</f>
        <v>0</v>
      </c>
      <c r="BL391" s="15" t="s">
        <v>183</v>
      </c>
      <c r="BM391" s="198" t="s">
        <v>998</v>
      </c>
    </row>
    <row r="392" spans="1:65" s="2" customFormat="1" ht="16.5" customHeight="1">
      <c r="A392" s="32"/>
      <c r="B392" s="33"/>
      <c r="C392" s="187" t="s">
        <v>849</v>
      </c>
      <c r="D392" s="187" t="s">
        <v>167</v>
      </c>
      <c r="E392" s="188" t="s">
        <v>1000</v>
      </c>
      <c r="F392" s="189" t="s">
        <v>1001</v>
      </c>
      <c r="G392" s="190" t="s">
        <v>382</v>
      </c>
      <c r="H392" s="191">
        <v>8</v>
      </c>
      <c r="I392" s="192"/>
      <c r="J392" s="193">
        <f>ROUND(I392*H392,2)</f>
        <v>0</v>
      </c>
      <c r="K392" s="189" t="s">
        <v>1</v>
      </c>
      <c r="L392" s="37"/>
      <c r="M392" s="194" t="s">
        <v>1</v>
      </c>
      <c r="N392" s="195" t="s">
        <v>41</v>
      </c>
      <c r="O392" s="69"/>
      <c r="P392" s="196">
        <f>O392*H392</f>
        <v>0</v>
      </c>
      <c r="Q392" s="196">
        <v>0.00031</v>
      </c>
      <c r="R392" s="196">
        <f>Q392*H392</f>
        <v>0.00248</v>
      </c>
      <c r="S392" s="196">
        <v>0</v>
      </c>
      <c r="T392" s="197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98" t="s">
        <v>183</v>
      </c>
      <c r="AT392" s="198" t="s">
        <v>167</v>
      </c>
      <c r="AU392" s="198" t="s">
        <v>85</v>
      </c>
      <c r="AY392" s="15" t="s">
        <v>166</v>
      </c>
      <c r="BE392" s="199">
        <f>IF(N392="základní",J392,0)</f>
        <v>0</v>
      </c>
      <c r="BF392" s="199">
        <f>IF(N392="snížená",J392,0)</f>
        <v>0</v>
      </c>
      <c r="BG392" s="199">
        <f>IF(N392="zákl. přenesená",J392,0)</f>
        <v>0</v>
      </c>
      <c r="BH392" s="199">
        <f>IF(N392="sníž. přenesená",J392,0)</f>
        <v>0</v>
      </c>
      <c r="BI392" s="199">
        <f>IF(N392="nulová",J392,0)</f>
        <v>0</v>
      </c>
      <c r="BJ392" s="15" t="s">
        <v>83</v>
      </c>
      <c r="BK392" s="199">
        <f>ROUND(I392*H392,2)</f>
        <v>0</v>
      </c>
      <c r="BL392" s="15" t="s">
        <v>183</v>
      </c>
      <c r="BM392" s="198" t="s">
        <v>1002</v>
      </c>
    </row>
    <row r="393" spans="2:51" s="13" customFormat="1" ht="11.25">
      <c r="B393" s="200"/>
      <c r="C393" s="201"/>
      <c r="D393" s="202" t="s">
        <v>178</v>
      </c>
      <c r="E393" s="203" t="s">
        <v>1</v>
      </c>
      <c r="F393" s="204" t="s">
        <v>1528</v>
      </c>
      <c r="G393" s="201"/>
      <c r="H393" s="205">
        <v>8</v>
      </c>
      <c r="I393" s="206"/>
      <c r="J393" s="201"/>
      <c r="K393" s="201"/>
      <c r="L393" s="207"/>
      <c r="M393" s="208"/>
      <c r="N393" s="209"/>
      <c r="O393" s="209"/>
      <c r="P393" s="209"/>
      <c r="Q393" s="209"/>
      <c r="R393" s="209"/>
      <c r="S393" s="209"/>
      <c r="T393" s="210"/>
      <c r="AT393" s="211" t="s">
        <v>178</v>
      </c>
      <c r="AU393" s="211" t="s">
        <v>85</v>
      </c>
      <c r="AV393" s="13" t="s">
        <v>85</v>
      </c>
      <c r="AW393" s="13" t="s">
        <v>32</v>
      </c>
      <c r="AX393" s="13" t="s">
        <v>83</v>
      </c>
      <c r="AY393" s="211" t="s">
        <v>166</v>
      </c>
    </row>
    <row r="394" spans="1:65" s="2" customFormat="1" ht="21.75" customHeight="1">
      <c r="A394" s="32"/>
      <c r="B394" s="33"/>
      <c r="C394" s="187" t="s">
        <v>853</v>
      </c>
      <c r="D394" s="187" t="s">
        <v>167</v>
      </c>
      <c r="E394" s="188" t="s">
        <v>1005</v>
      </c>
      <c r="F394" s="189" t="s">
        <v>1006</v>
      </c>
      <c r="G394" s="190" t="s">
        <v>382</v>
      </c>
      <c r="H394" s="191">
        <v>48.86</v>
      </c>
      <c r="I394" s="192"/>
      <c r="J394" s="193">
        <f>ROUND(I394*H394,2)</f>
        <v>0</v>
      </c>
      <c r="K394" s="189" t="s">
        <v>1</v>
      </c>
      <c r="L394" s="37"/>
      <c r="M394" s="194" t="s">
        <v>1</v>
      </c>
      <c r="N394" s="195" t="s">
        <v>41</v>
      </c>
      <c r="O394" s="69"/>
      <c r="P394" s="196">
        <f>O394*H394</f>
        <v>0</v>
      </c>
      <c r="Q394" s="196">
        <v>0.00026</v>
      </c>
      <c r="R394" s="196">
        <f>Q394*H394</f>
        <v>0.012703599999999999</v>
      </c>
      <c r="S394" s="196">
        <v>0</v>
      </c>
      <c r="T394" s="197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98" t="s">
        <v>183</v>
      </c>
      <c r="AT394" s="198" t="s">
        <v>167</v>
      </c>
      <c r="AU394" s="198" t="s">
        <v>85</v>
      </c>
      <c r="AY394" s="15" t="s">
        <v>166</v>
      </c>
      <c r="BE394" s="199">
        <f>IF(N394="základní",J394,0)</f>
        <v>0</v>
      </c>
      <c r="BF394" s="199">
        <f>IF(N394="snížená",J394,0)</f>
        <v>0</v>
      </c>
      <c r="BG394" s="199">
        <f>IF(N394="zákl. přenesená",J394,0)</f>
        <v>0</v>
      </c>
      <c r="BH394" s="199">
        <f>IF(N394="sníž. přenesená",J394,0)</f>
        <v>0</v>
      </c>
      <c r="BI394" s="199">
        <f>IF(N394="nulová",J394,0)</f>
        <v>0</v>
      </c>
      <c r="BJ394" s="15" t="s">
        <v>83</v>
      </c>
      <c r="BK394" s="199">
        <f>ROUND(I394*H394,2)</f>
        <v>0</v>
      </c>
      <c r="BL394" s="15" t="s">
        <v>183</v>
      </c>
      <c r="BM394" s="198" t="s">
        <v>1007</v>
      </c>
    </row>
    <row r="395" spans="2:51" s="13" customFormat="1" ht="11.25">
      <c r="B395" s="200"/>
      <c r="C395" s="201"/>
      <c r="D395" s="202" t="s">
        <v>178</v>
      </c>
      <c r="E395" s="203" t="s">
        <v>1</v>
      </c>
      <c r="F395" s="204" t="s">
        <v>1529</v>
      </c>
      <c r="G395" s="201"/>
      <c r="H395" s="205">
        <v>9.36</v>
      </c>
      <c r="I395" s="206"/>
      <c r="J395" s="201"/>
      <c r="K395" s="201"/>
      <c r="L395" s="207"/>
      <c r="M395" s="208"/>
      <c r="N395" s="209"/>
      <c r="O395" s="209"/>
      <c r="P395" s="209"/>
      <c r="Q395" s="209"/>
      <c r="R395" s="209"/>
      <c r="S395" s="209"/>
      <c r="T395" s="210"/>
      <c r="AT395" s="211" t="s">
        <v>178</v>
      </c>
      <c r="AU395" s="211" t="s">
        <v>85</v>
      </c>
      <c r="AV395" s="13" t="s">
        <v>85</v>
      </c>
      <c r="AW395" s="13" t="s">
        <v>32</v>
      </c>
      <c r="AX395" s="13" t="s">
        <v>76</v>
      </c>
      <c r="AY395" s="211" t="s">
        <v>166</v>
      </c>
    </row>
    <row r="396" spans="2:51" s="13" customFormat="1" ht="11.25">
      <c r="B396" s="200"/>
      <c r="C396" s="201"/>
      <c r="D396" s="202" t="s">
        <v>178</v>
      </c>
      <c r="E396" s="203" t="s">
        <v>1</v>
      </c>
      <c r="F396" s="204" t="s">
        <v>1530</v>
      </c>
      <c r="G396" s="201"/>
      <c r="H396" s="205">
        <v>7.8</v>
      </c>
      <c r="I396" s="206"/>
      <c r="J396" s="201"/>
      <c r="K396" s="201"/>
      <c r="L396" s="207"/>
      <c r="M396" s="208"/>
      <c r="N396" s="209"/>
      <c r="O396" s="209"/>
      <c r="P396" s="209"/>
      <c r="Q396" s="209"/>
      <c r="R396" s="209"/>
      <c r="S396" s="209"/>
      <c r="T396" s="210"/>
      <c r="AT396" s="211" t="s">
        <v>178</v>
      </c>
      <c r="AU396" s="211" t="s">
        <v>85</v>
      </c>
      <c r="AV396" s="13" t="s">
        <v>85</v>
      </c>
      <c r="AW396" s="13" t="s">
        <v>32</v>
      </c>
      <c r="AX396" s="13" t="s">
        <v>76</v>
      </c>
      <c r="AY396" s="211" t="s">
        <v>166</v>
      </c>
    </row>
    <row r="397" spans="2:51" s="13" customFormat="1" ht="11.25">
      <c r="B397" s="200"/>
      <c r="C397" s="201"/>
      <c r="D397" s="202" t="s">
        <v>178</v>
      </c>
      <c r="E397" s="203" t="s">
        <v>1</v>
      </c>
      <c r="F397" s="204" t="s">
        <v>1531</v>
      </c>
      <c r="G397" s="201"/>
      <c r="H397" s="205">
        <v>8.3</v>
      </c>
      <c r="I397" s="206"/>
      <c r="J397" s="201"/>
      <c r="K397" s="201"/>
      <c r="L397" s="207"/>
      <c r="M397" s="208"/>
      <c r="N397" s="209"/>
      <c r="O397" s="209"/>
      <c r="P397" s="209"/>
      <c r="Q397" s="209"/>
      <c r="R397" s="209"/>
      <c r="S397" s="209"/>
      <c r="T397" s="210"/>
      <c r="AT397" s="211" t="s">
        <v>178</v>
      </c>
      <c r="AU397" s="211" t="s">
        <v>85</v>
      </c>
      <c r="AV397" s="13" t="s">
        <v>85</v>
      </c>
      <c r="AW397" s="13" t="s">
        <v>32</v>
      </c>
      <c r="AX397" s="13" t="s">
        <v>76</v>
      </c>
      <c r="AY397" s="211" t="s">
        <v>166</v>
      </c>
    </row>
    <row r="398" spans="2:51" s="13" customFormat="1" ht="11.25">
      <c r="B398" s="200"/>
      <c r="C398" s="201"/>
      <c r="D398" s="202" t="s">
        <v>178</v>
      </c>
      <c r="E398" s="203" t="s">
        <v>1</v>
      </c>
      <c r="F398" s="204" t="s">
        <v>1532</v>
      </c>
      <c r="G398" s="201"/>
      <c r="H398" s="205">
        <v>4.8</v>
      </c>
      <c r="I398" s="206"/>
      <c r="J398" s="201"/>
      <c r="K398" s="201"/>
      <c r="L398" s="207"/>
      <c r="M398" s="208"/>
      <c r="N398" s="209"/>
      <c r="O398" s="209"/>
      <c r="P398" s="209"/>
      <c r="Q398" s="209"/>
      <c r="R398" s="209"/>
      <c r="S398" s="209"/>
      <c r="T398" s="210"/>
      <c r="AT398" s="211" t="s">
        <v>178</v>
      </c>
      <c r="AU398" s="211" t="s">
        <v>85</v>
      </c>
      <c r="AV398" s="13" t="s">
        <v>85</v>
      </c>
      <c r="AW398" s="13" t="s">
        <v>32</v>
      </c>
      <c r="AX398" s="13" t="s">
        <v>76</v>
      </c>
      <c r="AY398" s="211" t="s">
        <v>166</v>
      </c>
    </row>
    <row r="399" spans="2:51" s="13" customFormat="1" ht="11.25">
      <c r="B399" s="200"/>
      <c r="C399" s="201"/>
      <c r="D399" s="202" t="s">
        <v>178</v>
      </c>
      <c r="E399" s="203" t="s">
        <v>1</v>
      </c>
      <c r="F399" s="204" t="s">
        <v>1533</v>
      </c>
      <c r="G399" s="201"/>
      <c r="H399" s="205">
        <v>4.7</v>
      </c>
      <c r="I399" s="206"/>
      <c r="J399" s="201"/>
      <c r="K399" s="201"/>
      <c r="L399" s="207"/>
      <c r="M399" s="208"/>
      <c r="N399" s="209"/>
      <c r="O399" s="209"/>
      <c r="P399" s="209"/>
      <c r="Q399" s="209"/>
      <c r="R399" s="209"/>
      <c r="S399" s="209"/>
      <c r="T399" s="210"/>
      <c r="AT399" s="211" t="s">
        <v>178</v>
      </c>
      <c r="AU399" s="211" t="s">
        <v>85</v>
      </c>
      <c r="AV399" s="13" t="s">
        <v>85</v>
      </c>
      <c r="AW399" s="13" t="s">
        <v>32</v>
      </c>
      <c r="AX399" s="13" t="s">
        <v>76</v>
      </c>
      <c r="AY399" s="211" t="s">
        <v>166</v>
      </c>
    </row>
    <row r="400" spans="2:51" s="13" customFormat="1" ht="11.25">
      <c r="B400" s="200"/>
      <c r="C400" s="201"/>
      <c r="D400" s="202" t="s">
        <v>178</v>
      </c>
      <c r="E400" s="203" t="s">
        <v>1</v>
      </c>
      <c r="F400" s="204" t="s">
        <v>1534</v>
      </c>
      <c r="G400" s="201"/>
      <c r="H400" s="205">
        <v>4.1</v>
      </c>
      <c r="I400" s="206"/>
      <c r="J400" s="201"/>
      <c r="K400" s="201"/>
      <c r="L400" s="207"/>
      <c r="M400" s="208"/>
      <c r="N400" s="209"/>
      <c r="O400" s="209"/>
      <c r="P400" s="209"/>
      <c r="Q400" s="209"/>
      <c r="R400" s="209"/>
      <c r="S400" s="209"/>
      <c r="T400" s="210"/>
      <c r="AT400" s="211" t="s">
        <v>178</v>
      </c>
      <c r="AU400" s="211" t="s">
        <v>85</v>
      </c>
      <c r="AV400" s="13" t="s">
        <v>85</v>
      </c>
      <c r="AW400" s="13" t="s">
        <v>32</v>
      </c>
      <c r="AX400" s="13" t="s">
        <v>76</v>
      </c>
      <c r="AY400" s="211" t="s">
        <v>166</v>
      </c>
    </row>
    <row r="401" spans="2:51" s="13" customFormat="1" ht="11.25">
      <c r="B401" s="200"/>
      <c r="C401" s="201"/>
      <c r="D401" s="202" t="s">
        <v>178</v>
      </c>
      <c r="E401" s="203" t="s">
        <v>1</v>
      </c>
      <c r="F401" s="204" t="s">
        <v>1535</v>
      </c>
      <c r="G401" s="201"/>
      <c r="H401" s="205">
        <v>3</v>
      </c>
      <c r="I401" s="206"/>
      <c r="J401" s="201"/>
      <c r="K401" s="201"/>
      <c r="L401" s="207"/>
      <c r="M401" s="208"/>
      <c r="N401" s="209"/>
      <c r="O401" s="209"/>
      <c r="P401" s="209"/>
      <c r="Q401" s="209"/>
      <c r="R401" s="209"/>
      <c r="S401" s="209"/>
      <c r="T401" s="210"/>
      <c r="AT401" s="211" t="s">
        <v>178</v>
      </c>
      <c r="AU401" s="211" t="s">
        <v>85</v>
      </c>
      <c r="AV401" s="13" t="s">
        <v>85</v>
      </c>
      <c r="AW401" s="13" t="s">
        <v>32</v>
      </c>
      <c r="AX401" s="13" t="s">
        <v>76</v>
      </c>
      <c r="AY401" s="211" t="s">
        <v>166</v>
      </c>
    </row>
    <row r="402" spans="2:51" s="13" customFormat="1" ht="11.25">
      <c r="B402" s="200"/>
      <c r="C402" s="201"/>
      <c r="D402" s="202" t="s">
        <v>178</v>
      </c>
      <c r="E402" s="203" t="s">
        <v>1</v>
      </c>
      <c r="F402" s="204" t="s">
        <v>1536</v>
      </c>
      <c r="G402" s="201"/>
      <c r="H402" s="205">
        <v>3.9</v>
      </c>
      <c r="I402" s="206"/>
      <c r="J402" s="201"/>
      <c r="K402" s="201"/>
      <c r="L402" s="207"/>
      <c r="M402" s="208"/>
      <c r="N402" s="209"/>
      <c r="O402" s="209"/>
      <c r="P402" s="209"/>
      <c r="Q402" s="209"/>
      <c r="R402" s="209"/>
      <c r="S402" s="209"/>
      <c r="T402" s="210"/>
      <c r="AT402" s="211" t="s">
        <v>178</v>
      </c>
      <c r="AU402" s="211" t="s">
        <v>85</v>
      </c>
      <c r="AV402" s="13" t="s">
        <v>85</v>
      </c>
      <c r="AW402" s="13" t="s">
        <v>32</v>
      </c>
      <c r="AX402" s="13" t="s">
        <v>76</v>
      </c>
      <c r="AY402" s="211" t="s">
        <v>166</v>
      </c>
    </row>
    <row r="403" spans="2:51" s="13" customFormat="1" ht="11.25">
      <c r="B403" s="200"/>
      <c r="C403" s="201"/>
      <c r="D403" s="202" t="s">
        <v>178</v>
      </c>
      <c r="E403" s="203" t="s">
        <v>1</v>
      </c>
      <c r="F403" s="204" t="s">
        <v>1537</v>
      </c>
      <c r="G403" s="201"/>
      <c r="H403" s="205">
        <v>2.9</v>
      </c>
      <c r="I403" s="206"/>
      <c r="J403" s="201"/>
      <c r="K403" s="201"/>
      <c r="L403" s="207"/>
      <c r="M403" s="208"/>
      <c r="N403" s="209"/>
      <c r="O403" s="209"/>
      <c r="P403" s="209"/>
      <c r="Q403" s="209"/>
      <c r="R403" s="209"/>
      <c r="S403" s="209"/>
      <c r="T403" s="210"/>
      <c r="AT403" s="211" t="s">
        <v>178</v>
      </c>
      <c r="AU403" s="211" t="s">
        <v>85</v>
      </c>
      <c r="AV403" s="13" t="s">
        <v>85</v>
      </c>
      <c r="AW403" s="13" t="s">
        <v>32</v>
      </c>
      <c r="AX403" s="13" t="s">
        <v>76</v>
      </c>
      <c r="AY403" s="211" t="s">
        <v>166</v>
      </c>
    </row>
    <row r="404" spans="1:65" s="2" customFormat="1" ht="16.5" customHeight="1">
      <c r="A404" s="32"/>
      <c r="B404" s="33"/>
      <c r="C404" s="187" t="s">
        <v>857</v>
      </c>
      <c r="D404" s="187" t="s">
        <v>167</v>
      </c>
      <c r="E404" s="188" t="s">
        <v>1334</v>
      </c>
      <c r="F404" s="189" t="s">
        <v>1335</v>
      </c>
      <c r="G404" s="190" t="s">
        <v>382</v>
      </c>
      <c r="H404" s="191">
        <v>92.86</v>
      </c>
      <c r="I404" s="192"/>
      <c r="J404" s="193">
        <f>ROUND(I404*H404,2)</f>
        <v>0</v>
      </c>
      <c r="K404" s="189" t="s">
        <v>274</v>
      </c>
      <c r="L404" s="37"/>
      <c r="M404" s="194" t="s">
        <v>1</v>
      </c>
      <c r="N404" s="195" t="s">
        <v>41</v>
      </c>
      <c r="O404" s="69"/>
      <c r="P404" s="196">
        <f>O404*H404</f>
        <v>0</v>
      </c>
      <c r="Q404" s="196">
        <v>3E-05</v>
      </c>
      <c r="R404" s="196">
        <f>Q404*H404</f>
        <v>0.0027858</v>
      </c>
      <c r="S404" s="196">
        <v>0</v>
      </c>
      <c r="T404" s="197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98" t="s">
        <v>183</v>
      </c>
      <c r="AT404" s="198" t="s">
        <v>167</v>
      </c>
      <c r="AU404" s="198" t="s">
        <v>85</v>
      </c>
      <c r="AY404" s="15" t="s">
        <v>166</v>
      </c>
      <c r="BE404" s="199">
        <f>IF(N404="základní",J404,0)</f>
        <v>0</v>
      </c>
      <c r="BF404" s="199">
        <f>IF(N404="snížená",J404,0)</f>
        <v>0</v>
      </c>
      <c r="BG404" s="199">
        <f>IF(N404="zákl. přenesená",J404,0)</f>
        <v>0</v>
      </c>
      <c r="BH404" s="199">
        <f>IF(N404="sníž. přenesená",J404,0)</f>
        <v>0</v>
      </c>
      <c r="BI404" s="199">
        <f>IF(N404="nulová",J404,0)</f>
        <v>0</v>
      </c>
      <c r="BJ404" s="15" t="s">
        <v>83</v>
      </c>
      <c r="BK404" s="199">
        <f>ROUND(I404*H404,2)</f>
        <v>0</v>
      </c>
      <c r="BL404" s="15" t="s">
        <v>183</v>
      </c>
      <c r="BM404" s="198" t="s">
        <v>1336</v>
      </c>
    </row>
    <row r="405" spans="2:51" s="13" customFormat="1" ht="11.25">
      <c r="B405" s="200"/>
      <c r="C405" s="201"/>
      <c r="D405" s="202" t="s">
        <v>178</v>
      </c>
      <c r="E405" s="203" t="s">
        <v>1</v>
      </c>
      <c r="F405" s="204" t="s">
        <v>1538</v>
      </c>
      <c r="G405" s="201"/>
      <c r="H405" s="205">
        <v>92.86</v>
      </c>
      <c r="I405" s="206"/>
      <c r="J405" s="201"/>
      <c r="K405" s="201"/>
      <c r="L405" s="207"/>
      <c r="M405" s="208"/>
      <c r="N405" s="209"/>
      <c r="O405" s="209"/>
      <c r="P405" s="209"/>
      <c r="Q405" s="209"/>
      <c r="R405" s="209"/>
      <c r="S405" s="209"/>
      <c r="T405" s="210"/>
      <c r="AT405" s="211" t="s">
        <v>178</v>
      </c>
      <c r="AU405" s="211" t="s">
        <v>85</v>
      </c>
      <c r="AV405" s="13" t="s">
        <v>85</v>
      </c>
      <c r="AW405" s="13" t="s">
        <v>32</v>
      </c>
      <c r="AX405" s="13" t="s">
        <v>83</v>
      </c>
      <c r="AY405" s="211" t="s">
        <v>166</v>
      </c>
    </row>
    <row r="406" spans="1:65" s="2" customFormat="1" ht="24.2" customHeight="1">
      <c r="A406" s="32"/>
      <c r="B406" s="33"/>
      <c r="C406" s="187" t="s">
        <v>861</v>
      </c>
      <c r="D406" s="187" t="s">
        <v>167</v>
      </c>
      <c r="E406" s="188" t="s">
        <v>1023</v>
      </c>
      <c r="F406" s="189" t="s">
        <v>1024</v>
      </c>
      <c r="G406" s="190" t="s">
        <v>697</v>
      </c>
      <c r="H406" s="229"/>
      <c r="I406" s="192"/>
      <c r="J406" s="193">
        <f>ROUND(I406*H406,2)</f>
        <v>0</v>
      </c>
      <c r="K406" s="189" t="s">
        <v>274</v>
      </c>
      <c r="L406" s="37"/>
      <c r="M406" s="194" t="s">
        <v>1</v>
      </c>
      <c r="N406" s="195" t="s">
        <v>41</v>
      </c>
      <c r="O406" s="69"/>
      <c r="P406" s="196">
        <f>O406*H406</f>
        <v>0</v>
      </c>
      <c r="Q406" s="196">
        <v>0</v>
      </c>
      <c r="R406" s="196">
        <f>Q406*H406</f>
        <v>0</v>
      </c>
      <c r="S406" s="196">
        <v>0</v>
      </c>
      <c r="T406" s="197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98" t="s">
        <v>183</v>
      </c>
      <c r="AT406" s="198" t="s">
        <v>167</v>
      </c>
      <c r="AU406" s="198" t="s">
        <v>85</v>
      </c>
      <c r="AY406" s="15" t="s">
        <v>166</v>
      </c>
      <c r="BE406" s="199">
        <f>IF(N406="základní",J406,0)</f>
        <v>0</v>
      </c>
      <c r="BF406" s="199">
        <f>IF(N406="snížená",J406,0)</f>
        <v>0</v>
      </c>
      <c r="BG406" s="199">
        <f>IF(N406="zákl. přenesená",J406,0)</f>
        <v>0</v>
      </c>
      <c r="BH406" s="199">
        <f>IF(N406="sníž. přenesená",J406,0)</f>
        <v>0</v>
      </c>
      <c r="BI406" s="199">
        <f>IF(N406="nulová",J406,0)</f>
        <v>0</v>
      </c>
      <c r="BJ406" s="15" t="s">
        <v>83</v>
      </c>
      <c r="BK406" s="199">
        <f>ROUND(I406*H406,2)</f>
        <v>0</v>
      </c>
      <c r="BL406" s="15" t="s">
        <v>183</v>
      </c>
      <c r="BM406" s="198" t="s">
        <v>1338</v>
      </c>
    </row>
    <row r="407" spans="2:63" s="12" customFormat="1" ht="22.9" customHeight="1">
      <c r="B407" s="173"/>
      <c r="C407" s="174"/>
      <c r="D407" s="175" t="s">
        <v>75</v>
      </c>
      <c r="E407" s="212" t="s">
        <v>1026</v>
      </c>
      <c r="F407" s="212" t="s">
        <v>1027</v>
      </c>
      <c r="G407" s="174"/>
      <c r="H407" s="174"/>
      <c r="I407" s="177"/>
      <c r="J407" s="213">
        <f>BK407</f>
        <v>0</v>
      </c>
      <c r="K407" s="174"/>
      <c r="L407" s="179"/>
      <c r="M407" s="180"/>
      <c r="N407" s="181"/>
      <c r="O407" s="181"/>
      <c r="P407" s="182">
        <f>SUM(P408:P410)</f>
        <v>0</v>
      </c>
      <c r="Q407" s="181"/>
      <c r="R407" s="182">
        <f>SUM(R408:R410)</f>
        <v>0.45618461000000005</v>
      </c>
      <c r="S407" s="181"/>
      <c r="T407" s="183">
        <f>SUM(T408:T410)</f>
        <v>0</v>
      </c>
      <c r="AR407" s="184" t="s">
        <v>85</v>
      </c>
      <c r="AT407" s="185" t="s">
        <v>75</v>
      </c>
      <c r="AU407" s="185" t="s">
        <v>83</v>
      </c>
      <c r="AY407" s="184" t="s">
        <v>166</v>
      </c>
      <c r="BK407" s="186">
        <f>SUM(BK408:BK410)</f>
        <v>0</v>
      </c>
    </row>
    <row r="408" spans="1:65" s="2" customFormat="1" ht="24.2" customHeight="1">
      <c r="A408" s="32"/>
      <c r="B408" s="33"/>
      <c r="C408" s="187" t="s">
        <v>865</v>
      </c>
      <c r="D408" s="187" t="s">
        <v>167</v>
      </c>
      <c r="E408" s="188" t="s">
        <v>1029</v>
      </c>
      <c r="F408" s="189" t="s">
        <v>1030</v>
      </c>
      <c r="G408" s="190" t="s">
        <v>297</v>
      </c>
      <c r="H408" s="191">
        <v>930.989</v>
      </c>
      <c r="I408" s="192"/>
      <c r="J408" s="193">
        <f>ROUND(I408*H408,2)</f>
        <v>0</v>
      </c>
      <c r="K408" s="189" t="s">
        <v>274</v>
      </c>
      <c r="L408" s="37"/>
      <c r="M408" s="194" t="s">
        <v>1</v>
      </c>
      <c r="N408" s="195" t="s">
        <v>41</v>
      </c>
      <c r="O408" s="69"/>
      <c r="P408" s="196">
        <f>O408*H408</f>
        <v>0</v>
      </c>
      <c r="Q408" s="196">
        <v>0.0002</v>
      </c>
      <c r="R408" s="196">
        <f>Q408*H408</f>
        <v>0.18619780000000002</v>
      </c>
      <c r="S408" s="196">
        <v>0</v>
      </c>
      <c r="T408" s="197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98" t="s">
        <v>183</v>
      </c>
      <c r="AT408" s="198" t="s">
        <v>167</v>
      </c>
      <c r="AU408" s="198" t="s">
        <v>85</v>
      </c>
      <c r="AY408" s="15" t="s">
        <v>166</v>
      </c>
      <c r="BE408" s="199">
        <f>IF(N408="základní",J408,0)</f>
        <v>0</v>
      </c>
      <c r="BF408" s="199">
        <f>IF(N408="snížená",J408,0)</f>
        <v>0</v>
      </c>
      <c r="BG408" s="199">
        <f>IF(N408="zákl. přenesená",J408,0)</f>
        <v>0</v>
      </c>
      <c r="BH408" s="199">
        <f>IF(N408="sníž. přenesená",J408,0)</f>
        <v>0</v>
      </c>
      <c r="BI408" s="199">
        <f>IF(N408="nulová",J408,0)</f>
        <v>0</v>
      </c>
      <c r="BJ408" s="15" t="s">
        <v>83</v>
      </c>
      <c r="BK408" s="199">
        <f>ROUND(I408*H408,2)</f>
        <v>0</v>
      </c>
      <c r="BL408" s="15" t="s">
        <v>183</v>
      </c>
      <c r="BM408" s="198" t="s">
        <v>1031</v>
      </c>
    </row>
    <row r="409" spans="2:51" s="13" customFormat="1" ht="22.5">
      <c r="B409" s="200"/>
      <c r="C409" s="201"/>
      <c r="D409" s="202" t="s">
        <v>178</v>
      </c>
      <c r="E409" s="203" t="s">
        <v>1</v>
      </c>
      <c r="F409" s="204" t="s">
        <v>1539</v>
      </c>
      <c r="G409" s="201"/>
      <c r="H409" s="205">
        <v>930.989</v>
      </c>
      <c r="I409" s="206"/>
      <c r="J409" s="201"/>
      <c r="K409" s="201"/>
      <c r="L409" s="207"/>
      <c r="M409" s="208"/>
      <c r="N409" s="209"/>
      <c r="O409" s="209"/>
      <c r="P409" s="209"/>
      <c r="Q409" s="209"/>
      <c r="R409" s="209"/>
      <c r="S409" s="209"/>
      <c r="T409" s="210"/>
      <c r="AT409" s="211" t="s">
        <v>178</v>
      </c>
      <c r="AU409" s="211" t="s">
        <v>85</v>
      </c>
      <c r="AV409" s="13" t="s">
        <v>85</v>
      </c>
      <c r="AW409" s="13" t="s">
        <v>32</v>
      </c>
      <c r="AX409" s="13" t="s">
        <v>76</v>
      </c>
      <c r="AY409" s="211" t="s">
        <v>166</v>
      </c>
    </row>
    <row r="410" spans="1:65" s="2" customFormat="1" ht="24.2" customHeight="1">
      <c r="A410" s="32"/>
      <c r="B410" s="33"/>
      <c r="C410" s="187" t="s">
        <v>869</v>
      </c>
      <c r="D410" s="187" t="s">
        <v>167</v>
      </c>
      <c r="E410" s="188" t="s">
        <v>1056</v>
      </c>
      <c r="F410" s="189" t="s">
        <v>1057</v>
      </c>
      <c r="G410" s="190" t="s">
        <v>297</v>
      </c>
      <c r="H410" s="191">
        <v>930.989</v>
      </c>
      <c r="I410" s="192"/>
      <c r="J410" s="193">
        <f>ROUND(I410*H410,2)</f>
        <v>0</v>
      </c>
      <c r="K410" s="189" t="s">
        <v>274</v>
      </c>
      <c r="L410" s="37"/>
      <c r="M410" s="194" t="s">
        <v>1</v>
      </c>
      <c r="N410" s="195" t="s">
        <v>41</v>
      </c>
      <c r="O410" s="69"/>
      <c r="P410" s="196">
        <f>O410*H410</f>
        <v>0</v>
      </c>
      <c r="Q410" s="196">
        <v>0.00029</v>
      </c>
      <c r="R410" s="196">
        <f>Q410*H410</f>
        <v>0.26998681</v>
      </c>
      <c r="S410" s="196">
        <v>0</v>
      </c>
      <c r="T410" s="197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98" t="s">
        <v>183</v>
      </c>
      <c r="AT410" s="198" t="s">
        <v>167</v>
      </c>
      <c r="AU410" s="198" t="s">
        <v>85</v>
      </c>
      <c r="AY410" s="15" t="s">
        <v>166</v>
      </c>
      <c r="BE410" s="199">
        <f>IF(N410="základní",J410,0)</f>
        <v>0</v>
      </c>
      <c r="BF410" s="199">
        <f>IF(N410="snížená",J410,0)</f>
        <v>0</v>
      </c>
      <c r="BG410" s="199">
        <f>IF(N410="zákl. přenesená",J410,0)</f>
        <v>0</v>
      </c>
      <c r="BH410" s="199">
        <f>IF(N410="sníž. přenesená",J410,0)</f>
        <v>0</v>
      </c>
      <c r="BI410" s="199">
        <f>IF(N410="nulová",J410,0)</f>
        <v>0</v>
      </c>
      <c r="BJ410" s="15" t="s">
        <v>83</v>
      </c>
      <c r="BK410" s="199">
        <f>ROUND(I410*H410,2)</f>
        <v>0</v>
      </c>
      <c r="BL410" s="15" t="s">
        <v>183</v>
      </c>
      <c r="BM410" s="198" t="s">
        <v>1058</v>
      </c>
    </row>
    <row r="411" spans="2:63" s="12" customFormat="1" ht="25.9" customHeight="1">
      <c r="B411" s="173"/>
      <c r="C411" s="174"/>
      <c r="D411" s="175" t="s">
        <v>75</v>
      </c>
      <c r="E411" s="176" t="s">
        <v>163</v>
      </c>
      <c r="F411" s="176" t="s">
        <v>164</v>
      </c>
      <c r="G411" s="174"/>
      <c r="H411" s="174"/>
      <c r="I411" s="177"/>
      <c r="J411" s="178">
        <f>BK411</f>
        <v>0</v>
      </c>
      <c r="K411" s="174"/>
      <c r="L411" s="179"/>
      <c r="M411" s="180"/>
      <c r="N411" s="181"/>
      <c r="O411" s="181"/>
      <c r="P411" s="182">
        <f>SUM(P412:P416)</f>
        <v>0</v>
      </c>
      <c r="Q411" s="181"/>
      <c r="R411" s="182">
        <f>SUM(R412:R416)</f>
        <v>0</v>
      </c>
      <c r="S411" s="181"/>
      <c r="T411" s="183">
        <f>SUM(T412:T416)</f>
        <v>0</v>
      </c>
      <c r="AR411" s="184" t="s">
        <v>165</v>
      </c>
      <c r="AT411" s="185" t="s">
        <v>75</v>
      </c>
      <c r="AU411" s="185" t="s">
        <v>76</v>
      </c>
      <c r="AY411" s="184" t="s">
        <v>166</v>
      </c>
      <c r="BK411" s="186">
        <f>SUM(BK412:BK416)</f>
        <v>0</v>
      </c>
    </row>
    <row r="412" spans="1:65" s="2" customFormat="1" ht="16.5" customHeight="1">
      <c r="A412" s="32"/>
      <c r="B412" s="33"/>
      <c r="C412" s="187" t="s">
        <v>873</v>
      </c>
      <c r="D412" s="187" t="s">
        <v>167</v>
      </c>
      <c r="E412" s="188" t="s">
        <v>1071</v>
      </c>
      <c r="F412" s="189" t="s">
        <v>1072</v>
      </c>
      <c r="G412" s="190" t="s">
        <v>1073</v>
      </c>
      <c r="H412" s="191">
        <v>32</v>
      </c>
      <c r="I412" s="192"/>
      <c r="J412" s="193">
        <f>ROUND(I412*H412,2)</f>
        <v>0</v>
      </c>
      <c r="K412" s="189" t="s">
        <v>1</v>
      </c>
      <c r="L412" s="37"/>
      <c r="M412" s="194" t="s">
        <v>1</v>
      </c>
      <c r="N412" s="195" t="s">
        <v>41</v>
      </c>
      <c r="O412" s="69"/>
      <c r="P412" s="196">
        <f>O412*H412</f>
        <v>0</v>
      </c>
      <c r="Q412" s="196">
        <v>0</v>
      </c>
      <c r="R412" s="196">
        <f>Q412*H412</f>
        <v>0</v>
      </c>
      <c r="S412" s="196">
        <v>0</v>
      </c>
      <c r="T412" s="197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98" t="s">
        <v>165</v>
      </c>
      <c r="AT412" s="198" t="s">
        <v>167</v>
      </c>
      <c r="AU412" s="198" t="s">
        <v>83</v>
      </c>
      <c r="AY412" s="15" t="s">
        <v>166</v>
      </c>
      <c r="BE412" s="199">
        <f>IF(N412="základní",J412,0)</f>
        <v>0</v>
      </c>
      <c r="BF412" s="199">
        <f>IF(N412="snížená",J412,0)</f>
        <v>0</v>
      </c>
      <c r="BG412" s="199">
        <f>IF(N412="zákl. přenesená",J412,0)</f>
        <v>0</v>
      </c>
      <c r="BH412" s="199">
        <f>IF(N412="sníž. přenesená",J412,0)</f>
        <v>0</v>
      </c>
      <c r="BI412" s="199">
        <f>IF(N412="nulová",J412,0)</f>
        <v>0</v>
      </c>
      <c r="BJ412" s="15" t="s">
        <v>83</v>
      </c>
      <c r="BK412" s="199">
        <f>ROUND(I412*H412,2)</f>
        <v>0</v>
      </c>
      <c r="BL412" s="15" t="s">
        <v>165</v>
      </c>
      <c r="BM412" s="198" t="s">
        <v>1540</v>
      </c>
    </row>
    <row r="413" spans="1:65" s="2" customFormat="1" ht="16.5" customHeight="1">
      <c r="A413" s="32"/>
      <c r="B413" s="33"/>
      <c r="C413" s="219" t="s">
        <v>877</v>
      </c>
      <c r="D413" s="219" t="s">
        <v>345</v>
      </c>
      <c r="E413" s="220" t="s">
        <v>1541</v>
      </c>
      <c r="F413" s="221" t="s">
        <v>1542</v>
      </c>
      <c r="G413" s="222" t="s">
        <v>176</v>
      </c>
      <c r="H413" s="223">
        <v>1</v>
      </c>
      <c r="I413" s="224"/>
      <c r="J413" s="225">
        <f>ROUND(I413*H413,2)</f>
        <v>0</v>
      </c>
      <c r="K413" s="221" t="s">
        <v>1</v>
      </c>
      <c r="L413" s="226"/>
      <c r="M413" s="227" t="s">
        <v>1</v>
      </c>
      <c r="N413" s="228" t="s">
        <v>41</v>
      </c>
      <c r="O413" s="69"/>
      <c r="P413" s="196">
        <f>O413*H413</f>
        <v>0</v>
      </c>
      <c r="Q413" s="196">
        <v>0</v>
      </c>
      <c r="R413" s="196">
        <f>Q413*H413</f>
        <v>0</v>
      </c>
      <c r="S413" s="196">
        <v>0</v>
      </c>
      <c r="T413" s="197">
        <f>S413*H413</f>
        <v>0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198" t="s">
        <v>218</v>
      </c>
      <c r="AT413" s="198" t="s">
        <v>345</v>
      </c>
      <c r="AU413" s="198" t="s">
        <v>83</v>
      </c>
      <c r="AY413" s="15" t="s">
        <v>166</v>
      </c>
      <c r="BE413" s="199">
        <f>IF(N413="základní",J413,0)</f>
        <v>0</v>
      </c>
      <c r="BF413" s="199">
        <f>IF(N413="snížená",J413,0)</f>
        <v>0</v>
      </c>
      <c r="BG413" s="199">
        <f>IF(N413="zákl. přenesená",J413,0)</f>
        <v>0</v>
      </c>
      <c r="BH413" s="199">
        <f>IF(N413="sníž. přenesená",J413,0)</f>
        <v>0</v>
      </c>
      <c r="BI413" s="199">
        <f>IF(N413="nulová",J413,0)</f>
        <v>0</v>
      </c>
      <c r="BJ413" s="15" t="s">
        <v>83</v>
      </c>
      <c r="BK413" s="199">
        <f>ROUND(I413*H413,2)</f>
        <v>0</v>
      </c>
      <c r="BL413" s="15" t="s">
        <v>165</v>
      </c>
      <c r="BM413" s="198" t="s">
        <v>1543</v>
      </c>
    </row>
    <row r="414" spans="1:65" s="2" customFormat="1" ht="16.5" customHeight="1">
      <c r="A414" s="32"/>
      <c r="B414" s="33"/>
      <c r="C414" s="219" t="s">
        <v>95</v>
      </c>
      <c r="D414" s="219" t="s">
        <v>345</v>
      </c>
      <c r="E414" s="220" t="s">
        <v>1544</v>
      </c>
      <c r="F414" s="221" t="s">
        <v>1545</v>
      </c>
      <c r="G414" s="222" t="s">
        <v>176</v>
      </c>
      <c r="H414" s="223">
        <v>1</v>
      </c>
      <c r="I414" s="224"/>
      <c r="J414" s="225">
        <f>ROUND(I414*H414,2)</f>
        <v>0</v>
      </c>
      <c r="K414" s="221" t="s">
        <v>1</v>
      </c>
      <c r="L414" s="226"/>
      <c r="M414" s="227" t="s">
        <v>1</v>
      </c>
      <c r="N414" s="228" t="s">
        <v>41</v>
      </c>
      <c r="O414" s="69"/>
      <c r="P414" s="196">
        <f>O414*H414</f>
        <v>0</v>
      </c>
      <c r="Q414" s="196">
        <v>0</v>
      </c>
      <c r="R414" s="196">
        <f>Q414*H414</f>
        <v>0</v>
      </c>
      <c r="S414" s="196">
        <v>0</v>
      </c>
      <c r="T414" s="197">
        <f>S414*H414</f>
        <v>0</v>
      </c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R414" s="198" t="s">
        <v>218</v>
      </c>
      <c r="AT414" s="198" t="s">
        <v>345</v>
      </c>
      <c r="AU414" s="198" t="s">
        <v>83</v>
      </c>
      <c r="AY414" s="15" t="s">
        <v>166</v>
      </c>
      <c r="BE414" s="199">
        <f>IF(N414="základní",J414,0)</f>
        <v>0</v>
      </c>
      <c r="BF414" s="199">
        <f>IF(N414="snížená",J414,0)</f>
        <v>0</v>
      </c>
      <c r="BG414" s="199">
        <f>IF(N414="zákl. přenesená",J414,0)</f>
        <v>0</v>
      </c>
      <c r="BH414" s="199">
        <f>IF(N414="sníž. přenesená",J414,0)</f>
        <v>0</v>
      </c>
      <c r="BI414" s="199">
        <f>IF(N414="nulová",J414,0)</f>
        <v>0</v>
      </c>
      <c r="BJ414" s="15" t="s">
        <v>83</v>
      </c>
      <c r="BK414" s="199">
        <f>ROUND(I414*H414,2)</f>
        <v>0</v>
      </c>
      <c r="BL414" s="15" t="s">
        <v>165</v>
      </c>
      <c r="BM414" s="198" t="s">
        <v>1546</v>
      </c>
    </row>
    <row r="415" spans="1:65" s="2" customFormat="1" ht="16.5" customHeight="1">
      <c r="A415" s="32"/>
      <c r="B415" s="33"/>
      <c r="C415" s="219" t="s">
        <v>884</v>
      </c>
      <c r="D415" s="219" t="s">
        <v>345</v>
      </c>
      <c r="E415" s="220" t="s">
        <v>1547</v>
      </c>
      <c r="F415" s="221" t="s">
        <v>1548</v>
      </c>
      <c r="G415" s="222" t="s">
        <v>176</v>
      </c>
      <c r="H415" s="223">
        <v>1</v>
      </c>
      <c r="I415" s="224"/>
      <c r="J415" s="225">
        <f>ROUND(I415*H415,2)</f>
        <v>0</v>
      </c>
      <c r="K415" s="221" t="s">
        <v>1</v>
      </c>
      <c r="L415" s="226"/>
      <c r="M415" s="227" t="s">
        <v>1</v>
      </c>
      <c r="N415" s="228" t="s">
        <v>41</v>
      </c>
      <c r="O415" s="69"/>
      <c r="P415" s="196">
        <f>O415*H415</f>
        <v>0</v>
      </c>
      <c r="Q415" s="196">
        <v>0</v>
      </c>
      <c r="R415" s="196">
        <f>Q415*H415</f>
        <v>0</v>
      </c>
      <c r="S415" s="196">
        <v>0</v>
      </c>
      <c r="T415" s="197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98" t="s">
        <v>218</v>
      </c>
      <c r="AT415" s="198" t="s">
        <v>345</v>
      </c>
      <c r="AU415" s="198" t="s">
        <v>83</v>
      </c>
      <c r="AY415" s="15" t="s">
        <v>166</v>
      </c>
      <c r="BE415" s="199">
        <f>IF(N415="základní",J415,0)</f>
        <v>0</v>
      </c>
      <c r="BF415" s="199">
        <f>IF(N415="snížená",J415,0)</f>
        <v>0</v>
      </c>
      <c r="BG415" s="199">
        <f>IF(N415="zákl. přenesená",J415,0)</f>
        <v>0</v>
      </c>
      <c r="BH415" s="199">
        <f>IF(N415="sníž. přenesená",J415,0)</f>
        <v>0</v>
      </c>
      <c r="BI415" s="199">
        <f>IF(N415="nulová",J415,0)</f>
        <v>0</v>
      </c>
      <c r="BJ415" s="15" t="s">
        <v>83</v>
      </c>
      <c r="BK415" s="199">
        <f>ROUND(I415*H415,2)</f>
        <v>0</v>
      </c>
      <c r="BL415" s="15" t="s">
        <v>165</v>
      </c>
      <c r="BM415" s="198" t="s">
        <v>1549</v>
      </c>
    </row>
    <row r="416" spans="1:65" s="2" customFormat="1" ht="16.5" customHeight="1">
      <c r="A416" s="32"/>
      <c r="B416" s="33"/>
      <c r="C416" s="219" t="s">
        <v>888</v>
      </c>
      <c r="D416" s="219" t="s">
        <v>345</v>
      </c>
      <c r="E416" s="220" t="s">
        <v>1550</v>
      </c>
      <c r="F416" s="221" t="s">
        <v>1551</v>
      </c>
      <c r="G416" s="222" t="s">
        <v>176</v>
      </c>
      <c r="H416" s="223">
        <v>1</v>
      </c>
      <c r="I416" s="224"/>
      <c r="J416" s="225">
        <f>ROUND(I416*H416,2)</f>
        <v>0</v>
      </c>
      <c r="K416" s="221" t="s">
        <v>1</v>
      </c>
      <c r="L416" s="226"/>
      <c r="M416" s="230" t="s">
        <v>1</v>
      </c>
      <c r="N416" s="231" t="s">
        <v>41</v>
      </c>
      <c r="O416" s="216"/>
      <c r="P416" s="217">
        <f>O416*H416</f>
        <v>0</v>
      </c>
      <c r="Q416" s="217">
        <v>0</v>
      </c>
      <c r="R416" s="217">
        <f>Q416*H416</f>
        <v>0</v>
      </c>
      <c r="S416" s="217">
        <v>0</v>
      </c>
      <c r="T416" s="218">
        <f>S416*H416</f>
        <v>0</v>
      </c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R416" s="198" t="s">
        <v>218</v>
      </c>
      <c r="AT416" s="198" t="s">
        <v>345</v>
      </c>
      <c r="AU416" s="198" t="s">
        <v>83</v>
      </c>
      <c r="AY416" s="15" t="s">
        <v>166</v>
      </c>
      <c r="BE416" s="199">
        <f>IF(N416="základní",J416,0)</f>
        <v>0</v>
      </c>
      <c r="BF416" s="199">
        <f>IF(N416="snížená",J416,0)</f>
        <v>0</v>
      </c>
      <c r="BG416" s="199">
        <f>IF(N416="zákl. přenesená",J416,0)</f>
        <v>0</v>
      </c>
      <c r="BH416" s="199">
        <f>IF(N416="sníž. přenesená",J416,0)</f>
        <v>0</v>
      </c>
      <c r="BI416" s="199">
        <f>IF(N416="nulová",J416,0)</f>
        <v>0</v>
      </c>
      <c r="BJ416" s="15" t="s">
        <v>83</v>
      </c>
      <c r="BK416" s="199">
        <f>ROUND(I416*H416,2)</f>
        <v>0</v>
      </c>
      <c r="BL416" s="15" t="s">
        <v>165</v>
      </c>
      <c r="BM416" s="198" t="s">
        <v>1552</v>
      </c>
    </row>
    <row r="417" spans="1:31" s="2" customFormat="1" ht="6.95" customHeight="1">
      <c r="A417" s="32"/>
      <c r="B417" s="52"/>
      <c r="C417" s="53"/>
      <c r="D417" s="53"/>
      <c r="E417" s="53"/>
      <c r="F417" s="53"/>
      <c r="G417" s="53"/>
      <c r="H417" s="53"/>
      <c r="I417" s="53"/>
      <c r="J417" s="53"/>
      <c r="K417" s="53"/>
      <c r="L417" s="37"/>
      <c r="M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</row>
  </sheetData>
  <sheetProtection algorithmName="SHA-512" hashValue="DmSq11zYaX0damwUM5/86+l8MKVB9mtFrx1woO5+kZ9FjWvEGYC+iDNgQcGCMg2yd7eLLfRbKSt0/GKEm1v2zg==" saltValue="l9lLXjLsUyF/a4iauTbhGR8HQbH32Ema8zKvuUEthFEciIJk96ZwlCWIoiBe+j3ibTs7/OG1pWkgW1H4aRijQw==" spinCount="100000" sheet="1" objects="1" scenarios="1" formatColumns="0" formatRows="0" autoFilter="0"/>
  <autoFilter ref="C136:K416"/>
  <mergeCells count="12">
    <mergeCell ref="E129:H129"/>
    <mergeCell ref="L2:V2"/>
    <mergeCell ref="E85:H85"/>
    <mergeCell ref="E87:H87"/>
    <mergeCell ref="E89:H89"/>
    <mergeCell ref="E125:H125"/>
    <mergeCell ref="E127:H12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5" t="s">
        <v>100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85</v>
      </c>
    </row>
    <row r="4" spans="2:46" s="1" customFormat="1" ht="24.95" customHeight="1">
      <c r="B4" s="18"/>
      <c r="D4" s="115" t="s">
        <v>137</v>
      </c>
      <c r="L4" s="18"/>
      <c r="M4" s="116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17" t="s">
        <v>16</v>
      </c>
      <c r="L6" s="18"/>
    </row>
    <row r="7" spans="2:12" s="1" customFormat="1" ht="16.5" customHeight="1">
      <c r="B7" s="18"/>
      <c r="E7" s="277" t="str">
        <f>'Rekapitulace stavby'!K6</f>
        <v>Dům s pečovatelskou službou Hranice</v>
      </c>
      <c r="F7" s="278"/>
      <c r="G7" s="278"/>
      <c r="H7" s="278"/>
      <c r="L7" s="18"/>
    </row>
    <row r="8" spans="2:12" s="1" customFormat="1" ht="12" customHeight="1">
      <c r="B8" s="18"/>
      <c r="D8" s="117" t="s">
        <v>138</v>
      </c>
      <c r="L8" s="18"/>
    </row>
    <row r="9" spans="1:31" s="2" customFormat="1" ht="16.5" customHeight="1">
      <c r="A9" s="32"/>
      <c r="B9" s="37"/>
      <c r="C9" s="32"/>
      <c r="D9" s="32"/>
      <c r="E9" s="277" t="s">
        <v>244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117" t="s">
        <v>245</v>
      </c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7"/>
      <c r="C11" s="32"/>
      <c r="D11" s="32"/>
      <c r="E11" s="279" t="s">
        <v>1553</v>
      </c>
      <c r="F11" s="280"/>
      <c r="G11" s="280"/>
      <c r="H11" s="280"/>
      <c r="I11" s="32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7"/>
      <c r="C12" s="32"/>
      <c r="D12" s="32"/>
      <c r="E12" s="32"/>
      <c r="F12" s="32"/>
      <c r="G12" s="32"/>
      <c r="H12" s="32"/>
      <c r="I12" s="32"/>
      <c r="J12" s="32"/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7"/>
      <c r="C13" s="32"/>
      <c r="D13" s="117" t="s">
        <v>18</v>
      </c>
      <c r="E13" s="32"/>
      <c r="F13" s="108" t="s">
        <v>1</v>
      </c>
      <c r="G13" s="32"/>
      <c r="H13" s="32"/>
      <c r="I13" s="117" t="s">
        <v>19</v>
      </c>
      <c r="J13" s="108" t="s">
        <v>1</v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7" t="s">
        <v>20</v>
      </c>
      <c r="E14" s="32"/>
      <c r="F14" s="108" t="s">
        <v>21</v>
      </c>
      <c r="G14" s="32"/>
      <c r="H14" s="32"/>
      <c r="I14" s="117" t="s">
        <v>22</v>
      </c>
      <c r="J14" s="118" t="str">
        <f>'Rekapitulace stavby'!AN8</f>
        <v>12. 3. 2021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7"/>
      <c r="C15" s="32"/>
      <c r="D15" s="32"/>
      <c r="E15" s="32"/>
      <c r="F15" s="32"/>
      <c r="G15" s="32"/>
      <c r="H15" s="32"/>
      <c r="I15" s="32"/>
      <c r="J15" s="32"/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7"/>
      <c r="C16" s="32"/>
      <c r="D16" s="117" t="s">
        <v>24</v>
      </c>
      <c r="E16" s="32"/>
      <c r="F16" s="32"/>
      <c r="G16" s="32"/>
      <c r="H16" s="32"/>
      <c r="I16" s="117" t="s">
        <v>25</v>
      </c>
      <c r="J16" s="108" t="s">
        <v>1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7"/>
      <c r="C17" s="32"/>
      <c r="D17" s="32"/>
      <c r="E17" s="108" t="s">
        <v>26</v>
      </c>
      <c r="F17" s="32"/>
      <c r="G17" s="32"/>
      <c r="H17" s="32"/>
      <c r="I17" s="117" t="s">
        <v>27</v>
      </c>
      <c r="J17" s="108" t="s">
        <v>1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7"/>
      <c r="C19" s="32"/>
      <c r="D19" s="117" t="s">
        <v>28</v>
      </c>
      <c r="E19" s="32"/>
      <c r="F19" s="32"/>
      <c r="G19" s="32"/>
      <c r="H19" s="32"/>
      <c r="I19" s="117" t="s">
        <v>25</v>
      </c>
      <c r="J19" s="28" t="str">
        <f>'Rekapitulace stavby'!AN13</f>
        <v>Vyplň údaj</v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7"/>
      <c r="C20" s="32"/>
      <c r="D20" s="32"/>
      <c r="E20" s="281" t="str">
        <f>'Rekapitulace stavby'!E14</f>
        <v>Vyplň údaj</v>
      </c>
      <c r="F20" s="282"/>
      <c r="G20" s="282"/>
      <c r="H20" s="282"/>
      <c r="I20" s="117" t="s">
        <v>27</v>
      </c>
      <c r="J20" s="28" t="str">
        <f>'Rekapitulace stavby'!AN14</f>
        <v>Vyplň údaj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7"/>
      <c r="C22" s="32"/>
      <c r="D22" s="117" t="s">
        <v>30</v>
      </c>
      <c r="E22" s="32"/>
      <c r="F22" s="32"/>
      <c r="G22" s="32"/>
      <c r="H22" s="32"/>
      <c r="I22" s="117" t="s">
        <v>25</v>
      </c>
      <c r="J22" s="108" t="s">
        <v>1</v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7"/>
      <c r="C23" s="32"/>
      <c r="D23" s="32"/>
      <c r="E23" s="108" t="s">
        <v>31</v>
      </c>
      <c r="F23" s="32"/>
      <c r="G23" s="32"/>
      <c r="H23" s="32"/>
      <c r="I23" s="117" t="s">
        <v>27</v>
      </c>
      <c r="J23" s="108" t="s">
        <v>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7"/>
      <c r="C25" s="32"/>
      <c r="D25" s="117" t="s">
        <v>33</v>
      </c>
      <c r="E25" s="32"/>
      <c r="F25" s="32"/>
      <c r="G25" s="32"/>
      <c r="H25" s="32"/>
      <c r="I25" s="117" t="s">
        <v>25</v>
      </c>
      <c r="J25" s="108" t="s">
        <v>1</v>
      </c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7"/>
      <c r="C26" s="32"/>
      <c r="D26" s="32"/>
      <c r="E26" s="108" t="s">
        <v>34</v>
      </c>
      <c r="F26" s="32"/>
      <c r="G26" s="32"/>
      <c r="H26" s="32"/>
      <c r="I26" s="117" t="s">
        <v>27</v>
      </c>
      <c r="J26" s="108" t="s">
        <v>1</v>
      </c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7"/>
      <c r="C28" s="32"/>
      <c r="D28" s="117" t="s">
        <v>35</v>
      </c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19"/>
      <c r="B29" s="120"/>
      <c r="C29" s="119"/>
      <c r="D29" s="119"/>
      <c r="E29" s="283" t="s">
        <v>1</v>
      </c>
      <c r="F29" s="283"/>
      <c r="G29" s="283"/>
      <c r="H29" s="283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2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3" t="s">
        <v>36</v>
      </c>
      <c r="E32" s="32"/>
      <c r="F32" s="32"/>
      <c r="G32" s="32"/>
      <c r="H32" s="32"/>
      <c r="I32" s="32"/>
      <c r="J32" s="124">
        <f>ROUND(J137,2)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2"/>
      <c r="J33" s="122"/>
      <c r="K33" s="12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5" t="s">
        <v>38</v>
      </c>
      <c r="G34" s="32"/>
      <c r="H34" s="32"/>
      <c r="I34" s="125" t="s">
        <v>37</v>
      </c>
      <c r="J34" s="125" t="s">
        <v>39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6" t="s">
        <v>40</v>
      </c>
      <c r="E35" s="117" t="s">
        <v>41</v>
      </c>
      <c r="F35" s="127">
        <f>ROUND((SUM(BE137:BE414)),2)</f>
        <v>0</v>
      </c>
      <c r="G35" s="32"/>
      <c r="H35" s="32"/>
      <c r="I35" s="128">
        <v>0.21</v>
      </c>
      <c r="J35" s="127">
        <f>ROUND(((SUM(BE137:BE414))*I35),2)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7" t="s">
        <v>42</v>
      </c>
      <c r="F36" s="127">
        <f>ROUND((SUM(BF137:BF414)),2)</f>
        <v>0</v>
      </c>
      <c r="G36" s="32"/>
      <c r="H36" s="32"/>
      <c r="I36" s="128">
        <v>0.15</v>
      </c>
      <c r="J36" s="127">
        <f>ROUND(((SUM(BF137:BF414))*I36),2)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7" t="s">
        <v>43</v>
      </c>
      <c r="F37" s="127">
        <f>ROUND((SUM(BG137:BG414)),2)</f>
        <v>0</v>
      </c>
      <c r="G37" s="32"/>
      <c r="H37" s="32"/>
      <c r="I37" s="128">
        <v>0.21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7" t="s">
        <v>44</v>
      </c>
      <c r="F38" s="127">
        <f>ROUND((SUM(BH137:BH414)),2)</f>
        <v>0</v>
      </c>
      <c r="G38" s="32"/>
      <c r="H38" s="32"/>
      <c r="I38" s="128">
        <v>0.15</v>
      </c>
      <c r="J38" s="127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7" t="s">
        <v>45</v>
      </c>
      <c r="F39" s="127">
        <f>ROUND((SUM(BI137:BI414)),2)</f>
        <v>0</v>
      </c>
      <c r="G39" s="32"/>
      <c r="H39" s="32"/>
      <c r="I39" s="128">
        <v>0</v>
      </c>
      <c r="J39" s="127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9"/>
      <c r="D41" s="130" t="s">
        <v>46</v>
      </c>
      <c r="E41" s="131"/>
      <c r="F41" s="131"/>
      <c r="G41" s="132" t="s">
        <v>47</v>
      </c>
      <c r="H41" s="133" t="s">
        <v>48</v>
      </c>
      <c r="I41" s="131"/>
      <c r="J41" s="134">
        <f>SUM(J32:J39)</f>
        <v>0</v>
      </c>
      <c r="K41" s="135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36" t="s">
        <v>49</v>
      </c>
      <c r="E50" s="137"/>
      <c r="F50" s="137"/>
      <c r="G50" s="136" t="s">
        <v>50</v>
      </c>
      <c r="H50" s="137"/>
      <c r="I50" s="137"/>
      <c r="J50" s="137"/>
      <c r="K50" s="137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38" t="s">
        <v>51</v>
      </c>
      <c r="E61" s="139"/>
      <c r="F61" s="140" t="s">
        <v>52</v>
      </c>
      <c r="G61" s="138" t="s">
        <v>51</v>
      </c>
      <c r="H61" s="139"/>
      <c r="I61" s="139"/>
      <c r="J61" s="141" t="s">
        <v>52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6" t="s">
        <v>53</v>
      </c>
      <c r="E65" s="142"/>
      <c r="F65" s="142"/>
      <c r="G65" s="136" t="s">
        <v>54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38" t="s">
        <v>51</v>
      </c>
      <c r="E76" s="139"/>
      <c r="F76" s="140" t="s">
        <v>52</v>
      </c>
      <c r="G76" s="138" t="s">
        <v>51</v>
      </c>
      <c r="H76" s="139"/>
      <c r="I76" s="139"/>
      <c r="J76" s="141" t="s">
        <v>52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4" t="str">
        <f>E7</f>
        <v>Dům s pečovatelskou službou Hranice</v>
      </c>
      <c r="F85" s="285"/>
      <c r="G85" s="285"/>
      <c r="H85" s="285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19"/>
      <c r="C86" s="27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2"/>
      <c r="B87" s="33"/>
      <c r="C87" s="34"/>
      <c r="D87" s="34"/>
      <c r="E87" s="284" t="s">
        <v>244</v>
      </c>
      <c r="F87" s="286"/>
      <c r="G87" s="286"/>
      <c r="H87" s="286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245</v>
      </c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237" t="str">
        <f>E11</f>
        <v>130 - SO 01 - Stávající budova - 3NP</v>
      </c>
      <c r="F89" s="286"/>
      <c r="G89" s="286"/>
      <c r="H89" s="286"/>
      <c r="I89" s="34"/>
      <c r="J89" s="34"/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4"/>
      <c r="E91" s="34"/>
      <c r="F91" s="25" t="str">
        <f>F14</f>
        <v>Hranice u Aše</v>
      </c>
      <c r="G91" s="34"/>
      <c r="H91" s="34"/>
      <c r="I91" s="27" t="s">
        <v>22</v>
      </c>
      <c r="J91" s="64" t="str">
        <f>IF(J14="","",J14)</f>
        <v>12. 3. 2021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4"/>
      <c r="E93" s="34"/>
      <c r="F93" s="25" t="str">
        <f>E17</f>
        <v>Město Hranice</v>
      </c>
      <c r="G93" s="34"/>
      <c r="H93" s="34"/>
      <c r="I93" s="27" t="s">
        <v>30</v>
      </c>
      <c r="J93" s="30" t="str">
        <f>E23</f>
        <v>ing.Kostner Petr</v>
      </c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4"/>
      <c r="E94" s="34"/>
      <c r="F94" s="25" t="str">
        <f>IF(E20="","",E20)</f>
        <v>Vyplň údaj</v>
      </c>
      <c r="G94" s="34"/>
      <c r="H94" s="34"/>
      <c r="I94" s="27" t="s">
        <v>33</v>
      </c>
      <c r="J94" s="30" t="str">
        <f>E26</f>
        <v>Milan Hájek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47" t="s">
        <v>141</v>
      </c>
      <c r="D96" s="148"/>
      <c r="E96" s="148"/>
      <c r="F96" s="148"/>
      <c r="G96" s="148"/>
      <c r="H96" s="148"/>
      <c r="I96" s="148"/>
      <c r="J96" s="149" t="s">
        <v>142</v>
      </c>
      <c r="K96" s="148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49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50" t="s">
        <v>143</v>
      </c>
      <c r="D98" s="34"/>
      <c r="E98" s="34"/>
      <c r="F98" s="34"/>
      <c r="G98" s="34"/>
      <c r="H98" s="34"/>
      <c r="I98" s="34"/>
      <c r="J98" s="82">
        <f>J137</f>
        <v>0</v>
      </c>
      <c r="K98" s="34"/>
      <c r="L98" s="49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5" t="s">
        <v>144</v>
      </c>
    </row>
    <row r="99" spans="2:12" s="9" customFormat="1" ht="24.95" customHeight="1">
      <c r="B99" s="151"/>
      <c r="C99" s="152"/>
      <c r="D99" s="153" t="s">
        <v>247</v>
      </c>
      <c r="E99" s="154"/>
      <c r="F99" s="154"/>
      <c r="G99" s="154"/>
      <c r="H99" s="154"/>
      <c r="I99" s="154"/>
      <c r="J99" s="155">
        <f>J138</f>
        <v>0</v>
      </c>
      <c r="K99" s="152"/>
      <c r="L99" s="156"/>
    </row>
    <row r="100" spans="2:12" s="10" customFormat="1" ht="19.9" customHeight="1">
      <c r="B100" s="157"/>
      <c r="C100" s="102"/>
      <c r="D100" s="158" t="s">
        <v>250</v>
      </c>
      <c r="E100" s="159"/>
      <c r="F100" s="159"/>
      <c r="G100" s="159"/>
      <c r="H100" s="159"/>
      <c r="I100" s="159"/>
      <c r="J100" s="160">
        <f>J139</f>
        <v>0</v>
      </c>
      <c r="K100" s="102"/>
      <c r="L100" s="161"/>
    </row>
    <row r="101" spans="2:12" s="10" customFormat="1" ht="19.9" customHeight="1">
      <c r="B101" s="157"/>
      <c r="C101" s="102"/>
      <c r="D101" s="158" t="s">
        <v>251</v>
      </c>
      <c r="E101" s="159"/>
      <c r="F101" s="159"/>
      <c r="G101" s="159"/>
      <c r="H101" s="159"/>
      <c r="I101" s="159"/>
      <c r="J101" s="160">
        <f>J155</f>
        <v>0</v>
      </c>
      <c r="K101" s="102"/>
      <c r="L101" s="161"/>
    </row>
    <row r="102" spans="2:12" s="10" customFormat="1" ht="19.9" customHeight="1">
      <c r="B102" s="157"/>
      <c r="C102" s="102"/>
      <c r="D102" s="158" t="s">
        <v>252</v>
      </c>
      <c r="E102" s="159"/>
      <c r="F102" s="159"/>
      <c r="G102" s="159"/>
      <c r="H102" s="159"/>
      <c r="I102" s="159"/>
      <c r="J102" s="160">
        <f>J174</f>
        <v>0</v>
      </c>
      <c r="K102" s="102"/>
      <c r="L102" s="161"/>
    </row>
    <row r="103" spans="2:12" s="10" customFormat="1" ht="19.9" customHeight="1">
      <c r="B103" s="157"/>
      <c r="C103" s="102"/>
      <c r="D103" s="158" t="s">
        <v>253</v>
      </c>
      <c r="E103" s="159"/>
      <c r="F103" s="159"/>
      <c r="G103" s="159"/>
      <c r="H103" s="159"/>
      <c r="I103" s="159"/>
      <c r="J103" s="160">
        <f>J201</f>
        <v>0</v>
      </c>
      <c r="K103" s="102"/>
      <c r="L103" s="161"/>
    </row>
    <row r="104" spans="2:12" s="10" customFormat="1" ht="19.9" customHeight="1">
      <c r="B104" s="157"/>
      <c r="C104" s="102"/>
      <c r="D104" s="158" t="s">
        <v>254</v>
      </c>
      <c r="E104" s="159"/>
      <c r="F104" s="159"/>
      <c r="G104" s="159"/>
      <c r="H104" s="159"/>
      <c r="I104" s="159"/>
      <c r="J104" s="160">
        <f>J233</f>
        <v>0</v>
      </c>
      <c r="K104" s="102"/>
      <c r="L104" s="161"/>
    </row>
    <row r="105" spans="2:12" s="10" customFormat="1" ht="19.9" customHeight="1">
      <c r="B105" s="157"/>
      <c r="C105" s="102"/>
      <c r="D105" s="158" t="s">
        <v>255</v>
      </c>
      <c r="E105" s="159"/>
      <c r="F105" s="159"/>
      <c r="G105" s="159"/>
      <c r="H105" s="159"/>
      <c r="I105" s="159"/>
      <c r="J105" s="160">
        <f>J239</f>
        <v>0</v>
      </c>
      <c r="K105" s="102"/>
      <c r="L105" s="161"/>
    </row>
    <row r="106" spans="2:12" s="9" customFormat="1" ht="24.95" customHeight="1">
      <c r="B106" s="151"/>
      <c r="C106" s="152"/>
      <c r="D106" s="153" t="s">
        <v>256</v>
      </c>
      <c r="E106" s="154"/>
      <c r="F106" s="154"/>
      <c r="G106" s="154"/>
      <c r="H106" s="154"/>
      <c r="I106" s="154"/>
      <c r="J106" s="155">
        <f>J241</f>
        <v>0</v>
      </c>
      <c r="K106" s="152"/>
      <c r="L106" s="156"/>
    </row>
    <row r="107" spans="2:12" s="10" customFormat="1" ht="19.9" customHeight="1">
      <c r="B107" s="157"/>
      <c r="C107" s="102"/>
      <c r="D107" s="158" t="s">
        <v>257</v>
      </c>
      <c r="E107" s="159"/>
      <c r="F107" s="159"/>
      <c r="G107" s="159"/>
      <c r="H107" s="159"/>
      <c r="I107" s="159"/>
      <c r="J107" s="160">
        <f>J242</f>
        <v>0</v>
      </c>
      <c r="K107" s="102"/>
      <c r="L107" s="161"/>
    </row>
    <row r="108" spans="2:12" s="10" customFormat="1" ht="19.9" customHeight="1">
      <c r="B108" s="157"/>
      <c r="C108" s="102"/>
      <c r="D108" s="158" t="s">
        <v>258</v>
      </c>
      <c r="E108" s="159"/>
      <c r="F108" s="159"/>
      <c r="G108" s="159"/>
      <c r="H108" s="159"/>
      <c r="I108" s="159"/>
      <c r="J108" s="160">
        <f>J250</f>
        <v>0</v>
      </c>
      <c r="K108" s="102"/>
      <c r="L108" s="161"/>
    </row>
    <row r="109" spans="2:12" s="10" customFormat="1" ht="19.9" customHeight="1">
      <c r="B109" s="157"/>
      <c r="C109" s="102"/>
      <c r="D109" s="158" t="s">
        <v>260</v>
      </c>
      <c r="E109" s="159"/>
      <c r="F109" s="159"/>
      <c r="G109" s="159"/>
      <c r="H109" s="159"/>
      <c r="I109" s="159"/>
      <c r="J109" s="160">
        <f>J276</f>
        <v>0</v>
      </c>
      <c r="K109" s="102"/>
      <c r="L109" s="161"/>
    </row>
    <row r="110" spans="2:12" s="10" customFormat="1" ht="19.9" customHeight="1">
      <c r="B110" s="157"/>
      <c r="C110" s="102"/>
      <c r="D110" s="158" t="s">
        <v>261</v>
      </c>
      <c r="E110" s="159"/>
      <c r="F110" s="159"/>
      <c r="G110" s="159"/>
      <c r="H110" s="159"/>
      <c r="I110" s="159"/>
      <c r="J110" s="160">
        <f>J305</f>
        <v>0</v>
      </c>
      <c r="K110" s="102"/>
      <c r="L110" s="161"/>
    </row>
    <row r="111" spans="2:12" s="10" customFormat="1" ht="19.9" customHeight="1">
      <c r="B111" s="157"/>
      <c r="C111" s="102"/>
      <c r="D111" s="158" t="s">
        <v>263</v>
      </c>
      <c r="E111" s="159"/>
      <c r="F111" s="159"/>
      <c r="G111" s="159"/>
      <c r="H111" s="159"/>
      <c r="I111" s="159"/>
      <c r="J111" s="160">
        <f>J349</f>
        <v>0</v>
      </c>
      <c r="K111" s="102"/>
      <c r="L111" s="161"/>
    </row>
    <row r="112" spans="2:12" s="10" customFormat="1" ht="19.9" customHeight="1">
      <c r="B112" s="157"/>
      <c r="C112" s="102"/>
      <c r="D112" s="158" t="s">
        <v>1089</v>
      </c>
      <c r="E112" s="159"/>
      <c r="F112" s="159"/>
      <c r="G112" s="159"/>
      <c r="H112" s="159"/>
      <c r="I112" s="159"/>
      <c r="J112" s="160">
        <f>J365</f>
        <v>0</v>
      </c>
      <c r="K112" s="102"/>
      <c r="L112" s="161"/>
    </row>
    <row r="113" spans="2:12" s="10" customFormat="1" ht="19.9" customHeight="1">
      <c r="B113" s="157"/>
      <c r="C113" s="102"/>
      <c r="D113" s="158" t="s">
        <v>264</v>
      </c>
      <c r="E113" s="159"/>
      <c r="F113" s="159"/>
      <c r="G113" s="159"/>
      <c r="H113" s="159"/>
      <c r="I113" s="159"/>
      <c r="J113" s="160">
        <f>J386</f>
        <v>0</v>
      </c>
      <c r="K113" s="102"/>
      <c r="L113" s="161"/>
    </row>
    <row r="114" spans="2:12" s="10" customFormat="1" ht="19.9" customHeight="1">
      <c r="B114" s="157"/>
      <c r="C114" s="102"/>
      <c r="D114" s="158" t="s">
        <v>265</v>
      </c>
      <c r="E114" s="159"/>
      <c r="F114" s="159"/>
      <c r="G114" s="159"/>
      <c r="H114" s="159"/>
      <c r="I114" s="159"/>
      <c r="J114" s="160">
        <f>J406</f>
        <v>0</v>
      </c>
      <c r="K114" s="102"/>
      <c r="L114" s="161"/>
    </row>
    <row r="115" spans="2:12" s="9" customFormat="1" ht="24.95" customHeight="1">
      <c r="B115" s="151"/>
      <c r="C115" s="152"/>
      <c r="D115" s="153" t="s">
        <v>145</v>
      </c>
      <c r="E115" s="154"/>
      <c r="F115" s="154"/>
      <c r="G115" s="154"/>
      <c r="H115" s="154"/>
      <c r="I115" s="154"/>
      <c r="J115" s="155">
        <f>J410</f>
        <v>0</v>
      </c>
      <c r="K115" s="152"/>
      <c r="L115" s="156"/>
    </row>
    <row r="116" spans="1:31" s="2" customFormat="1" ht="21.7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21" spans="1:31" s="2" customFormat="1" ht="6.95" customHeight="1">
      <c r="A121" s="32"/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4.95" customHeight="1">
      <c r="A122" s="32"/>
      <c r="B122" s="33"/>
      <c r="C122" s="21" t="s">
        <v>150</v>
      </c>
      <c r="D122" s="34"/>
      <c r="E122" s="34"/>
      <c r="F122" s="34"/>
      <c r="G122" s="34"/>
      <c r="H122" s="34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16</v>
      </c>
      <c r="D124" s="34"/>
      <c r="E124" s="34"/>
      <c r="F124" s="34"/>
      <c r="G124" s="34"/>
      <c r="H124" s="34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4"/>
      <c r="D125" s="34"/>
      <c r="E125" s="284" t="str">
        <f>E7</f>
        <v>Dům s pečovatelskou službou Hranice</v>
      </c>
      <c r="F125" s="285"/>
      <c r="G125" s="285"/>
      <c r="H125" s="285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2:12" s="1" customFormat="1" ht="12" customHeight="1">
      <c r="B126" s="19"/>
      <c r="C126" s="27" t="s">
        <v>138</v>
      </c>
      <c r="D126" s="20"/>
      <c r="E126" s="20"/>
      <c r="F126" s="20"/>
      <c r="G126" s="20"/>
      <c r="H126" s="20"/>
      <c r="I126" s="20"/>
      <c r="J126" s="20"/>
      <c r="K126" s="20"/>
      <c r="L126" s="18"/>
    </row>
    <row r="127" spans="1:31" s="2" customFormat="1" ht="16.5" customHeight="1">
      <c r="A127" s="32"/>
      <c r="B127" s="33"/>
      <c r="C127" s="34"/>
      <c r="D127" s="34"/>
      <c r="E127" s="284" t="s">
        <v>244</v>
      </c>
      <c r="F127" s="286"/>
      <c r="G127" s="286"/>
      <c r="H127" s="286"/>
      <c r="I127" s="34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7" t="s">
        <v>245</v>
      </c>
      <c r="D128" s="34"/>
      <c r="E128" s="34"/>
      <c r="F128" s="34"/>
      <c r="G128" s="34"/>
      <c r="H128" s="34"/>
      <c r="I128" s="34"/>
      <c r="J128" s="34"/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6.5" customHeight="1">
      <c r="A129" s="32"/>
      <c r="B129" s="33"/>
      <c r="C129" s="34"/>
      <c r="D129" s="34"/>
      <c r="E129" s="237" t="str">
        <f>E11</f>
        <v>130 - SO 01 - Stávající budova - 3NP</v>
      </c>
      <c r="F129" s="286"/>
      <c r="G129" s="286"/>
      <c r="H129" s="286"/>
      <c r="I129" s="34"/>
      <c r="J129" s="34"/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20</v>
      </c>
      <c r="D131" s="34"/>
      <c r="E131" s="34"/>
      <c r="F131" s="25" t="str">
        <f>F14</f>
        <v>Hranice u Aše</v>
      </c>
      <c r="G131" s="34"/>
      <c r="H131" s="34"/>
      <c r="I131" s="27" t="s">
        <v>22</v>
      </c>
      <c r="J131" s="64" t="str">
        <f>IF(J14="","",J14)</f>
        <v>12. 3. 2021</v>
      </c>
      <c r="K131" s="34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6.95" customHeight="1">
      <c r="A132" s="32"/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49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5.2" customHeight="1">
      <c r="A133" s="32"/>
      <c r="B133" s="33"/>
      <c r="C133" s="27" t="s">
        <v>24</v>
      </c>
      <c r="D133" s="34"/>
      <c r="E133" s="34"/>
      <c r="F133" s="25" t="str">
        <f>E17</f>
        <v>Město Hranice</v>
      </c>
      <c r="G133" s="34"/>
      <c r="H133" s="34"/>
      <c r="I133" s="27" t="s">
        <v>30</v>
      </c>
      <c r="J133" s="30" t="str">
        <f>E23</f>
        <v>ing.Kostner Petr</v>
      </c>
      <c r="K133" s="34"/>
      <c r="L133" s="49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5.2" customHeight="1">
      <c r="A134" s="32"/>
      <c r="B134" s="33"/>
      <c r="C134" s="27" t="s">
        <v>28</v>
      </c>
      <c r="D134" s="34"/>
      <c r="E134" s="34"/>
      <c r="F134" s="25" t="str">
        <f>IF(E20="","",E20)</f>
        <v>Vyplň údaj</v>
      </c>
      <c r="G134" s="34"/>
      <c r="H134" s="34"/>
      <c r="I134" s="27" t="s">
        <v>33</v>
      </c>
      <c r="J134" s="30" t="str">
        <f>E26</f>
        <v>Milan Hájek</v>
      </c>
      <c r="K134" s="34"/>
      <c r="L134" s="49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0.35" customHeight="1">
      <c r="A135" s="32"/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49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11" customFormat="1" ht="29.25" customHeight="1">
      <c r="A136" s="162"/>
      <c r="B136" s="163"/>
      <c r="C136" s="164" t="s">
        <v>151</v>
      </c>
      <c r="D136" s="165" t="s">
        <v>61</v>
      </c>
      <c r="E136" s="165" t="s">
        <v>57</v>
      </c>
      <c r="F136" s="165" t="s">
        <v>58</v>
      </c>
      <c r="G136" s="165" t="s">
        <v>152</v>
      </c>
      <c r="H136" s="165" t="s">
        <v>153</v>
      </c>
      <c r="I136" s="165" t="s">
        <v>154</v>
      </c>
      <c r="J136" s="165" t="s">
        <v>142</v>
      </c>
      <c r="K136" s="166" t="s">
        <v>155</v>
      </c>
      <c r="L136" s="167"/>
      <c r="M136" s="73" t="s">
        <v>1</v>
      </c>
      <c r="N136" s="74" t="s">
        <v>40</v>
      </c>
      <c r="O136" s="74" t="s">
        <v>156</v>
      </c>
      <c r="P136" s="74" t="s">
        <v>157</v>
      </c>
      <c r="Q136" s="74" t="s">
        <v>158</v>
      </c>
      <c r="R136" s="74" t="s">
        <v>159</v>
      </c>
      <c r="S136" s="74" t="s">
        <v>160</v>
      </c>
      <c r="T136" s="75" t="s">
        <v>161</v>
      </c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</row>
    <row r="137" spans="1:63" s="2" customFormat="1" ht="22.9" customHeight="1">
      <c r="A137" s="32"/>
      <c r="B137" s="33"/>
      <c r="C137" s="80" t="s">
        <v>162</v>
      </c>
      <c r="D137" s="34"/>
      <c r="E137" s="34"/>
      <c r="F137" s="34"/>
      <c r="G137" s="34"/>
      <c r="H137" s="34"/>
      <c r="I137" s="34"/>
      <c r="J137" s="168">
        <f>BK137</f>
        <v>0</v>
      </c>
      <c r="K137" s="34"/>
      <c r="L137" s="37"/>
      <c r="M137" s="76"/>
      <c r="N137" s="169"/>
      <c r="O137" s="77"/>
      <c r="P137" s="170">
        <f>P138+P241+P410</f>
        <v>0</v>
      </c>
      <c r="Q137" s="77"/>
      <c r="R137" s="170">
        <f>R138+R241+R410</f>
        <v>45.737510699999994</v>
      </c>
      <c r="S137" s="77"/>
      <c r="T137" s="171">
        <f>T138+T241+T410</f>
        <v>40.0793385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5" t="s">
        <v>75</v>
      </c>
      <c r="AU137" s="15" t="s">
        <v>144</v>
      </c>
      <c r="BK137" s="172">
        <f>BK138+BK241+BK410</f>
        <v>0</v>
      </c>
    </row>
    <row r="138" spans="2:63" s="12" customFormat="1" ht="25.9" customHeight="1">
      <c r="B138" s="173"/>
      <c r="C138" s="174"/>
      <c r="D138" s="175" t="s">
        <v>75</v>
      </c>
      <c r="E138" s="176" t="s">
        <v>268</v>
      </c>
      <c r="F138" s="176" t="s">
        <v>269</v>
      </c>
      <c r="G138" s="174"/>
      <c r="H138" s="174"/>
      <c r="I138" s="177"/>
      <c r="J138" s="178">
        <f>BK138</f>
        <v>0</v>
      </c>
      <c r="K138" s="174"/>
      <c r="L138" s="179"/>
      <c r="M138" s="180"/>
      <c r="N138" s="181"/>
      <c r="O138" s="181"/>
      <c r="P138" s="182">
        <f>P139+P155+P174+P201+P233+P239</f>
        <v>0</v>
      </c>
      <c r="Q138" s="181"/>
      <c r="R138" s="182">
        <f>R139+R155+R174+R201+R233+R239</f>
        <v>30.648506109999996</v>
      </c>
      <c r="S138" s="181"/>
      <c r="T138" s="183">
        <f>T139+T155+T174+T201+T233+T239</f>
        <v>38.973996</v>
      </c>
      <c r="AR138" s="184" t="s">
        <v>83</v>
      </c>
      <c r="AT138" s="185" t="s">
        <v>75</v>
      </c>
      <c r="AU138" s="185" t="s">
        <v>76</v>
      </c>
      <c r="AY138" s="184" t="s">
        <v>166</v>
      </c>
      <c r="BK138" s="186">
        <f>BK139+BK155+BK174+BK201+BK233+BK239</f>
        <v>0</v>
      </c>
    </row>
    <row r="139" spans="2:63" s="12" customFormat="1" ht="22.9" customHeight="1">
      <c r="B139" s="173"/>
      <c r="C139" s="174"/>
      <c r="D139" s="175" t="s">
        <v>75</v>
      </c>
      <c r="E139" s="212" t="s">
        <v>125</v>
      </c>
      <c r="F139" s="212" t="s">
        <v>304</v>
      </c>
      <c r="G139" s="174"/>
      <c r="H139" s="174"/>
      <c r="I139" s="177"/>
      <c r="J139" s="213">
        <f>BK139</f>
        <v>0</v>
      </c>
      <c r="K139" s="174"/>
      <c r="L139" s="179"/>
      <c r="M139" s="180"/>
      <c r="N139" s="181"/>
      <c r="O139" s="181"/>
      <c r="P139" s="182">
        <f>SUM(P140:P154)</f>
        <v>0</v>
      </c>
      <c r="Q139" s="181"/>
      <c r="R139" s="182">
        <f>SUM(R140:R154)</f>
        <v>5.67031036</v>
      </c>
      <c r="S139" s="181"/>
      <c r="T139" s="183">
        <f>SUM(T140:T154)</f>
        <v>0</v>
      </c>
      <c r="AR139" s="184" t="s">
        <v>83</v>
      </c>
      <c r="AT139" s="185" t="s">
        <v>75</v>
      </c>
      <c r="AU139" s="185" t="s">
        <v>83</v>
      </c>
      <c r="AY139" s="184" t="s">
        <v>166</v>
      </c>
      <c r="BK139" s="186">
        <f>SUM(BK140:BK154)</f>
        <v>0</v>
      </c>
    </row>
    <row r="140" spans="1:65" s="2" customFormat="1" ht="33" customHeight="1">
      <c r="A140" s="32"/>
      <c r="B140" s="33"/>
      <c r="C140" s="187" t="s">
        <v>83</v>
      </c>
      <c r="D140" s="187" t="s">
        <v>167</v>
      </c>
      <c r="E140" s="188" t="s">
        <v>305</v>
      </c>
      <c r="F140" s="189" t="s">
        <v>306</v>
      </c>
      <c r="G140" s="190" t="s">
        <v>297</v>
      </c>
      <c r="H140" s="191">
        <v>18.723</v>
      </c>
      <c r="I140" s="192"/>
      <c r="J140" s="193">
        <f>ROUND(I140*H140,2)</f>
        <v>0</v>
      </c>
      <c r="K140" s="189" t="s">
        <v>274</v>
      </c>
      <c r="L140" s="37"/>
      <c r="M140" s="194" t="s">
        <v>1</v>
      </c>
      <c r="N140" s="195" t="s">
        <v>41</v>
      </c>
      <c r="O140" s="69"/>
      <c r="P140" s="196">
        <f>O140*H140</f>
        <v>0</v>
      </c>
      <c r="Q140" s="196">
        <v>0.2506</v>
      </c>
      <c r="R140" s="196">
        <f>Q140*H140</f>
        <v>4.691983799999999</v>
      </c>
      <c r="S140" s="196">
        <v>0</v>
      </c>
      <c r="T140" s="19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98" t="s">
        <v>165</v>
      </c>
      <c r="AT140" s="198" t="s">
        <v>167</v>
      </c>
      <c r="AU140" s="198" t="s">
        <v>85</v>
      </c>
      <c r="AY140" s="15" t="s">
        <v>166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5" t="s">
        <v>83</v>
      </c>
      <c r="BK140" s="199">
        <f>ROUND(I140*H140,2)</f>
        <v>0</v>
      </c>
      <c r="BL140" s="15" t="s">
        <v>165</v>
      </c>
      <c r="BM140" s="198" t="s">
        <v>307</v>
      </c>
    </row>
    <row r="141" spans="2:51" s="13" customFormat="1" ht="11.25">
      <c r="B141" s="200"/>
      <c r="C141" s="201"/>
      <c r="D141" s="202" t="s">
        <v>178</v>
      </c>
      <c r="E141" s="203" t="s">
        <v>1</v>
      </c>
      <c r="F141" s="204" t="s">
        <v>1554</v>
      </c>
      <c r="G141" s="201"/>
      <c r="H141" s="205">
        <v>15.093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178</v>
      </c>
      <c r="AU141" s="211" t="s">
        <v>85</v>
      </c>
      <c r="AV141" s="13" t="s">
        <v>85</v>
      </c>
      <c r="AW141" s="13" t="s">
        <v>32</v>
      </c>
      <c r="AX141" s="13" t="s">
        <v>76</v>
      </c>
      <c r="AY141" s="211" t="s">
        <v>166</v>
      </c>
    </row>
    <row r="142" spans="2:51" s="13" customFormat="1" ht="11.25">
      <c r="B142" s="200"/>
      <c r="C142" s="201"/>
      <c r="D142" s="202" t="s">
        <v>178</v>
      </c>
      <c r="E142" s="203" t="s">
        <v>1</v>
      </c>
      <c r="F142" s="204" t="s">
        <v>1555</v>
      </c>
      <c r="G142" s="201"/>
      <c r="H142" s="205">
        <v>3.63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178</v>
      </c>
      <c r="AU142" s="211" t="s">
        <v>85</v>
      </c>
      <c r="AV142" s="13" t="s">
        <v>85</v>
      </c>
      <c r="AW142" s="13" t="s">
        <v>32</v>
      </c>
      <c r="AX142" s="13" t="s">
        <v>76</v>
      </c>
      <c r="AY142" s="211" t="s">
        <v>166</v>
      </c>
    </row>
    <row r="143" spans="1:65" s="2" customFormat="1" ht="21.75" customHeight="1">
      <c r="A143" s="32"/>
      <c r="B143" s="33"/>
      <c r="C143" s="187" t="s">
        <v>85</v>
      </c>
      <c r="D143" s="187" t="s">
        <v>167</v>
      </c>
      <c r="E143" s="188" t="s">
        <v>327</v>
      </c>
      <c r="F143" s="189" t="s">
        <v>328</v>
      </c>
      <c r="G143" s="190" t="s">
        <v>176</v>
      </c>
      <c r="H143" s="191">
        <v>4</v>
      </c>
      <c r="I143" s="192"/>
      <c r="J143" s="193">
        <f>ROUND(I143*H143,2)</f>
        <v>0</v>
      </c>
      <c r="K143" s="189" t="s">
        <v>274</v>
      </c>
      <c r="L143" s="37"/>
      <c r="M143" s="194" t="s">
        <v>1</v>
      </c>
      <c r="N143" s="195" t="s">
        <v>41</v>
      </c>
      <c r="O143" s="69"/>
      <c r="P143" s="196">
        <f>O143*H143</f>
        <v>0</v>
      </c>
      <c r="Q143" s="196">
        <v>0.05455</v>
      </c>
      <c r="R143" s="196">
        <f>Q143*H143</f>
        <v>0.2182</v>
      </c>
      <c r="S143" s="196">
        <v>0</v>
      </c>
      <c r="T143" s="197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98" t="s">
        <v>165</v>
      </c>
      <c r="AT143" s="198" t="s">
        <v>167</v>
      </c>
      <c r="AU143" s="198" t="s">
        <v>85</v>
      </c>
      <c r="AY143" s="15" t="s">
        <v>166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5" t="s">
        <v>83</v>
      </c>
      <c r="BK143" s="199">
        <f>ROUND(I143*H143,2)</f>
        <v>0</v>
      </c>
      <c r="BL143" s="15" t="s">
        <v>165</v>
      </c>
      <c r="BM143" s="198" t="s">
        <v>329</v>
      </c>
    </row>
    <row r="144" spans="1:65" s="2" customFormat="1" ht="16.5" customHeight="1">
      <c r="A144" s="32"/>
      <c r="B144" s="33"/>
      <c r="C144" s="187" t="s">
        <v>125</v>
      </c>
      <c r="D144" s="187" t="s">
        <v>167</v>
      </c>
      <c r="E144" s="188" t="s">
        <v>330</v>
      </c>
      <c r="F144" s="189" t="s">
        <v>331</v>
      </c>
      <c r="G144" s="190" t="s">
        <v>273</v>
      </c>
      <c r="H144" s="191">
        <v>0.208</v>
      </c>
      <c r="I144" s="192"/>
      <c r="J144" s="193">
        <f>ROUND(I144*H144,2)</f>
        <v>0</v>
      </c>
      <c r="K144" s="189" t="s">
        <v>274</v>
      </c>
      <c r="L144" s="37"/>
      <c r="M144" s="194" t="s">
        <v>1</v>
      </c>
      <c r="N144" s="195" t="s">
        <v>41</v>
      </c>
      <c r="O144" s="69"/>
      <c r="P144" s="196">
        <f>O144*H144</f>
        <v>0</v>
      </c>
      <c r="Q144" s="196">
        <v>1.94302</v>
      </c>
      <c r="R144" s="196">
        <f>Q144*H144</f>
        <v>0.40414816</v>
      </c>
      <c r="S144" s="196">
        <v>0</v>
      </c>
      <c r="T144" s="197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98" t="s">
        <v>165</v>
      </c>
      <c r="AT144" s="198" t="s">
        <v>167</v>
      </c>
      <c r="AU144" s="198" t="s">
        <v>85</v>
      </c>
      <c r="AY144" s="15" t="s">
        <v>166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5" t="s">
        <v>83</v>
      </c>
      <c r="BK144" s="199">
        <f>ROUND(I144*H144,2)</f>
        <v>0</v>
      </c>
      <c r="BL144" s="15" t="s">
        <v>165</v>
      </c>
      <c r="BM144" s="198" t="s">
        <v>332</v>
      </c>
    </row>
    <row r="145" spans="2:51" s="13" customFormat="1" ht="11.25">
      <c r="B145" s="200"/>
      <c r="C145" s="201"/>
      <c r="D145" s="202" t="s">
        <v>178</v>
      </c>
      <c r="E145" s="203" t="s">
        <v>1</v>
      </c>
      <c r="F145" s="204" t="s">
        <v>1102</v>
      </c>
      <c r="G145" s="201"/>
      <c r="H145" s="205">
        <v>0.054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178</v>
      </c>
      <c r="AU145" s="211" t="s">
        <v>85</v>
      </c>
      <c r="AV145" s="13" t="s">
        <v>85</v>
      </c>
      <c r="AW145" s="13" t="s">
        <v>32</v>
      </c>
      <c r="AX145" s="13" t="s">
        <v>76</v>
      </c>
      <c r="AY145" s="211" t="s">
        <v>166</v>
      </c>
    </row>
    <row r="146" spans="2:51" s="13" customFormat="1" ht="11.25">
      <c r="B146" s="200"/>
      <c r="C146" s="201"/>
      <c r="D146" s="202" t="s">
        <v>178</v>
      </c>
      <c r="E146" s="203" t="s">
        <v>1</v>
      </c>
      <c r="F146" s="204" t="s">
        <v>1556</v>
      </c>
      <c r="G146" s="201"/>
      <c r="H146" s="205">
        <v>0.095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178</v>
      </c>
      <c r="AU146" s="211" t="s">
        <v>85</v>
      </c>
      <c r="AV146" s="13" t="s">
        <v>85</v>
      </c>
      <c r="AW146" s="13" t="s">
        <v>32</v>
      </c>
      <c r="AX146" s="13" t="s">
        <v>76</v>
      </c>
      <c r="AY146" s="211" t="s">
        <v>166</v>
      </c>
    </row>
    <row r="147" spans="2:51" s="13" customFormat="1" ht="11.25">
      <c r="B147" s="200"/>
      <c r="C147" s="201"/>
      <c r="D147" s="202" t="s">
        <v>178</v>
      </c>
      <c r="E147" s="203" t="s">
        <v>1</v>
      </c>
      <c r="F147" s="204" t="s">
        <v>1557</v>
      </c>
      <c r="G147" s="201"/>
      <c r="H147" s="205">
        <v>0.059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178</v>
      </c>
      <c r="AU147" s="211" t="s">
        <v>85</v>
      </c>
      <c r="AV147" s="13" t="s">
        <v>85</v>
      </c>
      <c r="AW147" s="13" t="s">
        <v>32</v>
      </c>
      <c r="AX147" s="13" t="s">
        <v>76</v>
      </c>
      <c r="AY147" s="211" t="s">
        <v>166</v>
      </c>
    </row>
    <row r="148" spans="1:65" s="2" customFormat="1" ht="24.2" customHeight="1">
      <c r="A148" s="32"/>
      <c r="B148" s="33"/>
      <c r="C148" s="187" t="s">
        <v>165</v>
      </c>
      <c r="D148" s="187" t="s">
        <v>167</v>
      </c>
      <c r="E148" s="188" t="s">
        <v>351</v>
      </c>
      <c r="F148" s="189" t="s">
        <v>352</v>
      </c>
      <c r="G148" s="190" t="s">
        <v>288</v>
      </c>
      <c r="H148" s="191">
        <v>0.101</v>
      </c>
      <c r="I148" s="192"/>
      <c r="J148" s="193">
        <f>ROUND(I148*H148,2)</f>
        <v>0</v>
      </c>
      <c r="K148" s="189" t="s">
        <v>274</v>
      </c>
      <c r="L148" s="37"/>
      <c r="M148" s="194" t="s">
        <v>1</v>
      </c>
      <c r="N148" s="195" t="s">
        <v>41</v>
      </c>
      <c r="O148" s="69"/>
      <c r="P148" s="196">
        <f>O148*H148</f>
        <v>0</v>
      </c>
      <c r="Q148" s="196">
        <v>1.09</v>
      </c>
      <c r="R148" s="196">
        <f>Q148*H148</f>
        <v>0.11009000000000002</v>
      </c>
      <c r="S148" s="196">
        <v>0</v>
      </c>
      <c r="T148" s="19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8" t="s">
        <v>165</v>
      </c>
      <c r="AT148" s="198" t="s">
        <v>167</v>
      </c>
      <c r="AU148" s="198" t="s">
        <v>85</v>
      </c>
      <c r="AY148" s="15" t="s">
        <v>166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5" t="s">
        <v>83</v>
      </c>
      <c r="BK148" s="199">
        <f>ROUND(I148*H148,2)</f>
        <v>0</v>
      </c>
      <c r="BL148" s="15" t="s">
        <v>165</v>
      </c>
      <c r="BM148" s="198" t="s">
        <v>353</v>
      </c>
    </row>
    <row r="149" spans="2:51" s="13" customFormat="1" ht="11.25">
      <c r="B149" s="200"/>
      <c r="C149" s="201"/>
      <c r="D149" s="202" t="s">
        <v>178</v>
      </c>
      <c r="E149" s="203" t="s">
        <v>1</v>
      </c>
      <c r="F149" s="204" t="s">
        <v>1558</v>
      </c>
      <c r="G149" s="201"/>
      <c r="H149" s="205">
        <v>0.044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178</v>
      </c>
      <c r="AU149" s="211" t="s">
        <v>85</v>
      </c>
      <c r="AV149" s="13" t="s">
        <v>85</v>
      </c>
      <c r="AW149" s="13" t="s">
        <v>32</v>
      </c>
      <c r="AX149" s="13" t="s">
        <v>76</v>
      </c>
      <c r="AY149" s="211" t="s">
        <v>166</v>
      </c>
    </row>
    <row r="150" spans="2:51" s="13" customFormat="1" ht="11.25">
      <c r="B150" s="200"/>
      <c r="C150" s="201"/>
      <c r="D150" s="202" t="s">
        <v>178</v>
      </c>
      <c r="E150" s="203" t="s">
        <v>1</v>
      </c>
      <c r="F150" s="204" t="s">
        <v>1559</v>
      </c>
      <c r="G150" s="201"/>
      <c r="H150" s="205">
        <v>0.057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178</v>
      </c>
      <c r="AU150" s="211" t="s">
        <v>85</v>
      </c>
      <c r="AV150" s="13" t="s">
        <v>85</v>
      </c>
      <c r="AW150" s="13" t="s">
        <v>32</v>
      </c>
      <c r="AX150" s="13" t="s">
        <v>76</v>
      </c>
      <c r="AY150" s="211" t="s">
        <v>166</v>
      </c>
    </row>
    <row r="151" spans="1:65" s="2" customFormat="1" ht="24.2" customHeight="1">
      <c r="A151" s="32"/>
      <c r="B151" s="33"/>
      <c r="C151" s="187" t="s">
        <v>192</v>
      </c>
      <c r="D151" s="187" t="s">
        <v>167</v>
      </c>
      <c r="E151" s="188" t="s">
        <v>399</v>
      </c>
      <c r="F151" s="189" t="s">
        <v>400</v>
      </c>
      <c r="G151" s="190" t="s">
        <v>297</v>
      </c>
      <c r="H151" s="191">
        <v>1.38</v>
      </c>
      <c r="I151" s="192"/>
      <c r="J151" s="193">
        <f>ROUND(I151*H151,2)</f>
        <v>0</v>
      </c>
      <c r="K151" s="189" t="s">
        <v>274</v>
      </c>
      <c r="L151" s="37"/>
      <c r="M151" s="194" t="s">
        <v>1</v>
      </c>
      <c r="N151" s="195" t="s">
        <v>41</v>
      </c>
      <c r="O151" s="69"/>
      <c r="P151" s="196">
        <f>O151*H151</f>
        <v>0</v>
      </c>
      <c r="Q151" s="196">
        <v>0.17818</v>
      </c>
      <c r="R151" s="196">
        <f>Q151*H151</f>
        <v>0.24588839999999998</v>
      </c>
      <c r="S151" s="196">
        <v>0</v>
      </c>
      <c r="T151" s="197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98" t="s">
        <v>165</v>
      </c>
      <c r="AT151" s="198" t="s">
        <v>167</v>
      </c>
      <c r="AU151" s="198" t="s">
        <v>85</v>
      </c>
      <c r="AY151" s="15" t="s">
        <v>166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5" t="s">
        <v>83</v>
      </c>
      <c r="BK151" s="199">
        <f>ROUND(I151*H151,2)</f>
        <v>0</v>
      </c>
      <c r="BL151" s="15" t="s">
        <v>165</v>
      </c>
      <c r="BM151" s="198" t="s">
        <v>401</v>
      </c>
    </row>
    <row r="152" spans="2:51" s="13" customFormat="1" ht="11.25">
      <c r="B152" s="200"/>
      <c r="C152" s="201"/>
      <c r="D152" s="202" t="s">
        <v>178</v>
      </c>
      <c r="E152" s="203" t="s">
        <v>1</v>
      </c>
      <c r="F152" s="204" t="s">
        <v>405</v>
      </c>
      <c r="G152" s="201"/>
      <c r="H152" s="205">
        <v>0.36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178</v>
      </c>
      <c r="AU152" s="211" t="s">
        <v>85</v>
      </c>
      <c r="AV152" s="13" t="s">
        <v>85</v>
      </c>
      <c r="AW152" s="13" t="s">
        <v>32</v>
      </c>
      <c r="AX152" s="13" t="s">
        <v>76</v>
      </c>
      <c r="AY152" s="211" t="s">
        <v>166</v>
      </c>
    </row>
    <row r="153" spans="2:51" s="13" customFormat="1" ht="11.25">
      <c r="B153" s="200"/>
      <c r="C153" s="201"/>
      <c r="D153" s="202" t="s">
        <v>178</v>
      </c>
      <c r="E153" s="203" t="s">
        <v>1</v>
      </c>
      <c r="F153" s="204" t="s">
        <v>1560</v>
      </c>
      <c r="G153" s="201"/>
      <c r="H153" s="205">
        <v>0.63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178</v>
      </c>
      <c r="AU153" s="211" t="s">
        <v>85</v>
      </c>
      <c r="AV153" s="13" t="s">
        <v>85</v>
      </c>
      <c r="AW153" s="13" t="s">
        <v>32</v>
      </c>
      <c r="AX153" s="13" t="s">
        <v>76</v>
      </c>
      <c r="AY153" s="211" t="s">
        <v>166</v>
      </c>
    </row>
    <row r="154" spans="2:51" s="13" customFormat="1" ht="11.25">
      <c r="B154" s="200"/>
      <c r="C154" s="201"/>
      <c r="D154" s="202" t="s">
        <v>178</v>
      </c>
      <c r="E154" s="203" t="s">
        <v>1</v>
      </c>
      <c r="F154" s="204" t="s">
        <v>1101</v>
      </c>
      <c r="G154" s="201"/>
      <c r="H154" s="205">
        <v>0.39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178</v>
      </c>
      <c r="AU154" s="211" t="s">
        <v>85</v>
      </c>
      <c r="AV154" s="13" t="s">
        <v>85</v>
      </c>
      <c r="AW154" s="13" t="s">
        <v>32</v>
      </c>
      <c r="AX154" s="13" t="s">
        <v>76</v>
      </c>
      <c r="AY154" s="211" t="s">
        <v>166</v>
      </c>
    </row>
    <row r="155" spans="2:63" s="12" customFormat="1" ht="22.9" customHeight="1">
      <c r="B155" s="173"/>
      <c r="C155" s="174"/>
      <c r="D155" s="175" t="s">
        <v>75</v>
      </c>
      <c r="E155" s="212" t="s">
        <v>165</v>
      </c>
      <c r="F155" s="212" t="s">
        <v>407</v>
      </c>
      <c r="G155" s="174"/>
      <c r="H155" s="174"/>
      <c r="I155" s="177"/>
      <c r="J155" s="213">
        <f>BK155</f>
        <v>0</v>
      </c>
      <c r="K155" s="174"/>
      <c r="L155" s="179"/>
      <c r="M155" s="180"/>
      <c r="N155" s="181"/>
      <c r="O155" s="181"/>
      <c r="P155" s="182">
        <f>SUM(P156:P173)</f>
        <v>0</v>
      </c>
      <c r="Q155" s="181"/>
      <c r="R155" s="182">
        <f>SUM(R156:R173)</f>
        <v>1.7205562699999999</v>
      </c>
      <c r="S155" s="181"/>
      <c r="T155" s="183">
        <f>SUM(T156:T173)</f>
        <v>0</v>
      </c>
      <c r="AR155" s="184" t="s">
        <v>83</v>
      </c>
      <c r="AT155" s="185" t="s">
        <v>75</v>
      </c>
      <c r="AU155" s="185" t="s">
        <v>83</v>
      </c>
      <c r="AY155" s="184" t="s">
        <v>166</v>
      </c>
      <c r="BK155" s="186">
        <f>SUM(BK156:BK173)</f>
        <v>0</v>
      </c>
    </row>
    <row r="156" spans="1:65" s="2" customFormat="1" ht="16.5" customHeight="1">
      <c r="A156" s="32"/>
      <c r="B156" s="33"/>
      <c r="C156" s="187" t="s">
        <v>210</v>
      </c>
      <c r="D156" s="187" t="s">
        <v>167</v>
      </c>
      <c r="E156" s="188" t="s">
        <v>1355</v>
      </c>
      <c r="F156" s="189" t="s">
        <v>1356</v>
      </c>
      <c r="G156" s="190" t="s">
        <v>273</v>
      </c>
      <c r="H156" s="191">
        <v>0.588</v>
      </c>
      <c r="I156" s="192"/>
      <c r="J156" s="193">
        <f>ROUND(I156*H156,2)</f>
        <v>0</v>
      </c>
      <c r="K156" s="189" t="s">
        <v>274</v>
      </c>
      <c r="L156" s="37"/>
      <c r="M156" s="194" t="s">
        <v>1</v>
      </c>
      <c r="N156" s="195" t="s">
        <v>41</v>
      </c>
      <c r="O156" s="69"/>
      <c r="P156" s="196">
        <f>O156*H156</f>
        <v>0</v>
      </c>
      <c r="Q156" s="196">
        <v>2.45343</v>
      </c>
      <c r="R156" s="196">
        <f>Q156*H156</f>
        <v>1.44261684</v>
      </c>
      <c r="S156" s="196">
        <v>0</v>
      </c>
      <c r="T156" s="197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98" t="s">
        <v>165</v>
      </c>
      <c r="AT156" s="198" t="s">
        <v>167</v>
      </c>
      <c r="AU156" s="198" t="s">
        <v>85</v>
      </c>
      <c r="AY156" s="15" t="s">
        <v>166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5" t="s">
        <v>83</v>
      </c>
      <c r="BK156" s="199">
        <f>ROUND(I156*H156,2)</f>
        <v>0</v>
      </c>
      <c r="BL156" s="15" t="s">
        <v>165</v>
      </c>
      <c r="BM156" s="198" t="s">
        <v>1561</v>
      </c>
    </row>
    <row r="157" spans="2:51" s="13" customFormat="1" ht="11.25">
      <c r="B157" s="200"/>
      <c r="C157" s="201"/>
      <c r="D157" s="202" t="s">
        <v>178</v>
      </c>
      <c r="E157" s="203" t="s">
        <v>1</v>
      </c>
      <c r="F157" s="204" t="s">
        <v>1562</v>
      </c>
      <c r="G157" s="201"/>
      <c r="H157" s="205">
        <v>0.588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178</v>
      </c>
      <c r="AU157" s="211" t="s">
        <v>85</v>
      </c>
      <c r="AV157" s="13" t="s">
        <v>85</v>
      </c>
      <c r="AW157" s="13" t="s">
        <v>32</v>
      </c>
      <c r="AX157" s="13" t="s">
        <v>83</v>
      </c>
      <c r="AY157" s="211" t="s">
        <v>166</v>
      </c>
    </row>
    <row r="158" spans="1:65" s="2" customFormat="1" ht="24.2" customHeight="1">
      <c r="A158" s="32"/>
      <c r="B158" s="33"/>
      <c r="C158" s="187" t="s">
        <v>214</v>
      </c>
      <c r="D158" s="187" t="s">
        <v>167</v>
      </c>
      <c r="E158" s="188" t="s">
        <v>1362</v>
      </c>
      <c r="F158" s="189" t="s">
        <v>1363</v>
      </c>
      <c r="G158" s="190" t="s">
        <v>297</v>
      </c>
      <c r="H158" s="191">
        <v>4.3</v>
      </c>
      <c r="I158" s="192"/>
      <c r="J158" s="193">
        <f>ROUND(I158*H158,2)</f>
        <v>0</v>
      </c>
      <c r="K158" s="189" t="s">
        <v>274</v>
      </c>
      <c r="L158" s="37"/>
      <c r="M158" s="194" t="s">
        <v>1</v>
      </c>
      <c r="N158" s="195" t="s">
        <v>41</v>
      </c>
      <c r="O158" s="69"/>
      <c r="P158" s="196">
        <f>O158*H158</f>
        <v>0</v>
      </c>
      <c r="Q158" s="196">
        <v>0.00533</v>
      </c>
      <c r="R158" s="196">
        <f>Q158*H158</f>
        <v>0.022919</v>
      </c>
      <c r="S158" s="196">
        <v>0</v>
      </c>
      <c r="T158" s="197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98" t="s">
        <v>165</v>
      </c>
      <c r="AT158" s="198" t="s">
        <v>167</v>
      </c>
      <c r="AU158" s="198" t="s">
        <v>85</v>
      </c>
      <c r="AY158" s="15" t="s">
        <v>166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5" t="s">
        <v>83</v>
      </c>
      <c r="BK158" s="199">
        <f>ROUND(I158*H158,2)</f>
        <v>0</v>
      </c>
      <c r="BL158" s="15" t="s">
        <v>165</v>
      </c>
      <c r="BM158" s="198" t="s">
        <v>1364</v>
      </c>
    </row>
    <row r="159" spans="2:51" s="13" customFormat="1" ht="11.25">
      <c r="B159" s="200"/>
      <c r="C159" s="201"/>
      <c r="D159" s="202" t="s">
        <v>178</v>
      </c>
      <c r="E159" s="203" t="s">
        <v>1</v>
      </c>
      <c r="F159" s="204" t="s">
        <v>1563</v>
      </c>
      <c r="G159" s="201"/>
      <c r="H159" s="205">
        <v>3.33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178</v>
      </c>
      <c r="AU159" s="211" t="s">
        <v>85</v>
      </c>
      <c r="AV159" s="13" t="s">
        <v>85</v>
      </c>
      <c r="AW159" s="13" t="s">
        <v>32</v>
      </c>
      <c r="AX159" s="13" t="s">
        <v>76</v>
      </c>
      <c r="AY159" s="211" t="s">
        <v>166</v>
      </c>
    </row>
    <row r="160" spans="2:51" s="13" customFormat="1" ht="11.25">
      <c r="B160" s="200"/>
      <c r="C160" s="201"/>
      <c r="D160" s="202" t="s">
        <v>178</v>
      </c>
      <c r="E160" s="203" t="s">
        <v>1</v>
      </c>
      <c r="F160" s="204" t="s">
        <v>1564</v>
      </c>
      <c r="G160" s="201"/>
      <c r="H160" s="205">
        <v>0.97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178</v>
      </c>
      <c r="AU160" s="211" t="s">
        <v>85</v>
      </c>
      <c r="AV160" s="13" t="s">
        <v>85</v>
      </c>
      <c r="AW160" s="13" t="s">
        <v>32</v>
      </c>
      <c r="AX160" s="13" t="s">
        <v>76</v>
      </c>
      <c r="AY160" s="211" t="s">
        <v>166</v>
      </c>
    </row>
    <row r="161" spans="1:65" s="2" customFormat="1" ht="24.2" customHeight="1">
      <c r="A161" s="32"/>
      <c r="B161" s="33"/>
      <c r="C161" s="187" t="s">
        <v>218</v>
      </c>
      <c r="D161" s="187" t="s">
        <v>167</v>
      </c>
      <c r="E161" s="188" t="s">
        <v>1369</v>
      </c>
      <c r="F161" s="189" t="s">
        <v>1370</v>
      </c>
      <c r="G161" s="190" t="s">
        <v>297</v>
      </c>
      <c r="H161" s="191">
        <v>4.3</v>
      </c>
      <c r="I161" s="192"/>
      <c r="J161" s="193">
        <f>ROUND(I161*H161,2)</f>
        <v>0</v>
      </c>
      <c r="K161" s="189" t="s">
        <v>274</v>
      </c>
      <c r="L161" s="37"/>
      <c r="M161" s="194" t="s">
        <v>1</v>
      </c>
      <c r="N161" s="195" t="s">
        <v>41</v>
      </c>
      <c r="O161" s="69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98" t="s">
        <v>165</v>
      </c>
      <c r="AT161" s="198" t="s">
        <v>167</v>
      </c>
      <c r="AU161" s="198" t="s">
        <v>85</v>
      </c>
      <c r="AY161" s="15" t="s">
        <v>166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5" t="s">
        <v>83</v>
      </c>
      <c r="BK161" s="199">
        <f>ROUND(I161*H161,2)</f>
        <v>0</v>
      </c>
      <c r="BL161" s="15" t="s">
        <v>165</v>
      </c>
      <c r="BM161" s="198" t="s">
        <v>1371</v>
      </c>
    </row>
    <row r="162" spans="1:65" s="2" customFormat="1" ht="24.2" customHeight="1">
      <c r="A162" s="32"/>
      <c r="B162" s="33"/>
      <c r="C162" s="187" t="s">
        <v>222</v>
      </c>
      <c r="D162" s="187" t="s">
        <v>167</v>
      </c>
      <c r="E162" s="188" t="s">
        <v>1372</v>
      </c>
      <c r="F162" s="189" t="s">
        <v>1373</v>
      </c>
      <c r="G162" s="190" t="s">
        <v>297</v>
      </c>
      <c r="H162" s="191">
        <v>3.33</v>
      </c>
      <c r="I162" s="192"/>
      <c r="J162" s="193">
        <f>ROUND(I162*H162,2)</f>
        <v>0</v>
      </c>
      <c r="K162" s="189" t="s">
        <v>274</v>
      </c>
      <c r="L162" s="37"/>
      <c r="M162" s="194" t="s">
        <v>1</v>
      </c>
      <c r="N162" s="195" t="s">
        <v>41</v>
      </c>
      <c r="O162" s="69"/>
      <c r="P162" s="196">
        <f>O162*H162</f>
        <v>0</v>
      </c>
      <c r="Q162" s="196">
        <v>0.00088</v>
      </c>
      <c r="R162" s="196">
        <f>Q162*H162</f>
        <v>0.0029304</v>
      </c>
      <c r="S162" s="196">
        <v>0</v>
      </c>
      <c r="T162" s="197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98" t="s">
        <v>165</v>
      </c>
      <c r="AT162" s="198" t="s">
        <v>167</v>
      </c>
      <c r="AU162" s="198" t="s">
        <v>85</v>
      </c>
      <c r="AY162" s="15" t="s">
        <v>166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5" t="s">
        <v>83</v>
      </c>
      <c r="BK162" s="199">
        <f>ROUND(I162*H162,2)</f>
        <v>0</v>
      </c>
      <c r="BL162" s="15" t="s">
        <v>165</v>
      </c>
      <c r="BM162" s="198" t="s">
        <v>1374</v>
      </c>
    </row>
    <row r="163" spans="2:51" s="13" customFormat="1" ht="11.25">
      <c r="B163" s="200"/>
      <c r="C163" s="201"/>
      <c r="D163" s="202" t="s">
        <v>178</v>
      </c>
      <c r="E163" s="203" t="s">
        <v>1</v>
      </c>
      <c r="F163" s="204" t="s">
        <v>1563</v>
      </c>
      <c r="G163" s="201"/>
      <c r="H163" s="205">
        <v>3.33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178</v>
      </c>
      <c r="AU163" s="211" t="s">
        <v>85</v>
      </c>
      <c r="AV163" s="13" t="s">
        <v>85</v>
      </c>
      <c r="AW163" s="13" t="s">
        <v>32</v>
      </c>
      <c r="AX163" s="13" t="s">
        <v>83</v>
      </c>
      <c r="AY163" s="211" t="s">
        <v>166</v>
      </c>
    </row>
    <row r="164" spans="1:65" s="2" customFormat="1" ht="24.2" customHeight="1">
      <c r="A164" s="32"/>
      <c r="B164" s="33"/>
      <c r="C164" s="187" t="s">
        <v>228</v>
      </c>
      <c r="D164" s="187" t="s">
        <v>167</v>
      </c>
      <c r="E164" s="188" t="s">
        <v>1375</v>
      </c>
      <c r="F164" s="189" t="s">
        <v>1376</v>
      </c>
      <c r="G164" s="190" t="s">
        <v>297</v>
      </c>
      <c r="H164" s="191">
        <v>3.33</v>
      </c>
      <c r="I164" s="192"/>
      <c r="J164" s="193">
        <f>ROUND(I164*H164,2)</f>
        <v>0</v>
      </c>
      <c r="K164" s="189" t="s">
        <v>274</v>
      </c>
      <c r="L164" s="37"/>
      <c r="M164" s="194" t="s">
        <v>1</v>
      </c>
      <c r="N164" s="195" t="s">
        <v>41</v>
      </c>
      <c r="O164" s="69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98" t="s">
        <v>165</v>
      </c>
      <c r="AT164" s="198" t="s">
        <v>167</v>
      </c>
      <c r="AU164" s="198" t="s">
        <v>85</v>
      </c>
      <c r="AY164" s="15" t="s">
        <v>166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5" t="s">
        <v>83</v>
      </c>
      <c r="BK164" s="199">
        <f>ROUND(I164*H164,2)</f>
        <v>0</v>
      </c>
      <c r="BL164" s="15" t="s">
        <v>165</v>
      </c>
      <c r="BM164" s="198" t="s">
        <v>1377</v>
      </c>
    </row>
    <row r="165" spans="1:65" s="2" customFormat="1" ht="16.5" customHeight="1">
      <c r="A165" s="32"/>
      <c r="B165" s="33"/>
      <c r="C165" s="187" t="s">
        <v>232</v>
      </c>
      <c r="D165" s="187" t="s">
        <v>167</v>
      </c>
      <c r="E165" s="188" t="s">
        <v>1378</v>
      </c>
      <c r="F165" s="189" t="s">
        <v>1379</v>
      </c>
      <c r="G165" s="190" t="s">
        <v>288</v>
      </c>
      <c r="H165" s="191">
        <v>0.053</v>
      </c>
      <c r="I165" s="192"/>
      <c r="J165" s="193">
        <f>ROUND(I165*H165,2)</f>
        <v>0</v>
      </c>
      <c r="K165" s="189" t="s">
        <v>274</v>
      </c>
      <c r="L165" s="37"/>
      <c r="M165" s="194" t="s">
        <v>1</v>
      </c>
      <c r="N165" s="195" t="s">
        <v>41</v>
      </c>
      <c r="O165" s="69"/>
      <c r="P165" s="196">
        <f>O165*H165</f>
        <v>0</v>
      </c>
      <c r="Q165" s="196">
        <v>1.05555</v>
      </c>
      <c r="R165" s="196">
        <f>Q165*H165</f>
        <v>0.05594415</v>
      </c>
      <c r="S165" s="196">
        <v>0</v>
      </c>
      <c r="T165" s="19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98" t="s">
        <v>165</v>
      </c>
      <c r="AT165" s="198" t="s">
        <v>167</v>
      </c>
      <c r="AU165" s="198" t="s">
        <v>85</v>
      </c>
      <c r="AY165" s="15" t="s">
        <v>166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5" t="s">
        <v>83</v>
      </c>
      <c r="BK165" s="199">
        <f>ROUND(I165*H165,2)</f>
        <v>0</v>
      </c>
      <c r="BL165" s="15" t="s">
        <v>165</v>
      </c>
      <c r="BM165" s="198" t="s">
        <v>1380</v>
      </c>
    </row>
    <row r="166" spans="2:51" s="13" customFormat="1" ht="11.25">
      <c r="B166" s="200"/>
      <c r="C166" s="201"/>
      <c r="D166" s="202" t="s">
        <v>178</v>
      </c>
      <c r="E166" s="203" t="s">
        <v>1</v>
      </c>
      <c r="F166" s="204" t="s">
        <v>1565</v>
      </c>
      <c r="G166" s="201"/>
      <c r="H166" s="205">
        <v>0.053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178</v>
      </c>
      <c r="AU166" s="211" t="s">
        <v>85</v>
      </c>
      <c r="AV166" s="13" t="s">
        <v>85</v>
      </c>
      <c r="AW166" s="13" t="s">
        <v>32</v>
      </c>
      <c r="AX166" s="13" t="s">
        <v>83</v>
      </c>
      <c r="AY166" s="211" t="s">
        <v>166</v>
      </c>
    </row>
    <row r="167" spans="1:65" s="2" customFormat="1" ht="16.5" customHeight="1">
      <c r="A167" s="32"/>
      <c r="B167" s="33"/>
      <c r="C167" s="187" t="s">
        <v>236</v>
      </c>
      <c r="D167" s="187" t="s">
        <v>167</v>
      </c>
      <c r="E167" s="188" t="s">
        <v>1382</v>
      </c>
      <c r="F167" s="189" t="s">
        <v>1383</v>
      </c>
      <c r="G167" s="190" t="s">
        <v>288</v>
      </c>
      <c r="H167" s="191">
        <v>0.111</v>
      </c>
      <c r="I167" s="192"/>
      <c r="J167" s="193">
        <f>ROUND(I167*H167,2)</f>
        <v>0</v>
      </c>
      <c r="K167" s="189" t="s">
        <v>274</v>
      </c>
      <c r="L167" s="37"/>
      <c r="M167" s="194" t="s">
        <v>1</v>
      </c>
      <c r="N167" s="195" t="s">
        <v>41</v>
      </c>
      <c r="O167" s="69"/>
      <c r="P167" s="196">
        <f>O167*H167</f>
        <v>0</v>
      </c>
      <c r="Q167" s="196">
        <v>1.06277</v>
      </c>
      <c r="R167" s="196">
        <f>Q167*H167</f>
        <v>0.11796747</v>
      </c>
      <c r="S167" s="196">
        <v>0</v>
      </c>
      <c r="T167" s="197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98" t="s">
        <v>165</v>
      </c>
      <c r="AT167" s="198" t="s">
        <v>167</v>
      </c>
      <c r="AU167" s="198" t="s">
        <v>85</v>
      </c>
      <c r="AY167" s="15" t="s">
        <v>166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5" t="s">
        <v>83</v>
      </c>
      <c r="BK167" s="199">
        <f>ROUND(I167*H167,2)</f>
        <v>0</v>
      </c>
      <c r="BL167" s="15" t="s">
        <v>165</v>
      </c>
      <c r="BM167" s="198" t="s">
        <v>1566</v>
      </c>
    </row>
    <row r="168" spans="2:51" s="13" customFormat="1" ht="11.25">
      <c r="B168" s="200"/>
      <c r="C168" s="201"/>
      <c r="D168" s="202" t="s">
        <v>178</v>
      </c>
      <c r="E168" s="203" t="s">
        <v>1</v>
      </c>
      <c r="F168" s="204" t="s">
        <v>1567</v>
      </c>
      <c r="G168" s="201"/>
      <c r="H168" s="205">
        <v>0.111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178</v>
      </c>
      <c r="AU168" s="211" t="s">
        <v>85</v>
      </c>
      <c r="AV168" s="13" t="s">
        <v>85</v>
      </c>
      <c r="AW168" s="13" t="s">
        <v>32</v>
      </c>
      <c r="AX168" s="13" t="s">
        <v>83</v>
      </c>
      <c r="AY168" s="211" t="s">
        <v>166</v>
      </c>
    </row>
    <row r="169" spans="1:65" s="2" customFormat="1" ht="16.5" customHeight="1">
      <c r="A169" s="32"/>
      <c r="B169" s="33"/>
      <c r="C169" s="187" t="s">
        <v>240</v>
      </c>
      <c r="D169" s="187" t="s">
        <v>167</v>
      </c>
      <c r="E169" s="188" t="s">
        <v>415</v>
      </c>
      <c r="F169" s="189" t="s">
        <v>416</v>
      </c>
      <c r="G169" s="190" t="s">
        <v>297</v>
      </c>
      <c r="H169" s="191">
        <v>4.25</v>
      </c>
      <c r="I169" s="192"/>
      <c r="J169" s="193">
        <f>ROUND(I169*H169,2)</f>
        <v>0</v>
      </c>
      <c r="K169" s="189" t="s">
        <v>274</v>
      </c>
      <c r="L169" s="37"/>
      <c r="M169" s="194" t="s">
        <v>1</v>
      </c>
      <c r="N169" s="195" t="s">
        <v>41</v>
      </c>
      <c r="O169" s="69"/>
      <c r="P169" s="196">
        <f>O169*H169</f>
        <v>0</v>
      </c>
      <c r="Q169" s="196">
        <v>0.00576</v>
      </c>
      <c r="R169" s="196">
        <f>Q169*H169</f>
        <v>0.024480000000000002</v>
      </c>
      <c r="S169" s="196">
        <v>0</v>
      </c>
      <c r="T169" s="197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98" t="s">
        <v>165</v>
      </c>
      <c r="AT169" s="198" t="s">
        <v>167</v>
      </c>
      <c r="AU169" s="198" t="s">
        <v>85</v>
      </c>
      <c r="AY169" s="15" t="s">
        <v>166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5" t="s">
        <v>83</v>
      </c>
      <c r="BK169" s="199">
        <f>ROUND(I169*H169,2)</f>
        <v>0</v>
      </c>
      <c r="BL169" s="15" t="s">
        <v>165</v>
      </c>
      <c r="BM169" s="198" t="s">
        <v>1568</v>
      </c>
    </row>
    <row r="170" spans="2:51" s="13" customFormat="1" ht="11.25">
      <c r="B170" s="200"/>
      <c r="C170" s="201"/>
      <c r="D170" s="202" t="s">
        <v>178</v>
      </c>
      <c r="E170" s="203" t="s">
        <v>1</v>
      </c>
      <c r="F170" s="204" t="s">
        <v>418</v>
      </c>
      <c r="G170" s="201"/>
      <c r="H170" s="205">
        <v>4.25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178</v>
      </c>
      <c r="AU170" s="211" t="s">
        <v>85</v>
      </c>
      <c r="AV170" s="13" t="s">
        <v>85</v>
      </c>
      <c r="AW170" s="13" t="s">
        <v>32</v>
      </c>
      <c r="AX170" s="13" t="s">
        <v>83</v>
      </c>
      <c r="AY170" s="211" t="s">
        <v>166</v>
      </c>
    </row>
    <row r="171" spans="1:65" s="2" customFormat="1" ht="16.5" customHeight="1">
      <c r="A171" s="32"/>
      <c r="B171" s="33"/>
      <c r="C171" s="187" t="s">
        <v>173</v>
      </c>
      <c r="D171" s="187" t="s">
        <v>167</v>
      </c>
      <c r="E171" s="188" t="s">
        <v>421</v>
      </c>
      <c r="F171" s="189" t="s">
        <v>422</v>
      </c>
      <c r="G171" s="190" t="s">
        <v>297</v>
      </c>
      <c r="H171" s="191">
        <v>4.25</v>
      </c>
      <c r="I171" s="192"/>
      <c r="J171" s="193">
        <f>ROUND(I171*H171,2)</f>
        <v>0</v>
      </c>
      <c r="K171" s="189" t="s">
        <v>274</v>
      </c>
      <c r="L171" s="37"/>
      <c r="M171" s="194" t="s">
        <v>1</v>
      </c>
      <c r="N171" s="195" t="s">
        <v>41</v>
      </c>
      <c r="O171" s="69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98" t="s">
        <v>165</v>
      </c>
      <c r="AT171" s="198" t="s">
        <v>167</v>
      </c>
      <c r="AU171" s="198" t="s">
        <v>85</v>
      </c>
      <c r="AY171" s="15" t="s">
        <v>166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5" t="s">
        <v>83</v>
      </c>
      <c r="BK171" s="199">
        <f>ROUND(I171*H171,2)</f>
        <v>0</v>
      </c>
      <c r="BL171" s="15" t="s">
        <v>165</v>
      </c>
      <c r="BM171" s="198" t="s">
        <v>1569</v>
      </c>
    </row>
    <row r="172" spans="1:65" s="2" customFormat="1" ht="24.2" customHeight="1">
      <c r="A172" s="32"/>
      <c r="B172" s="33"/>
      <c r="C172" s="187" t="s">
        <v>8</v>
      </c>
      <c r="D172" s="187" t="s">
        <v>167</v>
      </c>
      <c r="E172" s="188" t="s">
        <v>425</v>
      </c>
      <c r="F172" s="189" t="s">
        <v>426</v>
      </c>
      <c r="G172" s="190" t="s">
        <v>288</v>
      </c>
      <c r="H172" s="191">
        <v>0.051</v>
      </c>
      <c r="I172" s="192"/>
      <c r="J172" s="193">
        <f>ROUND(I172*H172,2)</f>
        <v>0</v>
      </c>
      <c r="K172" s="189" t="s">
        <v>274</v>
      </c>
      <c r="L172" s="37"/>
      <c r="M172" s="194" t="s">
        <v>1</v>
      </c>
      <c r="N172" s="195" t="s">
        <v>41</v>
      </c>
      <c r="O172" s="69"/>
      <c r="P172" s="196">
        <f>O172*H172</f>
        <v>0</v>
      </c>
      <c r="Q172" s="196">
        <v>1.05291</v>
      </c>
      <c r="R172" s="196">
        <f>Q172*H172</f>
        <v>0.053698409999999995</v>
      </c>
      <c r="S172" s="196">
        <v>0</v>
      </c>
      <c r="T172" s="197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98" t="s">
        <v>165</v>
      </c>
      <c r="AT172" s="198" t="s">
        <v>167</v>
      </c>
      <c r="AU172" s="198" t="s">
        <v>85</v>
      </c>
      <c r="AY172" s="15" t="s">
        <v>166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5" t="s">
        <v>83</v>
      </c>
      <c r="BK172" s="199">
        <f>ROUND(I172*H172,2)</f>
        <v>0</v>
      </c>
      <c r="BL172" s="15" t="s">
        <v>165</v>
      </c>
      <c r="BM172" s="198" t="s">
        <v>1570</v>
      </c>
    </row>
    <row r="173" spans="2:51" s="13" customFormat="1" ht="11.25">
      <c r="B173" s="200"/>
      <c r="C173" s="201"/>
      <c r="D173" s="202" t="s">
        <v>178</v>
      </c>
      <c r="E173" s="203" t="s">
        <v>1</v>
      </c>
      <c r="F173" s="204" t="s">
        <v>1110</v>
      </c>
      <c r="G173" s="201"/>
      <c r="H173" s="205">
        <v>0.051</v>
      </c>
      <c r="I173" s="206"/>
      <c r="J173" s="201"/>
      <c r="K173" s="201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178</v>
      </c>
      <c r="AU173" s="211" t="s">
        <v>85</v>
      </c>
      <c r="AV173" s="13" t="s">
        <v>85</v>
      </c>
      <c r="AW173" s="13" t="s">
        <v>32</v>
      </c>
      <c r="AX173" s="13" t="s">
        <v>83</v>
      </c>
      <c r="AY173" s="211" t="s">
        <v>166</v>
      </c>
    </row>
    <row r="174" spans="2:63" s="12" customFormat="1" ht="22.9" customHeight="1">
      <c r="B174" s="173"/>
      <c r="C174" s="174"/>
      <c r="D174" s="175" t="s">
        <v>75</v>
      </c>
      <c r="E174" s="212" t="s">
        <v>210</v>
      </c>
      <c r="F174" s="212" t="s">
        <v>429</v>
      </c>
      <c r="G174" s="174"/>
      <c r="H174" s="174"/>
      <c r="I174" s="177"/>
      <c r="J174" s="213">
        <f>BK174</f>
        <v>0</v>
      </c>
      <c r="K174" s="174"/>
      <c r="L174" s="179"/>
      <c r="M174" s="180"/>
      <c r="N174" s="181"/>
      <c r="O174" s="181"/>
      <c r="P174" s="182">
        <f>SUM(P175:P200)</f>
        <v>0</v>
      </c>
      <c r="Q174" s="181"/>
      <c r="R174" s="182">
        <f>SUM(R175:R200)</f>
        <v>23.231260579999997</v>
      </c>
      <c r="S174" s="181"/>
      <c r="T174" s="183">
        <f>SUM(T175:T200)</f>
        <v>0</v>
      </c>
      <c r="AR174" s="184" t="s">
        <v>83</v>
      </c>
      <c r="AT174" s="185" t="s">
        <v>75</v>
      </c>
      <c r="AU174" s="185" t="s">
        <v>83</v>
      </c>
      <c r="AY174" s="184" t="s">
        <v>166</v>
      </c>
      <c r="BK174" s="186">
        <f>SUM(BK175:BK200)</f>
        <v>0</v>
      </c>
    </row>
    <row r="175" spans="1:65" s="2" customFormat="1" ht="24.2" customHeight="1">
      <c r="A175" s="32"/>
      <c r="B175" s="33"/>
      <c r="C175" s="187" t="s">
        <v>183</v>
      </c>
      <c r="D175" s="187" t="s">
        <v>167</v>
      </c>
      <c r="E175" s="188" t="s">
        <v>454</v>
      </c>
      <c r="F175" s="189" t="s">
        <v>455</v>
      </c>
      <c r="G175" s="190" t="s">
        <v>297</v>
      </c>
      <c r="H175" s="191">
        <v>303.816</v>
      </c>
      <c r="I175" s="192"/>
      <c r="J175" s="193">
        <f>ROUND(I175*H175,2)</f>
        <v>0</v>
      </c>
      <c r="K175" s="189" t="s">
        <v>274</v>
      </c>
      <c r="L175" s="37"/>
      <c r="M175" s="194" t="s">
        <v>1</v>
      </c>
      <c r="N175" s="195" t="s">
        <v>41</v>
      </c>
      <c r="O175" s="69"/>
      <c r="P175" s="196">
        <f>O175*H175</f>
        <v>0</v>
      </c>
      <c r="Q175" s="196">
        <v>0.01313</v>
      </c>
      <c r="R175" s="196">
        <f>Q175*H175</f>
        <v>3.9891040799999993</v>
      </c>
      <c r="S175" s="196">
        <v>0</v>
      </c>
      <c r="T175" s="19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98" t="s">
        <v>165</v>
      </c>
      <c r="AT175" s="198" t="s">
        <v>167</v>
      </c>
      <c r="AU175" s="198" t="s">
        <v>85</v>
      </c>
      <c r="AY175" s="15" t="s">
        <v>166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5" t="s">
        <v>83</v>
      </c>
      <c r="BK175" s="199">
        <f>ROUND(I175*H175,2)</f>
        <v>0</v>
      </c>
      <c r="BL175" s="15" t="s">
        <v>165</v>
      </c>
      <c r="BM175" s="198" t="s">
        <v>1571</v>
      </c>
    </row>
    <row r="176" spans="2:51" s="13" customFormat="1" ht="11.25">
      <c r="B176" s="200"/>
      <c r="C176" s="201"/>
      <c r="D176" s="202" t="s">
        <v>178</v>
      </c>
      <c r="E176" s="203" t="s">
        <v>1</v>
      </c>
      <c r="F176" s="204" t="s">
        <v>1572</v>
      </c>
      <c r="G176" s="201"/>
      <c r="H176" s="205">
        <v>30.186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178</v>
      </c>
      <c r="AU176" s="211" t="s">
        <v>85</v>
      </c>
      <c r="AV176" s="13" t="s">
        <v>85</v>
      </c>
      <c r="AW176" s="13" t="s">
        <v>32</v>
      </c>
      <c r="AX176" s="13" t="s">
        <v>76</v>
      </c>
      <c r="AY176" s="211" t="s">
        <v>166</v>
      </c>
    </row>
    <row r="177" spans="2:51" s="13" customFormat="1" ht="11.25">
      <c r="B177" s="200"/>
      <c r="C177" s="201"/>
      <c r="D177" s="202" t="s">
        <v>178</v>
      </c>
      <c r="E177" s="203" t="s">
        <v>1</v>
      </c>
      <c r="F177" s="204" t="s">
        <v>1573</v>
      </c>
      <c r="G177" s="201"/>
      <c r="H177" s="205">
        <v>7.26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178</v>
      </c>
      <c r="AU177" s="211" t="s">
        <v>85</v>
      </c>
      <c r="AV177" s="13" t="s">
        <v>85</v>
      </c>
      <c r="AW177" s="13" t="s">
        <v>32</v>
      </c>
      <c r="AX177" s="13" t="s">
        <v>76</v>
      </c>
      <c r="AY177" s="211" t="s">
        <v>166</v>
      </c>
    </row>
    <row r="178" spans="2:51" s="13" customFormat="1" ht="11.25">
      <c r="B178" s="200"/>
      <c r="C178" s="201"/>
      <c r="D178" s="202" t="s">
        <v>178</v>
      </c>
      <c r="E178" s="203" t="s">
        <v>1</v>
      </c>
      <c r="F178" s="204" t="s">
        <v>1574</v>
      </c>
      <c r="G178" s="201"/>
      <c r="H178" s="205">
        <v>266.37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178</v>
      </c>
      <c r="AU178" s="211" t="s">
        <v>85</v>
      </c>
      <c r="AV178" s="13" t="s">
        <v>85</v>
      </c>
      <c r="AW178" s="13" t="s">
        <v>32</v>
      </c>
      <c r="AX178" s="13" t="s">
        <v>76</v>
      </c>
      <c r="AY178" s="211" t="s">
        <v>166</v>
      </c>
    </row>
    <row r="179" spans="1:65" s="2" customFormat="1" ht="24.2" customHeight="1">
      <c r="A179" s="32"/>
      <c r="B179" s="33"/>
      <c r="C179" s="187" t="s">
        <v>187</v>
      </c>
      <c r="D179" s="187" t="s">
        <v>167</v>
      </c>
      <c r="E179" s="188" t="s">
        <v>460</v>
      </c>
      <c r="F179" s="189" t="s">
        <v>461</v>
      </c>
      <c r="G179" s="190" t="s">
        <v>297</v>
      </c>
      <c r="H179" s="191">
        <v>21.319</v>
      </c>
      <c r="I179" s="192"/>
      <c r="J179" s="193">
        <f>ROUND(I179*H179,2)</f>
        <v>0</v>
      </c>
      <c r="K179" s="189" t="s">
        <v>274</v>
      </c>
      <c r="L179" s="37"/>
      <c r="M179" s="194" t="s">
        <v>1</v>
      </c>
      <c r="N179" s="195" t="s">
        <v>41</v>
      </c>
      <c r="O179" s="69"/>
      <c r="P179" s="196">
        <f>O179*H179</f>
        <v>0</v>
      </c>
      <c r="Q179" s="196">
        <v>0.03045</v>
      </c>
      <c r="R179" s="196">
        <f>Q179*H179</f>
        <v>0.64916355</v>
      </c>
      <c r="S179" s="196">
        <v>0</v>
      </c>
      <c r="T179" s="197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98" t="s">
        <v>165</v>
      </c>
      <c r="AT179" s="198" t="s">
        <v>167</v>
      </c>
      <c r="AU179" s="198" t="s">
        <v>85</v>
      </c>
      <c r="AY179" s="15" t="s">
        <v>166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5" t="s">
        <v>83</v>
      </c>
      <c r="BK179" s="199">
        <f>ROUND(I179*H179,2)</f>
        <v>0</v>
      </c>
      <c r="BL179" s="15" t="s">
        <v>165</v>
      </c>
      <c r="BM179" s="198" t="s">
        <v>462</v>
      </c>
    </row>
    <row r="180" spans="2:51" s="13" customFormat="1" ht="11.25">
      <c r="B180" s="200"/>
      <c r="C180" s="201"/>
      <c r="D180" s="202" t="s">
        <v>178</v>
      </c>
      <c r="E180" s="203" t="s">
        <v>1</v>
      </c>
      <c r="F180" s="204" t="s">
        <v>1575</v>
      </c>
      <c r="G180" s="201"/>
      <c r="H180" s="205">
        <v>2.94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178</v>
      </c>
      <c r="AU180" s="211" t="s">
        <v>85</v>
      </c>
      <c r="AV180" s="13" t="s">
        <v>85</v>
      </c>
      <c r="AW180" s="13" t="s">
        <v>32</v>
      </c>
      <c r="AX180" s="13" t="s">
        <v>76</v>
      </c>
      <c r="AY180" s="211" t="s">
        <v>166</v>
      </c>
    </row>
    <row r="181" spans="2:51" s="13" customFormat="1" ht="11.25">
      <c r="B181" s="200"/>
      <c r="C181" s="201"/>
      <c r="D181" s="202" t="s">
        <v>178</v>
      </c>
      <c r="E181" s="203" t="s">
        <v>1</v>
      </c>
      <c r="F181" s="204" t="s">
        <v>1576</v>
      </c>
      <c r="G181" s="201"/>
      <c r="H181" s="205">
        <v>4.17</v>
      </c>
      <c r="I181" s="206"/>
      <c r="J181" s="201"/>
      <c r="K181" s="201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178</v>
      </c>
      <c r="AU181" s="211" t="s">
        <v>85</v>
      </c>
      <c r="AV181" s="13" t="s">
        <v>85</v>
      </c>
      <c r="AW181" s="13" t="s">
        <v>32</v>
      </c>
      <c r="AX181" s="13" t="s">
        <v>76</v>
      </c>
      <c r="AY181" s="211" t="s">
        <v>166</v>
      </c>
    </row>
    <row r="182" spans="2:51" s="13" customFormat="1" ht="11.25">
      <c r="B182" s="200"/>
      <c r="C182" s="201"/>
      <c r="D182" s="202" t="s">
        <v>178</v>
      </c>
      <c r="E182" s="203" t="s">
        <v>1</v>
      </c>
      <c r="F182" s="204" t="s">
        <v>1577</v>
      </c>
      <c r="G182" s="201"/>
      <c r="H182" s="205">
        <v>3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178</v>
      </c>
      <c r="AU182" s="211" t="s">
        <v>85</v>
      </c>
      <c r="AV182" s="13" t="s">
        <v>85</v>
      </c>
      <c r="AW182" s="13" t="s">
        <v>32</v>
      </c>
      <c r="AX182" s="13" t="s">
        <v>76</v>
      </c>
      <c r="AY182" s="211" t="s">
        <v>166</v>
      </c>
    </row>
    <row r="183" spans="2:51" s="13" customFormat="1" ht="11.25">
      <c r="B183" s="200"/>
      <c r="C183" s="201"/>
      <c r="D183" s="202" t="s">
        <v>178</v>
      </c>
      <c r="E183" s="203" t="s">
        <v>1</v>
      </c>
      <c r="F183" s="204" t="s">
        <v>1578</v>
      </c>
      <c r="G183" s="201"/>
      <c r="H183" s="205">
        <v>7.359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178</v>
      </c>
      <c r="AU183" s="211" t="s">
        <v>85</v>
      </c>
      <c r="AV183" s="13" t="s">
        <v>85</v>
      </c>
      <c r="AW183" s="13" t="s">
        <v>32</v>
      </c>
      <c r="AX183" s="13" t="s">
        <v>76</v>
      </c>
      <c r="AY183" s="211" t="s">
        <v>166</v>
      </c>
    </row>
    <row r="184" spans="2:51" s="13" customFormat="1" ht="11.25">
      <c r="B184" s="200"/>
      <c r="C184" s="201"/>
      <c r="D184" s="202" t="s">
        <v>178</v>
      </c>
      <c r="E184" s="203" t="s">
        <v>1</v>
      </c>
      <c r="F184" s="204" t="s">
        <v>1579</v>
      </c>
      <c r="G184" s="201"/>
      <c r="H184" s="205">
        <v>3.85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178</v>
      </c>
      <c r="AU184" s="211" t="s">
        <v>85</v>
      </c>
      <c r="AV184" s="13" t="s">
        <v>85</v>
      </c>
      <c r="AW184" s="13" t="s">
        <v>32</v>
      </c>
      <c r="AX184" s="13" t="s">
        <v>76</v>
      </c>
      <c r="AY184" s="211" t="s">
        <v>166</v>
      </c>
    </row>
    <row r="185" spans="1:65" s="2" customFormat="1" ht="16.5" customHeight="1">
      <c r="A185" s="32"/>
      <c r="B185" s="33"/>
      <c r="C185" s="187" t="s">
        <v>350</v>
      </c>
      <c r="D185" s="187" t="s">
        <v>167</v>
      </c>
      <c r="E185" s="188" t="s">
        <v>473</v>
      </c>
      <c r="F185" s="189" t="s">
        <v>474</v>
      </c>
      <c r="G185" s="190" t="s">
        <v>297</v>
      </c>
      <c r="H185" s="191">
        <v>2.49</v>
      </c>
      <c r="I185" s="192"/>
      <c r="J185" s="193">
        <f>ROUND(I185*H185,2)</f>
        <v>0</v>
      </c>
      <c r="K185" s="189" t="s">
        <v>274</v>
      </c>
      <c r="L185" s="37"/>
      <c r="M185" s="194" t="s">
        <v>1</v>
      </c>
      <c r="N185" s="195" t="s">
        <v>41</v>
      </c>
      <c r="O185" s="69"/>
      <c r="P185" s="196">
        <f>O185*H185</f>
        <v>0</v>
      </c>
      <c r="Q185" s="196">
        <v>0.00036</v>
      </c>
      <c r="R185" s="196">
        <f>Q185*H185</f>
        <v>0.0008964000000000001</v>
      </c>
      <c r="S185" s="196">
        <v>0</v>
      </c>
      <c r="T185" s="197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98" t="s">
        <v>165</v>
      </c>
      <c r="AT185" s="198" t="s">
        <v>167</v>
      </c>
      <c r="AU185" s="198" t="s">
        <v>85</v>
      </c>
      <c r="AY185" s="15" t="s">
        <v>166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5" t="s">
        <v>83</v>
      </c>
      <c r="BK185" s="199">
        <f>ROUND(I185*H185,2)</f>
        <v>0</v>
      </c>
      <c r="BL185" s="15" t="s">
        <v>165</v>
      </c>
      <c r="BM185" s="198" t="s">
        <v>475</v>
      </c>
    </row>
    <row r="186" spans="2:51" s="13" customFormat="1" ht="11.25">
      <c r="B186" s="200"/>
      <c r="C186" s="201"/>
      <c r="D186" s="202" t="s">
        <v>178</v>
      </c>
      <c r="E186" s="203" t="s">
        <v>1</v>
      </c>
      <c r="F186" s="204" t="s">
        <v>1580</v>
      </c>
      <c r="G186" s="201"/>
      <c r="H186" s="205">
        <v>0.63</v>
      </c>
      <c r="I186" s="206"/>
      <c r="J186" s="201"/>
      <c r="K186" s="201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178</v>
      </c>
      <c r="AU186" s="211" t="s">
        <v>85</v>
      </c>
      <c r="AV186" s="13" t="s">
        <v>85</v>
      </c>
      <c r="AW186" s="13" t="s">
        <v>32</v>
      </c>
      <c r="AX186" s="13" t="s">
        <v>76</v>
      </c>
      <c r="AY186" s="211" t="s">
        <v>166</v>
      </c>
    </row>
    <row r="187" spans="2:51" s="13" customFormat="1" ht="11.25">
      <c r="B187" s="200"/>
      <c r="C187" s="201"/>
      <c r="D187" s="202" t="s">
        <v>178</v>
      </c>
      <c r="E187" s="203" t="s">
        <v>1</v>
      </c>
      <c r="F187" s="204" t="s">
        <v>1581</v>
      </c>
      <c r="G187" s="201"/>
      <c r="H187" s="205">
        <v>0.69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178</v>
      </c>
      <c r="AU187" s="211" t="s">
        <v>85</v>
      </c>
      <c r="AV187" s="13" t="s">
        <v>85</v>
      </c>
      <c r="AW187" s="13" t="s">
        <v>32</v>
      </c>
      <c r="AX187" s="13" t="s">
        <v>76</v>
      </c>
      <c r="AY187" s="211" t="s">
        <v>166</v>
      </c>
    </row>
    <row r="188" spans="2:51" s="13" customFormat="1" ht="11.25">
      <c r="B188" s="200"/>
      <c r="C188" s="201"/>
      <c r="D188" s="202" t="s">
        <v>178</v>
      </c>
      <c r="E188" s="203" t="s">
        <v>1</v>
      </c>
      <c r="F188" s="204" t="s">
        <v>1582</v>
      </c>
      <c r="G188" s="201"/>
      <c r="H188" s="205">
        <v>1.17</v>
      </c>
      <c r="I188" s="206"/>
      <c r="J188" s="201"/>
      <c r="K188" s="201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178</v>
      </c>
      <c r="AU188" s="211" t="s">
        <v>85</v>
      </c>
      <c r="AV188" s="13" t="s">
        <v>85</v>
      </c>
      <c r="AW188" s="13" t="s">
        <v>32</v>
      </c>
      <c r="AX188" s="13" t="s">
        <v>76</v>
      </c>
      <c r="AY188" s="211" t="s">
        <v>166</v>
      </c>
    </row>
    <row r="189" spans="1:65" s="2" customFormat="1" ht="24.2" customHeight="1">
      <c r="A189" s="32"/>
      <c r="B189" s="33"/>
      <c r="C189" s="187" t="s">
        <v>359</v>
      </c>
      <c r="D189" s="187" t="s">
        <v>167</v>
      </c>
      <c r="E189" s="188" t="s">
        <v>485</v>
      </c>
      <c r="F189" s="189" t="s">
        <v>486</v>
      </c>
      <c r="G189" s="190" t="s">
        <v>297</v>
      </c>
      <c r="H189" s="191">
        <v>30.412</v>
      </c>
      <c r="I189" s="192"/>
      <c r="J189" s="193">
        <f>ROUND(I189*H189,2)</f>
        <v>0</v>
      </c>
      <c r="K189" s="189" t="s">
        <v>274</v>
      </c>
      <c r="L189" s="37"/>
      <c r="M189" s="194" t="s">
        <v>1</v>
      </c>
      <c r="N189" s="195" t="s">
        <v>41</v>
      </c>
      <c r="O189" s="69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98" t="s">
        <v>165</v>
      </c>
      <c r="AT189" s="198" t="s">
        <v>167</v>
      </c>
      <c r="AU189" s="198" t="s">
        <v>85</v>
      </c>
      <c r="AY189" s="15" t="s">
        <v>166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5" t="s">
        <v>83</v>
      </c>
      <c r="BK189" s="199">
        <f>ROUND(I189*H189,2)</f>
        <v>0</v>
      </c>
      <c r="BL189" s="15" t="s">
        <v>165</v>
      </c>
      <c r="BM189" s="198" t="s">
        <v>1400</v>
      </c>
    </row>
    <row r="190" spans="2:51" s="13" customFormat="1" ht="11.25">
      <c r="B190" s="200"/>
      <c r="C190" s="201"/>
      <c r="D190" s="202" t="s">
        <v>178</v>
      </c>
      <c r="E190" s="203" t="s">
        <v>1</v>
      </c>
      <c r="F190" s="204" t="s">
        <v>1583</v>
      </c>
      <c r="G190" s="201"/>
      <c r="H190" s="205">
        <v>11.088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178</v>
      </c>
      <c r="AU190" s="211" t="s">
        <v>85</v>
      </c>
      <c r="AV190" s="13" t="s">
        <v>85</v>
      </c>
      <c r="AW190" s="13" t="s">
        <v>32</v>
      </c>
      <c r="AX190" s="13" t="s">
        <v>76</v>
      </c>
      <c r="AY190" s="211" t="s">
        <v>166</v>
      </c>
    </row>
    <row r="191" spans="2:51" s="13" customFormat="1" ht="11.25">
      <c r="B191" s="200"/>
      <c r="C191" s="201"/>
      <c r="D191" s="202" t="s">
        <v>178</v>
      </c>
      <c r="E191" s="203" t="s">
        <v>1</v>
      </c>
      <c r="F191" s="204" t="s">
        <v>1584</v>
      </c>
      <c r="G191" s="201"/>
      <c r="H191" s="205">
        <v>5.5</v>
      </c>
      <c r="I191" s="206"/>
      <c r="J191" s="201"/>
      <c r="K191" s="201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178</v>
      </c>
      <c r="AU191" s="211" t="s">
        <v>85</v>
      </c>
      <c r="AV191" s="13" t="s">
        <v>85</v>
      </c>
      <c r="AW191" s="13" t="s">
        <v>32</v>
      </c>
      <c r="AX191" s="13" t="s">
        <v>76</v>
      </c>
      <c r="AY191" s="211" t="s">
        <v>166</v>
      </c>
    </row>
    <row r="192" spans="2:51" s="13" customFormat="1" ht="11.25">
      <c r="B192" s="200"/>
      <c r="C192" s="201"/>
      <c r="D192" s="202" t="s">
        <v>178</v>
      </c>
      <c r="E192" s="203" t="s">
        <v>1</v>
      </c>
      <c r="F192" s="204" t="s">
        <v>1585</v>
      </c>
      <c r="G192" s="201"/>
      <c r="H192" s="205">
        <v>13.824</v>
      </c>
      <c r="I192" s="206"/>
      <c r="J192" s="201"/>
      <c r="K192" s="201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178</v>
      </c>
      <c r="AU192" s="211" t="s">
        <v>85</v>
      </c>
      <c r="AV192" s="13" t="s">
        <v>85</v>
      </c>
      <c r="AW192" s="13" t="s">
        <v>32</v>
      </c>
      <c r="AX192" s="13" t="s">
        <v>76</v>
      </c>
      <c r="AY192" s="211" t="s">
        <v>166</v>
      </c>
    </row>
    <row r="193" spans="1:65" s="2" customFormat="1" ht="24.2" customHeight="1">
      <c r="A193" s="32"/>
      <c r="B193" s="33"/>
      <c r="C193" s="187" t="s">
        <v>364</v>
      </c>
      <c r="D193" s="187" t="s">
        <v>167</v>
      </c>
      <c r="E193" s="188" t="s">
        <v>1586</v>
      </c>
      <c r="F193" s="189" t="s">
        <v>1587</v>
      </c>
      <c r="G193" s="190" t="s">
        <v>273</v>
      </c>
      <c r="H193" s="191">
        <v>7.471</v>
      </c>
      <c r="I193" s="192"/>
      <c r="J193" s="193">
        <f>ROUND(I193*H193,2)</f>
        <v>0</v>
      </c>
      <c r="K193" s="189" t="s">
        <v>274</v>
      </c>
      <c r="L193" s="37"/>
      <c r="M193" s="194" t="s">
        <v>1</v>
      </c>
      <c r="N193" s="195" t="s">
        <v>41</v>
      </c>
      <c r="O193" s="69"/>
      <c r="P193" s="196">
        <f>O193*H193</f>
        <v>0</v>
      </c>
      <c r="Q193" s="196">
        <v>2.45329</v>
      </c>
      <c r="R193" s="196">
        <f>Q193*H193</f>
        <v>18.32852959</v>
      </c>
      <c r="S193" s="196">
        <v>0</v>
      </c>
      <c r="T193" s="197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98" t="s">
        <v>165</v>
      </c>
      <c r="AT193" s="198" t="s">
        <v>167</v>
      </c>
      <c r="AU193" s="198" t="s">
        <v>85</v>
      </c>
      <c r="AY193" s="15" t="s">
        <v>166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5" t="s">
        <v>83</v>
      </c>
      <c r="BK193" s="199">
        <f>ROUND(I193*H193,2)</f>
        <v>0</v>
      </c>
      <c r="BL193" s="15" t="s">
        <v>165</v>
      </c>
      <c r="BM193" s="198" t="s">
        <v>1588</v>
      </c>
    </row>
    <row r="194" spans="2:51" s="13" customFormat="1" ht="22.5">
      <c r="B194" s="200"/>
      <c r="C194" s="201"/>
      <c r="D194" s="202" t="s">
        <v>178</v>
      </c>
      <c r="E194" s="203" t="s">
        <v>1</v>
      </c>
      <c r="F194" s="204" t="s">
        <v>1589</v>
      </c>
      <c r="G194" s="201"/>
      <c r="H194" s="205">
        <v>5.262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178</v>
      </c>
      <c r="AU194" s="211" t="s">
        <v>85</v>
      </c>
      <c r="AV194" s="13" t="s">
        <v>85</v>
      </c>
      <c r="AW194" s="13" t="s">
        <v>32</v>
      </c>
      <c r="AX194" s="13" t="s">
        <v>76</v>
      </c>
      <c r="AY194" s="211" t="s">
        <v>166</v>
      </c>
    </row>
    <row r="195" spans="2:51" s="13" customFormat="1" ht="11.25">
      <c r="B195" s="200"/>
      <c r="C195" s="201"/>
      <c r="D195" s="202" t="s">
        <v>178</v>
      </c>
      <c r="E195" s="203" t="s">
        <v>1</v>
      </c>
      <c r="F195" s="204" t="s">
        <v>1590</v>
      </c>
      <c r="G195" s="201"/>
      <c r="H195" s="205">
        <v>0.729</v>
      </c>
      <c r="I195" s="206"/>
      <c r="J195" s="201"/>
      <c r="K195" s="201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178</v>
      </c>
      <c r="AU195" s="211" t="s">
        <v>85</v>
      </c>
      <c r="AV195" s="13" t="s">
        <v>85</v>
      </c>
      <c r="AW195" s="13" t="s">
        <v>32</v>
      </c>
      <c r="AX195" s="13" t="s">
        <v>76</v>
      </c>
      <c r="AY195" s="211" t="s">
        <v>166</v>
      </c>
    </row>
    <row r="196" spans="2:51" s="13" customFormat="1" ht="11.25">
      <c r="B196" s="200"/>
      <c r="C196" s="201"/>
      <c r="D196" s="202" t="s">
        <v>178</v>
      </c>
      <c r="E196" s="203" t="s">
        <v>1</v>
      </c>
      <c r="F196" s="204" t="s">
        <v>1591</v>
      </c>
      <c r="G196" s="201"/>
      <c r="H196" s="205">
        <v>1.48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178</v>
      </c>
      <c r="AU196" s="211" t="s">
        <v>85</v>
      </c>
      <c r="AV196" s="13" t="s">
        <v>85</v>
      </c>
      <c r="AW196" s="13" t="s">
        <v>32</v>
      </c>
      <c r="AX196" s="13" t="s">
        <v>76</v>
      </c>
      <c r="AY196" s="211" t="s">
        <v>166</v>
      </c>
    </row>
    <row r="197" spans="1:65" s="2" customFormat="1" ht="24.2" customHeight="1">
      <c r="A197" s="32"/>
      <c r="B197" s="33"/>
      <c r="C197" s="187" t="s">
        <v>7</v>
      </c>
      <c r="D197" s="187" t="s">
        <v>167</v>
      </c>
      <c r="E197" s="188" t="s">
        <v>496</v>
      </c>
      <c r="F197" s="189" t="s">
        <v>497</v>
      </c>
      <c r="G197" s="190" t="s">
        <v>273</v>
      </c>
      <c r="H197" s="191">
        <v>3.736</v>
      </c>
      <c r="I197" s="192"/>
      <c r="J197" s="193">
        <f>ROUND(I197*H197,2)</f>
        <v>0</v>
      </c>
      <c r="K197" s="189" t="s">
        <v>274</v>
      </c>
      <c r="L197" s="37"/>
      <c r="M197" s="194" t="s">
        <v>1</v>
      </c>
      <c r="N197" s="195" t="s">
        <v>41</v>
      </c>
      <c r="O197" s="69"/>
      <c r="P197" s="196">
        <f>O197*H197</f>
        <v>0</v>
      </c>
      <c r="Q197" s="196">
        <v>0</v>
      </c>
      <c r="R197" s="196">
        <f>Q197*H197</f>
        <v>0</v>
      </c>
      <c r="S197" s="196">
        <v>0</v>
      </c>
      <c r="T197" s="197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98" t="s">
        <v>165</v>
      </c>
      <c r="AT197" s="198" t="s">
        <v>167</v>
      </c>
      <c r="AU197" s="198" t="s">
        <v>85</v>
      </c>
      <c r="AY197" s="15" t="s">
        <v>166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5" t="s">
        <v>83</v>
      </c>
      <c r="BK197" s="199">
        <f>ROUND(I197*H197,2)</f>
        <v>0</v>
      </c>
      <c r="BL197" s="15" t="s">
        <v>165</v>
      </c>
      <c r="BM197" s="198" t="s">
        <v>1592</v>
      </c>
    </row>
    <row r="198" spans="2:51" s="13" customFormat="1" ht="11.25">
      <c r="B198" s="200"/>
      <c r="C198" s="201"/>
      <c r="D198" s="202" t="s">
        <v>178</v>
      </c>
      <c r="E198" s="201"/>
      <c r="F198" s="204" t="s">
        <v>1593</v>
      </c>
      <c r="G198" s="201"/>
      <c r="H198" s="205">
        <v>3.736</v>
      </c>
      <c r="I198" s="206"/>
      <c r="J198" s="201"/>
      <c r="K198" s="201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178</v>
      </c>
      <c r="AU198" s="211" t="s">
        <v>85</v>
      </c>
      <c r="AV198" s="13" t="s">
        <v>85</v>
      </c>
      <c r="AW198" s="13" t="s">
        <v>4</v>
      </c>
      <c r="AX198" s="13" t="s">
        <v>83</v>
      </c>
      <c r="AY198" s="211" t="s">
        <v>166</v>
      </c>
    </row>
    <row r="199" spans="1:65" s="2" customFormat="1" ht="16.5" customHeight="1">
      <c r="A199" s="32"/>
      <c r="B199" s="33"/>
      <c r="C199" s="187" t="s">
        <v>379</v>
      </c>
      <c r="D199" s="187" t="s">
        <v>167</v>
      </c>
      <c r="E199" s="188" t="s">
        <v>501</v>
      </c>
      <c r="F199" s="189" t="s">
        <v>502</v>
      </c>
      <c r="G199" s="190" t="s">
        <v>288</v>
      </c>
      <c r="H199" s="191">
        <v>0.248</v>
      </c>
      <c r="I199" s="192"/>
      <c r="J199" s="193">
        <f>ROUND(I199*H199,2)</f>
        <v>0</v>
      </c>
      <c r="K199" s="189" t="s">
        <v>274</v>
      </c>
      <c r="L199" s="37"/>
      <c r="M199" s="194" t="s">
        <v>1</v>
      </c>
      <c r="N199" s="195" t="s">
        <v>41</v>
      </c>
      <c r="O199" s="69"/>
      <c r="P199" s="196">
        <f>O199*H199</f>
        <v>0</v>
      </c>
      <c r="Q199" s="196">
        <v>1.06277</v>
      </c>
      <c r="R199" s="196">
        <f>Q199*H199</f>
        <v>0.26356696</v>
      </c>
      <c r="S199" s="196">
        <v>0</v>
      </c>
      <c r="T199" s="197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98" t="s">
        <v>165</v>
      </c>
      <c r="AT199" s="198" t="s">
        <v>167</v>
      </c>
      <c r="AU199" s="198" t="s">
        <v>85</v>
      </c>
      <c r="AY199" s="15" t="s">
        <v>166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5" t="s">
        <v>83</v>
      </c>
      <c r="BK199" s="199">
        <f>ROUND(I199*H199,2)</f>
        <v>0</v>
      </c>
      <c r="BL199" s="15" t="s">
        <v>165</v>
      </c>
      <c r="BM199" s="198" t="s">
        <v>1594</v>
      </c>
    </row>
    <row r="200" spans="2:51" s="13" customFormat="1" ht="11.25">
      <c r="B200" s="200"/>
      <c r="C200" s="201"/>
      <c r="D200" s="202" t="s">
        <v>178</v>
      </c>
      <c r="E200" s="203" t="s">
        <v>1</v>
      </c>
      <c r="F200" s="204" t="s">
        <v>1595</v>
      </c>
      <c r="G200" s="201"/>
      <c r="H200" s="205">
        <v>0.248</v>
      </c>
      <c r="I200" s="206"/>
      <c r="J200" s="201"/>
      <c r="K200" s="201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178</v>
      </c>
      <c r="AU200" s="211" t="s">
        <v>85</v>
      </c>
      <c r="AV200" s="13" t="s">
        <v>85</v>
      </c>
      <c r="AW200" s="13" t="s">
        <v>32</v>
      </c>
      <c r="AX200" s="13" t="s">
        <v>83</v>
      </c>
      <c r="AY200" s="211" t="s">
        <v>166</v>
      </c>
    </row>
    <row r="201" spans="2:63" s="12" customFormat="1" ht="22.9" customHeight="1">
      <c r="B201" s="173"/>
      <c r="C201" s="174"/>
      <c r="D201" s="175" t="s">
        <v>75</v>
      </c>
      <c r="E201" s="212" t="s">
        <v>222</v>
      </c>
      <c r="F201" s="212" t="s">
        <v>509</v>
      </c>
      <c r="G201" s="174"/>
      <c r="H201" s="174"/>
      <c r="I201" s="177"/>
      <c r="J201" s="213">
        <f>BK201</f>
        <v>0</v>
      </c>
      <c r="K201" s="174"/>
      <c r="L201" s="179"/>
      <c r="M201" s="180"/>
      <c r="N201" s="181"/>
      <c r="O201" s="181"/>
      <c r="P201" s="182">
        <f>SUM(P202:P232)</f>
        <v>0</v>
      </c>
      <c r="Q201" s="181"/>
      <c r="R201" s="182">
        <f>SUM(R202:R232)</f>
        <v>0.026378899999999997</v>
      </c>
      <c r="S201" s="181"/>
      <c r="T201" s="183">
        <f>SUM(T202:T232)</f>
        <v>38.973996</v>
      </c>
      <c r="AR201" s="184" t="s">
        <v>83</v>
      </c>
      <c r="AT201" s="185" t="s">
        <v>75</v>
      </c>
      <c r="AU201" s="185" t="s">
        <v>83</v>
      </c>
      <c r="AY201" s="184" t="s">
        <v>166</v>
      </c>
      <c r="BK201" s="186">
        <f>SUM(BK202:BK232)</f>
        <v>0</v>
      </c>
    </row>
    <row r="202" spans="1:65" s="2" customFormat="1" ht="33" customHeight="1">
      <c r="A202" s="32"/>
      <c r="B202" s="33"/>
      <c r="C202" s="187" t="s">
        <v>388</v>
      </c>
      <c r="D202" s="187" t="s">
        <v>167</v>
      </c>
      <c r="E202" s="188" t="s">
        <v>511</v>
      </c>
      <c r="F202" s="189" t="s">
        <v>512</v>
      </c>
      <c r="G202" s="190" t="s">
        <v>297</v>
      </c>
      <c r="H202" s="191">
        <v>155.17</v>
      </c>
      <c r="I202" s="192"/>
      <c r="J202" s="193">
        <f>ROUND(I202*H202,2)</f>
        <v>0</v>
      </c>
      <c r="K202" s="189" t="s">
        <v>274</v>
      </c>
      <c r="L202" s="37"/>
      <c r="M202" s="194" t="s">
        <v>1</v>
      </c>
      <c r="N202" s="195" t="s">
        <v>41</v>
      </c>
      <c r="O202" s="69"/>
      <c r="P202" s="196">
        <f>O202*H202</f>
        <v>0</v>
      </c>
      <c r="Q202" s="196">
        <v>0.00013</v>
      </c>
      <c r="R202" s="196">
        <f>Q202*H202</f>
        <v>0.020172099999999995</v>
      </c>
      <c r="S202" s="196">
        <v>0</v>
      </c>
      <c r="T202" s="197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98" t="s">
        <v>165</v>
      </c>
      <c r="AT202" s="198" t="s">
        <v>167</v>
      </c>
      <c r="AU202" s="198" t="s">
        <v>85</v>
      </c>
      <c r="AY202" s="15" t="s">
        <v>166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5" t="s">
        <v>83</v>
      </c>
      <c r="BK202" s="199">
        <f>ROUND(I202*H202,2)</f>
        <v>0</v>
      </c>
      <c r="BL202" s="15" t="s">
        <v>165</v>
      </c>
      <c r="BM202" s="198" t="s">
        <v>513</v>
      </c>
    </row>
    <row r="203" spans="1:65" s="2" customFormat="1" ht="24.2" customHeight="1">
      <c r="A203" s="32"/>
      <c r="B203" s="33"/>
      <c r="C203" s="187" t="s">
        <v>393</v>
      </c>
      <c r="D203" s="187" t="s">
        <v>167</v>
      </c>
      <c r="E203" s="188" t="s">
        <v>515</v>
      </c>
      <c r="F203" s="189" t="s">
        <v>516</v>
      </c>
      <c r="G203" s="190" t="s">
        <v>297</v>
      </c>
      <c r="H203" s="191">
        <v>155.17</v>
      </c>
      <c r="I203" s="192"/>
      <c r="J203" s="193">
        <f>ROUND(I203*H203,2)</f>
        <v>0</v>
      </c>
      <c r="K203" s="189" t="s">
        <v>274</v>
      </c>
      <c r="L203" s="37"/>
      <c r="M203" s="194" t="s">
        <v>1</v>
      </c>
      <c r="N203" s="195" t="s">
        <v>41</v>
      </c>
      <c r="O203" s="69"/>
      <c r="P203" s="196">
        <f>O203*H203</f>
        <v>0</v>
      </c>
      <c r="Q203" s="196">
        <v>4E-05</v>
      </c>
      <c r="R203" s="196">
        <f>Q203*H203</f>
        <v>0.0062068</v>
      </c>
      <c r="S203" s="196">
        <v>0</v>
      </c>
      <c r="T203" s="197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98" t="s">
        <v>165</v>
      </c>
      <c r="AT203" s="198" t="s">
        <v>167</v>
      </c>
      <c r="AU203" s="198" t="s">
        <v>85</v>
      </c>
      <c r="AY203" s="15" t="s">
        <v>166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5" t="s">
        <v>83</v>
      </c>
      <c r="BK203" s="199">
        <f>ROUND(I203*H203,2)</f>
        <v>0</v>
      </c>
      <c r="BL203" s="15" t="s">
        <v>165</v>
      </c>
      <c r="BM203" s="198" t="s">
        <v>517</v>
      </c>
    </row>
    <row r="204" spans="1:65" s="2" customFormat="1" ht="21.75" customHeight="1">
      <c r="A204" s="32"/>
      <c r="B204" s="33"/>
      <c r="C204" s="187" t="s">
        <v>398</v>
      </c>
      <c r="D204" s="187" t="s">
        <v>167</v>
      </c>
      <c r="E204" s="188" t="s">
        <v>1142</v>
      </c>
      <c r="F204" s="189" t="s">
        <v>1143</v>
      </c>
      <c r="G204" s="190" t="s">
        <v>297</v>
      </c>
      <c r="H204" s="191">
        <v>15</v>
      </c>
      <c r="I204" s="192"/>
      <c r="J204" s="193">
        <f>ROUND(I204*H204,2)</f>
        <v>0</v>
      </c>
      <c r="K204" s="189" t="s">
        <v>274</v>
      </c>
      <c r="L204" s="37"/>
      <c r="M204" s="194" t="s">
        <v>1</v>
      </c>
      <c r="N204" s="195" t="s">
        <v>41</v>
      </c>
      <c r="O204" s="69"/>
      <c r="P204" s="196">
        <f>O204*H204</f>
        <v>0</v>
      </c>
      <c r="Q204" s="196">
        <v>0</v>
      </c>
      <c r="R204" s="196">
        <f>Q204*H204</f>
        <v>0</v>
      </c>
      <c r="S204" s="196">
        <v>0.131</v>
      </c>
      <c r="T204" s="197">
        <f>S204*H204</f>
        <v>1.965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98" t="s">
        <v>165</v>
      </c>
      <c r="AT204" s="198" t="s">
        <v>167</v>
      </c>
      <c r="AU204" s="198" t="s">
        <v>85</v>
      </c>
      <c r="AY204" s="15" t="s">
        <v>166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5" t="s">
        <v>83</v>
      </c>
      <c r="BK204" s="199">
        <f>ROUND(I204*H204,2)</f>
        <v>0</v>
      </c>
      <c r="BL204" s="15" t="s">
        <v>165</v>
      </c>
      <c r="BM204" s="198" t="s">
        <v>1144</v>
      </c>
    </row>
    <row r="205" spans="2:51" s="13" customFormat="1" ht="11.25">
      <c r="B205" s="200"/>
      <c r="C205" s="201"/>
      <c r="D205" s="202" t="s">
        <v>178</v>
      </c>
      <c r="E205" s="203" t="s">
        <v>1</v>
      </c>
      <c r="F205" s="204" t="s">
        <v>1596</v>
      </c>
      <c r="G205" s="201"/>
      <c r="H205" s="205">
        <v>15</v>
      </c>
      <c r="I205" s="206"/>
      <c r="J205" s="201"/>
      <c r="K205" s="201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178</v>
      </c>
      <c r="AU205" s="211" t="s">
        <v>85</v>
      </c>
      <c r="AV205" s="13" t="s">
        <v>85</v>
      </c>
      <c r="AW205" s="13" t="s">
        <v>32</v>
      </c>
      <c r="AX205" s="13" t="s">
        <v>83</v>
      </c>
      <c r="AY205" s="211" t="s">
        <v>166</v>
      </c>
    </row>
    <row r="206" spans="1:65" s="2" customFormat="1" ht="21.75" customHeight="1">
      <c r="A206" s="32"/>
      <c r="B206" s="33"/>
      <c r="C206" s="187" t="s">
        <v>408</v>
      </c>
      <c r="D206" s="187" t="s">
        <v>167</v>
      </c>
      <c r="E206" s="188" t="s">
        <v>1597</v>
      </c>
      <c r="F206" s="189" t="s">
        <v>1598</v>
      </c>
      <c r="G206" s="190" t="s">
        <v>297</v>
      </c>
      <c r="H206" s="191">
        <v>8.1</v>
      </c>
      <c r="I206" s="192"/>
      <c r="J206" s="193">
        <f>ROUND(I206*H206,2)</f>
        <v>0</v>
      </c>
      <c r="K206" s="189" t="s">
        <v>274</v>
      </c>
      <c r="L206" s="37"/>
      <c r="M206" s="194" t="s">
        <v>1</v>
      </c>
      <c r="N206" s="195" t="s">
        <v>41</v>
      </c>
      <c r="O206" s="69"/>
      <c r="P206" s="196">
        <f>O206*H206</f>
        <v>0</v>
      </c>
      <c r="Q206" s="196">
        <v>0</v>
      </c>
      <c r="R206" s="196">
        <f>Q206*H206</f>
        <v>0</v>
      </c>
      <c r="S206" s="196">
        <v>0.261</v>
      </c>
      <c r="T206" s="197">
        <f>S206*H206</f>
        <v>2.1141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98" t="s">
        <v>165</v>
      </c>
      <c r="AT206" s="198" t="s">
        <v>167</v>
      </c>
      <c r="AU206" s="198" t="s">
        <v>85</v>
      </c>
      <c r="AY206" s="15" t="s">
        <v>166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5" t="s">
        <v>83</v>
      </c>
      <c r="BK206" s="199">
        <f>ROUND(I206*H206,2)</f>
        <v>0</v>
      </c>
      <c r="BL206" s="15" t="s">
        <v>165</v>
      </c>
      <c r="BM206" s="198" t="s">
        <v>1599</v>
      </c>
    </row>
    <row r="207" spans="2:51" s="13" customFormat="1" ht="11.25">
      <c r="B207" s="200"/>
      <c r="C207" s="201"/>
      <c r="D207" s="202" t="s">
        <v>178</v>
      </c>
      <c r="E207" s="203" t="s">
        <v>1</v>
      </c>
      <c r="F207" s="204" t="s">
        <v>1600</v>
      </c>
      <c r="G207" s="201"/>
      <c r="H207" s="205">
        <v>8.1</v>
      </c>
      <c r="I207" s="206"/>
      <c r="J207" s="201"/>
      <c r="K207" s="201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178</v>
      </c>
      <c r="AU207" s="211" t="s">
        <v>85</v>
      </c>
      <c r="AV207" s="13" t="s">
        <v>85</v>
      </c>
      <c r="AW207" s="13" t="s">
        <v>32</v>
      </c>
      <c r="AX207" s="13" t="s">
        <v>83</v>
      </c>
      <c r="AY207" s="211" t="s">
        <v>166</v>
      </c>
    </row>
    <row r="208" spans="1:65" s="2" customFormat="1" ht="24.2" customHeight="1">
      <c r="A208" s="32"/>
      <c r="B208" s="33"/>
      <c r="C208" s="187" t="s">
        <v>414</v>
      </c>
      <c r="D208" s="187" t="s">
        <v>167</v>
      </c>
      <c r="E208" s="188" t="s">
        <v>1146</v>
      </c>
      <c r="F208" s="189" t="s">
        <v>1147</v>
      </c>
      <c r="G208" s="190" t="s">
        <v>273</v>
      </c>
      <c r="H208" s="191">
        <v>10.44</v>
      </c>
      <c r="I208" s="192"/>
      <c r="J208" s="193">
        <f>ROUND(I208*H208,2)</f>
        <v>0</v>
      </c>
      <c r="K208" s="189" t="s">
        <v>274</v>
      </c>
      <c r="L208" s="37"/>
      <c r="M208" s="194" t="s">
        <v>1</v>
      </c>
      <c r="N208" s="195" t="s">
        <v>41</v>
      </c>
      <c r="O208" s="69"/>
      <c r="P208" s="196">
        <f>O208*H208</f>
        <v>0</v>
      </c>
      <c r="Q208" s="196">
        <v>0</v>
      </c>
      <c r="R208" s="196">
        <f>Q208*H208</f>
        <v>0</v>
      </c>
      <c r="S208" s="196">
        <v>1.8</v>
      </c>
      <c r="T208" s="197">
        <f>S208*H208</f>
        <v>18.791999999999998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98" t="s">
        <v>165</v>
      </c>
      <c r="AT208" s="198" t="s">
        <v>167</v>
      </c>
      <c r="AU208" s="198" t="s">
        <v>85</v>
      </c>
      <c r="AY208" s="15" t="s">
        <v>166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5" t="s">
        <v>83</v>
      </c>
      <c r="BK208" s="199">
        <f>ROUND(I208*H208,2)</f>
        <v>0</v>
      </c>
      <c r="BL208" s="15" t="s">
        <v>165</v>
      </c>
      <c r="BM208" s="198" t="s">
        <v>1148</v>
      </c>
    </row>
    <row r="209" spans="2:51" s="13" customFormat="1" ht="11.25">
      <c r="B209" s="200"/>
      <c r="C209" s="201"/>
      <c r="D209" s="202" t="s">
        <v>178</v>
      </c>
      <c r="E209" s="203" t="s">
        <v>1</v>
      </c>
      <c r="F209" s="204" t="s">
        <v>1601</v>
      </c>
      <c r="G209" s="201"/>
      <c r="H209" s="205">
        <v>3.19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178</v>
      </c>
      <c r="AU209" s="211" t="s">
        <v>85</v>
      </c>
      <c r="AV209" s="13" t="s">
        <v>85</v>
      </c>
      <c r="AW209" s="13" t="s">
        <v>32</v>
      </c>
      <c r="AX209" s="13" t="s">
        <v>76</v>
      </c>
      <c r="AY209" s="211" t="s">
        <v>166</v>
      </c>
    </row>
    <row r="210" spans="2:51" s="13" customFormat="1" ht="11.25">
      <c r="B210" s="200"/>
      <c r="C210" s="201"/>
      <c r="D210" s="202" t="s">
        <v>178</v>
      </c>
      <c r="E210" s="203" t="s">
        <v>1</v>
      </c>
      <c r="F210" s="204" t="s">
        <v>1602</v>
      </c>
      <c r="G210" s="201"/>
      <c r="H210" s="205">
        <v>3.335</v>
      </c>
      <c r="I210" s="206"/>
      <c r="J210" s="201"/>
      <c r="K210" s="201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178</v>
      </c>
      <c r="AU210" s="211" t="s">
        <v>85</v>
      </c>
      <c r="AV210" s="13" t="s">
        <v>85</v>
      </c>
      <c r="AW210" s="13" t="s">
        <v>32</v>
      </c>
      <c r="AX210" s="13" t="s">
        <v>76</v>
      </c>
      <c r="AY210" s="211" t="s">
        <v>166</v>
      </c>
    </row>
    <row r="211" spans="2:51" s="13" customFormat="1" ht="11.25">
      <c r="B211" s="200"/>
      <c r="C211" s="201"/>
      <c r="D211" s="202" t="s">
        <v>178</v>
      </c>
      <c r="E211" s="203" t="s">
        <v>1</v>
      </c>
      <c r="F211" s="204" t="s">
        <v>1603</v>
      </c>
      <c r="G211" s="201"/>
      <c r="H211" s="205">
        <v>3.915</v>
      </c>
      <c r="I211" s="206"/>
      <c r="J211" s="201"/>
      <c r="K211" s="201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178</v>
      </c>
      <c r="AU211" s="211" t="s">
        <v>85</v>
      </c>
      <c r="AV211" s="13" t="s">
        <v>85</v>
      </c>
      <c r="AW211" s="13" t="s">
        <v>32</v>
      </c>
      <c r="AX211" s="13" t="s">
        <v>76</v>
      </c>
      <c r="AY211" s="211" t="s">
        <v>166</v>
      </c>
    </row>
    <row r="212" spans="1:65" s="2" customFormat="1" ht="24.2" customHeight="1">
      <c r="A212" s="32"/>
      <c r="B212" s="33"/>
      <c r="C212" s="187" t="s">
        <v>420</v>
      </c>
      <c r="D212" s="187" t="s">
        <v>167</v>
      </c>
      <c r="E212" s="188" t="s">
        <v>1154</v>
      </c>
      <c r="F212" s="189" t="s">
        <v>1155</v>
      </c>
      <c r="G212" s="190" t="s">
        <v>297</v>
      </c>
      <c r="H212" s="191">
        <v>8.294</v>
      </c>
      <c r="I212" s="192"/>
      <c r="J212" s="193">
        <f>ROUND(I212*H212,2)</f>
        <v>0</v>
      </c>
      <c r="K212" s="189" t="s">
        <v>274</v>
      </c>
      <c r="L212" s="37"/>
      <c r="M212" s="194" t="s">
        <v>1</v>
      </c>
      <c r="N212" s="195" t="s">
        <v>41</v>
      </c>
      <c r="O212" s="69"/>
      <c r="P212" s="196">
        <f>O212*H212</f>
        <v>0</v>
      </c>
      <c r="Q212" s="196">
        <v>0</v>
      </c>
      <c r="R212" s="196">
        <f>Q212*H212</f>
        <v>0</v>
      </c>
      <c r="S212" s="196">
        <v>0.054</v>
      </c>
      <c r="T212" s="197">
        <f>S212*H212</f>
        <v>0.447876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98" t="s">
        <v>165</v>
      </c>
      <c r="AT212" s="198" t="s">
        <v>167</v>
      </c>
      <c r="AU212" s="198" t="s">
        <v>85</v>
      </c>
      <c r="AY212" s="15" t="s">
        <v>166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15" t="s">
        <v>83</v>
      </c>
      <c r="BK212" s="199">
        <f>ROUND(I212*H212,2)</f>
        <v>0</v>
      </c>
      <c r="BL212" s="15" t="s">
        <v>165</v>
      </c>
      <c r="BM212" s="198" t="s">
        <v>1156</v>
      </c>
    </row>
    <row r="213" spans="2:51" s="13" customFormat="1" ht="11.25">
      <c r="B213" s="200"/>
      <c r="C213" s="201"/>
      <c r="D213" s="202" t="s">
        <v>178</v>
      </c>
      <c r="E213" s="203" t="s">
        <v>1</v>
      </c>
      <c r="F213" s="204" t="s">
        <v>1604</v>
      </c>
      <c r="G213" s="201"/>
      <c r="H213" s="205">
        <v>5.544</v>
      </c>
      <c r="I213" s="206"/>
      <c r="J213" s="201"/>
      <c r="K213" s="201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178</v>
      </c>
      <c r="AU213" s="211" t="s">
        <v>85</v>
      </c>
      <c r="AV213" s="13" t="s">
        <v>85</v>
      </c>
      <c r="AW213" s="13" t="s">
        <v>32</v>
      </c>
      <c r="AX213" s="13" t="s">
        <v>76</v>
      </c>
      <c r="AY213" s="211" t="s">
        <v>166</v>
      </c>
    </row>
    <row r="214" spans="2:51" s="13" customFormat="1" ht="11.25">
      <c r="B214" s="200"/>
      <c r="C214" s="201"/>
      <c r="D214" s="202" t="s">
        <v>178</v>
      </c>
      <c r="E214" s="203" t="s">
        <v>1</v>
      </c>
      <c r="F214" s="204" t="s">
        <v>1605</v>
      </c>
      <c r="G214" s="201"/>
      <c r="H214" s="205">
        <v>2.75</v>
      </c>
      <c r="I214" s="206"/>
      <c r="J214" s="201"/>
      <c r="K214" s="201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178</v>
      </c>
      <c r="AU214" s="211" t="s">
        <v>85</v>
      </c>
      <c r="AV214" s="13" t="s">
        <v>85</v>
      </c>
      <c r="AW214" s="13" t="s">
        <v>32</v>
      </c>
      <c r="AX214" s="13" t="s">
        <v>76</v>
      </c>
      <c r="AY214" s="211" t="s">
        <v>166</v>
      </c>
    </row>
    <row r="215" spans="1:65" s="2" customFormat="1" ht="21.75" customHeight="1">
      <c r="A215" s="32"/>
      <c r="B215" s="33"/>
      <c r="C215" s="187" t="s">
        <v>424</v>
      </c>
      <c r="D215" s="187" t="s">
        <v>167</v>
      </c>
      <c r="E215" s="188" t="s">
        <v>544</v>
      </c>
      <c r="F215" s="189" t="s">
        <v>545</v>
      </c>
      <c r="G215" s="190" t="s">
        <v>297</v>
      </c>
      <c r="H215" s="191">
        <v>6</v>
      </c>
      <c r="I215" s="192"/>
      <c r="J215" s="193">
        <f>ROUND(I215*H215,2)</f>
        <v>0</v>
      </c>
      <c r="K215" s="189" t="s">
        <v>274</v>
      </c>
      <c r="L215" s="37"/>
      <c r="M215" s="194" t="s">
        <v>1</v>
      </c>
      <c r="N215" s="195" t="s">
        <v>41</v>
      </c>
      <c r="O215" s="69"/>
      <c r="P215" s="196">
        <f>O215*H215</f>
        <v>0</v>
      </c>
      <c r="Q215" s="196">
        <v>0</v>
      </c>
      <c r="R215" s="196">
        <f>Q215*H215</f>
        <v>0</v>
      </c>
      <c r="S215" s="196">
        <v>0.076</v>
      </c>
      <c r="T215" s="197">
        <f>S215*H215</f>
        <v>0.45599999999999996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98" t="s">
        <v>165</v>
      </c>
      <c r="AT215" s="198" t="s">
        <v>167</v>
      </c>
      <c r="AU215" s="198" t="s">
        <v>85</v>
      </c>
      <c r="AY215" s="15" t="s">
        <v>166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5" t="s">
        <v>83</v>
      </c>
      <c r="BK215" s="199">
        <f>ROUND(I215*H215,2)</f>
        <v>0</v>
      </c>
      <c r="BL215" s="15" t="s">
        <v>165</v>
      </c>
      <c r="BM215" s="198" t="s">
        <v>546</v>
      </c>
    </row>
    <row r="216" spans="2:51" s="13" customFormat="1" ht="11.25">
      <c r="B216" s="200"/>
      <c r="C216" s="201"/>
      <c r="D216" s="202" t="s">
        <v>178</v>
      </c>
      <c r="E216" s="203" t="s">
        <v>1</v>
      </c>
      <c r="F216" s="204" t="s">
        <v>1606</v>
      </c>
      <c r="G216" s="201"/>
      <c r="H216" s="205">
        <v>3.6</v>
      </c>
      <c r="I216" s="206"/>
      <c r="J216" s="201"/>
      <c r="K216" s="201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178</v>
      </c>
      <c r="AU216" s="211" t="s">
        <v>85</v>
      </c>
      <c r="AV216" s="13" t="s">
        <v>85</v>
      </c>
      <c r="AW216" s="13" t="s">
        <v>32</v>
      </c>
      <c r="AX216" s="13" t="s">
        <v>76</v>
      </c>
      <c r="AY216" s="211" t="s">
        <v>166</v>
      </c>
    </row>
    <row r="217" spans="2:51" s="13" customFormat="1" ht="11.25">
      <c r="B217" s="200"/>
      <c r="C217" s="201"/>
      <c r="D217" s="202" t="s">
        <v>178</v>
      </c>
      <c r="E217" s="203" t="s">
        <v>1</v>
      </c>
      <c r="F217" s="204" t="s">
        <v>1607</v>
      </c>
      <c r="G217" s="201"/>
      <c r="H217" s="205">
        <v>2.4</v>
      </c>
      <c r="I217" s="206"/>
      <c r="J217" s="201"/>
      <c r="K217" s="201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178</v>
      </c>
      <c r="AU217" s="211" t="s">
        <v>85</v>
      </c>
      <c r="AV217" s="13" t="s">
        <v>85</v>
      </c>
      <c r="AW217" s="13" t="s">
        <v>32</v>
      </c>
      <c r="AX217" s="13" t="s">
        <v>76</v>
      </c>
      <c r="AY217" s="211" t="s">
        <v>166</v>
      </c>
    </row>
    <row r="218" spans="1:65" s="2" customFormat="1" ht="24.2" customHeight="1">
      <c r="A218" s="32"/>
      <c r="B218" s="33"/>
      <c r="C218" s="187" t="s">
        <v>430</v>
      </c>
      <c r="D218" s="187" t="s">
        <v>167</v>
      </c>
      <c r="E218" s="188" t="s">
        <v>1160</v>
      </c>
      <c r="F218" s="189" t="s">
        <v>1161</v>
      </c>
      <c r="G218" s="190" t="s">
        <v>273</v>
      </c>
      <c r="H218" s="191">
        <v>1.422</v>
      </c>
      <c r="I218" s="192"/>
      <c r="J218" s="193">
        <f>ROUND(I218*H218,2)</f>
        <v>0</v>
      </c>
      <c r="K218" s="189" t="s">
        <v>274</v>
      </c>
      <c r="L218" s="37"/>
      <c r="M218" s="194" t="s">
        <v>1</v>
      </c>
      <c r="N218" s="195" t="s">
        <v>41</v>
      </c>
      <c r="O218" s="69"/>
      <c r="P218" s="196">
        <f>O218*H218</f>
        <v>0</v>
      </c>
      <c r="Q218" s="196">
        <v>0</v>
      </c>
      <c r="R218" s="196">
        <f>Q218*H218</f>
        <v>0</v>
      </c>
      <c r="S218" s="196">
        <v>1.8</v>
      </c>
      <c r="T218" s="197">
        <f>S218*H218</f>
        <v>2.5596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98" t="s">
        <v>165</v>
      </c>
      <c r="AT218" s="198" t="s">
        <v>167</v>
      </c>
      <c r="AU218" s="198" t="s">
        <v>85</v>
      </c>
      <c r="AY218" s="15" t="s">
        <v>166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5" t="s">
        <v>83</v>
      </c>
      <c r="BK218" s="199">
        <f>ROUND(I218*H218,2)</f>
        <v>0</v>
      </c>
      <c r="BL218" s="15" t="s">
        <v>165</v>
      </c>
      <c r="BM218" s="198" t="s">
        <v>1162</v>
      </c>
    </row>
    <row r="219" spans="2:51" s="13" customFormat="1" ht="11.25">
      <c r="B219" s="200"/>
      <c r="C219" s="201"/>
      <c r="D219" s="202" t="s">
        <v>178</v>
      </c>
      <c r="E219" s="203" t="s">
        <v>1</v>
      </c>
      <c r="F219" s="204" t="s">
        <v>1163</v>
      </c>
      <c r="G219" s="201"/>
      <c r="H219" s="205">
        <v>0.567</v>
      </c>
      <c r="I219" s="206"/>
      <c r="J219" s="201"/>
      <c r="K219" s="201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178</v>
      </c>
      <c r="AU219" s="211" t="s">
        <v>85</v>
      </c>
      <c r="AV219" s="13" t="s">
        <v>85</v>
      </c>
      <c r="AW219" s="13" t="s">
        <v>32</v>
      </c>
      <c r="AX219" s="13" t="s">
        <v>76</v>
      </c>
      <c r="AY219" s="211" t="s">
        <v>166</v>
      </c>
    </row>
    <row r="220" spans="2:51" s="13" customFormat="1" ht="11.25">
      <c r="B220" s="200"/>
      <c r="C220" s="201"/>
      <c r="D220" s="202" t="s">
        <v>178</v>
      </c>
      <c r="E220" s="203" t="s">
        <v>1</v>
      </c>
      <c r="F220" s="204" t="s">
        <v>1608</v>
      </c>
      <c r="G220" s="201"/>
      <c r="H220" s="205">
        <v>0.72</v>
      </c>
      <c r="I220" s="206"/>
      <c r="J220" s="201"/>
      <c r="K220" s="201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178</v>
      </c>
      <c r="AU220" s="211" t="s">
        <v>85</v>
      </c>
      <c r="AV220" s="13" t="s">
        <v>85</v>
      </c>
      <c r="AW220" s="13" t="s">
        <v>32</v>
      </c>
      <c r="AX220" s="13" t="s">
        <v>76</v>
      </c>
      <c r="AY220" s="211" t="s">
        <v>166</v>
      </c>
    </row>
    <row r="221" spans="2:51" s="13" customFormat="1" ht="11.25">
      <c r="B221" s="200"/>
      <c r="C221" s="201"/>
      <c r="D221" s="202" t="s">
        <v>178</v>
      </c>
      <c r="E221" s="203" t="s">
        <v>1</v>
      </c>
      <c r="F221" s="204" t="s">
        <v>1609</v>
      </c>
      <c r="G221" s="201"/>
      <c r="H221" s="205">
        <v>0.135</v>
      </c>
      <c r="I221" s="206"/>
      <c r="J221" s="201"/>
      <c r="K221" s="201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178</v>
      </c>
      <c r="AU221" s="211" t="s">
        <v>85</v>
      </c>
      <c r="AV221" s="13" t="s">
        <v>85</v>
      </c>
      <c r="AW221" s="13" t="s">
        <v>32</v>
      </c>
      <c r="AX221" s="13" t="s">
        <v>76</v>
      </c>
      <c r="AY221" s="211" t="s">
        <v>166</v>
      </c>
    </row>
    <row r="222" spans="1:65" s="2" customFormat="1" ht="24.2" customHeight="1">
      <c r="A222" s="32"/>
      <c r="B222" s="33"/>
      <c r="C222" s="187" t="s">
        <v>434</v>
      </c>
      <c r="D222" s="187" t="s">
        <v>167</v>
      </c>
      <c r="E222" s="188" t="s">
        <v>569</v>
      </c>
      <c r="F222" s="189" t="s">
        <v>570</v>
      </c>
      <c r="G222" s="190" t="s">
        <v>382</v>
      </c>
      <c r="H222" s="191">
        <v>9.2</v>
      </c>
      <c r="I222" s="192"/>
      <c r="J222" s="193">
        <f>ROUND(I222*H222,2)</f>
        <v>0</v>
      </c>
      <c r="K222" s="189" t="s">
        <v>274</v>
      </c>
      <c r="L222" s="37"/>
      <c r="M222" s="194" t="s">
        <v>1</v>
      </c>
      <c r="N222" s="195" t="s">
        <v>41</v>
      </c>
      <c r="O222" s="69"/>
      <c r="P222" s="196">
        <f>O222*H222</f>
        <v>0</v>
      </c>
      <c r="Q222" s="196">
        <v>0</v>
      </c>
      <c r="R222" s="196">
        <f>Q222*H222</f>
        <v>0</v>
      </c>
      <c r="S222" s="196">
        <v>0.042</v>
      </c>
      <c r="T222" s="197">
        <f>S222*H222</f>
        <v>0.3864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98" t="s">
        <v>165</v>
      </c>
      <c r="AT222" s="198" t="s">
        <v>167</v>
      </c>
      <c r="AU222" s="198" t="s">
        <v>85</v>
      </c>
      <c r="AY222" s="15" t="s">
        <v>166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5" t="s">
        <v>83</v>
      </c>
      <c r="BK222" s="199">
        <f>ROUND(I222*H222,2)</f>
        <v>0</v>
      </c>
      <c r="BL222" s="15" t="s">
        <v>165</v>
      </c>
      <c r="BM222" s="198" t="s">
        <v>1610</v>
      </c>
    </row>
    <row r="223" spans="2:51" s="13" customFormat="1" ht="11.25">
      <c r="B223" s="200"/>
      <c r="C223" s="201"/>
      <c r="D223" s="202" t="s">
        <v>178</v>
      </c>
      <c r="E223" s="203" t="s">
        <v>1</v>
      </c>
      <c r="F223" s="204" t="s">
        <v>1611</v>
      </c>
      <c r="G223" s="201"/>
      <c r="H223" s="205">
        <v>9.2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178</v>
      </c>
      <c r="AU223" s="211" t="s">
        <v>85</v>
      </c>
      <c r="AV223" s="13" t="s">
        <v>85</v>
      </c>
      <c r="AW223" s="13" t="s">
        <v>32</v>
      </c>
      <c r="AX223" s="13" t="s">
        <v>83</v>
      </c>
      <c r="AY223" s="211" t="s">
        <v>166</v>
      </c>
    </row>
    <row r="224" spans="1:65" s="2" customFormat="1" ht="33" customHeight="1">
      <c r="A224" s="32"/>
      <c r="B224" s="33"/>
      <c r="C224" s="187" t="s">
        <v>440</v>
      </c>
      <c r="D224" s="187" t="s">
        <v>167</v>
      </c>
      <c r="E224" s="188" t="s">
        <v>584</v>
      </c>
      <c r="F224" s="189" t="s">
        <v>585</v>
      </c>
      <c r="G224" s="190" t="s">
        <v>297</v>
      </c>
      <c r="H224" s="191">
        <v>266.37</v>
      </c>
      <c r="I224" s="192"/>
      <c r="J224" s="193">
        <f>ROUND(I224*H224,2)</f>
        <v>0</v>
      </c>
      <c r="K224" s="189" t="s">
        <v>274</v>
      </c>
      <c r="L224" s="37"/>
      <c r="M224" s="194" t="s">
        <v>1</v>
      </c>
      <c r="N224" s="195" t="s">
        <v>41</v>
      </c>
      <c r="O224" s="69"/>
      <c r="P224" s="196">
        <f>O224*H224</f>
        <v>0</v>
      </c>
      <c r="Q224" s="196">
        <v>0</v>
      </c>
      <c r="R224" s="196">
        <f>Q224*H224</f>
        <v>0</v>
      </c>
      <c r="S224" s="196">
        <v>0.046</v>
      </c>
      <c r="T224" s="197">
        <f>S224*H224</f>
        <v>12.25302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98" t="s">
        <v>165</v>
      </c>
      <c r="AT224" s="198" t="s">
        <v>167</v>
      </c>
      <c r="AU224" s="198" t="s">
        <v>85</v>
      </c>
      <c r="AY224" s="15" t="s">
        <v>166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5" t="s">
        <v>83</v>
      </c>
      <c r="BK224" s="199">
        <f>ROUND(I224*H224,2)</f>
        <v>0</v>
      </c>
      <c r="BL224" s="15" t="s">
        <v>165</v>
      </c>
      <c r="BM224" s="198" t="s">
        <v>1612</v>
      </c>
    </row>
    <row r="225" spans="2:51" s="13" customFormat="1" ht="22.5">
      <c r="B225" s="200"/>
      <c r="C225" s="201"/>
      <c r="D225" s="202" t="s">
        <v>178</v>
      </c>
      <c r="E225" s="203" t="s">
        <v>1</v>
      </c>
      <c r="F225" s="204" t="s">
        <v>1613</v>
      </c>
      <c r="G225" s="201"/>
      <c r="H225" s="205">
        <v>61.8</v>
      </c>
      <c r="I225" s="206"/>
      <c r="J225" s="201"/>
      <c r="K225" s="201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178</v>
      </c>
      <c r="AU225" s="211" t="s">
        <v>85</v>
      </c>
      <c r="AV225" s="13" t="s">
        <v>85</v>
      </c>
      <c r="AW225" s="13" t="s">
        <v>32</v>
      </c>
      <c r="AX225" s="13" t="s">
        <v>76</v>
      </c>
      <c r="AY225" s="211" t="s">
        <v>166</v>
      </c>
    </row>
    <row r="226" spans="2:51" s="13" customFormat="1" ht="11.25">
      <c r="B226" s="200"/>
      <c r="C226" s="201"/>
      <c r="D226" s="202" t="s">
        <v>178</v>
      </c>
      <c r="E226" s="203" t="s">
        <v>1</v>
      </c>
      <c r="F226" s="204" t="s">
        <v>1614</v>
      </c>
      <c r="G226" s="201"/>
      <c r="H226" s="205">
        <v>3.36</v>
      </c>
      <c r="I226" s="206"/>
      <c r="J226" s="201"/>
      <c r="K226" s="201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178</v>
      </c>
      <c r="AU226" s="211" t="s">
        <v>85</v>
      </c>
      <c r="AV226" s="13" t="s">
        <v>85</v>
      </c>
      <c r="AW226" s="13" t="s">
        <v>32</v>
      </c>
      <c r="AX226" s="13" t="s">
        <v>76</v>
      </c>
      <c r="AY226" s="211" t="s">
        <v>166</v>
      </c>
    </row>
    <row r="227" spans="2:51" s="13" customFormat="1" ht="11.25">
      <c r="B227" s="200"/>
      <c r="C227" s="201"/>
      <c r="D227" s="202" t="s">
        <v>178</v>
      </c>
      <c r="E227" s="203" t="s">
        <v>1</v>
      </c>
      <c r="F227" s="204" t="s">
        <v>1615</v>
      </c>
      <c r="G227" s="201"/>
      <c r="H227" s="205">
        <v>57.75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178</v>
      </c>
      <c r="AU227" s="211" t="s">
        <v>85</v>
      </c>
      <c r="AV227" s="13" t="s">
        <v>85</v>
      </c>
      <c r="AW227" s="13" t="s">
        <v>32</v>
      </c>
      <c r="AX227" s="13" t="s">
        <v>76</v>
      </c>
      <c r="AY227" s="211" t="s">
        <v>166</v>
      </c>
    </row>
    <row r="228" spans="2:51" s="13" customFormat="1" ht="11.25">
      <c r="B228" s="200"/>
      <c r="C228" s="201"/>
      <c r="D228" s="202" t="s">
        <v>178</v>
      </c>
      <c r="E228" s="203" t="s">
        <v>1</v>
      </c>
      <c r="F228" s="204" t="s">
        <v>1616</v>
      </c>
      <c r="G228" s="201"/>
      <c r="H228" s="205">
        <v>24.54</v>
      </c>
      <c r="I228" s="206"/>
      <c r="J228" s="201"/>
      <c r="K228" s="201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178</v>
      </c>
      <c r="AU228" s="211" t="s">
        <v>85</v>
      </c>
      <c r="AV228" s="13" t="s">
        <v>85</v>
      </c>
      <c r="AW228" s="13" t="s">
        <v>32</v>
      </c>
      <c r="AX228" s="13" t="s">
        <v>76</v>
      </c>
      <c r="AY228" s="211" t="s">
        <v>166</v>
      </c>
    </row>
    <row r="229" spans="2:51" s="13" customFormat="1" ht="11.25">
      <c r="B229" s="200"/>
      <c r="C229" s="201"/>
      <c r="D229" s="202" t="s">
        <v>178</v>
      </c>
      <c r="E229" s="203" t="s">
        <v>1</v>
      </c>
      <c r="F229" s="204" t="s">
        <v>1617</v>
      </c>
      <c r="G229" s="201"/>
      <c r="H229" s="205">
        <v>46.95</v>
      </c>
      <c r="I229" s="206"/>
      <c r="J229" s="201"/>
      <c r="K229" s="201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178</v>
      </c>
      <c r="AU229" s="211" t="s">
        <v>85</v>
      </c>
      <c r="AV229" s="13" t="s">
        <v>85</v>
      </c>
      <c r="AW229" s="13" t="s">
        <v>32</v>
      </c>
      <c r="AX229" s="13" t="s">
        <v>76</v>
      </c>
      <c r="AY229" s="211" t="s">
        <v>166</v>
      </c>
    </row>
    <row r="230" spans="2:51" s="13" customFormat="1" ht="11.25">
      <c r="B230" s="200"/>
      <c r="C230" s="201"/>
      <c r="D230" s="202" t="s">
        <v>178</v>
      </c>
      <c r="E230" s="203" t="s">
        <v>1</v>
      </c>
      <c r="F230" s="204" t="s">
        <v>1618</v>
      </c>
      <c r="G230" s="201"/>
      <c r="H230" s="205">
        <v>6.18</v>
      </c>
      <c r="I230" s="206"/>
      <c r="J230" s="201"/>
      <c r="K230" s="201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178</v>
      </c>
      <c r="AU230" s="211" t="s">
        <v>85</v>
      </c>
      <c r="AV230" s="13" t="s">
        <v>85</v>
      </c>
      <c r="AW230" s="13" t="s">
        <v>32</v>
      </c>
      <c r="AX230" s="13" t="s">
        <v>76</v>
      </c>
      <c r="AY230" s="211" t="s">
        <v>166</v>
      </c>
    </row>
    <row r="231" spans="2:51" s="13" customFormat="1" ht="11.25">
      <c r="B231" s="200"/>
      <c r="C231" s="201"/>
      <c r="D231" s="202" t="s">
        <v>178</v>
      </c>
      <c r="E231" s="203" t="s">
        <v>1</v>
      </c>
      <c r="F231" s="204" t="s">
        <v>1619</v>
      </c>
      <c r="G231" s="201"/>
      <c r="H231" s="205">
        <v>38.25</v>
      </c>
      <c r="I231" s="206"/>
      <c r="J231" s="201"/>
      <c r="K231" s="201"/>
      <c r="L231" s="207"/>
      <c r="M231" s="208"/>
      <c r="N231" s="209"/>
      <c r="O231" s="209"/>
      <c r="P231" s="209"/>
      <c r="Q231" s="209"/>
      <c r="R231" s="209"/>
      <c r="S231" s="209"/>
      <c r="T231" s="210"/>
      <c r="AT231" s="211" t="s">
        <v>178</v>
      </c>
      <c r="AU231" s="211" t="s">
        <v>85</v>
      </c>
      <c r="AV231" s="13" t="s">
        <v>85</v>
      </c>
      <c r="AW231" s="13" t="s">
        <v>32</v>
      </c>
      <c r="AX231" s="13" t="s">
        <v>76</v>
      </c>
      <c r="AY231" s="211" t="s">
        <v>166</v>
      </c>
    </row>
    <row r="232" spans="2:51" s="13" customFormat="1" ht="11.25">
      <c r="B232" s="200"/>
      <c r="C232" s="201"/>
      <c r="D232" s="202" t="s">
        <v>178</v>
      </c>
      <c r="E232" s="203" t="s">
        <v>1</v>
      </c>
      <c r="F232" s="204" t="s">
        <v>1620</v>
      </c>
      <c r="G232" s="201"/>
      <c r="H232" s="205">
        <v>27.54</v>
      </c>
      <c r="I232" s="206"/>
      <c r="J232" s="201"/>
      <c r="K232" s="201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178</v>
      </c>
      <c r="AU232" s="211" t="s">
        <v>85</v>
      </c>
      <c r="AV232" s="13" t="s">
        <v>85</v>
      </c>
      <c r="AW232" s="13" t="s">
        <v>32</v>
      </c>
      <c r="AX232" s="13" t="s">
        <v>76</v>
      </c>
      <c r="AY232" s="211" t="s">
        <v>166</v>
      </c>
    </row>
    <row r="233" spans="2:63" s="12" customFormat="1" ht="22.9" customHeight="1">
      <c r="B233" s="173"/>
      <c r="C233" s="174"/>
      <c r="D233" s="175" t="s">
        <v>75</v>
      </c>
      <c r="E233" s="212" t="s">
        <v>594</v>
      </c>
      <c r="F233" s="212" t="s">
        <v>595</v>
      </c>
      <c r="G233" s="174"/>
      <c r="H233" s="174"/>
      <c r="I233" s="177"/>
      <c r="J233" s="213">
        <f>BK233</f>
        <v>0</v>
      </c>
      <c r="K233" s="174"/>
      <c r="L233" s="179"/>
      <c r="M233" s="180"/>
      <c r="N233" s="181"/>
      <c r="O233" s="181"/>
      <c r="P233" s="182">
        <f>SUM(P234:P238)</f>
        <v>0</v>
      </c>
      <c r="Q233" s="181"/>
      <c r="R233" s="182">
        <f>SUM(R234:R238)</f>
        <v>0</v>
      </c>
      <c r="S233" s="181"/>
      <c r="T233" s="183">
        <f>SUM(T234:T238)</f>
        <v>0</v>
      </c>
      <c r="AR233" s="184" t="s">
        <v>83</v>
      </c>
      <c r="AT233" s="185" t="s">
        <v>75</v>
      </c>
      <c r="AU233" s="185" t="s">
        <v>83</v>
      </c>
      <c r="AY233" s="184" t="s">
        <v>166</v>
      </c>
      <c r="BK233" s="186">
        <f>SUM(BK234:BK238)</f>
        <v>0</v>
      </c>
    </row>
    <row r="234" spans="1:65" s="2" customFormat="1" ht="24.2" customHeight="1">
      <c r="A234" s="32"/>
      <c r="B234" s="33"/>
      <c r="C234" s="187" t="s">
        <v>444</v>
      </c>
      <c r="D234" s="187" t="s">
        <v>167</v>
      </c>
      <c r="E234" s="188" t="s">
        <v>597</v>
      </c>
      <c r="F234" s="189" t="s">
        <v>598</v>
      </c>
      <c r="G234" s="190" t="s">
        <v>288</v>
      </c>
      <c r="H234" s="191">
        <v>40.079</v>
      </c>
      <c r="I234" s="192"/>
      <c r="J234" s="193">
        <f>ROUND(I234*H234,2)</f>
        <v>0</v>
      </c>
      <c r="K234" s="189" t="s">
        <v>274</v>
      </c>
      <c r="L234" s="37"/>
      <c r="M234" s="194" t="s">
        <v>1</v>
      </c>
      <c r="N234" s="195" t="s">
        <v>41</v>
      </c>
      <c r="O234" s="69"/>
      <c r="P234" s="196">
        <f>O234*H234</f>
        <v>0</v>
      </c>
      <c r="Q234" s="196">
        <v>0</v>
      </c>
      <c r="R234" s="196">
        <f>Q234*H234</f>
        <v>0</v>
      </c>
      <c r="S234" s="196">
        <v>0</v>
      </c>
      <c r="T234" s="197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98" t="s">
        <v>165</v>
      </c>
      <c r="AT234" s="198" t="s">
        <v>167</v>
      </c>
      <c r="AU234" s="198" t="s">
        <v>85</v>
      </c>
      <c r="AY234" s="15" t="s">
        <v>166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15" t="s">
        <v>83</v>
      </c>
      <c r="BK234" s="199">
        <f>ROUND(I234*H234,2)</f>
        <v>0</v>
      </c>
      <c r="BL234" s="15" t="s">
        <v>165</v>
      </c>
      <c r="BM234" s="198" t="s">
        <v>1177</v>
      </c>
    </row>
    <row r="235" spans="1:65" s="2" customFormat="1" ht="24.2" customHeight="1">
      <c r="A235" s="32"/>
      <c r="B235" s="33"/>
      <c r="C235" s="187" t="s">
        <v>449</v>
      </c>
      <c r="D235" s="187" t="s">
        <v>167</v>
      </c>
      <c r="E235" s="188" t="s">
        <v>601</v>
      </c>
      <c r="F235" s="189" t="s">
        <v>602</v>
      </c>
      <c r="G235" s="190" t="s">
        <v>288</v>
      </c>
      <c r="H235" s="191">
        <v>40.079</v>
      </c>
      <c r="I235" s="192"/>
      <c r="J235" s="193">
        <f>ROUND(I235*H235,2)</f>
        <v>0</v>
      </c>
      <c r="K235" s="189" t="s">
        <v>274</v>
      </c>
      <c r="L235" s="37"/>
      <c r="M235" s="194" t="s">
        <v>1</v>
      </c>
      <c r="N235" s="195" t="s">
        <v>41</v>
      </c>
      <c r="O235" s="69"/>
      <c r="P235" s="196">
        <f>O235*H235</f>
        <v>0</v>
      </c>
      <c r="Q235" s="196">
        <v>0</v>
      </c>
      <c r="R235" s="196">
        <f>Q235*H235</f>
        <v>0</v>
      </c>
      <c r="S235" s="196">
        <v>0</v>
      </c>
      <c r="T235" s="197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98" t="s">
        <v>165</v>
      </c>
      <c r="AT235" s="198" t="s">
        <v>167</v>
      </c>
      <c r="AU235" s="198" t="s">
        <v>85</v>
      </c>
      <c r="AY235" s="15" t="s">
        <v>166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5" t="s">
        <v>83</v>
      </c>
      <c r="BK235" s="199">
        <f>ROUND(I235*H235,2)</f>
        <v>0</v>
      </c>
      <c r="BL235" s="15" t="s">
        <v>165</v>
      </c>
      <c r="BM235" s="198" t="s">
        <v>1178</v>
      </c>
    </row>
    <row r="236" spans="1:65" s="2" customFormat="1" ht="24.2" customHeight="1">
      <c r="A236" s="32"/>
      <c r="B236" s="33"/>
      <c r="C236" s="187" t="s">
        <v>453</v>
      </c>
      <c r="D236" s="187" t="s">
        <v>167</v>
      </c>
      <c r="E236" s="188" t="s">
        <v>605</v>
      </c>
      <c r="F236" s="189" t="s">
        <v>606</v>
      </c>
      <c r="G236" s="190" t="s">
        <v>288</v>
      </c>
      <c r="H236" s="191">
        <v>561.106</v>
      </c>
      <c r="I236" s="192"/>
      <c r="J236" s="193">
        <f>ROUND(I236*H236,2)</f>
        <v>0</v>
      </c>
      <c r="K236" s="189" t="s">
        <v>274</v>
      </c>
      <c r="L236" s="37"/>
      <c r="M236" s="194" t="s">
        <v>1</v>
      </c>
      <c r="N236" s="195" t="s">
        <v>41</v>
      </c>
      <c r="O236" s="69"/>
      <c r="P236" s="196">
        <f>O236*H236</f>
        <v>0</v>
      </c>
      <c r="Q236" s="196">
        <v>0</v>
      </c>
      <c r="R236" s="196">
        <f>Q236*H236</f>
        <v>0</v>
      </c>
      <c r="S236" s="196">
        <v>0</v>
      </c>
      <c r="T236" s="197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98" t="s">
        <v>165</v>
      </c>
      <c r="AT236" s="198" t="s">
        <v>167</v>
      </c>
      <c r="AU236" s="198" t="s">
        <v>85</v>
      </c>
      <c r="AY236" s="15" t="s">
        <v>166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5" t="s">
        <v>83</v>
      </c>
      <c r="BK236" s="199">
        <f>ROUND(I236*H236,2)</f>
        <v>0</v>
      </c>
      <c r="BL236" s="15" t="s">
        <v>165</v>
      </c>
      <c r="BM236" s="198" t="s">
        <v>1179</v>
      </c>
    </row>
    <row r="237" spans="2:51" s="13" customFormat="1" ht="11.25">
      <c r="B237" s="200"/>
      <c r="C237" s="201"/>
      <c r="D237" s="202" t="s">
        <v>178</v>
      </c>
      <c r="E237" s="201"/>
      <c r="F237" s="204" t="s">
        <v>1621</v>
      </c>
      <c r="G237" s="201"/>
      <c r="H237" s="205">
        <v>561.106</v>
      </c>
      <c r="I237" s="206"/>
      <c r="J237" s="201"/>
      <c r="K237" s="201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178</v>
      </c>
      <c r="AU237" s="211" t="s">
        <v>85</v>
      </c>
      <c r="AV237" s="13" t="s">
        <v>85</v>
      </c>
      <c r="AW237" s="13" t="s">
        <v>4</v>
      </c>
      <c r="AX237" s="13" t="s">
        <v>83</v>
      </c>
      <c r="AY237" s="211" t="s">
        <v>166</v>
      </c>
    </row>
    <row r="238" spans="1:65" s="2" customFormat="1" ht="33" customHeight="1">
      <c r="A238" s="32"/>
      <c r="B238" s="33"/>
      <c r="C238" s="187" t="s">
        <v>459</v>
      </c>
      <c r="D238" s="187" t="s">
        <v>167</v>
      </c>
      <c r="E238" s="188" t="s">
        <v>1181</v>
      </c>
      <c r="F238" s="189" t="s">
        <v>1182</v>
      </c>
      <c r="G238" s="190" t="s">
        <v>288</v>
      </c>
      <c r="H238" s="191">
        <v>40.079</v>
      </c>
      <c r="I238" s="192"/>
      <c r="J238" s="193">
        <f>ROUND(I238*H238,2)</f>
        <v>0</v>
      </c>
      <c r="K238" s="189" t="s">
        <v>274</v>
      </c>
      <c r="L238" s="37"/>
      <c r="M238" s="194" t="s">
        <v>1</v>
      </c>
      <c r="N238" s="195" t="s">
        <v>41</v>
      </c>
      <c r="O238" s="69"/>
      <c r="P238" s="196">
        <f>O238*H238</f>
        <v>0</v>
      </c>
      <c r="Q238" s="196">
        <v>0</v>
      </c>
      <c r="R238" s="196">
        <f>Q238*H238</f>
        <v>0</v>
      </c>
      <c r="S238" s="196">
        <v>0</v>
      </c>
      <c r="T238" s="197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98" t="s">
        <v>165</v>
      </c>
      <c r="AT238" s="198" t="s">
        <v>167</v>
      </c>
      <c r="AU238" s="198" t="s">
        <v>85</v>
      </c>
      <c r="AY238" s="15" t="s">
        <v>166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5" t="s">
        <v>83</v>
      </c>
      <c r="BK238" s="199">
        <f>ROUND(I238*H238,2)</f>
        <v>0</v>
      </c>
      <c r="BL238" s="15" t="s">
        <v>165</v>
      </c>
      <c r="BM238" s="198" t="s">
        <v>1622</v>
      </c>
    </row>
    <row r="239" spans="2:63" s="12" customFormat="1" ht="22.9" customHeight="1">
      <c r="B239" s="173"/>
      <c r="C239" s="174"/>
      <c r="D239" s="175" t="s">
        <v>75</v>
      </c>
      <c r="E239" s="212" t="s">
        <v>613</v>
      </c>
      <c r="F239" s="212" t="s">
        <v>614</v>
      </c>
      <c r="G239" s="174"/>
      <c r="H239" s="174"/>
      <c r="I239" s="177"/>
      <c r="J239" s="213">
        <f>BK239</f>
        <v>0</v>
      </c>
      <c r="K239" s="174"/>
      <c r="L239" s="179"/>
      <c r="M239" s="180"/>
      <c r="N239" s="181"/>
      <c r="O239" s="181"/>
      <c r="P239" s="182">
        <f>P240</f>
        <v>0</v>
      </c>
      <c r="Q239" s="181"/>
      <c r="R239" s="182">
        <f>R240</f>
        <v>0</v>
      </c>
      <c r="S239" s="181"/>
      <c r="T239" s="183">
        <f>T240</f>
        <v>0</v>
      </c>
      <c r="AR239" s="184" t="s">
        <v>83</v>
      </c>
      <c r="AT239" s="185" t="s">
        <v>75</v>
      </c>
      <c r="AU239" s="185" t="s">
        <v>83</v>
      </c>
      <c r="AY239" s="184" t="s">
        <v>166</v>
      </c>
      <c r="BK239" s="186">
        <f>BK240</f>
        <v>0</v>
      </c>
    </row>
    <row r="240" spans="1:65" s="2" customFormat="1" ht="24.2" customHeight="1">
      <c r="A240" s="32"/>
      <c r="B240" s="33"/>
      <c r="C240" s="187" t="s">
        <v>472</v>
      </c>
      <c r="D240" s="187" t="s">
        <v>167</v>
      </c>
      <c r="E240" s="188" t="s">
        <v>616</v>
      </c>
      <c r="F240" s="189" t="s">
        <v>617</v>
      </c>
      <c r="G240" s="190" t="s">
        <v>288</v>
      </c>
      <c r="H240" s="191">
        <v>30.649</v>
      </c>
      <c r="I240" s="192"/>
      <c r="J240" s="193">
        <f>ROUND(I240*H240,2)</f>
        <v>0</v>
      </c>
      <c r="K240" s="189" t="s">
        <v>274</v>
      </c>
      <c r="L240" s="37"/>
      <c r="M240" s="194" t="s">
        <v>1</v>
      </c>
      <c r="N240" s="195" t="s">
        <v>41</v>
      </c>
      <c r="O240" s="69"/>
      <c r="P240" s="196">
        <f>O240*H240</f>
        <v>0</v>
      </c>
      <c r="Q240" s="196">
        <v>0</v>
      </c>
      <c r="R240" s="196">
        <f>Q240*H240</f>
        <v>0</v>
      </c>
      <c r="S240" s="196">
        <v>0</v>
      </c>
      <c r="T240" s="197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98" t="s">
        <v>165</v>
      </c>
      <c r="AT240" s="198" t="s">
        <v>167</v>
      </c>
      <c r="AU240" s="198" t="s">
        <v>85</v>
      </c>
      <c r="AY240" s="15" t="s">
        <v>166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5" t="s">
        <v>83</v>
      </c>
      <c r="BK240" s="199">
        <f>ROUND(I240*H240,2)</f>
        <v>0</v>
      </c>
      <c r="BL240" s="15" t="s">
        <v>165</v>
      </c>
      <c r="BM240" s="198" t="s">
        <v>1184</v>
      </c>
    </row>
    <row r="241" spans="2:63" s="12" customFormat="1" ht="25.9" customHeight="1">
      <c r="B241" s="173"/>
      <c r="C241" s="174"/>
      <c r="D241" s="175" t="s">
        <v>75</v>
      </c>
      <c r="E241" s="176" t="s">
        <v>619</v>
      </c>
      <c r="F241" s="176" t="s">
        <v>620</v>
      </c>
      <c r="G241" s="174"/>
      <c r="H241" s="174"/>
      <c r="I241" s="177"/>
      <c r="J241" s="178">
        <f>BK241</f>
        <v>0</v>
      </c>
      <c r="K241" s="174"/>
      <c r="L241" s="179"/>
      <c r="M241" s="180"/>
      <c r="N241" s="181"/>
      <c r="O241" s="181"/>
      <c r="P241" s="182">
        <f>P242+P250+P276+P305+P349+P365+P386+P406</f>
        <v>0</v>
      </c>
      <c r="Q241" s="181"/>
      <c r="R241" s="182">
        <f>R242+R250+R276+R305+R349+R365+R386+R406</f>
        <v>15.08900459</v>
      </c>
      <c r="S241" s="181"/>
      <c r="T241" s="183">
        <f>T242+T250+T276+T305+T349+T365+T386+T406</f>
        <v>1.1053425000000001</v>
      </c>
      <c r="AR241" s="184" t="s">
        <v>85</v>
      </c>
      <c r="AT241" s="185" t="s">
        <v>75</v>
      </c>
      <c r="AU241" s="185" t="s">
        <v>76</v>
      </c>
      <c r="AY241" s="184" t="s">
        <v>166</v>
      </c>
      <c r="BK241" s="186">
        <f>BK242+BK250+BK276+BK305+BK349+BK365+BK386+BK406</f>
        <v>0</v>
      </c>
    </row>
    <row r="242" spans="2:63" s="12" customFormat="1" ht="22.9" customHeight="1">
      <c r="B242" s="173"/>
      <c r="C242" s="174"/>
      <c r="D242" s="175" t="s">
        <v>75</v>
      </c>
      <c r="E242" s="212" t="s">
        <v>621</v>
      </c>
      <c r="F242" s="212" t="s">
        <v>622</v>
      </c>
      <c r="G242" s="174"/>
      <c r="H242" s="174"/>
      <c r="I242" s="177"/>
      <c r="J242" s="213">
        <f>BK242</f>
        <v>0</v>
      </c>
      <c r="K242" s="174"/>
      <c r="L242" s="179"/>
      <c r="M242" s="180"/>
      <c r="N242" s="181"/>
      <c r="O242" s="181"/>
      <c r="P242" s="182">
        <f>SUM(P243:P249)</f>
        <v>0</v>
      </c>
      <c r="Q242" s="181"/>
      <c r="R242" s="182">
        <f>SUM(R243:R249)</f>
        <v>0.24831999999999999</v>
      </c>
      <c r="S242" s="181"/>
      <c r="T242" s="183">
        <f>SUM(T243:T249)</f>
        <v>0</v>
      </c>
      <c r="AR242" s="184" t="s">
        <v>85</v>
      </c>
      <c r="AT242" s="185" t="s">
        <v>75</v>
      </c>
      <c r="AU242" s="185" t="s">
        <v>83</v>
      </c>
      <c r="AY242" s="184" t="s">
        <v>166</v>
      </c>
      <c r="BK242" s="186">
        <f>SUM(BK243:BK249)</f>
        <v>0</v>
      </c>
    </row>
    <row r="243" spans="1:65" s="2" customFormat="1" ht="37.9" customHeight="1">
      <c r="A243" s="32"/>
      <c r="B243" s="33"/>
      <c r="C243" s="187" t="s">
        <v>484</v>
      </c>
      <c r="D243" s="187" t="s">
        <v>167</v>
      </c>
      <c r="E243" s="188" t="s">
        <v>642</v>
      </c>
      <c r="F243" s="189" t="s">
        <v>643</v>
      </c>
      <c r="G243" s="190" t="s">
        <v>297</v>
      </c>
      <c r="H243" s="191">
        <v>14.29</v>
      </c>
      <c r="I243" s="192"/>
      <c r="J243" s="193">
        <f>ROUND(I243*H243,2)</f>
        <v>0</v>
      </c>
      <c r="K243" s="189" t="s">
        <v>274</v>
      </c>
      <c r="L243" s="37"/>
      <c r="M243" s="194" t="s">
        <v>1</v>
      </c>
      <c r="N243" s="195" t="s">
        <v>41</v>
      </c>
      <c r="O243" s="69"/>
      <c r="P243" s="196">
        <f>O243*H243</f>
        <v>0</v>
      </c>
      <c r="Q243" s="196">
        <v>0.004</v>
      </c>
      <c r="R243" s="196">
        <f>Q243*H243</f>
        <v>0.057159999999999996</v>
      </c>
      <c r="S243" s="196">
        <v>0</v>
      </c>
      <c r="T243" s="197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98" t="s">
        <v>183</v>
      </c>
      <c r="AT243" s="198" t="s">
        <v>167</v>
      </c>
      <c r="AU243" s="198" t="s">
        <v>85</v>
      </c>
      <c r="AY243" s="15" t="s">
        <v>166</v>
      </c>
      <c r="BE243" s="199">
        <f>IF(N243="základní",J243,0)</f>
        <v>0</v>
      </c>
      <c r="BF243" s="199">
        <f>IF(N243="snížená",J243,0)</f>
        <v>0</v>
      </c>
      <c r="BG243" s="199">
        <f>IF(N243="zákl. přenesená",J243,0)</f>
        <v>0</v>
      </c>
      <c r="BH243" s="199">
        <f>IF(N243="sníž. přenesená",J243,0)</f>
        <v>0</v>
      </c>
      <c r="BI243" s="199">
        <f>IF(N243="nulová",J243,0)</f>
        <v>0</v>
      </c>
      <c r="BJ243" s="15" t="s">
        <v>83</v>
      </c>
      <c r="BK243" s="199">
        <f>ROUND(I243*H243,2)</f>
        <v>0</v>
      </c>
      <c r="BL243" s="15" t="s">
        <v>183</v>
      </c>
      <c r="BM243" s="198" t="s">
        <v>644</v>
      </c>
    </row>
    <row r="244" spans="2:51" s="13" customFormat="1" ht="11.25">
      <c r="B244" s="200"/>
      <c r="C244" s="201"/>
      <c r="D244" s="202" t="s">
        <v>178</v>
      </c>
      <c r="E244" s="203" t="s">
        <v>1</v>
      </c>
      <c r="F244" s="204" t="s">
        <v>1623</v>
      </c>
      <c r="G244" s="201"/>
      <c r="H244" s="205">
        <v>14.29</v>
      </c>
      <c r="I244" s="206"/>
      <c r="J244" s="201"/>
      <c r="K244" s="201"/>
      <c r="L244" s="207"/>
      <c r="M244" s="208"/>
      <c r="N244" s="209"/>
      <c r="O244" s="209"/>
      <c r="P244" s="209"/>
      <c r="Q244" s="209"/>
      <c r="R244" s="209"/>
      <c r="S244" s="209"/>
      <c r="T244" s="210"/>
      <c r="AT244" s="211" t="s">
        <v>178</v>
      </c>
      <c r="AU244" s="211" t="s">
        <v>85</v>
      </c>
      <c r="AV244" s="13" t="s">
        <v>85</v>
      </c>
      <c r="AW244" s="13" t="s">
        <v>32</v>
      </c>
      <c r="AX244" s="13" t="s">
        <v>76</v>
      </c>
      <c r="AY244" s="211" t="s">
        <v>166</v>
      </c>
    </row>
    <row r="245" spans="1:65" s="2" customFormat="1" ht="37.9" customHeight="1">
      <c r="A245" s="32"/>
      <c r="B245" s="33"/>
      <c r="C245" s="187" t="s">
        <v>489</v>
      </c>
      <c r="D245" s="187" t="s">
        <v>167</v>
      </c>
      <c r="E245" s="188" t="s">
        <v>647</v>
      </c>
      <c r="F245" s="189" t="s">
        <v>648</v>
      </c>
      <c r="G245" s="190" t="s">
        <v>297</v>
      </c>
      <c r="H245" s="191">
        <v>47.79</v>
      </c>
      <c r="I245" s="192"/>
      <c r="J245" s="193">
        <f>ROUND(I245*H245,2)</f>
        <v>0</v>
      </c>
      <c r="K245" s="189" t="s">
        <v>274</v>
      </c>
      <c r="L245" s="37"/>
      <c r="M245" s="194" t="s">
        <v>1</v>
      </c>
      <c r="N245" s="195" t="s">
        <v>41</v>
      </c>
      <c r="O245" s="69"/>
      <c r="P245" s="196">
        <f>O245*H245</f>
        <v>0</v>
      </c>
      <c r="Q245" s="196">
        <v>0.004</v>
      </c>
      <c r="R245" s="196">
        <f>Q245*H245</f>
        <v>0.19116</v>
      </c>
      <c r="S245" s="196">
        <v>0</v>
      </c>
      <c r="T245" s="197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98" t="s">
        <v>183</v>
      </c>
      <c r="AT245" s="198" t="s">
        <v>167</v>
      </c>
      <c r="AU245" s="198" t="s">
        <v>85</v>
      </c>
      <c r="AY245" s="15" t="s">
        <v>166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15" t="s">
        <v>83</v>
      </c>
      <c r="BK245" s="199">
        <f>ROUND(I245*H245,2)</f>
        <v>0</v>
      </c>
      <c r="BL245" s="15" t="s">
        <v>183</v>
      </c>
      <c r="BM245" s="198" t="s">
        <v>1437</v>
      </c>
    </row>
    <row r="246" spans="2:51" s="13" customFormat="1" ht="11.25">
      <c r="B246" s="200"/>
      <c r="C246" s="201"/>
      <c r="D246" s="202" t="s">
        <v>178</v>
      </c>
      <c r="E246" s="203" t="s">
        <v>1</v>
      </c>
      <c r="F246" s="204" t="s">
        <v>1624</v>
      </c>
      <c r="G246" s="201"/>
      <c r="H246" s="205">
        <v>14.37</v>
      </c>
      <c r="I246" s="206"/>
      <c r="J246" s="201"/>
      <c r="K246" s="201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178</v>
      </c>
      <c r="AU246" s="211" t="s">
        <v>85</v>
      </c>
      <c r="AV246" s="13" t="s">
        <v>85</v>
      </c>
      <c r="AW246" s="13" t="s">
        <v>32</v>
      </c>
      <c r="AX246" s="13" t="s">
        <v>76</v>
      </c>
      <c r="AY246" s="211" t="s">
        <v>166</v>
      </c>
    </row>
    <row r="247" spans="2:51" s="13" customFormat="1" ht="11.25">
      <c r="B247" s="200"/>
      <c r="C247" s="201"/>
      <c r="D247" s="202" t="s">
        <v>178</v>
      </c>
      <c r="E247" s="203" t="s">
        <v>1</v>
      </c>
      <c r="F247" s="204" t="s">
        <v>1625</v>
      </c>
      <c r="G247" s="201"/>
      <c r="H247" s="205">
        <v>14.7</v>
      </c>
      <c r="I247" s="206"/>
      <c r="J247" s="201"/>
      <c r="K247" s="201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178</v>
      </c>
      <c r="AU247" s="211" t="s">
        <v>85</v>
      </c>
      <c r="AV247" s="13" t="s">
        <v>85</v>
      </c>
      <c r="AW247" s="13" t="s">
        <v>32</v>
      </c>
      <c r="AX247" s="13" t="s">
        <v>76</v>
      </c>
      <c r="AY247" s="211" t="s">
        <v>166</v>
      </c>
    </row>
    <row r="248" spans="2:51" s="13" customFormat="1" ht="11.25">
      <c r="B248" s="200"/>
      <c r="C248" s="201"/>
      <c r="D248" s="202" t="s">
        <v>178</v>
      </c>
      <c r="E248" s="203" t="s">
        <v>1</v>
      </c>
      <c r="F248" s="204" t="s">
        <v>1626</v>
      </c>
      <c r="G248" s="201"/>
      <c r="H248" s="205">
        <v>18.72</v>
      </c>
      <c r="I248" s="206"/>
      <c r="J248" s="201"/>
      <c r="K248" s="201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178</v>
      </c>
      <c r="AU248" s="211" t="s">
        <v>85</v>
      </c>
      <c r="AV248" s="13" t="s">
        <v>85</v>
      </c>
      <c r="AW248" s="13" t="s">
        <v>32</v>
      </c>
      <c r="AX248" s="13" t="s">
        <v>76</v>
      </c>
      <c r="AY248" s="211" t="s">
        <v>166</v>
      </c>
    </row>
    <row r="249" spans="1:65" s="2" customFormat="1" ht="24.2" customHeight="1">
      <c r="A249" s="32"/>
      <c r="B249" s="33"/>
      <c r="C249" s="187" t="s">
        <v>495</v>
      </c>
      <c r="D249" s="187" t="s">
        <v>167</v>
      </c>
      <c r="E249" s="188" t="s">
        <v>695</v>
      </c>
      <c r="F249" s="189" t="s">
        <v>696</v>
      </c>
      <c r="G249" s="190" t="s">
        <v>697</v>
      </c>
      <c r="H249" s="229"/>
      <c r="I249" s="192"/>
      <c r="J249" s="193">
        <f>ROUND(I249*H249,2)</f>
        <v>0</v>
      </c>
      <c r="K249" s="189" t="s">
        <v>274</v>
      </c>
      <c r="L249" s="37"/>
      <c r="M249" s="194" t="s">
        <v>1</v>
      </c>
      <c r="N249" s="195" t="s">
        <v>41</v>
      </c>
      <c r="O249" s="69"/>
      <c r="P249" s="196">
        <f>O249*H249</f>
        <v>0</v>
      </c>
      <c r="Q249" s="196">
        <v>0</v>
      </c>
      <c r="R249" s="196">
        <f>Q249*H249</f>
        <v>0</v>
      </c>
      <c r="S249" s="196">
        <v>0</v>
      </c>
      <c r="T249" s="197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98" t="s">
        <v>183</v>
      </c>
      <c r="AT249" s="198" t="s">
        <v>167</v>
      </c>
      <c r="AU249" s="198" t="s">
        <v>85</v>
      </c>
      <c r="AY249" s="15" t="s">
        <v>166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5" t="s">
        <v>83</v>
      </c>
      <c r="BK249" s="199">
        <f>ROUND(I249*H249,2)</f>
        <v>0</v>
      </c>
      <c r="BL249" s="15" t="s">
        <v>183</v>
      </c>
      <c r="BM249" s="198" t="s">
        <v>1186</v>
      </c>
    </row>
    <row r="250" spans="2:63" s="12" customFormat="1" ht="22.9" customHeight="1">
      <c r="B250" s="173"/>
      <c r="C250" s="174"/>
      <c r="D250" s="175" t="s">
        <v>75</v>
      </c>
      <c r="E250" s="212" t="s">
        <v>699</v>
      </c>
      <c r="F250" s="212" t="s">
        <v>700</v>
      </c>
      <c r="G250" s="174"/>
      <c r="H250" s="174"/>
      <c r="I250" s="177"/>
      <c r="J250" s="213">
        <f>BK250</f>
        <v>0</v>
      </c>
      <c r="K250" s="174"/>
      <c r="L250" s="179"/>
      <c r="M250" s="180"/>
      <c r="N250" s="181"/>
      <c r="O250" s="181"/>
      <c r="P250" s="182">
        <f>SUM(P251:P275)</f>
        <v>0</v>
      </c>
      <c r="Q250" s="181"/>
      <c r="R250" s="182">
        <f>SUM(R251:R275)</f>
        <v>3.48297545</v>
      </c>
      <c r="S250" s="181"/>
      <c r="T250" s="183">
        <f>SUM(T251:T275)</f>
        <v>0</v>
      </c>
      <c r="AR250" s="184" t="s">
        <v>85</v>
      </c>
      <c r="AT250" s="185" t="s">
        <v>75</v>
      </c>
      <c r="AU250" s="185" t="s">
        <v>83</v>
      </c>
      <c r="AY250" s="184" t="s">
        <v>166</v>
      </c>
      <c r="BK250" s="186">
        <f>SUM(BK251:BK275)</f>
        <v>0</v>
      </c>
    </row>
    <row r="251" spans="1:65" s="2" customFormat="1" ht="24.2" customHeight="1">
      <c r="A251" s="32"/>
      <c r="B251" s="33"/>
      <c r="C251" s="187" t="s">
        <v>500</v>
      </c>
      <c r="D251" s="187" t="s">
        <v>167</v>
      </c>
      <c r="E251" s="188" t="s">
        <v>1627</v>
      </c>
      <c r="F251" s="189" t="s">
        <v>1628</v>
      </c>
      <c r="G251" s="190" t="s">
        <v>297</v>
      </c>
      <c r="H251" s="191">
        <v>323.165</v>
      </c>
      <c r="I251" s="192"/>
      <c r="J251" s="193">
        <f>ROUND(I251*H251,2)</f>
        <v>0</v>
      </c>
      <c r="K251" s="189" t="s">
        <v>274</v>
      </c>
      <c r="L251" s="37"/>
      <c r="M251" s="194" t="s">
        <v>1</v>
      </c>
      <c r="N251" s="195" t="s">
        <v>41</v>
      </c>
      <c r="O251" s="69"/>
      <c r="P251" s="196">
        <f>O251*H251</f>
        <v>0</v>
      </c>
      <c r="Q251" s="196">
        <v>0.0003</v>
      </c>
      <c r="R251" s="196">
        <f>Q251*H251</f>
        <v>0.0969495</v>
      </c>
      <c r="S251" s="196">
        <v>0</v>
      </c>
      <c r="T251" s="197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98" t="s">
        <v>183</v>
      </c>
      <c r="AT251" s="198" t="s">
        <v>167</v>
      </c>
      <c r="AU251" s="198" t="s">
        <v>85</v>
      </c>
      <c r="AY251" s="15" t="s">
        <v>166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5" t="s">
        <v>83</v>
      </c>
      <c r="BK251" s="199">
        <f>ROUND(I251*H251,2)</f>
        <v>0</v>
      </c>
      <c r="BL251" s="15" t="s">
        <v>183</v>
      </c>
      <c r="BM251" s="198" t="s">
        <v>1629</v>
      </c>
    </row>
    <row r="252" spans="2:51" s="13" customFormat="1" ht="11.25">
      <c r="B252" s="200"/>
      <c r="C252" s="201"/>
      <c r="D252" s="202" t="s">
        <v>178</v>
      </c>
      <c r="E252" s="203" t="s">
        <v>1</v>
      </c>
      <c r="F252" s="204" t="s">
        <v>1630</v>
      </c>
      <c r="G252" s="201"/>
      <c r="H252" s="205">
        <v>192.695</v>
      </c>
      <c r="I252" s="206"/>
      <c r="J252" s="201"/>
      <c r="K252" s="201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178</v>
      </c>
      <c r="AU252" s="211" t="s">
        <v>85</v>
      </c>
      <c r="AV252" s="13" t="s">
        <v>85</v>
      </c>
      <c r="AW252" s="13" t="s">
        <v>32</v>
      </c>
      <c r="AX252" s="13" t="s">
        <v>76</v>
      </c>
      <c r="AY252" s="211" t="s">
        <v>166</v>
      </c>
    </row>
    <row r="253" spans="2:51" s="13" customFormat="1" ht="11.25">
      <c r="B253" s="200"/>
      <c r="C253" s="201"/>
      <c r="D253" s="202" t="s">
        <v>178</v>
      </c>
      <c r="E253" s="203" t="s">
        <v>1</v>
      </c>
      <c r="F253" s="204" t="s">
        <v>1631</v>
      </c>
      <c r="G253" s="201"/>
      <c r="H253" s="205">
        <v>130.47</v>
      </c>
      <c r="I253" s="206"/>
      <c r="J253" s="201"/>
      <c r="K253" s="201"/>
      <c r="L253" s="207"/>
      <c r="M253" s="208"/>
      <c r="N253" s="209"/>
      <c r="O253" s="209"/>
      <c r="P253" s="209"/>
      <c r="Q253" s="209"/>
      <c r="R253" s="209"/>
      <c r="S253" s="209"/>
      <c r="T253" s="210"/>
      <c r="AT253" s="211" t="s">
        <v>178</v>
      </c>
      <c r="AU253" s="211" t="s">
        <v>85</v>
      </c>
      <c r="AV253" s="13" t="s">
        <v>85</v>
      </c>
      <c r="AW253" s="13" t="s">
        <v>32</v>
      </c>
      <c r="AX253" s="13" t="s">
        <v>76</v>
      </c>
      <c r="AY253" s="211" t="s">
        <v>166</v>
      </c>
    </row>
    <row r="254" spans="1:65" s="2" customFormat="1" ht="24.2" customHeight="1">
      <c r="A254" s="32"/>
      <c r="B254" s="33"/>
      <c r="C254" s="219" t="s">
        <v>505</v>
      </c>
      <c r="D254" s="219" t="s">
        <v>345</v>
      </c>
      <c r="E254" s="220" t="s">
        <v>1632</v>
      </c>
      <c r="F254" s="221" t="s">
        <v>1633</v>
      </c>
      <c r="G254" s="222" t="s">
        <v>297</v>
      </c>
      <c r="H254" s="223">
        <v>196.549</v>
      </c>
      <c r="I254" s="224"/>
      <c r="J254" s="225">
        <f>ROUND(I254*H254,2)</f>
        <v>0</v>
      </c>
      <c r="K254" s="221" t="s">
        <v>274</v>
      </c>
      <c r="L254" s="226"/>
      <c r="M254" s="227" t="s">
        <v>1</v>
      </c>
      <c r="N254" s="228" t="s">
        <v>41</v>
      </c>
      <c r="O254" s="69"/>
      <c r="P254" s="196">
        <f>O254*H254</f>
        <v>0</v>
      </c>
      <c r="Q254" s="196">
        <v>0.007</v>
      </c>
      <c r="R254" s="196">
        <f>Q254*H254</f>
        <v>1.3758430000000001</v>
      </c>
      <c r="S254" s="196">
        <v>0</v>
      </c>
      <c r="T254" s="197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98" t="s">
        <v>440</v>
      </c>
      <c r="AT254" s="198" t="s">
        <v>345</v>
      </c>
      <c r="AU254" s="198" t="s">
        <v>85</v>
      </c>
      <c r="AY254" s="15" t="s">
        <v>166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15" t="s">
        <v>83</v>
      </c>
      <c r="BK254" s="199">
        <f>ROUND(I254*H254,2)</f>
        <v>0</v>
      </c>
      <c r="BL254" s="15" t="s">
        <v>183</v>
      </c>
      <c r="BM254" s="198" t="s">
        <v>1634</v>
      </c>
    </row>
    <row r="255" spans="2:51" s="13" customFormat="1" ht="11.25">
      <c r="B255" s="200"/>
      <c r="C255" s="201"/>
      <c r="D255" s="202" t="s">
        <v>178</v>
      </c>
      <c r="E255" s="201"/>
      <c r="F255" s="204" t="s">
        <v>1635</v>
      </c>
      <c r="G255" s="201"/>
      <c r="H255" s="205">
        <v>196.549</v>
      </c>
      <c r="I255" s="206"/>
      <c r="J255" s="201"/>
      <c r="K255" s="201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178</v>
      </c>
      <c r="AU255" s="211" t="s">
        <v>85</v>
      </c>
      <c r="AV255" s="13" t="s">
        <v>85</v>
      </c>
      <c r="AW255" s="13" t="s">
        <v>4</v>
      </c>
      <c r="AX255" s="13" t="s">
        <v>83</v>
      </c>
      <c r="AY255" s="211" t="s">
        <v>166</v>
      </c>
    </row>
    <row r="256" spans="1:65" s="2" customFormat="1" ht="24.2" customHeight="1">
      <c r="A256" s="32"/>
      <c r="B256" s="33"/>
      <c r="C256" s="219" t="s">
        <v>510</v>
      </c>
      <c r="D256" s="219" t="s">
        <v>345</v>
      </c>
      <c r="E256" s="220" t="s">
        <v>1636</v>
      </c>
      <c r="F256" s="221" t="s">
        <v>1637</v>
      </c>
      <c r="G256" s="222" t="s">
        <v>297</v>
      </c>
      <c r="H256" s="223">
        <v>133.079</v>
      </c>
      <c r="I256" s="224"/>
      <c r="J256" s="225">
        <f>ROUND(I256*H256,2)</f>
        <v>0</v>
      </c>
      <c r="K256" s="221" t="s">
        <v>274</v>
      </c>
      <c r="L256" s="226"/>
      <c r="M256" s="227" t="s">
        <v>1</v>
      </c>
      <c r="N256" s="228" t="s">
        <v>41</v>
      </c>
      <c r="O256" s="69"/>
      <c r="P256" s="196">
        <f>O256*H256</f>
        <v>0</v>
      </c>
      <c r="Q256" s="196">
        <v>0.01</v>
      </c>
      <c r="R256" s="196">
        <f>Q256*H256</f>
        <v>1.3307900000000001</v>
      </c>
      <c r="S256" s="196">
        <v>0</v>
      </c>
      <c r="T256" s="197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98" t="s">
        <v>440</v>
      </c>
      <c r="AT256" s="198" t="s">
        <v>345</v>
      </c>
      <c r="AU256" s="198" t="s">
        <v>85</v>
      </c>
      <c r="AY256" s="15" t="s">
        <v>166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15" t="s">
        <v>83</v>
      </c>
      <c r="BK256" s="199">
        <f>ROUND(I256*H256,2)</f>
        <v>0</v>
      </c>
      <c r="BL256" s="15" t="s">
        <v>183</v>
      </c>
      <c r="BM256" s="198" t="s">
        <v>1638</v>
      </c>
    </row>
    <row r="257" spans="2:51" s="13" customFormat="1" ht="11.25">
      <c r="B257" s="200"/>
      <c r="C257" s="201"/>
      <c r="D257" s="202" t="s">
        <v>178</v>
      </c>
      <c r="E257" s="201"/>
      <c r="F257" s="204" t="s">
        <v>1639</v>
      </c>
      <c r="G257" s="201"/>
      <c r="H257" s="205">
        <v>133.079</v>
      </c>
      <c r="I257" s="206"/>
      <c r="J257" s="201"/>
      <c r="K257" s="201"/>
      <c r="L257" s="207"/>
      <c r="M257" s="208"/>
      <c r="N257" s="209"/>
      <c r="O257" s="209"/>
      <c r="P257" s="209"/>
      <c r="Q257" s="209"/>
      <c r="R257" s="209"/>
      <c r="S257" s="209"/>
      <c r="T257" s="210"/>
      <c r="AT257" s="211" t="s">
        <v>178</v>
      </c>
      <c r="AU257" s="211" t="s">
        <v>85</v>
      </c>
      <c r="AV257" s="13" t="s">
        <v>85</v>
      </c>
      <c r="AW257" s="13" t="s">
        <v>4</v>
      </c>
      <c r="AX257" s="13" t="s">
        <v>83</v>
      </c>
      <c r="AY257" s="211" t="s">
        <v>166</v>
      </c>
    </row>
    <row r="258" spans="1:65" s="2" customFormat="1" ht="24.2" customHeight="1">
      <c r="A258" s="32"/>
      <c r="B258" s="33"/>
      <c r="C258" s="187" t="s">
        <v>514</v>
      </c>
      <c r="D258" s="187" t="s">
        <v>167</v>
      </c>
      <c r="E258" s="188" t="s">
        <v>702</v>
      </c>
      <c r="F258" s="189" t="s">
        <v>703</v>
      </c>
      <c r="G258" s="190" t="s">
        <v>297</v>
      </c>
      <c r="H258" s="191">
        <v>151.85</v>
      </c>
      <c r="I258" s="192"/>
      <c r="J258" s="193">
        <f>ROUND(I258*H258,2)</f>
        <v>0</v>
      </c>
      <c r="K258" s="189" t="s">
        <v>274</v>
      </c>
      <c r="L258" s="37"/>
      <c r="M258" s="194" t="s">
        <v>1</v>
      </c>
      <c r="N258" s="195" t="s">
        <v>41</v>
      </c>
      <c r="O258" s="69"/>
      <c r="P258" s="196">
        <f>O258*H258</f>
        <v>0</v>
      </c>
      <c r="Q258" s="196">
        <v>0</v>
      </c>
      <c r="R258" s="196">
        <f>Q258*H258</f>
        <v>0</v>
      </c>
      <c r="S258" s="196">
        <v>0</v>
      </c>
      <c r="T258" s="197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98" t="s">
        <v>183</v>
      </c>
      <c r="AT258" s="198" t="s">
        <v>167</v>
      </c>
      <c r="AU258" s="198" t="s">
        <v>85</v>
      </c>
      <c r="AY258" s="15" t="s">
        <v>166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15" t="s">
        <v>83</v>
      </c>
      <c r="BK258" s="199">
        <f>ROUND(I258*H258,2)</f>
        <v>0</v>
      </c>
      <c r="BL258" s="15" t="s">
        <v>183</v>
      </c>
      <c r="BM258" s="198" t="s">
        <v>1640</v>
      </c>
    </row>
    <row r="259" spans="2:51" s="13" customFormat="1" ht="11.25">
      <c r="B259" s="200"/>
      <c r="C259" s="201"/>
      <c r="D259" s="202" t="s">
        <v>178</v>
      </c>
      <c r="E259" s="203" t="s">
        <v>1</v>
      </c>
      <c r="F259" s="204" t="s">
        <v>1641</v>
      </c>
      <c r="G259" s="201"/>
      <c r="H259" s="205">
        <v>109.63</v>
      </c>
      <c r="I259" s="206"/>
      <c r="J259" s="201"/>
      <c r="K259" s="201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178</v>
      </c>
      <c r="AU259" s="211" t="s">
        <v>85</v>
      </c>
      <c r="AV259" s="13" t="s">
        <v>85</v>
      </c>
      <c r="AW259" s="13" t="s">
        <v>32</v>
      </c>
      <c r="AX259" s="13" t="s">
        <v>76</v>
      </c>
      <c r="AY259" s="211" t="s">
        <v>166</v>
      </c>
    </row>
    <row r="260" spans="2:51" s="13" customFormat="1" ht="11.25">
      <c r="B260" s="200"/>
      <c r="C260" s="201"/>
      <c r="D260" s="202" t="s">
        <v>178</v>
      </c>
      <c r="E260" s="203" t="s">
        <v>1</v>
      </c>
      <c r="F260" s="204" t="s">
        <v>1623</v>
      </c>
      <c r="G260" s="201"/>
      <c r="H260" s="205">
        <v>14.29</v>
      </c>
      <c r="I260" s="206"/>
      <c r="J260" s="201"/>
      <c r="K260" s="201"/>
      <c r="L260" s="207"/>
      <c r="M260" s="208"/>
      <c r="N260" s="209"/>
      <c r="O260" s="209"/>
      <c r="P260" s="209"/>
      <c r="Q260" s="209"/>
      <c r="R260" s="209"/>
      <c r="S260" s="209"/>
      <c r="T260" s="210"/>
      <c r="AT260" s="211" t="s">
        <v>178</v>
      </c>
      <c r="AU260" s="211" t="s">
        <v>85</v>
      </c>
      <c r="AV260" s="13" t="s">
        <v>85</v>
      </c>
      <c r="AW260" s="13" t="s">
        <v>32</v>
      </c>
      <c r="AX260" s="13" t="s">
        <v>76</v>
      </c>
      <c r="AY260" s="211" t="s">
        <v>166</v>
      </c>
    </row>
    <row r="261" spans="2:51" s="13" customFormat="1" ht="11.25">
      <c r="B261" s="200"/>
      <c r="C261" s="201"/>
      <c r="D261" s="202" t="s">
        <v>178</v>
      </c>
      <c r="E261" s="203" t="s">
        <v>1</v>
      </c>
      <c r="F261" s="204" t="s">
        <v>1642</v>
      </c>
      <c r="G261" s="201"/>
      <c r="H261" s="205">
        <v>27.93</v>
      </c>
      <c r="I261" s="206"/>
      <c r="J261" s="201"/>
      <c r="K261" s="201"/>
      <c r="L261" s="207"/>
      <c r="M261" s="208"/>
      <c r="N261" s="209"/>
      <c r="O261" s="209"/>
      <c r="P261" s="209"/>
      <c r="Q261" s="209"/>
      <c r="R261" s="209"/>
      <c r="S261" s="209"/>
      <c r="T261" s="210"/>
      <c r="AT261" s="211" t="s">
        <v>178</v>
      </c>
      <c r="AU261" s="211" t="s">
        <v>85</v>
      </c>
      <c r="AV261" s="13" t="s">
        <v>85</v>
      </c>
      <c r="AW261" s="13" t="s">
        <v>32</v>
      </c>
      <c r="AX261" s="13" t="s">
        <v>76</v>
      </c>
      <c r="AY261" s="211" t="s">
        <v>166</v>
      </c>
    </row>
    <row r="262" spans="1:65" s="2" customFormat="1" ht="24.2" customHeight="1">
      <c r="A262" s="32"/>
      <c r="B262" s="33"/>
      <c r="C262" s="219" t="s">
        <v>518</v>
      </c>
      <c r="D262" s="219" t="s">
        <v>345</v>
      </c>
      <c r="E262" s="220" t="s">
        <v>1444</v>
      </c>
      <c r="F262" s="221" t="s">
        <v>1445</v>
      </c>
      <c r="G262" s="222" t="s">
        <v>297</v>
      </c>
      <c r="H262" s="223">
        <v>44.331</v>
      </c>
      <c r="I262" s="224"/>
      <c r="J262" s="225">
        <f>ROUND(I262*H262,2)</f>
        <v>0</v>
      </c>
      <c r="K262" s="221" t="s">
        <v>274</v>
      </c>
      <c r="L262" s="226"/>
      <c r="M262" s="227" t="s">
        <v>1</v>
      </c>
      <c r="N262" s="228" t="s">
        <v>41</v>
      </c>
      <c r="O262" s="69"/>
      <c r="P262" s="196">
        <f>O262*H262</f>
        <v>0</v>
      </c>
      <c r="Q262" s="196">
        <v>0.003</v>
      </c>
      <c r="R262" s="196">
        <f>Q262*H262</f>
        <v>0.132993</v>
      </c>
      <c r="S262" s="196">
        <v>0</v>
      </c>
      <c r="T262" s="197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98" t="s">
        <v>440</v>
      </c>
      <c r="AT262" s="198" t="s">
        <v>345</v>
      </c>
      <c r="AU262" s="198" t="s">
        <v>85</v>
      </c>
      <c r="AY262" s="15" t="s">
        <v>166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5" t="s">
        <v>83</v>
      </c>
      <c r="BK262" s="199">
        <f>ROUND(I262*H262,2)</f>
        <v>0</v>
      </c>
      <c r="BL262" s="15" t="s">
        <v>183</v>
      </c>
      <c r="BM262" s="198" t="s">
        <v>1643</v>
      </c>
    </row>
    <row r="263" spans="2:51" s="13" customFormat="1" ht="11.25">
      <c r="B263" s="200"/>
      <c r="C263" s="201"/>
      <c r="D263" s="202" t="s">
        <v>178</v>
      </c>
      <c r="E263" s="203" t="s">
        <v>1</v>
      </c>
      <c r="F263" s="204" t="s">
        <v>1623</v>
      </c>
      <c r="G263" s="201"/>
      <c r="H263" s="205">
        <v>14.29</v>
      </c>
      <c r="I263" s="206"/>
      <c r="J263" s="201"/>
      <c r="K263" s="201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178</v>
      </c>
      <c r="AU263" s="211" t="s">
        <v>85</v>
      </c>
      <c r="AV263" s="13" t="s">
        <v>85</v>
      </c>
      <c r="AW263" s="13" t="s">
        <v>32</v>
      </c>
      <c r="AX263" s="13" t="s">
        <v>76</v>
      </c>
      <c r="AY263" s="211" t="s">
        <v>166</v>
      </c>
    </row>
    <row r="264" spans="2:51" s="13" customFormat="1" ht="11.25">
      <c r="B264" s="200"/>
      <c r="C264" s="201"/>
      <c r="D264" s="202" t="s">
        <v>178</v>
      </c>
      <c r="E264" s="203" t="s">
        <v>1</v>
      </c>
      <c r="F264" s="204" t="s">
        <v>1642</v>
      </c>
      <c r="G264" s="201"/>
      <c r="H264" s="205">
        <v>27.93</v>
      </c>
      <c r="I264" s="206"/>
      <c r="J264" s="201"/>
      <c r="K264" s="201"/>
      <c r="L264" s="207"/>
      <c r="M264" s="208"/>
      <c r="N264" s="209"/>
      <c r="O264" s="209"/>
      <c r="P264" s="209"/>
      <c r="Q264" s="209"/>
      <c r="R264" s="209"/>
      <c r="S264" s="209"/>
      <c r="T264" s="210"/>
      <c r="AT264" s="211" t="s">
        <v>178</v>
      </c>
      <c r="AU264" s="211" t="s">
        <v>85</v>
      </c>
      <c r="AV264" s="13" t="s">
        <v>85</v>
      </c>
      <c r="AW264" s="13" t="s">
        <v>32</v>
      </c>
      <c r="AX264" s="13" t="s">
        <v>76</v>
      </c>
      <c r="AY264" s="211" t="s">
        <v>166</v>
      </c>
    </row>
    <row r="265" spans="2:51" s="13" customFormat="1" ht="11.25">
      <c r="B265" s="200"/>
      <c r="C265" s="201"/>
      <c r="D265" s="202" t="s">
        <v>178</v>
      </c>
      <c r="E265" s="201"/>
      <c r="F265" s="204" t="s">
        <v>1644</v>
      </c>
      <c r="G265" s="201"/>
      <c r="H265" s="205">
        <v>44.331</v>
      </c>
      <c r="I265" s="206"/>
      <c r="J265" s="201"/>
      <c r="K265" s="201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178</v>
      </c>
      <c r="AU265" s="211" t="s">
        <v>85</v>
      </c>
      <c r="AV265" s="13" t="s">
        <v>85</v>
      </c>
      <c r="AW265" s="13" t="s">
        <v>4</v>
      </c>
      <c r="AX265" s="13" t="s">
        <v>83</v>
      </c>
      <c r="AY265" s="211" t="s">
        <v>166</v>
      </c>
    </row>
    <row r="266" spans="1:65" s="2" customFormat="1" ht="24.2" customHeight="1">
      <c r="A266" s="32"/>
      <c r="B266" s="33"/>
      <c r="C266" s="219" t="s">
        <v>522</v>
      </c>
      <c r="D266" s="219" t="s">
        <v>345</v>
      </c>
      <c r="E266" s="220" t="s">
        <v>1645</v>
      </c>
      <c r="F266" s="221" t="s">
        <v>1646</v>
      </c>
      <c r="G266" s="222" t="s">
        <v>297</v>
      </c>
      <c r="H266" s="223">
        <v>115.112</v>
      </c>
      <c r="I266" s="224"/>
      <c r="J266" s="225">
        <f>ROUND(I266*H266,2)</f>
        <v>0</v>
      </c>
      <c r="K266" s="221" t="s">
        <v>274</v>
      </c>
      <c r="L266" s="226"/>
      <c r="M266" s="227" t="s">
        <v>1</v>
      </c>
      <c r="N266" s="228" t="s">
        <v>41</v>
      </c>
      <c r="O266" s="69"/>
      <c r="P266" s="196">
        <f>O266*H266</f>
        <v>0</v>
      </c>
      <c r="Q266" s="196">
        <v>0.0045</v>
      </c>
      <c r="R266" s="196">
        <f>Q266*H266</f>
        <v>0.5180039999999999</v>
      </c>
      <c r="S266" s="196">
        <v>0</v>
      </c>
      <c r="T266" s="197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98" t="s">
        <v>440</v>
      </c>
      <c r="AT266" s="198" t="s">
        <v>345</v>
      </c>
      <c r="AU266" s="198" t="s">
        <v>85</v>
      </c>
      <c r="AY266" s="15" t="s">
        <v>166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5" t="s">
        <v>83</v>
      </c>
      <c r="BK266" s="199">
        <f>ROUND(I266*H266,2)</f>
        <v>0</v>
      </c>
      <c r="BL266" s="15" t="s">
        <v>183</v>
      </c>
      <c r="BM266" s="198" t="s">
        <v>1647</v>
      </c>
    </row>
    <row r="267" spans="2:51" s="13" customFormat="1" ht="11.25">
      <c r="B267" s="200"/>
      <c r="C267" s="201"/>
      <c r="D267" s="202" t="s">
        <v>178</v>
      </c>
      <c r="E267" s="203" t="s">
        <v>1</v>
      </c>
      <c r="F267" s="204" t="s">
        <v>1641</v>
      </c>
      <c r="G267" s="201"/>
      <c r="H267" s="205">
        <v>109.63</v>
      </c>
      <c r="I267" s="206"/>
      <c r="J267" s="201"/>
      <c r="K267" s="201"/>
      <c r="L267" s="207"/>
      <c r="M267" s="208"/>
      <c r="N267" s="209"/>
      <c r="O267" s="209"/>
      <c r="P267" s="209"/>
      <c r="Q267" s="209"/>
      <c r="R267" s="209"/>
      <c r="S267" s="209"/>
      <c r="T267" s="210"/>
      <c r="AT267" s="211" t="s">
        <v>178</v>
      </c>
      <c r="AU267" s="211" t="s">
        <v>85</v>
      </c>
      <c r="AV267" s="13" t="s">
        <v>85</v>
      </c>
      <c r="AW267" s="13" t="s">
        <v>32</v>
      </c>
      <c r="AX267" s="13" t="s">
        <v>83</v>
      </c>
      <c r="AY267" s="211" t="s">
        <v>166</v>
      </c>
    </row>
    <row r="268" spans="2:51" s="13" customFormat="1" ht="11.25">
      <c r="B268" s="200"/>
      <c r="C268" s="201"/>
      <c r="D268" s="202" t="s">
        <v>178</v>
      </c>
      <c r="E268" s="201"/>
      <c r="F268" s="204" t="s">
        <v>1648</v>
      </c>
      <c r="G268" s="201"/>
      <c r="H268" s="205">
        <v>115.112</v>
      </c>
      <c r="I268" s="206"/>
      <c r="J268" s="201"/>
      <c r="K268" s="201"/>
      <c r="L268" s="207"/>
      <c r="M268" s="208"/>
      <c r="N268" s="209"/>
      <c r="O268" s="209"/>
      <c r="P268" s="209"/>
      <c r="Q268" s="209"/>
      <c r="R268" s="209"/>
      <c r="S268" s="209"/>
      <c r="T268" s="210"/>
      <c r="AT268" s="211" t="s">
        <v>178</v>
      </c>
      <c r="AU268" s="211" t="s">
        <v>85</v>
      </c>
      <c r="AV268" s="13" t="s">
        <v>85</v>
      </c>
      <c r="AW268" s="13" t="s">
        <v>4</v>
      </c>
      <c r="AX268" s="13" t="s">
        <v>83</v>
      </c>
      <c r="AY268" s="211" t="s">
        <v>166</v>
      </c>
    </row>
    <row r="269" spans="1:65" s="2" customFormat="1" ht="24.2" customHeight="1">
      <c r="A269" s="32"/>
      <c r="B269" s="33"/>
      <c r="C269" s="187" t="s">
        <v>527</v>
      </c>
      <c r="D269" s="187" t="s">
        <v>167</v>
      </c>
      <c r="E269" s="188" t="s">
        <v>720</v>
      </c>
      <c r="F269" s="189" t="s">
        <v>721</v>
      </c>
      <c r="G269" s="190" t="s">
        <v>297</v>
      </c>
      <c r="H269" s="191">
        <v>151.85</v>
      </c>
      <c r="I269" s="192"/>
      <c r="J269" s="193">
        <f>ROUND(I269*H269,2)</f>
        <v>0</v>
      </c>
      <c r="K269" s="189" t="s">
        <v>274</v>
      </c>
      <c r="L269" s="37"/>
      <c r="M269" s="194" t="s">
        <v>1</v>
      </c>
      <c r="N269" s="195" t="s">
        <v>41</v>
      </c>
      <c r="O269" s="69"/>
      <c r="P269" s="196">
        <f>O269*H269</f>
        <v>0</v>
      </c>
      <c r="Q269" s="196">
        <v>0</v>
      </c>
      <c r="R269" s="196">
        <f>Q269*H269</f>
        <v>0</v>
      </c>
      <c r="S269" s="196">
        <v>0</v>
      </c>
      <c r="T269" s="197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98" t="s">
        <v>183</v>
      </c>
      <c r="AT269" s="198" t="s">
        <v>167</v>
      </c>
      <c r="AU269" s="198" t="s">
        <v>85</v>
      </c>
      <c r="AY269" s="15" t="s">
        <v>166</v>
      </c>
      <c r="BE269" s="199">
        <f>IF(N269="základní",J269,0)</f>
        <v>0</v>
      </c>
      <c r="BF269" s="199">
        <f>IF(N269="snížená",J269,0)</f>
        <v>0</v>
      </c>
      <c r="BG269" s="199">
        <f>IF(N269="zákl. přenesená",J269,0)</f>
        <v>0</v>
      </c>
      <c r="BH269" s="199">
        <f>IF(N269="sníž. přenesená",J269,0)</f>
        <v>0</v>
      </c>
      <c r="BI269" s="199">
        <f>IF(N269="nulová",J269,0)</f>
        <v>0</v>
      </c>
      <c r="BJ269" s="15" t="s">
        <v>83</v>
      </c>
      <c r="BK269" s="199">
        <f>ROUND(I269*H269,2)</f>
        <v>0</v>
      </c>
      <c r="BL269" s="15" t="s">
        <v>183</v>
      </c>
      <c r="BM269" s="198" t="s">
        <v>1193</v>
      </c>
    </row>
    <row r="270" spans="2:51" s="13" customFormat="1" ht="11.25">
      <c r="B270" s="200"/>
      <c r="C270" s="201"/>
      <c r="D270" s="202" t="s">
        <v>178</v>
      </c>
      <c r="E270" s="203" t="s">
        <v>1</v>
      </c>
      <c r="F270" s="204" t="s">
        <v>1641</v>
      </c>
      <c r="G270" s="201"/>
      <c r="H270" s="205">
        <v>109.63</v>
      </c>
      <c r="I270" s="206"/>
      <c r="J270" s="201"/>
      <c r="K270" s="201"/>
      <c r="L270" s="207"/>
      <c r="M270" s="208"/>
      <c r="N270" s="209"/>
      <c r="O270" s="209"/>
      <c r="P270" s="209"/>
      <c r="Q270" s="209"/>
      <c r="R270" s="209"/>
      <c r="S270" s="209"/>
      <c r="T270" s="210"/>
      <c r="AT270" s="211" t="s">
        <v>178</v>
      </c>
      <c r="AU270" s="211" t="s">
        <v>85</v>
      </c>
      <c r="AV270" s="13" t="s">
        <v>85</v>
      </c>
      <c r="AW270" s="13" t="s">
        <v>32</v>
      </c>
      <c r="AX270" s="13" t="s">
        <v>76</v>
      </c>
      <c r="AY270" s="211" t="s">
        <v>166</v>
      </c>
    </row>
    <row r="271" spans="2:51" s="13" customFormat="1" ht="11.25">
      <c r="B271" s="200"/>
      <c r="C271" s="201"/>
      <c r="D271" s="202" t="s">
        <v>178</v>
      </c>
      <c r="E271" s="203" t="s">
        <v>1</v>
      </c>
      <c r="F271" s="204" t="s">
        <v>1623</v>
      </c>
      <c r="G271" s="201"/>
      <c r="H271" s="205">
        <v>14.29</v>
      </c>
      <c r="I271" s="206"/>
      <c r="J271" s="201"/>
      <c r="K271" s="201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178</v>
      </c>
      <c r="AU271" s="211" t="s">
        <v>85</v>
      </c>
      <c r="AV271" s="13" t="s">
        <v>85</v>
      </c>
      <c r="AW271" s="13" t="s">
        <v>32</v>
      </c>
      <c r="AX271" s="13" t="s">
        <v>76</v>
      </c>
      <c r="AY271" s="211" t="s">
        <v>166</v>
      </c>
    </row>
    <row r="272" spans="2:51" s="13" customFormat="1" ht="11.25">
      <c r="B272" s="200"/>
      <c r="C272" s="201"/>
      <c r="D272" s="202" t="s">
        <v>178</v>
      </c>
      <c r="E272" s="203" t="s">
        <v>1</v>
      </c>
      <c r="F272" s="204" t="s">
        <v>1642</v>
      </c>
      <c r="G272" s="201"/>
      <c r="H272" s="205">
        <v>27.93</v>
      </c>
      <c r="I272" s="206"/>
      <c r="J272" s="201"/>
      <c r="K272" s="201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178</v>
      </c>
      <c r="AU272" s="211" t="s">
        <v>85</v>
      </c>
      <c r="AV272" s="13" t="s">
        <v>85</v>
      </c>
      <c r="AW272" s="13" t="s">
        <v>32</v>
      </c>
      <c r="AX272" s="13" t="s">
        <v>76</v>
      </c>
      <c r="AY272" s="211" t="s">
        <v>166</v>
      </c>
    </row>
    <row r="273" spans="1:65" s="2" customFormat="1" ht="24.2" customHeight="1">
      <c r="A273" s="32"/>
      <c r="B273" s="33"/>
      <c r="C273" s="219" t="s">
        <v>532</v>
      </c>
      <c r="D273" s="219" t="s">
        <v>345</v>
      </c>
      <c r="E273" s="220" t="s">
        <v>724</v>
      </c>
      <c r="F273" s="221" t="s">
        <v>725</v>
      </c>
      <c r="G273" s="222" t="s">
        <v>297</v>
      </c>
      <c r="H273" s="223">
        <v>167.035</v>
      </c>
      <c r="I273" s="224"/>
      <c r="J273" s="225">
        <f>ROUND(I273*H273,2)</f>
        <v>0</v>
      </c>
      <c r="K273" s="221" t="s">
        <v>274</v>
      </c>
      <c r="L273" s="226"/>
      <c r="M273" s="227" t="s">
        <v>1</v>
      </c>
      <c r="N273" s="228" t="s">
        <v>41</v>
      </c>
      <c r="O273" s="69"/>
      <c r="P273" s="196">
        <f>O273*H273</f>
        <v>0</v>
      </c>
      <c r="Q273" s="196">
        <v>0.00017</v>
      </c>
      <c r="R273" s="196">
        <f>Q273*H273</f>
        <v>0.028395950000000003</v>
      </c>
      <c r="S273" s="196">
        <v>0</v>
      </c>
      <c r="T273" s="197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98" t="s">
        <v>440</v>
      </c>
      <c r="AT273" s="198" t="s">
        <v>345</v>
      </c>
      <c r="AU273" s="198" t="s">
        <v>85</v>
      </c>
      <c r="AY273" s="15" t="s">
        <v>166</v>
      </c>
      <c r="BE273" s="199">
        <f>IF(N273="základní",J273,0)</f>
        <v>0</v>
      </c>
      <c r="BF273" s="199">
        <f>IF(N273="snížená",J273,0)</f>
        <v>0</v>
      </c>
      <c r="BG273" s="199">
        <f>IF(N273="zákl. přenesená",J273,0)</f>
        <v>0</v>
      </c>
      <c r="BH273" s="199">
        <f>IF(N273="sníž. přenesená",J273,0)</f>
        <v>0</v>
      </c>
      <c r="BI273" s="199">
        <f>IF(N273="nulová",J273,0)</f>
        <v>0</v>
      </c>
      <c r="BJ273" s="15" t="s">
        <v>83</v>
      </c>
      <c r="BK273" s="199">
        <f>ROUND(I273*H273,2)</f>
        <v>0</v>
      </c>
      <c r="BL273" s="15" t="s">
        <v>183</v>
      </c>
      <c r="BM273" s="198" t="s">
        <v>1194</v>
      </c>
    </row>
    <row r="274" spans="2:51" s="13" customFormat="1" ht="11.25">
      <c r="B274" s="200"/>
      <c r="C274" s="201"/>
      <c r="D274" s="202" t="s">
        <v>178</v>
      </c>
      <c r="E274" s="201"/>
      <c r="F274" s="204" t="s">
        <v>1649</v>
      </c>
      <c r="G274" s="201"/>
      <c r="H274" s="205">
        <v>167.035</v>
      </c>
      <c r="I274" s="206"/>
      <c r="J274" s="201"/>
      <c r="K274" s="201"/>
      <c r="L274" s="207"/>
      <c r="M274" s="208"/>
      <c r="N274" s="209"/>
      <c r="O274" s="209"/>
      <c r="P274" s="209"/>
      <c r="Q274" s="209"/>
      <c r="R274" s="209"/>
      <c r="S274" s="209"/>
      <c r="T274" s="210"/>
      <c r="AT274" s="211" t="s">
        <v>178</v>
      </c>
      <c r="AU274" s="211" t="s">
        <v>85</v>
      </c>
      <c r="AV274" s="13" t="s">
        <v>85</v>
      </c>
      <c r="AW274" s="13" t="s">
        <v>4</v>
      </c>
      <c r="AX274" s="13" t="s">
        <v>83</v>
      </c>
      <c r="AY274" s="211" t="s">
        <v>166</v>
      </c>
    </row>
    <row r="275" spans="1:65" s="2" customFormat="1" ht="24.2" customHeight="1">
      <c r="A275" s="32"/>
      <c r="B275" s="33"/>
      <c r="C275" s="187" t="s">
        <v>538</v>
      </c>
      <c r="D275" s="187" t="s">
        <v>167</v>
      </c>
      <c r="E275" s="188" t="s">
        <v>729</v>
      </c>
      <c r="F275" s="189" t="s">
        <v>730</v>
      </c>
      <c r="G275" s="190" t="s">
        <v>697</v>
      </c>
      <c r="H275" s="229"/>
      <c r="I275" s="192"/>
      <c r="J275" s="193">
        <f>ROUND(I275*H275,2)</f>
        <v>0</v>
      </c>
      <c r="K275" s="189" t="s">
        <v>274</v>
      </c>
      <c r="L275" s="37"/>
      <c r="M275" s="194" t="s">
        <v>1</v>
      </c>
      <c r="N275" s="195" t="s">
        <v>41</v>
      </c>
      <c r="O275" s="69"/>
      <c r="P275" s="196">
        <f>O275*H275</f>
        <v>0</v>
      </c>
      <c r="Q275" s="196">
        <v>0</v>
      </c>
      <c r="R275" s="196">
        <f>Q275*H275</f>
        <v>0</v>
      </c>
      <c r="S275" s="196">
        <v>0</v>
      </c>
      <c r="T275" s="197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98" t="s">
        <v>183</v>
      </c>
      <c r="AT275" s="198" t="s">
        <v>167</v>
      </c>
      <c r="AU275" s="198" t="s">
        <v>85</v>
      </c>
      <c r="AY275" s="15" t="s">
        <v>166</v>
      </c>
      <c r="BE275" s="199">
        <f>IF(N275="základní",J275,0)</f>
        <v>0</v>
      </c>
      <c r="BF275" s="199">
        <f>IF(N275="snížená",J275,0)</f>
        <v>0</v>
      </c>
      <c r="BG275" s="199">
        <f>IF(N275="zákl. přenesená",J275,0)</f>
        <v>0</v>
      </c>
      <c r="BH275" s="199">
        <f>IF(N275="sníž. přenesená",J275,0)</f>
        <v>0</v>
      </c>
      <c r="BI275" s="199">
        <f>IF(N275="nulová",J275,0)</f>
        <v>0</v>
      </c>
      <c r="BJ275" s="15" t="s">
        <v>83</v>
      </c>
      <c r="BK275" s="199">
        <f>ROUND(I275*H275,2)</f>
        <v>0</v>
      </c>
      <c r="BL275" s="15" t="s">
        <v>183</v>
      </c>
      <c r="BM275" s="198" t="s">
        <v>1196</v>
      </c>
    </row>
    <row r="276" spans="2:63" s="12" customFormat="1" ht="22.9" customHeight="1">
      <c r="B276" s="173"/>
      <c r="C276" s="174"/>
      <c r="D276" s="175" t="s">
        <v>75</v>
      </c>
      <c r="E276" s="212" t="s">
        <v>742</v>
      </c>
      <c r="F276" s="212" t="s">
        <v>743</v>
      </c>
      <c r="G276" s="174"/>
      <c r="H276" s="174"/>
      <c r="I276" s="177"/>
      <c r="J276" s="213">
        <f>BK276</f>
        <v>0</v>
      </c>
      <c r="K276" s="174"/>
      <c r="L276" s="179"/>
      <c r="M276" s="180"/>
      <c r="N276" s="181"/>
      <c r="O276" s="181"/>
      <c r="P276" s="182">
        <f>SUM(P277:P304)</f>
        <v>0</v>
      </c>
      <c r="Q276" s="181"/>
      <c r="R276" s="182">
        <f>SUM(R277:R304)</f>
        <v>5.83642225</v>
      </c>
      <c r="S276" s="181"/>
      <c r="T276" s="183">
        <f>SUM(T277:T304)</f>
        <v>0</v>
      </c>
      <c r="AR276" s="184" t="s">
        <v>85</v>
      </c>
      <c r="AT276" s="185" t="s">
        <v>75</v>
      </c>
      <c r="AU276" s="185" t="s">
        <v>83</v>
      </c>
      <c r="AY276" s="184" t="s">
        <v>166</v>
      </c>
      <c r="BK276" s="186">
        <f>SUM(BK277:BK304)</f>
        <v>0</v>
      </c>
    </row>
    <row r="277" spans="1:65" s="2" customFormat="1" ht="24.2" customHeight="1">
      <c r="A277" s="32"/>
      <c r="B277" s="33"/>
      <c r="C277" s="187" t="s">
        <v>543</v>
      </c>
      <c r="D277" s="187" t="s">
        <v>167</v>
      </c>
      <c r="E277" s="188" t="s">
        <v>1202</v>
      </c>
      <c r="F277" s="189" t="s">
        <v>1203</v>
      </c>
      <c r="G277" s="190" t="s">
        <v>297</v>
      </c>
      <c r="H277" s="191">
        <v>3.9</v>
      </c>
      <c r="I277" s="192"/>
      <c r="J277" s="193">
        <f>ROUND(I277*H277,2)</f>
        <v>0</v>
      </c>
      <c r="K277" s="189" t="s">
        <v>274</v>
      </c>
      <c r="L277" s="37"/>
      <c r="M277" s="194" t="s">
        <v>1</v>
      </c>
      <c r="N277" s="195" t="s">
        <v>41</v>
      </c>
      <c r="O277" s="69"/>
      <c r="P277" s="196">
        <f>O277*H277</f>
        <v>0</v>
      </c>
      <c r="Q277" s="196">
        <v>0.02245</v>
      </c>
      <c r="R277" s="196">
        <f>Q277*H277</f>
        <v>0.08755500000000001</v>
      </c>
      <c r="S277" s="196">
        <v>0</v>
      </c>
      <c r="T277" s="197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98" t="s">
        <v>183</v>
      </c>
      <c r="AT277" s="198" t="s">
        <v>167</v>
      </c>
      <c r="AU277" s="198" t="s">
        <v>85</v>
      </c>
      <c r="AY277" s="15" t="s">
        <v>166</v>
      </c>
      <c r="BE277" s="199">
        <f>IF(N277="základní",J277,0)</f>
        <v>0</v>
      </c>
      <c r="BF277" s="199">
        <f>IF(N277="snížená",J277,0)</f>
        <v>0</v>
      </c>
      <c r="BG277" s="199">
        <f>IF(N277="zákl. přenesená",J277,0)</f>
        <v>0</v>
      </c>
      <c r="BH277" s="199">
        <f>IF(N277="sníž. přenesená",J277,0)</f>
        <v>0</v>
      </c>
      <c r="BI277" s="199">
        <f>IF(N277="nulová",J277,0)</f>
        <v>0</v>
      </c>
      <c r="BJ277" s="15" t="s">
        <v>83</v>
      </c>
      <c r="BK277" s="199">
        <f>ROUND(I277*H277,2)</f>
        <v>0</v>
      </c>
      <c r="BL277" s="15" t="s">
        <v>183</v>
      </c>
      <c r="BM277" s="198" t="s">
        <v>1204</v>
      </c>
    </row>
    <row r="278" spans="2:51" s="13" customFormat="1" ht="11.25">
      <c r="B278" s="200"/>
      <c r="C278" s="201"/>
      <c r="D278" s="202" t="s">
        <v>178</v>
      </c>
      <c r="E278" s="203" t="s">
        <v>1</v>
      </c>
      <c r="F278" s="204" t="s">
        <v>1650</v>
      </c>
      <c r="G278" s="201"/>
      <c r="H278" s="205">
        <v>3.9</v>
      </c>
      <c r="I278" s="206"/>
      <c r="J278" s="201"/>
      <c r="K278" s="201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178</v>
      </c>
      <c r="AU278" s="211" t="s">
        <v>85</v>
      </c>
      <c r="AV278" s="13" t="s">
        <v>85</v>
      </c>
      <c r="AW278" s="13" t="s">
        <v>32</v>
      </c>
      <c r="AX278" s="13" t="s">
        <v>76</v>
      </c>
      <c r="AY278" s="211" t="s">
        <v>166</v>
      </c>
    </row>
    <row r="279" spans="1:65" s="2" customFormat="1" ht="24.2" customHeight="1">
      <c r="A279" s="32"/>
      <c r="B279" s="33"/>
      <c r="C279" s="187" t="s">
        <v>548</v>
      </c>
      <c r="D279" s="187" t="s">
        <v>167</v>
      </c>
      <c r="E279" s="188" t="s">
        <v>1206</v>
      </c>
      <c r="F279" s="189" t="s">
        <v>1207</v>
      </c>
      <c r="G279" s="190" t="s">
        <v>297</v>
      </c>
      <c r="H279" s="191">
        <v>17.6</v>
      </c>
      <c r="I279" s="192"/>
      <c r="J279" s="193">
        <f>ROUND(I279*H279,2)</f>
        <v>0</v>
      </c>
      <c r="K279" s="189" t="s">
        <v>274</v>
      </c>
      <c r="L279" s="37"/>
      <c r="M279" s="194" t="s">
        <v>1</v>
      </c>
      <c r="N279" s="195" t="s">
        <v>41</v>
      </c>
      <c r="O279" s="69"/>
      <c r="P279" s="196">
        <f>O279*H279</f>
        <v>0</v>
      </c>
      <c r="Q279" s="196">
        <v>0.02551</v>
      </c>
      <c r="R279" s="196">
        <f>Q279*H279</f>
        <v>0.44897600000000004</v>
      </c>
      <c r="S279" s="196">
        <v>0</v>
      </c>
      <c r="T279" s="197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98" t="s">
        <v>183</v>
      </c>
      <c r="AT279" s="198" t="s">
        <v>167</v>
      </c>
      <c r="AU279" s="198" t="s">
        <v>85</v>
      </c>
      <c r="AY279" s="15" t="s">
        <v>166</v>
      </c>
      <c r="BE279" s="199">
        <f>IF(N279="základní",J279,0)</f>
        <v>0</v>
      </c>
      <c r="BF279" s="199">
        <f>IF(N279="snížená",J279,0)</f>
        <v>0</v>
      </c>
      <c r="BG279" s="199">
        <f>IF(N279="zákl. přenesená",J279,0)</f>
        <v>0</v>
      </c>
      <c r="BH279" s="199">
        <f>IF(N279="sníž. přenesená",J279,0)</f>
        <v>0</v>
      </c>
      <c r="BI279" s="199">
        <f>IF(N279="nulová",J279,0)</f>
        <v>0</v>
      </c>
      <c r="BJ279" s="15" t="s">
        <v>83</v>
      </c>
      <c r="BK279" s="199">
        <f>ROUND(I279*H279,2)</f>
        <v>0</v>
      </c>
      <c r="BL279" s="15" t="s">
        <v>183</v>
      </c>
      <c r="BM279" s="198" t="s">
        <v>1208</v>
      </c>
    </row>
    <row r="280" spans="2:51" s="13" customFormat="1" ht="11.25">
      <c r="B280" s="200"/>
      <c r="C280" s="201"/>
      <c r="D280" s="202" t="s">
        <v>178</v>
      </c>
      <c r="E280" s="203" t="s">
        <v>1</v>
      </c>
      <c r="F280" s="204" t="s">
        <v>1651</v>
      </c>
      <c r="G280" s="201"/>
      <c r="H280" s="205">
        <v>7</v>
      </c>
      <c r="I280" s="206"/>
      <c r="J280" s="201"/>
      <c r="K280" s="201"/>
      <c r="L280" s="207"/>
      <c r="M280" s="208"/>
      <c r="N280" s="209"/>
      <c r="O280" s="209"/>
      <c r="P280" s="209"/>
      <c r="Q280" s="209"/>
      <c r="R280" s="209"/>
      <c r="S280" s="209"/>
      <c r="T280" s="210"/>
      <c r="AT280" s="211" t="s">
        <v>178</v>
      </c>
      <c r="AU280" s="211" t="s">
        <v>85</v>
      </c>
      <c r="AV280" s="13" t="s">
        <v>85</v>
      </c>
      <c r="AW280" s="13" t="s">
        <v>32</v>
      </c>
      <c r="AX280" s="13" t="s">
        <v>76</v>
      </c>
      <c r="AY280" s="211" t="s">
        <v>166</v>
      </c>
    </row>
    <row r="281" spans="2:51" s="13" customFormat="1" ht="11.25">
      <c r="B281" s="200"/>
      <c r="C281" s="201"/>
      <c r="D281" s="202" t="s">
        <v>178</v>
      </c>
      <c r="E281" s="203" t="s">
        <v>1</v>
      </c>
      <c r="F281" s="204" t="s">
        <v>1652</v>
      </c>
      <c r="G281" s="201"/>
      <c r="H281" s="205">
        <v>6.35</v>
      </c>
      <c r="I281" s="206"/>
      <c r="J281" s="201"/>
      <c r="K281" s="201"/>
      <c r="L281" s="207"/>
      <c r="M281" s="208"/>
      <c r="N281" s="209"/>
      <c r="O281" s="209"/>
      <c r="P281" s="209"/>
      <c r="Q281" s="209"/>
      <c r="R281" s="209"/>
      <c r="S281" s="209"/>
      <c r="T281" s="210"/>
      <c r="AT281" s="211" t="s">
        <v>178</v>
      </c>
      <c r="AU281" s="211" t="s">
        <v>85</v>
      </c>
      <c r="AV281" s="13" t="s">
        <v>85</v>
      </c>
      <c r="AW281" s="13" t="s">
        <v>32</v>
      </c>
      <c r="AX281" s="13" t="s">
        <v>76</v>
      </c>
      <c r="AY281" s="211" t="s">
        <v>166</v>
      </c>
    </row>
    <row r="282" spans="2:51" s="13" customFormat="1" ht="11.25">
      <c r="B282" s="200"/>
      <c r="C282" s="201"/>
      <c r="D282" s="202" t="s">
        <v>178</v>
      </c>
      <c r="E282" s="203" t="s">
        <v>1</v>
      </c>
      <c r="F282" s="204" t="s">
        <v>1653</v>
      </c>
      <c r="G282" s="201"/>
      <c r="H282" s="205">
        <v>4.25</v>
      </c>
      <c r="I282" s="206"/>
      <c r="J282" s="201"/>
      <c r="K282" s="201"/>
      <c r="L282" s="207"/>
      <c r="M282" s="208"/>
      <c r="N282" s="209"/>
      <c r="O282" s="209"/>
      <c r="P282" s="209"/>
      <c r="Q282" s="209"/>
      <c r="R282" s="209"/>
      <c r="S282" s="209"/>
      <c r="T282" s="210"/>
      <c r="AT282" s="211" t="s">
        <v>178</v>
      </c>
      <c r="AU282" s="211" t="s">
        <v>85</v>
      </c>
      <c r="AV282" s="13" t="s">
        <v>85</v>
      </c>
      <c r="AW282" s="13" t="s">
        <v>32</v>
      </c>
      <c r="AX282" s="13" t="s">
        <v>76</v>
      </c>
      <c r="AY282" s="211" t="s">
        <v>166</v>
      </c>
    </row>
    <row r="283" spans="1:65" s="2" customFormat="1" ht="24.2" customHeight="1">
      <c r="A283" s="32"/>
      <c r="B283" s="33"/>
      <c r="C283" s="187" t="s">
        <v>553</v>
      </c>
      <c r="D283" s="187" t="s">
        <v>167</v>
      </c>
      <c r="E283" s="188" t="s">
        <v>1213</v>
      </c>
      <c r="F283" s="189" t="s">
        <v>1214</v>
      </c>
      <c r="G283" s="190" t="s">
        <v>297</v>
      </c>
      <c r="H283" s="191">
        <v>67.37</v>
      </c>
      <c r="I283" s="192"/>
      <c r="J283" s="193">
        <f>ROUND(I283*H283,2)</f>
        <v>0</v>
      </c>
      <c r="K283" s="189" t="s">
        <v>274</v>
      </c>
      <c r="L283" s="37"/>
      <c r="M283" s="194" t="s">
        <v>1</v>
      </c>
      <c r="N283" s="195" t="s">
        <v>41</v>
      </c>
      <c r="O283" s="69"/>
      <c r="P283" s="196">
        <f>O283*H283</f>
        <v>0</v>
      </c>
      <c r="Q283" s="196">
        <v>0.02614</v>
      </c>
      <c r="R283" s="196">
        <f>Q283*H283</f>
        <v>1.7610518000000002</v>
      </c>
      <c r="S283" s="196">
        <v>0</v>
      </c>
      <c r="T283" s="197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98" t="s">
        <v>183</v>
      </c>
      <c r="AT283" s="198" t="s">
        <v>167</v>
      </c>
      <c r="AU283" s="198" t="s">
        <v>85</v>
      </c>
      <c r="AY283" s="15" t="s">
        <v>166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15" t="s">
        <v>83</v>
      </c>
      <c r="BK283" s="199">
        <f>ROUND(I283*H283,2)</f>
        <v>0</v>
      </c>
      <c r="BL283" s="15" t="s">
        <v>183</v>
      </c>
      <c r="BM283" s="198" t="s">
        <v>1215</v>
      </c>
    </row>
    <row r="284" spans="2:51" s="13" customFormat="1" ht="11.25">
      <c r="B284" s="200"/>
      <c r="C284" s="201"/>
      <c r="D284" s="202" t="s">
        <v>178</v>
      </c>
      <c r="E284" s="203" t="s">
        <v>1</v>
      </c>
      <c r="F284" s="204" t="s">
        <v>1654</v>
      </c>
      <c r="G284" s="201"/>
      <c r="H284" s="205">
        <v>11.635</v>
      </c>
      <c r="I284" s="206"/>
      <c r="J284" s="201"/>
      <c r="K284" s="201"/>
      <c r="L284" s="207"/>
      <c r="M284" s="208"/>
      <c r="N284" s="209"/>
      <c r="O284" s="209"/>
      <c r="P284" s="209"/>
      <c r="Q284" s="209"/>
      <c r="R284" s="209"/>
      <c r="S284" s="209"/>
      <c r="T284" s="210"/>
      <c r="AT284" s="211" t="s">
        <v>178</v>
      </c>
      <c r="AU284" s="211" t="s">
        <v>85</v>
      </c>
      <c r="AV284" s="13" t="s">
        <v>85</v>
      </c>
      <c r="AW284" s="13" t="s">
        <v>32</v>
      </c>
      <c r="AX284" s="13" t="s">
        <v>76</v>
      </c>
      <c r="AY284" s="211" t="s">
        <v>166</v>
      </c>
    </row>
    <row r="285" spans="2:51" s="13" customFormat="1" ht="11.25">
      <c r="B285" s="200"/>
      <c r="C285" s="201"/>
      <c r="D285" s="202" t="s">
        <v>178</v>
      </c>
      <c r="E285" s="203" t="s">
        <v>1</v>
      </c>
      <c r="F285" s="204" t="s">
        <v>1655</v>
      </c>
      <c r="G285" s="201"/>
      <c r="H285" s="205">
        <v>7.15</v>
      </c>
      <c r="I285" s="206"/>
      <c r="J285" s="201"/>
      <c r="K285" s="201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178</v>
      </c>
      <c r="AU285" s="211" t="s">
        <v>85</v>
      </c>
      <c r="AV285" s="13" t="s">
        <v>85</v>
      </c>
      <c r="AW285" s="13" t="s">
        <v>32</v>
      </c>
      <c r="AX285" s="13" t="s">
        <v>76</v>
      </c>
      <c r="AY285" s="211" t="s">
        <v>166</v>
      </c>
    </row>
    <row r="286" spans="2:51" s="13" customFormat="1" ht="11.25">
      <c r="B286" s="200"/>
      <c r="C286" s="201"/>
      <c r="D286" s="202" t="s">
        <v>178</v>
      </c>
      <c r="E286" s="203" t="s">
        <v>1</v>
      </c>
      <c r="F286" s="204" t="s">
        <v>1656</v>
      </c>
      <c r="G286" s="201"/>
      <c r="H286" s="205">
        <v>21.05</v>
      </c>
      <c r="I286" s="206"/>
      <c r="J286" s="201"/>
      <c r="K286" s="201"/>
      <c r="L286" s="207"/>
      <c r="M286" s="208"/>
      <c r="N286" s="209"/>
      <c r="O286" s="209"/>
      <c r="P286" s="209"/>
      <c r="Q286" s="209"/>
      <c r="R286" s="209"/>
      <c r="S286" s="209"/>
      <c r="T286" s="210"/>
      <c r="AT286" s="211" t="s">
        <v>178</v>
      </c>
      <c r="AU286" s="211" t="s">
        <v>85</v>
      </c>
      <c r="AV286" s="13" t="s">
        <v>85</v>
      </c>
      <c r="AW286" s="13" t="s">
        <v>32</v>
      </c>
      <c r="AX286" s="13" t="s">
        <v>76</v>
      </c>
      <c r="AY286" s="211" t="s">
        <v>166</v>
      </c>
    </row>
    <row r="287" spans="2:51" s="13" customFormat="1" ht="11.25">
      <c r="B287" s="200"/>
      <c r="C287" s="201"/>
      <c r="D287" s="202" t="s">
        <v>178</v>
      </c>
      <c r="E287" s="203" t="s">
        <v>1</v>
      </c>
      <c r="F287" s="204" t="s">
        <v>1657</v>
      </c>
      <c r="G287" s="201"/>
      <c r="H287" s="205">
        <v>10.56</v>
      </c>
      <c r="I287" s="206"/>
      <c r="J287" s="201"/>
      <c r="K287" s="201"/>
      <c r="L287" s="207"/>
      <c r="M287" s="208"/>
      <c r="N287" s="209"/>
      <c r="O287" s="209"/>
      <c r="P287" s="209"/>
      <c r="Q287" s="209"/>
      <c r="R287" s="209"/>
      <c r="S287" s="209"/>
      <c r="T287" s="210"/>
      <c r="AT287" s="211" t="s">
        <v>178</v>
      </c>
      <c r="AU287" s="211" t="s">
        <v>85</v>
      </c>
      <c r="AV287" s="13" t="s">
        <v>85</v>
      </c>
      <c r="AW287" s="13" t="s">
        <v>32</v>
      </c>
      <c r="AX287" s="13" t="s">
        <v>76</v>
      </c>
      <c r="AY287" s="211" t="s">
        <v>166</v>
      </c>
    </row>
    <row r="288" spans="2:51" s="13" customFormat="1" ht="11.25">
      <c r="B288" s="200"/>
      <c r="C288" s="201"/>
      <c r="D288" s="202" t="s">
        <v>178</v>
      </c>
      <c r="E288" s="203" t="s">
        <v>1</v>
      </c>
      <c r="F288" s="204" t="s">
        <v>1658</v>
      </c>
      <c r="G288" s="201"/>
      <c r="H288" s="205">
        <v>6.16</v>
      </c>
      <c r="I288" s="206"/>
      <c r="J288" s="201"/>
      <c r="K288" s="201"/>
      <c r="L288" s="207"/>
      <c r="M288" s="208"/>
      <c r="N288" s="209"/>
      <c r="O288" s="209"/>
      <c r="P288" s="209"/>
      <c r="Q288" s="209"/>
      <c r="R288" s="209"/>
      <c r="S288" s="209"/>
      <c r="T288" s="210"/>
      <c r="AT288" s="211" t="s">
        <v>178</v>
      </c>
      <c r="AU288" s="211" t="s">
        <v>85</v>
      </c>
      <c r="AV288" s="13" t="s">
        <v>85</v>
      </c>
      <c r="AW288" s="13" t="s">
        <v>32</v>
      </c>
      <c r="AX288" s="13" t="s">
        <v>76</v>
      </c>
      <c r="AY288" s="211" t="s">
        <v>166</v>
      </c>
    </row>
    <row r="289" spans="2:51" s="13" customFormat="1" ht="11.25">
      <c r="B289" s="200"/>
      <c r="C289" s="201"/>
      <c r="D289" s="202" t="s">
        <v>178</v>
      </c>
      <c r="E289" s="203" t="s">
        <v>1</v>
      </c>
      <c r="F289" s="204" t="s">
        <v>1659</v>
      </c>
      <c r="G289" s="201"/>
      <c r="H289" s="205">
        <v>10.815</v>
      </c>
      <c r="I289" s="206"/>
      <c r="J289" s="201"/>
      <c r="K289" s="201"/>
      <c r="L289" s="207"/>
      <c r="M289" s="208"/>
      <c r="N289" s="209"/>
      <c r="O289" s="209"/>
      <c r="P289" s="209"/>
      <c r="Q289" s="209"/>
      <c r="R289" s="209"/>
      <c r="S289" s="209"/>
      <c r="T289" s="210"/>
      <c r="AT289" s="211" t="s">
        <v>178</v>
      </c>
      <c r="AU289" s="211" t="s">
        <v>85</v>
      </c>
      <c r="AV289" s="13" t="s">
        <v>85</v>
      </c>
      <c r="AW289" s="13" t="s">
        <v>32</v>
      </c>
      <c r="AX289" s="13" t="s">
        <v>76</v>
      </c>
      <c r="AY289" s="211" t="s">
        <v>166</v>
      </c>
    </row>
    <row r="290" spans="1:65" s="2" customFormat="1" ht="37.9" customHeight="1">
      <c r="A290" s="32"/>
      <c r="B290" s="33"/>
      <c r="C290" s="187" t="s">
        <v>559</v>
      </c>
      <c r="D290" s="187" t="s">
        <v>167</v>
      </c>
      <c r="E290" s="188" t="s">
        <v>1222</v>
      </c>
      <c r="F290" s="189" t="s">
        <v>1223</v>
      </c>
      <c r="G290" s="190" t="s">
        <v>297</v>
      </c>
      <c r="H290" s="191">
        <v>18.6</v>
      </c>
      <c r="I290" s="192"/>
      <c r="J290" s="193">
        <f>ROUND(I290*H290,2)</f>
        <v>0</v>
      </c>
      <c r="K290" s="189" t="s">
        <v>274</v>
      </c>
      <c r="L290" s="37"/>
      <c r="M290" s="194" t="s">
        <v>1</v>
      </c>
      <c r="N290" s="195" t="s">
        <v>41</v>
      </c>
      <c r="O290" s="69"/>
      <c r="P290" s="196">
        <f>O290*H290</f>
        <v>0</v>
      </c>
      <c r="Q290" s="196">
        <v>0.04621</v>
      </c>
      <c r="R290" s="196">
        <f>Q290*H290</f>
        <v>0.8595060000000001</v>
      </c>
      <c r="S290" s="196">
        <v>0</v>
      </c>
      <c r="T290" s="197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98" t="s">
        <v>183</v>
      </c>
      <c r="AT290" s="198" t="s">
        <v>167</v>
      </c>
      <c r="AU290" s="198" t="s">
        <v>85</v>
      </c>
      <c r="AY290" s="15" t="s">
        <v>166</v>
      </c>
      <c r="BE290" s="199">
        <f>IF(N290="základní",J290,0)</f>
        <v>0</v>
      </c>
      <c r="BF290" s="199">
        <f>IF(N290="snížená",J290,0)</f>
        <v>0</v>
      </c>
      <c r="BG290" s="199">
        <f>IF(N290="zákl. přenesená",J290,0)</f>
        <v>0</v>
      </c>
      <c r="BH290" s="199">
        <f>IF(N290="sníž. přenesená",J290,0)</f>
        <v>0</v>
      </c>
      <c r="BI290" s="199">
        <f>IF(N290="nulová",J290,0)</f>
        <v>0</v>
      </c>
      <c r="BJ290" s="15" t="s">
        <v>83</v>
      </c>
      <c r="BK290" s="199">
        <f>ROUND(I290*H290,2)</f>
        <v>0</v>
      </c>
      <c r="BL290" s="15" t="s">
        <v>183</v>
      </c>
      <c r="BM290" s="198" t="s">
        <v>1660</v>
      </c>
    </row>
    <row r="291" spans="2:51" s="13" customFormat="1" ht="11.25">
      <c r="B291" s="200"/>
      <c r="C291" s="201"/>
      <c r="D291" s="202" t="s">
        <v>178</v>
      </c>
      <c r="E291" s="203" t="s">
        <v>1</v>
      </c>
      <c r="F291" s="204" t="s">
        <v>1661</v>
      </c>
      <c r="G291" s="201"/>
      <c r="H291" s="205">
        <v>18.6</v>
      </c>
      <c r="I291" s="206"/>
      <c r="J291" s="201"/>
      <c r="K291" s="201"/>
      <c r="L291" s="207"/>
      <c r="M291" s="208"/>
      <c r="N291" s="209"/>
      <c r="O291" s="209"/>
      <c r="P291" s="209"/>
      <c r="Q291" s="209"/>
      <c r="R291" s="209"/>
      <c r="S291" s="209"/>
      <c r="T291" s="210"/>
      <c r="AT291" s="211" t="s">
        <v>178</v>
      </c>
      <c r="AU291" s="211" t="s">
        <v>85</v>
      </c>
      <c r="AV291" s="13" t="s">
        <v>85</v>
      </c>
      <c r="AW291" s="13" t="s">
        <v>32</v>
      </c>
      <c r="AX291" s="13" t="s">
        <v>83</v>
      </c>
      <c r="AY291" s="211" t="s">
        <v>166</v>
      </c>
    </row>
    <row r="292" spans="1:65" s="2" customFormat="1" ht="24.2" customHeight="1">
      <c r="A292" s="32"/>
      <c r="B292" s="33"/>
      <c r="C292" s="187" t="s">
        <v>568</v>
      </c>
      <c r="D292" s="187" t="s">
        <v>167</v>
      </c>
      <c r="E292" s="188" t="s">
        <v>1230</v>
      </c>
      <c r="F292" s="189" t="s">
        <v>1231</v>
      </c>
      <c r="G292" s="190" t="s">
        <v>297</v>
      </c>
      <c r="H292" s="191">
        <v>170.705</v>
      </c>
      <c r="I292" s="192"/>
      <c r="J292" s="193">
        <f>ROUND(I292*H292,2)</f>
        <v>0</v>
      </c>
      <c r="K292" s="189" t="s">
        <v>274</v>
      </c>
      <c r="L292" s="37"/>
      <c r="M292" s="194" t="s">
        <v>1</v>
      </c>
      <c r="N292" s="195" t="s">
        <v>41</v>
      </c>
      <c r="O292" s="69"/>
      <c r="P292" s="196">
        <f>O292*H292</f>
        <v>0</v>
      </c>
      <c r="Q292" s="196">
        <v>0.01385</v>
      </c>
      <c r="R292" s="196">
        <f>Q292*H292</f>
        <v>2.36426425</v>
      </c>
      <c r="S292" s="196">
        <v>0</v>
      </c>
      <c r="T292" s="197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98" t="s">
        <v>183</v>
      </c>
      <c r="AT292" s="198" t="s">
        <v>167</v>
      </c>
      <c r="AU292" s="198" t="s">
        <v>85</v>
      </c>
      <c r="AY292" s="15" t="s">
        <v>166</v>
      </c>
      <c r="BE292" s="199">
        <f>IF(N292="základní",J292,0)</f>
        <v>0</v>
      </c>
      <c r="BF292" s="199">
        <f>IF(N292="snížená",J292,0)</f>
        <v>0</v>
      </c>
      <c r="BG292" s="199">
        <f>IF(N292="zákl. přenesená",J292,0)</f>
        <v>0</v>
      </c>
      <c r="BH292" s="199">
        <f>IF(N292="sníž. přenesená",J292,0)</f>
        <v>0</v>
      </c>
      <c r="BI292" s="199">
        <f>IF(N292="nulová",J292,0)</f>
        <v>0</v>
      </c>
      <c r="BJ292" s="15" t="s">
        <v>83</v>
      </c>
      <c r="BK292" s="199">
        <f>ROUND(I292*H292,2)</f>
        <v>0</v>
      </c>
      <c r="BL292" s="15" t="s">
        <v>183</v>
      </c>
      <c r="BM292" s="198" t="s">
        <v>1232</v>
      </c>
    </row>
    <row r="293" spans="2:51" s="13" customFormat="1" ht="22.5">
      <c r="B293" s="200"/>
      <c r="C293" s="201"/>
      <c r="D293" s="202" t="s">
        <v>178</v>
      </c>
      <c r="E293" s="203" t="s">
        <v>1</v>
      </c>
      <c r="F293" s="204" t="s">
        <v>1662</v>
      </c>
      <c r="G293" s="201"/>
      <c r="H293" s="205">
        <v>137.56</v>
      </c>
      <c r="I293" s="206"/>
      <c r="J293" s="201"/>
      <c r="K293" s="201"/>
      <c r="L293" s="207"/>
      <c r="M293" s="208"/>
      <c r="N293" s="209"/>
      <c r="O293" s="209"/>
      <c r="P293" s="209"/>
      <c r="Q293" s="209"/>
      <c r="R293" s="209"/>
      <c r="S293" s="209"/>
      <c r="T293" s="210"/>
      <c r="AT293" s="211" t="s">
        <v>178</v>
      </c>
      <c r="AU293" s="211" t="s">
        <v>85</v>
      </c>
      <c r="AV293" s="13" t="s">
        <v>85</v>
      </c>
      <c r="AW293" s="13" t="s">
        <v>32</v>
      </c>
      <c r="AX293" s="13" t="s">
        <v>76</v>
      </c>
      <c r="AY293" s="211" t="s">
        <v>166</v>
      </c>
    </row>
    <row r="294" spans="2:51" s="13" customFormat="1" ht="22.5">
      <c r="B294" s="200"/>
      <c r="C294" s="201"/>
      <c r="D294" s="202" t="s">
        <v>178</v>
      </c>
      <c r="E294" s="203" t="s">
        <v>1</v>
      </c>
      <c r="F294" s="204" t="s">
        <v>1663</v>
      </c>
      <c r="G294" s="201"/>
      <c r="H294" s="205">
        <v>33.145</v>
      </c>
      <c r="I294" s="206"/>
      <c r="J294" s="201"/>
      <c r="K294" s="201"/>
      <c r="L294" s="207"/>
      <c r="M294" s="208"/>
      <c r="N294" s="209"/>
      <c r="O294" s="209"/>
      <c r="P294" s="209"/>
      <c r="Q294" s="209"/>
      <c r="R294" s="209"/>
      <c r="S294" s="209"/>
      <c r="T294" s="210"/>
      <c r="AT294" s="211" t="s">
        <v>178</v>
      </c>
      <c r="AU294" s="211" t="s">
        <v>85</v>
      </c>
      <c r="AV294" s="13" t="s">
        <v>85</v>
      </c>
      <c r="AW294" s="13" t="s">
        <v>32</v>
      </c>
      <c r="AX294" s="13" t="s">
        <v>76</v>
      </c>
      <c r="AY294" s="211" t="s">
        <v>166</v>
      </c>
    </row>
    <row r="295" spans="1:65" s="2" customFormat="1" ht="24.2" customHeight="1">
      <c r="A295" s="32"/>
      <c r="B295" s="33"/>
      <c r="C295" s="187" t="s">
        <v>578</v>
      </c>
      <c r="D295" s="187" t="s">
        <v>167</v>
      </c>
      <c r="E295" s="188" t="s">
        <v>1234</v>
      </c>
      <c r="F295" s="189" t="s">
        <v>1235</v>
      </c>
      <c r="G295" s="190" t="s">
        <v>297</v>
      </c>
      <c r="H295" s="191">
        <v>21.99</v>
      </c>
      <c r="I295" s="192"/>
      <c r="J295" s="193">
        <f>ROUND(I295*H295,2)</f>
        <v>0</v>
      </c>
      <c r="K295" s="189" t="s">
        <v>274</v>
      </c>
      <c r="L295" s="37"/>
      <c r="M295" s="194" t="s">
        <v>1</v>
      </c>
      <c r="N295" s="195" t="s">
        <v>41</v>
      </c>
      <c r="O295" s="69"/>
      <c r="P295" s="196">
        <f>O295*H295</f>
        <v>0</v>
      </c>
      <c r="Q295" s="196">
        <v>0.01259</v>
      </c>
      <c r="R295" s="196">
        <f>Q295*H295</f>
        <v>0.2768541</v>
      </c>
      <c r="S295" s="196">
        <v>0</v>
      </c>
      <c r="T295" s="197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98" t="s">
        <v>183</v>
      </c>
      <c r="AT295" s="198" t="s">
        <v>167</v>
      </c>
      <c r="AU295" s="198" t="s">
        <v>85</v>
      </c>
      <c r="AY295" s="15" t="s">
        <v>166</v>
      </c>
      <c r="BE295" s="199">
        <f>IF(N295="základní",J295,0)</f>
        <v>0</v>
      </c>
      <c r="BF295" s="199">
        <f>IF(N295="snížená",J295,0)</f>
        <v>0</v>
      </c>
      <c r="BG295" s="199">
        <f>IF(N295="zákl. přenesená",J295,0)</f>
        <v>0</v>
      </c>
      <c r="BH295" s="199">
        <f>IF(N295="sníž. přenesená",J295,0)</f>
        <v>0</v>
      </c>
      <c r="BI295" s="199">
        <f>IF(N295="nulová",J295,0)</f>
        <v>0</v>
      </c>
      <c r="BJ295" s="15" t="s">
        <v>83</v>
      </c>
      <c r="BK295" s="199">
        <f>ROUND(I295*H295,2)</f>
        <v>0</v>
      </c>
      <c r="BL295" s="15" t="s">
        <v>183</v>
      </c>
      <c r="BM295" s="198" t="s">
        <v>1236</v>
      </c>
    </row>
    <row r="296" spans="2:51" s="13" customFormat="1" ht="11.25">
      <c r="B296" s="200"/>
      <c r="C296" s="201"/>
      <c r="D296" s="202" t="s">
        <v>178</v>
      </c>
      <c r="E296" s="203" t="s">
        <v>1</v>
      </c>
      <c r="F296" s="204" t="s">
        <v>1664</v>
      </c>
      <c r="G296" s="201"/>
      <c r="H296" s="205">
        <v>14.29</v>
      </c>
      <c r="I296" s="206"/>
      <c r="J296" s="201"/>
      <c r="K296" s="201"/>
      <c r="L296" s="207"/>
      <c r="M296" s="208"/>
      <c r="N296" s="209"/>
      <c r="O296" s="209"/>
      <c r="P296" s="209"/>
      <c r="Q296" s="209"/>
      <c r="R296" s="209"/>
      <c r="S296" s="209"/>
      <c r="T296" s="210"/>
      <c r="AT296" s="211" t="s">
        <v>178</v>
      </c>
      <c r="AU296" s="211" t="s">
        <v>85</v>
      </c>
      <c r="AV296" s="13" t="s">
        <v>85</v>
      </c>
      <c r="AW296" s="13" t="s">
        <v>32</v>
      </c>
      <c r="AX296" s="13" t="s">
        <v>76</v>
      </c>
      <c r="AY296" s="211" t="s">
        <v>166</v>
      </c>
    </row>
    <row r="297" spans="2:51" s="13" customFormat="1" ht="11.25">
      <c r="B297" s="200"/>
      <c r="C297" s="201"/>
      <c r="D297" s="202" t="s">
        <v>178</v>
      </c>
      <c r="E297" s="203" t="s">
        <v>1</v>
      </c>
      <c r="F297" s="204" t="s">
        <v>1665</v>
      </c>
      <c r="G297" s="201"/>
      <c r="H297" s="205">
        <v>7.7</v>
      </c>
      <c r="I297" s="206"/>
      <c r="J297" s="201"/>
      <c r="K297" s="201"/>
      <c r="L297" s="207"/>
      <c r="M297" s="208"/>
      <c r="N297" s="209"/>
      <c r="O297" s="209"/>
      <c r="P297" s="209"/>
      <c r="Q297" s="209"/>
      <c r="R297" s="209"/>
      <c r="S297" s="209"/>
      <c r="T297" s="210"/>
      <c r="AT297" s="211" t="s">
        <v>178</v>
      </c>
      <c r="AU297" s="211" t="s">
        <v>85</v>
      </c>
      <c r="AV297" s="13" t="s">
        <v>85</v>
      </c>
      <c r="AW297" s="13" t="s">
        <v>32</v>
      </c>
      <c r="AX297" s="13" t="s">
        <v>76</v>
      </c>
      <c r="AY297" s="211" t="s">
        <v>166</v>
      </c>
    </row>
    <row r="298" spans="1:65" s="2" customFormat="1" ht="16.5" customHeight="1">
      <c r="A298" s="32"/>
      <c r="B298" s="33"/>
      <c r="C298" s="187" t="s">
        <v>583</v>
      </c>
      <c r="D298" s="187" t="s">
        <v>167</v>
      </c>
      <c r="E298" s="188" t="s">
        <v>1666</v>
      </c>
      <c r="F298" s="189" t="s">
        <v>1667</v>
      </c>
      <c r="G298" s="190" t="s">
        <v>297</v>
      </c>
      <c r="H298" s="191">
        <v>192.695</v>
      </c>
      <c r="I298" s="192"/>
      <c r="J298" s="193">
        <f>ROUND(I298*H298,2)</f>
        <v>0</v>
      </c>
      <c r="K298" s="189" t="s">
        <v>274</v>
      </c>
      <c r="L298" s="37"/>
      <c r="M298" s="194" t="s">
        <v>1</v>
      </c>
      <c r="N298" s="195" t="s">
        <v>41</v>
      </c>
      <c r="O298" s="69"/>
      <c r="P298" s="196">
        <f>O298*H298</f>
        <v>0</v>
      </c>
      <c r="Q298" s="196">
        <v>0</v>
      </c>
      <c r="R298" s="196">
        <f>Q298*H298</f>
        <v>0</v>
      </c>
      <c r="S298" s="196">
        <v>0</v>
      </c>
      <c r="T298" s="197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98" t="s">
        <v>183</v>
      </c>
      <c r="AT298" s="198" t="s">
        <v>167</v>
      </c>
      <c r="AU298" s="198" t="s">
        <v>85</v>
      </c>
      <c r="AY298" s="15" t="s">
        <v>166</v>
      </c>
      <c r="BE298" s="199">
        <f>IF(N298="základní",J298,0)</f>
        <v>0</v>
      </c>
      <c r="BF298" s="199">
        <f>IF(N298="snížená",J298,0)</f>
        <v>0</v>
      </c>
      <c r="BG298" s="199">
        <f>IF(N298="zákl. přenesená",J298,0)</f>
        <v>0</v>
      </c>
      <c r="BH298" s="199">
        <f>IF(N298="sníž. přenesená",J298,0)</f>
        <v>0</v>
      </c>
      <c r="BI298" s="199">
        <f>IF(N298="nulová",J298,0)</f>
        <v>0</v>
      </c>
      <c r="BJ298" s="15" t="s">
        <v>83</v>
      </c>
      <c r="BK298" s="199">
        <f>ROUND(I298*H298,2)</f>
        <v>0</v>
      </c>
      <c r="BL298" s="15" t="s">
        <v>183</v>
      </c>
      <c r="BM298" s="198" t="s">
        <v>1668</v>
      </c>
    </row>
    <row r="299" spans="2:51" s="13" customFormat="1" ht="11.25">
      <c r="B299" s="200"/>
      <c r="C299" s="201"/>
      <c r="D299" s="202" t="s">
        <v>178</v>
      </c>
      <c r="E299" s="203" t="s">
        <v>1</v>
      </c>
      <c r="F299" s="204" t="s">
        <v>1630</v>
      </c>
      <c r="G299" s="201"/>
      <c r="H299" s="205">
        <v>192.695</v>
      </c>
      <c r="I299" s="206"/>
      <c r="J299" s="201"/>
      <c r="K299" s="201"/>
      <c r="L299" s="207"/>
      <c r="M299" s="208"/>
      <c r="N299" s="209"/>
      <c r="O299" s="209"/>
      <c r="P299" s="209"/>
      <c r="Q299" s="209"/>
      <c r="R299" s="209"/>
      <c r="S299" s="209"/>
      <c r="T299" s="210"/>
      <c r="AT299" s="211" t="s">
        <v>178</v>
      </c>
      <c r="AU299" s="211" t="s">
        <v>85</v>
      </c>
      <c r="AV299" s="13" t="s">
        <v>85</v>
      </c>
      <c r="AW299" s="13" t="s">
        <v>32</v>
      </c>
      <c r="AX299" s="13" t="s">
        <v>83</v>
      </c>
      <c r="AY299" s="211" t="s">
        <v>166</v>
      </c>
    </row>
    <row r="300" spans="1:65" s="2" customFormat="1" ht="24.2" customHeight="1">
      <c r="A300" s="32"/>
      <c r="B300" s="33"/>
      <c r="C300" s="219" t="s">
        <v>596</v>
      </c>
      <c r="D300" s="219" t="s">
        <v>345</v>
      </c>
      <c r="E300" s="220" t="s">
        <v>1669</v>
      </c>
      <c r="F300" s="221" t="s">
        <v>1670</v>
      </c>
      <c r="G300" s="222" t="s">
        <v>297</v>
      </c>
      <c r="H300" s="223">
        <v>211.965</v>
      </c>
      <c r="I300" s="224"/>
      <c r="J300" s="225">
        <f>ROUND(I300*H300,2)</f>
        <v>0</v>
      </c>
      <c r="K300" s="221" t="s">
        <v>274</v>
      </c>
      <c r="L300" s="226"/>
      <c r="M300" s="227" t="s">
        <v>1</v>
      </c>
      <c r="N300" s="228" t="s">
        <v>41</v>
      </c>
      <c r="O300" s="69"/>
      <c r="P300" s="196">
        <f>O300*H300</f>
        <v>0</v>
      </c>
      <c r="Q300" s="196">
        <v>0.00014</v>
      </c>
      <c r="R300" s="196">
        <f>Q300*H300</f>
        <v>0.0296751</v>
      </c>
      <c r="S300" s="196">
        <v>0</v>
      </c>
      <c r="T300" s="197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98" t="s">
        <v>440</v>
      </c>
      <c r="AT300" s="198" t="s">
        <v>345</v>
      </c>
      <c r="AU300" s="198" t="s">
        <v>85</v>
      </c>
      <c r="AY300" s="15" t="s">
        <v>166</v>
      </c>
      <c r="BE300" s="199">
        <f>IF(N300="základní",J300,0)</f>
        <v>0</v>
      </c>
      <c r="BF300" s="199">
        <f>IF(N300="snížená",J300,0)</f>
        <v>0</v>
      </c>
      <c r="BG300" s="199">
        <f>IF(N300="zákl. přenesená",J300,0)</f>
        <v>0</v>
      </c>
      <c r="BH300" s="199">
        <f>IF(N300="sníž. přenesená",J300,0)</f>
        <v>0</v>
      </c>
      <c r="BI300" s="199">
        <f>IF(N300="nulová",J300,0)</f>
        <v>0</v>
      </c>
      <c r="BJ300" s="15" t="s">
        <v>83</v>
      </c>
      <c r="BK300" s="199">
        <f>ROUND(I300*H300,2)</f>
        <v>0</v>
      </c>
      <c r="BL300" s="15" t="s">
        <v>183</v>
      </c>
      <c r="BM300" s="198" t="s">
        <v>1671</v>
      </c>
    </row>
    <row r="301" spans="2:51" s="13" customFormat="1" ht="11.25">
      <c r="B301" s="200"/>
      <c r="C301" s="201"/>
      <c r="D301" s="202" t="s">
        <v>178</v>
      </c>
      <c r="E301" s="201"/>
      <c r="F301" s="204" t="s">
        <v>1672</v>
      </c>
      <c r="G301" s="201"/>
      <c r="H301" s="205">
        <v>211.965</v>
      </c>
      <c r="I301" s="206"/>
      <c r="J301" s="201"/>
      <c r="K301" s="201"/>
      <c r="L301" s="207"/>
      <c r="M301" s="208"/>
      <c r="N301" s="209"/>
      <c r="O301" s="209"/>
      <c r="P301" s="209"/>
      <c r="Q301" s="209"/>
      <c r="R301" s="209"/>
      <c r="S301" s="209"/>
      <c r="T301" s="210"/>
      <c r="AT301" s="211" t="s">
        <v>178</v>
      </c>
      <c r="AU301" s="211" t="s">
        <v>85</v>
      </c>
      <c r="AV301" s="13" t="s">
        <v>85</v>
      </c>
      <c r="AW301" s="13" t="s">
        <v>4</v>
      </c>
      <c r="AX301" s="13" t="s">
        <v>83</v>
      </c>
      <c r="AY301" s="211" t="s">
        <v>166</v>
      </c>
    </row>
    <row r="302" spans="1:65" s="2" customFormat="1" ht="21.75" customHeight="1">
      <c r="A302" s="32"/>
      <c r="B302" s="33"/>
      <c r="C302" s="187" t="s">
        <v>600</v>
      </c>
      <c r="D302" s="187" t="s">
        <v>167</v>
      </c>
      <c r="E302" s="188" t="s">
        <v>750</v>
      </c>
      <c r="F302" s="189" t="s">
        <v>751</v>
      </c>
      <c r="G302" s="190" t="s">
        <v>176</v>
      </c>
      <c r="H302" s="191">
        <v>2</v>
      </c>
      <c r="I302" s="192"/>
      <c r="J302" s="193">
        <f>ROUND(I302*H302,2)</f>
        <v>0</v>
      </c>
      <c r="K302" s="189" t="s">
        <v>274</v>
      </c>
      <c r="L302" s="37"/>
      <c r="M302" s="194" t="s">
        <v>1</v>
      </c>
      <c r="N302" s="195" t="s">
        <v>41</v>
      </c>
      <c r="O302" s="69"/>
      <c r="P302" s="196">
        <f>O302*H302</f>
        <v>0</v>
      </c>
      <c r="Q302" s="196">
        <v>7E-05</v>
      </c>
      <c r="R302" s="196">
        <f>Q302*H302</f>
        <v>0.00014</v>
      </c>
      <c r="S302" s="196">
        <v>0</v>
      </c>
      <c r="T302" s="197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98" t="s">
        <v>183</v>
      </c>
      <c r="AT302" s="198" t="s">
        <v>167</v>
      </c>
      <c r="AU302" s="198" t="s">
        <v>85</v>
      </c>
      <c r="AY302" s="15" t="s">
        <v>166</v>
      </c>
      <c r="BE302" s="199">
        <f>IF(N302="základní",J302,0)</f>
        <v>0</v>
      </c>
      <c r="BF302" s="199">
        <f>IF(N302="snížená",J302,0)</f>
        <v>0</v>
      </c>
      <c r="BG302" s="199">
        <f>IF(N302="zákl. přenesená",J302,0)</f>
        <v>0</v>
      </c>
      <c r="BH302" s="199">
        <f>IF(N302="sníž. přenesená",J302,0)</f>
        <v>0</v>
      </c>
      <c r="BI302" s="199">
        <f>IF(N302="nulová",J302,0)</f>
        <v>0</v>
      </c>
      <c r="BJ302" s="15" t="s">
        <v>83</v>
      </c>
      <c r="BK302" s="199">
        <f>ROUND(I302*H302,2)</f>
        <v>0</v>
      </c>
      <c r="BL302" s="15" t="s">
        <v>183</v>
      </c>
      <c r="BM302" s="198" t="s">
        <v>1673</v>
      </c>
    </row>
    <row r="303" spans="1:65" s="2" customFormat="1" ht="21.75" customHeight="1">
      <c r="A303" s="32"/>
      <c r="B303" s="33"/>
      <c r="C303" s="219" t="s">
        <v>604</v>
      </c>
      <c r="D303" s="219" t="s">
        <v>345</v>
      </c>
      <c r="E303" s="220" t="s">
        <v>754</v>
      </c>
      <c r="F303" s="221" t="s">
        <v>755</v>
      </c>
      <c r="G303" s="222" t="s">
        <v>176</v>
      </c>
      <c r="H303" s="223">
        <v>2</v>
      </c>
      <c r="I303" s="224"/>
      <c r="J303" s="225">
        <f>ROUND(I303*H303,2)</f>
        <v>0</v>
      </c>
      <c r="K303" s="221" t="s">
        <v>274</v>
      </c>
      <c r="L303" s="226"/>
      <c r="M303" s="227" t="s">
        <v>1</v>
      </c>
      <c r="N303" s="228" t="s">
        <v>41</v>
      </c>
      <c r="O303" s="69"/>
      <c r="P303" s="196">
        <f>O303*H303</f>
        <v>0</v>
      </c>
      <c r="Q303" s="196">
        <v>0.0042</v>
      </c>
      <c r="R303" s="196">
        <f>Q303*H303</f>
        <v>0.0084</v>
      </c>
      <c r="S303" s="196">
        <v>0</v>
      </c>
      <c r="T303" s="197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98" t="s">
        <v>440</v>
      </c>
      <c r="AT303" s="198" t="s">
        <v>345</v>
      </c>
      <c r="AU303" s="198" t="s">
        <v>85</v>
      </c>
      <c r="AY303" s="15" t="s">
        <v>166</v>
      </c>
      <c r="BE303" s="199">
        <f>IF(N303="základní",J303,0)</f>
        <v>0</v>
      </c>
      <c r="BF303" s="199">
        <f>IF(N303="snížená",J303,0)</f>
        <v>0</v>
      </c>
      <c r="BG303" s="199">
        <f>IF(N303="zákl. přenesená",J303,0)</f>
        <v>0</v>
      </c>
      <c r="BH303" s="199">
        <f>IF(N303="sníž. přenesená",J303,0)</f>
        <v>0</v>
      </c>
      <c r="BI303" s="199">
        <f>IF(N303="nulová",J303,0)</f>
        <v>0</v>
      </c>
      <c r="BJ303" s="15" t="s">
        <v>83</v>
      </c>
      <c r="BK303" s="199">
        <f>ROUND(I303*H303,2)</f>
        <v>0</v>
      </c>
      <c r="BL303" s="15" t="s">
        <v>183</v>
      </c>
      <c r="BM303" s="198" t="s">
        <v>1674</v>
      </c>
    </row>
    <row r="304" spans="1:65" s="2" customFormat="1" ht="24.2" customHeight="1">
      <c r="A304" s="32"/>
      <c r="B304" s="33"/>
      <c r="C304" s="187" t="s">
        <v>609</v>
      </c>
      <c r="D304" s="187" t="s">
        <v>167</v>
      </c>
      <c r="E304" s="188" t="s">
        <v>758</v>
      </c>
      <c r="F304" s="189" t="s">
        <v>759</v>
      </c>
      <c r="G304" s="190" t="s">
        <v>697</v>
      </c>
      <c r="H304" s="229"/>
      <c r="I304" s="192"/>
      <c r="J304" s="193">
        <f>ROUND(I304*H304,2)</f>
        <v>0</v>
      </c>
      <c r="K304" s="189" t="s">
        <v>274</v>
      </c>
      <c r="L304" s="37"/>
      <c r="M304" s="194" t="s">
        <v>1</v>
      </c>
      <c r="N304" s="195" t="s">
        <v>41</v>
      </c>
      <c r="O304" s="69"/>
      <c r="P304" s="196">
        <f>O304*H304</f>
        <v>0</v>
      </c>
      <c r="Q304" s="196">
        <v>0</v>
      </c>
      <c r="R304" s="196">
        <f>Q304*H304</f>
        <v>0</v>
      </c>
      <c r="S304" s="196">
        <v>0</v>
      </c>
      <c r="T304" s="197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98" t="s">
        <v>183</v>
      </c>
      <c r="AT304" s="198" t="s">
        <v>167</v>
      </c>
      <c r="AU304" s="198" t="s">
        <v>85</v>
      </c>
      <c r="AY304" s="15" t="s">
        <v>166</v>
      </c>
      <c r="BE304" s="199">
        <f>IF(N304="základní",J304,0)</f>
        <v>0</v>
      </c>
      <c r="BF304" s="199">
        <f>IF(N304="snížená",J304,0)</f>
        <v>0</v>
      </c>
      <c r="BG304" s="199">
        <f>IF(N304="zákl. přenesená",J304,0)</f>
        <v>0</v>
      </c>
      <c r="BH304" s="199">
        <f>IF(N304="sníž. přenesená",J304,0)</f>
        <v>0</v>
      </c>
      <c r="BI304" s="199">
        <f>IF(N304="nulová",J304,0)</f>
        <v>0</v>
      </c>
      <c r="BJ304" s="15" t="s">
        <v>83</v>
      </c>
      <c r="BK304" s="199">
        <f>ROUND(I304*H304,2)</f>
        <v>0</v>
      </c>
      <c r="BL304" s="15" t="s">
        <v>183</v>
      </c>
      <c r="BM304" s="198" t="s">
        <v>1240</v>
      </c>
    </row>
    <row r="305" spans="2:63" s="12" customFormat="1" ht="22.9" customHeight="1">
      <c r="B305" s="173"/>
      <c r="C305" s="174"/>
      <c r="D305" s="175" t="s">
        <v>75</v>
      </c>
      <c r="E305" s="212" t="s">
        <v>761</v>
      </c>
      <c r="F305" s="212" t="s">
        <v>762</v>
      </c>
      <c r="G305" s="174"/>
      <c r="H305" s="174"/>
      <c r="I305" s="177"/>
      <c r="J305" s="213">
        <f>BK305</f>
        <v>0</v>
      </c>
      <c r="K305" s="174"/>
      <c r="L305" s="179"/>
      <c r="M305" s="180"/>
      <c r="N305" s="181"/>
      <c r="O305" s="181"/>
      <c r="P305" s="182">
        <f>SUM(P306:P348)</f>
        <v>0</v>
      </c>
      <c r="Q305" s="181"/>
      <c r="R305" s="182">
        <f>SUM(R306:R348)</f>
        <v>0.8159210600000001</v>
      </c>
      <c r="S305" s="181"/>
      <c r="T305" s="183">
        <f>SUM(T306:T348)</f>
        <v>1.1053425000000001</v>
      </c>
      <c r="AR305" s="184" t="s">
        <v>85</v>
      </c>
      <c r="AT305" s="185" t="s">
        <v>75</v>
      </c>
      <c r="AU305" s="185" t="s">
        <v>83</v>
      </c>
      <c r="AY305" s="184" t="s">
        <v>166</v>
      </c>
      <c r="BK305" s="186">
        <f>SUM(BK306:BK348)</f>
        <v>0</v>
      </c>
    </row>
    <row r="306" spans="1:65" s="2" customFormat="1" ht="16.5" customHeight="1">
      <c r="A306" s="32"/>
      <c r="B306" s="33"/>
      <c r="C306" s="187" t="s">
        <v>615</v>
      </c>
      <c r="D306" s="187" t="s">
        <v>167</v>
      </c>
      <c r="E306" s="188" t="s">
        <v>1675</v>
      </c>
      <c r="F306" s="189" t="s">
        <v>1676</v>
      </c>
      <c r="G306" s="190" t="s">
        <v>297</v>
      </c>
      <c r="H306" s="191">
        <v>24.15</v>
      </c>
      <c r="I306" s="192"/>
      <c r="J306" s="193">
        <f>ROUND(I306*H306,2)</f>
        <v>0</v>
      </c>
      <c r="K306" s="189" t="s">
        <v>274</v>
      </c>
      <c r="L306" s="37"/>
      <c r="M306" s="194" t="s">
        <v>1</v>
      </c>
      <c r="N306" s="195" t="s">
        <v>41</v>
      </c>
      <c r="O306" s="69"/>
      <c r="P306" s="196">
        <f>O306*H306</f>
        <v>0</v>
      </c>
      <c r="Q306" s="196">
        <v>0</v>
      </c>
      <c r="R306" s="196">
        <f>Q306*H306</f>
        <v>0</v>
      </c>
      <c r="S306" s="196">
        <v>0.01695</v>
      </c>
      <c r="T306" s="197">
        <f>S306*H306</f>
        <v>0.4093425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98" t="s">
        <v>183</v>
      </c>
      <c r="AT306" s="198" t="s">
        <v>167</v>
      </c>
      <c r="AU306" s="198" t="s">
        <v>85</v>
      </c>
      <c r="AY306" s="15" t="s">
        <v>166</v>
      </c>
      <c r="BE306" s="199">
        <f>IF(N306="základní",J306,0)</f>
        <v>0</v>
      </c>
      <c r="BF306" s="199">
        <f>IF(N306="snížená",J306,0)</f>
        <v>0</v>
      </c>
      <c r="BG306" s="199">
        <f>IF(N306="zákl. přenesená",J306,0)</f>
        <v>0</v>
      </c>
      <c r="BH306" s="199">
        <f>IF(N306="sníž. přenesená",J306,0)</f>
        <v>0</v>
      </c>
      <c r="BI306" s="199">
        <f>IF(N306="nulová",J306,0)</f>
        <v>0</v>
      </c>
      <c r="BJ306" s="15" t="s">
        <v>83</v>
      </c>
      <c r="BK306" s="199">
        <f>ROUND(I306*H306,2)</f>
        <v>0</v>
      </c>
      <c r="BL306" s="15" t="s">
        <v>183</v>
      </c>
      <c r="BM306" s="198" t="s">
        <v>1677</v>
      </c>
    </row>
    <row r="307" spans="2:51" s="13" customFormat="1" ht="11.25">
      <c r="B307" s="200"/>
      <c r="C307" s="201"/>
      <c r="D307" s="202" t="s">
        <v>178</v>
      </c>
      <c r="E307" s="203" t="s">
        <v>1</v>
      </c>
      <c r="F307" s="204" t="s">
        <v>1678</v>
      </c>
      <c r="G307" s="201"/>
      <c r="H307" s="205">
        <v>24.15</v>
      </c>
      <c r="I307" s="206"/>
      <c r="J307" s="201"/>
      <c r="K307" s="201"/>
      <c r="L307" s="207"/>
      <c r="M307" s="208"/>
      <c r="N307" s="209"/>
      <c r="O307" s="209"/>
      <c r="P307" s="209"/>
      <c r="Q307" s="209"/>
      <c r="R307" s="209"/>
      <c r="S307" s="209"/>
      <c r="T307" s="210"/>
      <c r="AT307" s="211" t="s">
        <v>178</v>
      </c>
      <c r="AU307" s="211" t="s">
        <v>85</v>
      </c>
      <c r="AV307" s="13" t="s">
        <v>85</v>
      </c>
      <c r="AW307" s="13" t="s">
        <v>32</v>
      </c>
      <c r="AX307" s="13" t="s">
        <v>83</v>
      </c>
      <c r="AY307" s="211" t="s">
        <v>166</v>
      </c>
    </row>
    <row r="308" spans="1:65" s="2" customFormat="1" ht="16.5" customHeight="1">
      <c r="A308" s="32"/>
      <c r="B308" s="33"/>
      <c r="C308" s="187" t="s">
        <v>623</v>
      </c>
      <c r="D308" s="187" t="s">
        <v>167</v>
      </c>
      <c r="E308" s="188" t="s">
        <v>1679</v>
      </c>
      <c r="F308" s="189" t="s">
        <v>1680</v>
      </c>
      <c r="G308" s="190" t="s">
        <v>176</v>
      </c>
      <c r="H308" s="191">
        <v>1</v>
      </c>
      <c r="I308" s="192"/>
      <c r="J308" s="193">
        <f>ROUND(I308*H308,2)</f>
        <v>0</v>
      </c>
      <c r="K308" s="189" t="s">
        <v>274</v>
      </c>
      <c r="L308" s="37"/>
      <c r="M308" s="194" t="s">
        <v>1</v>
      </c>
      <c r="N308" s="195" t="s">
        <v>41</v>
      </c>
      <c r="O308" s="69"/>
      <c r="P308" s="196">
        <f>O308*H308</f>
        <v>0</v>
      </c>
      <c r="Q308" s="196">
        <v>0.00044</v>
      </c>
      <c r="R308" s="196">
        <f>Q308*H308</f>
        <v>0.00044</v>
      </c>
      <c r="S308" s="196">
        <v>0</v>
      </c>
      <c r="T308" s="197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98" t="s">
        <v>183</v>
      </c>
      <c r="AT308" s="198" t="s">
        <v>167</v>
      </c>
      <c r="AU308" s="198" t="s">
        <v>85</v>
      </c>
      <c r="AY308" s="15" t="s">
        <v>166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5" t="s">
        <v>83</v>
      </c>
      <c r="BK308" s="199">
        <f>ROUND(I308*H308,2)</f>
        <v>0</v>
      </c>
      <c r="BL308" s="15" t="s">
        <v>183</v>
      </c>
      <c r="BM308" s="198" t="s">
        <v>1681</v>
      </c>
    </row>
    <row r="309" spans="1:65" s="2" customFormat="1" ht="33" customHeight="1">
      <c r="A309" s="32"/>
      <c r="B309" s="33"/>
      <c r="C309" s="219" t="s">
        <v>628</v>
      </c>
      <c r="D309" s="219" t="s">
        <v>345</v>
      </c>
      <c r="E309" s="220" t="s">
        <v>1682</v>
      </c>
      <c r="F309" s="221" t="s">
        <v>1683</v>
      </c>
      <c r="G309" s="222" t="s">
        <v>176</v>
      </c>
      <c r="H309" s="223">
        <v>1</v>
      </c>
      <c r="I309" s="224"/>
      <c r="J309" s="225">
        <f>ROUND(I309*H309,2)</f>
        <v>0</v>
      </c>
      <c r="K309" s="221" t="s">
        <v>274</v>
      </c>
      <c r="L309" s="226"/>
      <c r="M309" s="227" t="s">
        <v>1</v>
      </c>
      <c r="N309" s="228" t="s">
        <v>41</v>
      </c>
      <c r="O309" s="69"/>
      <c r="P309" s="196">
        <f>O309*H309</f>
        <v>0</v>
      </c>
      <c r="Q309" s="196">
        <v>0.047</v>
      </c>
      <c r="R309" s="196">
        <f>Q309*H309</f>
        <v>0.047</v>
      </c>
      <c r="S309" s="196">
        <v>0</v>
      </c>
      <c r="T309" s="197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98" t="s">
        <v>440</v>
      </c>
      <c r="AT309" s="198" t="s">
        <v>345</v>
      </c>
      <c r="AU309" s="198" t="s">
        <v>85</v>
      </c>
      <c r="AY309" s="15" t="s">
        <v>166</v>
      </c>
      <c r="BE309" s="199">
        <f>IF(N309="základní",J309,0)</f>
        <v>0</v>
      </c>
      <c r="BF309" s="199">
        <f>IF(N309="snížená",J309,0)</f>
        <v>0</v>
      </c>
      <c r="BG309" s="199">
        <f>IF(N309="zákl. přenesená",J309,0)</f>
        <v>0</v>
      </c>
      <c r="BH309" s="199">
        <f>IF(N309="sníž. přenesená",J309,0)</f>
        <v>0</v>
      </c>
      <c r="BI309" s="199">
        <f>IF(N309="nulová",J309,0)</f>
        <v>0</v>
      </c>
      <c r="BJ309" s="15" t="s">
        <v>83</v>
      </c>
      <c r="BK309" s="199">
        <f>ROUND(I309*H309,2)</f>
        <v>0</v>
      </c>
      <c r="BL309" s="15" t="s">
        <v>183</v>
      </c>
      <c r="BM309" s="198" t="s">
        <v>1684</v>
      </c>
    </row>
    <row r="310" spans="1:65" s="2" customFormat="1" ht="24.2" customHeight="1">
      <c r="A310" s="32"/>
      <c r="B310" s="33"/>
      <c r="C310" s="187" t="s">
        <v>633</v>
      </c>
      <c r="D310" s="187" t="s">
        <v>167</v>
      </c>
      <c r="E310" s="188" t="s">
        <v>1685</v>
      </c>
      <c r="F310" s="189" t="s">
        <v>1686</v>
      </c>
      <c r="G310" s="190" t="s">
        <v>297</v>
      </c>
      <c r="H310" s="191">
        <v>2.75</v>
      </c>
      <c r="I310" s="192"/>
      <c r="J310" s="193">
        <f>ROUND(I310*H310,2)</f>
        <v>0</v>
      </c>
      <c r="K310" s="189" t="s">
        <v>274</v>
      </c>
      <c r="L310" s="37"/>
      <c r="M310" s="194" t="s">
        <v>1</v>
      </c>
      <c r="N310" s="195" t="s">
        <v>41</v>
      </c>
      <c r="O310" s="69"/>
      <c r="P310" s="196">
        <f>O310*H310</f>
        <v>0</v>
      </c>
      <c r="Q310" s="196">
        <v>0.00027</v>
      </c>
      <c r="R310" s="196">
        <f>Q310*H310</f>
        <v>0.0007425</v>
      </c>
      <c r="S310" s="196">
        <v>0</v>
      </c>
      <c r="T310" s="197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98" t="s">
        <v>183</v>
      </c>
      <c r="AT310" s="198" t="s">
        <v>167</v>
      </c>
      <c r="AU310" s="198" t="s">
        <v>85</v>
      </c>
      <c r="AY310" s="15" t="s">
        <v>166</v>
      </c>
      <c r="BE310" s="199">
        <f>IF(N310="základní",J310,0)</f>
        <v>0</v>
      </c>
      <c r="BF310" s="199">
        <f>IF(N310="snížená",J310,0)</f>
        <v>0</v>
      </c>
      <c r="BG310" s="199">
        <f>IF(N310="zákl. přenesená",J310,0)</f>
        <v>0</v>
      </c>
      <c r="BH310" s="199">
        <f>IF(N310="sníž. přenesená",J310,0)</f>
        <v>0</v>
      </c>
      <c r="BI310" s="199">
        <f>IF(N310="nulová",J310,0)</f>
        <v>0</v>
      </c>
      <c r="BJ310" s="15" t="s">
        <v>83</v>
      </c>
      <c r="BK310" s="199">
        <f>ROUND(I310*H310,2)</f>
        <v>0</v>
      </c>
      <c r="BL310" s="15" t="s">
        <v>183</v>
      </c>
      <c r="BM310" s="198" t="s">
        <v>1687</v>
      </c>
    </row>
    <row r="311" spans="2:51" s="13" customFormat="1" ht="11.25">
      <c r="B311" s="200"/>
      <c r="C311" s="201"/>
      <c r="D311" s="202" t="s">
        <v>178</v>
      </c>
      <c r="E311" s="203" t="s">
        <v>1</v>
      </c>
      <c r="F311" s="204" t="s">
        <v>1605</v>
      </c>
      <c r="G311" s="201"/>
      <c r="H311" s="205">
        <v>2.75</v>
      </c>
      <c r="I311" s="206"/>
      <c r="J311" s="201"/>
      <c r="K311" s="201"/>
      <c r="L311" s="207"/>
      <c r="M311" s="208"/>
      <c r="N311" s="209"/>
      <c r="O311" s="209"/>
      <c r="P311" s="209"/>
      <c r="Q311" s="209"/>
      <c r="R311" s="209"/>
      <c r="S311" s="209"/>
      <c r="T311" s="210"/>
      <c r="AT311" s="211" t="s">
        <v>178</v>
      </c>
      <c r="AU311" s="211" t="s">
        <v>85</v>
      </c>
      <c r="AV311" s="13" t="s">
        <v>85</v>
      </c>
      <c r="AW311" s="13" t="s">
        <v>32</v>
      </c>
      <c r="AX311" s="13" t="s">
        <v>83</v>
      </c>
      <c r="AY311" s="211" t="s">
        <v>166</v>
      </c>
    </row>
    <row r="312" spans="1:65" s="2" customFormat="1" ht="24.2" customHeight="1">
      <c r="A312" s="32"/>
      <c r="B312" s="33"/>
      <c r="C312" s="187" t="s">
        <v>638</v>
      </c>
      <c r="D312" s="187" t="s">
        <v>167</v>
      </c>
      <c r="E312" s="188" t="s">
        <v>1241</v>
      </c>
      <c r="F312" s="189" t="s">
        <v>1242</v>
      </c>
      <c r="G312" s="190" t="s">
        <v>297</v>
      </c>
      <c r="H312" s="191">
        <v>12.456</v>
      </c>
      <c r="I312" s="192"/>
      <c r="J312" s="193">
        <f>ROUND(I312*H312,2)</f>
        <v>0</v>
      </c>
      <c r="K312" s="189" t="s">
        <v>274</v>
      </c>
      <c r="L312" s="37"/>
      <c r="M312" s="194" t="s">
        <v>1</v>
      </c>
      <c r="N312" s="195" t="s">
        <v>41</v>
      </c>
      <c r="O312" s="69"/>
      <c r="P312" s="196">
        <f>O312*H312</f>
        <v>0</v>
      </c>
      <c r="Q312" s="196">
        <v>0.00026</v>
      </c>
      <c r="R312" s="196">
        <f>Q312*H312</f>
        <v>0.0032385599999999997</v>
      </c>
      <c r="S312" s="196">
        <v>0</v>
      </c>
      <c r="T312" s="197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98" t="s">
        <v>183</v>
      </c>
      <c r="AT312" s="198" t="s">
        <v>167</v>
      </c>
      <c r="AU312" s="198" t="s">
        <v>85</v>
      </c>
      <c r="AY312" s="15" t="s">
        <v>166</v>
      </c>
      <c r="BE312" s="199">
        <f>IF(N312="základní",J312,0)</f>
        <v>0</v>
      </c>
      <c r="BF312" s="199">
        <f>IF(N312="snížená",J312,0)</f>
        <v>0</v>
      </c>
      <c r="BG312" s="199">
        <f>IF(N312="zákl. přenesená",J312,0)</f>
        <v>0</v>
      </c>
      <c r="BH312" s="199">
        <f>IF(N312="sníž. přenesená",J312,0)</f>
        <v>0</v>
      </c>
      <c r="BI312" s="199">
        <f>IF(N312="nulová",J312,0)</f>
        <v>0</v>
      </c>
      <c r="BJ312" s="15" t="s">
        <v>83</v>
      </c>
      <c r="BK312" s="199">
        <f>ROUND(I312*H312,2)</f>
        <v>0</v>
      </c>
      <c r="BL312" s="15" t="s">
        <v>183</v>
      </c>
      <c r="BM312" s="198" t="s">
        <v>1243</v>
      </c>
    </row>
    <row r="313" spans="2:51" s="13" customFormat="1" ht="11.25">
      <c r="B313" s="200"/>
      <c r="C313" s="201"/>
      <c r="D313" s="202" t="s">
        <v>178</v>
      </c>
      <c r="E313" s="203" t="s">
        <v>1</v>
      </c>
      <c r="F313" s="204" t="s">
        <v>1688</v>
      </c>
      <c r="G313" s="201"/>
      <c r="H313" s="205">
        <v>6.912</v>
      </c>
      <c r="I313" s="206"/>
      <c r="J313" s="201"/>
      <c r="K313" s="201"/>
      <c r="L313" s="207"/>
      <c r="M313" s="208"/>
      <c r="N313" s="209"/>
      <c r="O313" s="209"/>
      <c r="P313" s="209"/>
      <c r="Q313" s="209"/>
      <c r="R313" s="209"/>
      <c r="S313" s="209"/>
      <c r="T313" s="210"/>
      <c r="AT313" s="211" t="s">
        <v>178</v>
      </c>
      <c r="AU313" s="211" t="s">
        <v>85</v>
      </c>
      <c r="AV313" s="13" t="s">
        <v>85</v>
      </c>
      <c r="AW313" s="13" t="s">
        <v>32</v>
      </c>
      <c r="AX313" s="13" t="s">
        <v>76</v>
      </c>
      <c r="AY313" s="211" t="s">
        <v>166</v>
      </c>
    </row>
    <row r="314" spans="2:51" s="13" customFormat="1" ht="11.25">
      <c r="B314" s="200"/>
      <c r="C314" s="201"/>
      <c r="D314" s="202" t="s">
        <v>178</v>
      </c>
      <c r="E314" s="203" t="s">
        <v>1</v>
      </c>
      <c r="F314" s="204" t="s">
        <v>1604</v>
      </c>
      <c r="G314" s="201"/>
      <c r="H314" s="205">
        <v>5.544</v>
      </c>
      <c r="I314" s="206"/>
      <c r="J314" s="201"/>
      <c r="K314" s="201"/>
      <c r="L314" s="207"/>
      <c r="M314" s="208"/>
      <c r="N314" s="209"/>
      <c r="O314" s="209"/>
      <c r="P314" s="209"/>
      <c r="Q314" s="209"/>
      <c r="R314" s="209"/>
      <c r="S314" s="209"/>
      <c r="T314" s="210"/>
      <c r="AT314" s="211" t="s">
        <v>178</v>
      </c>
      <c r="AU314" s="211" t="s">
        <v>85</v>
      </c>
      <c r="AV314" s="13" t="s">
        <v>85</v>
      </c>
      <c r="AW314" s="13" t="s">
        <v>32</v>
      </c>
      <c r="AX314" s="13" t="s">
        <v>76</v>
      </c>
      <c r="AY314" s="211" t="s">
        <v>166</v>
      </c>
    </row>
    <row r="315" spans="1:65" s="2" customFormat="1" ht="16.5" customHeight="1">
      <c r="A315" s="32"/>
      <c r="B315" s="33"/>
      <c r="C315" s="219" t="s">
        <v>641</v>
      </c>
      <c r="D315" s="219" t="s">
        <v>345</v>
      </c>
      <c r="E315" s="220" t="s">
        <v>434</v>
      </c>
      <c r="F315" s="221" t="s">
        <v>1689</v>
      </c>
      <c r="G315" s="222" t="s">
        <v>176</v>
      </c>
      <c r="H315" s="223">
        <v>4</v>
      </c>
      <c r="I315" s="224"/>
      <c r="J315" s="225">
        <f aca="true" t="shared" si="0" ref="J315:J341">ROUND(I315*H315,2)</f>
        <v>0</v>
      </c>
      <c r="K315" s="221" t="s">
        <v>1</v>
      </c>
      <c r="L315" s="226"/>
      <c r="M315" s="227" t="s">
        <v>1</v>
      </c>
      <c r="N315" s="228" t="s">
        <v>41</v>
      </c>
      <c r="O315" s="69"/>
      <c r="P315" s="196">
        <f aca="true" t="shared" si="1" ref="P315:P341">O315*H315</f>
        <v>0</v>
      </c>
      <c r="Q315" s="196">
        <v>0</v>
      </c>
      <c r="R315" s="196">
        <f aca="true" t="shared" si="2" ref="R315:R341">Q315*H315</f>
        <v>0</v>
      </c>
      <c r="S315" s="196">
        <v>0</v>
      </c>
      <c r="T315" s="197">
        <f aca="true" t="shared" si="3" ref="T315:T341"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98" t="s">
        <v>440</v>
      </c>
      <c r="AT315" s="198" t="s">
        <v>345</v>
      </c>
      <c r="AU315" s="198" t="s">
        <v>85</v>
      </c>
      <c r="AY315" s="15" t="s">
        <v>166</v>
      </c>
      <c r="BE315" s="199">
        <f aca="true" t="shared" si="4" ref="BE315:BE341">IF(N315="základní",J315,0)</f>
        <v>0</v>
      </c>
      <c r="BF315" s="199">
        <f aca="true" t="shared" si="5" ref="BF315:BF341">IF(N315="snížená",J315,0)</f>
        <v>0</v>
      </c>
      <c r="BG315" s="199">
        <f aca="true" t="shared" si="6" ref="BG315:BG341">IF(N315="zákl. přenesená",J315,0)</f>
        <v>0</v>
      </c>
      <c r="BH315" s="199">
        <f aca="true" t="shared" si="7" ref="BH315:BH341">IF(N315="sníž. přenesená",J315,0)</f>
        <v>0</v>
      </c>
      <c r="BI315" s="199">
        <f aca="true" t="shared" si="8" ref="BI315:BI341">IF(N315="nulová",J315,0)</f>
        <v>0</v>
      </c>
      <c r="BJ315" s="15" t="s">
        <v>83</v>
      </c>
      <c r="BK315" s="199">
        <f aca="true" t="shared" si="9" ref="BK315:BK341">ROUND(I315*H315,2)</f>
        <v>0</v>
      </c>
      <c r="BL315" s="15" t="s">
        <v>183</v>
      </c>
      <c r="BM315" s="198" t="s">
        <v>1690</v>
      </c>
    </row>
    <row r="316" spans="1:65" s="2" customFormat="1" ht="16.5" customHeight="1">
      <c r="A316" s="32"/>
      <c r="B316" s="33"/>
      <c r="C316" s="219" t="s">
        <v>646</v>
      </c>
      <c r="D316" s="219" t="s">
        <v>345</v>
      </c>
      <c r="E316" s="220" t="s">
        <v>440</v>
      </c>
      <c r="F316" s="221" t="s">
        <v>1691</v>
      </c>
      <c r="G316" s="222" t="s">
        <v>176</v>
      </c>
      <c r="H316" s="223">
        <v>3</v>
      </c>
      <c r="I316" s="224"/>
      <c r="J316" s="225">
        <f t="shared" si="0"/>
        <v>0</v>
      </c>
      <c r="K316" s="221" t="s">
        <v>1</v>
      </c>
      <c r="L316" s="226"/>
      <c r="M316" s="227" t="s">
        <v>1</v>
      </c>
      <c r="N316" s="228" t="s">
        <v>41</v>
      </c>
      <c r="O316" s="69"/>
      <c r="P316" s="196">
        <f t="shared" si="1"/>
        <v>0</v>
      </c>
      <c r="Q316" s="196">
        <v>0</v>
      </c>
      <c r="R316" s="196">
        <f t="shared" si="2"/>
        <v>0</v>
      </c>
      <c r="S316" s="196">
        <v>0</v>
      </c>
      <c r="T316" s="197">
        <f t="shared" si="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98" t="s">
        <v>440</v>
      </c>
      <c r="AT316" s="198" t="s">
        <v>345</v>
      </c>
      <c r="AU316" s="198" t="s">
        <v>85</v>
      </c>
      <c r="AY316" s="15" t="s">
        <v>166</v>
      </c>
      <c r="BE316" s="199">
        <f t="shared" si="4"/>
        <v>0</v>
      </c>
      <c r="BF316" s="199">
        <f t="shared" si="5"/>
        <v>0</v>
      </c>
      <c r="BG316" s="199">
        <f t="shared" si="6"/>
        <v>0</v>
      </c>
      <c r="BH316" s="199">
        <f t="shared" si="7"/>
        <v>0</v>
      </c>
      <c r="BI316" s="199">
        <f t="shared" si="8"/>
        <v>0</v>
      </c>
      <c r="BJ316" s="15" t="s">
        <v>83</v>
      </c>
      <c r="BK316" s="199">
        <f t="shared" si="9"/>
        <v>0</v>
      </c>
      <c r="BL316" s="15" t="s">
        <v>183</v>
      </c>
      <c r="BM316" s="198" t="s">
        <v>1692</v>
      </c>
    </row>
    <row r="317" spans="1:65" s="2" customFormat="1" ht="16.5" customHeight="1">
      <c r="A317" s="32"/>
      <c r="B317" s="33"/>
      <c r="C317" s="219" t="s">
        <v>661</v>
      </c>
      <c r="D317" s="219" t="s">
        <v>345</v>
      </c>
      <c r="E317" s="220" t="s">
        <v>444</v>
      </c>
      <c r="F317" s="221" t="s">
        <v>1693</v>
      </c>
      <c r="G317" s="222" t="s">
        <v>176</v>
      </c>
      <c r="H317" s="223">
        <v>2</v>
      </c>
      <c r="I317" s="224"/>
      <c r="J317" s="225">
        <f t="shared" si="0"/>
        <v>0</v>
      </c>
      <c r="K317" s="221" t="s">
        <v>1</v>
      </c>
      <c r="L317" s="226"/>
      <c r="M317" s="227" t="s">
        <v>1</v>
      </c>
      <c r="N317" s="228" t="s">
        <v>41</v>
      </c>
      <c r="O317" s="69"/>
      <c r="P317" s="196">
        <f t="shared" si="1"/>
        <v>0</v>
      </c>
      <c r="Q317" s="196">
        <v>0</v>
      </c>
      <c r="R317" s="196">
        <f t="shared" si="2"/>
        <v>0</v>
      </c>
      <c r="S317" s="196">
        <v>0</v>
      </c>
      <c r="T317" s="197">
        <f t="shared" si="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98" t="s">
        <v>440</v>
      </c>
      <c r="AT317" s="198" t="s">
        <v>345</v>
      </c>
      <c r="AU317" s="198" t="s">
        <v>85</v>
      </c>
      <c r="AY317" s="15" t="s">
        <v>166</v>
      </c>
      <c r="BE317" s="199">
        <f t="shared" si="4"/>
        <v>0</v>
      </c>
      <c r="BF317" s="199">
        <f t="shared" si="5"/>
        <v>0</v>
      </c>
      <c r="BG317" s="199">
        <f t="shared" si="6"/>
        <v>0</v>
      </c>
      <c r="BH317" s="199">
        <f t="shared" si="7"/>
        <v>0</v>
      </c>
      <c r="BI317" s="199">
        <f t="shared" si="8"/>
        <v>0</v>
      </c>
      <c r="BJ317" s="15" t="s">
        <v>83</v>
      </c>
      <c r="BK317" s="199">
        <f t="shared" si="9"/>
        <v>0</v>
      </c>
      <c r="BL317" s="15" t="s">
        <v>183</v>
      </c>
      <c r="BM317" s="198" t="s">
        <v>1694</v>
      </c>
    </row>
    <row r="318" spans="1:65" s="2" customFormat="1" ht="24.2" customHeight="1">
      <c r="A318" s="32"/>
      <c r="B318" s="33"/>
      <c r="C318" s="187" t="s">
        <v>665</v>
      </c>
      <c r="D318" s="187" t="s">
        <v>167</v>
      </c>
      <c r="E318" s="188" t="s">
        <v>784</v>
      </c>
      <c r="F318" s="189" t="s">
        <v>785</v>
      </c>
      <c r="G318" s="190" t="s">
        <v>176</v>
      </c>
      <c r="H318" s="191">
        <v>9</v>
      </c>
      <c r="I318" s="192"/>
      <c r="J318" s="193">
        <f t="shared" si="0"/>
        <v>0</v>
      </c>
      <c r="K318" s="189" t="s">
        <v>274</v>
      </c>
      <c r="L318" s="37"/>
      <c r="M318" s="194" t="s">
        <v>1</v>
      </c>
      <c r="N318" s="195" t="s">
        <v>41</v>
      </c>
      <c r="O318" s="69"/>
      <c r="P318" s="196">
        <f t="shared" si="1"/>
        <v>0</v>
      </c>
      <c r="Q318" s="196">
        <v>0</v>
      </c>
      <c r="R318" s="196">
        <f t="shared" si="2"/>
        <v>0</v>
      </c>
      <c r="S318" s="196">
        <v>0</v>
      </c>
      <c r="T318" s="197">
        <f t="shared" si="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98" t="s">
        <v>183</v>
      </c>
      <c r="AT318" s="198" t="s">
        <v>167</v>
      </c>
      <c r="AU318" s="198" t="s">
        <v>85</v>
      </c>
      <c r="AY318" s="15" t="s">
        <v>166</v>
      </c>
      <c r="BE318" s="199">
        <f t="shared" si="4"/>
        <v>0</v>
      </c>
      <c r="BF318" s="199">
        <f t="shared" si="5"/>
        <v>0</v>
      </c>
      <c r="BG318" s="199">
        <f t="shared" si="6"/>
        <v>0</v>
      </c>
      <c r="BH318" s="199">
        <f t="shared" si="7"/>
        <v>0</v>
      </c>
      <c r="BI318" s="199">
        <f t="shared" si="8"/>
        <v>0</v>
      </c>
      <c r="BJ318" s="15" t="s">
        <v>83</v>
      </c>
      <c r="BK318" s="199">
        <f t="shared" si="9"/>
        <v>0</v>
      </c>
      <c r="BL318" s="15" t="s">
        <v>183</v>
      </c>
      <c r="BM318" s="198" t="s">
        <v>786</v>
      </c>
    </row>
    <row r="319" spans="1:65" s="2" customFormat="1" ht="24.2" customHeight="1">
      <c r="A319" s="32"/>
      <c r="B319" s="33"/>
      <c r="C319" s="219" t="s">
        <v>670</v>
      </c>
      <c r="D319" s="219" t="s">
        <v>345</v>
      </c>
      <c r="E319" s="220" t="s">
        <v>788</v>
      </c>
      <c r="F319" s="221" t="s">
        <v>789</v>
      </c>
      <c r="G319" s="222" t="s">
        <v>176</v>
      </c>
      <c r="H319" s="223">
        <v>3</v>
      </c>
      <c r="I319" s="224"/>
      <c r="J319" s="225">
        <f t="shared" si="0"/>
        <v>0</v>
      </c>
      <c r="K319" s="221" t="s">
        <v>274</v>
      </c>
      <c r="L319" s="226"/>
      <c r="M319" s="227" t="s">
        <v>1</v>
      </c>
      <c r="N319" s="228" t="s">
        <v>41</v>
      </c>
      <c r="O319" s="69"/>
      <c r="P319" s="196">
        <f t="shared" si="1"/>
        <v>0</v>
      </c>
      <c r="Q319" s="196">
        <v>0.0145</v>
      </c>
      <c r="R319" s="196">
        <f t="shared" si="2"/>
        <v>0.043500000000000004</v>
      </c>
      <c r="S319" s="196">
        <v>0</v>
      </c>
      <c r="T319" s="197">
        <f t="shared" si="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98" t="s">
        <v>440</v>
      </c>
      <c r="AT319" s="198" t="s">
        <v>345</v>
      </c>
      <c r="AU319" s="198" t="s">
        <v>85</v>
      </c>
      <c r="AY319" s="15" t="s">
        <v>166</v>
      </c>
      <c r="BE319" s="199">
        <f t="shared" si="4"/>
        <v>0</v>
      </c>
      <c r="BF319" s="199">
        <f t="shared" si="5"/>
        <v>0</v>
      </c>
      <c r="BG319" s="199">
        <f t="shared" si="6"/>
        <v>0</v>
      </c>
      <c r="BH319" s="199">
        <f t="shared" si="7"/>
        <v>0</v>
      </c>
      <c r="BI319" s="199">
        <f t="shared" si="8"/>
        <v>0</v>
      </c>
      <c r="BJ319" s="15" t="s">
        <v>83</v>
      </c>
      <c r="BK319" s="199">
        <f t="shared" si="9"/>
        <v>0</v>
      </c>
      <c r="BL319" s="15" t="s">
        <v>183</v>
      </c>
      <c r="BM319" s="198" t="s">
        <v>1695</v>
      </c>
    </row>
    <row r="320" spans="1:65" s="2" customFormat="1" ht="24.2" customHeight="1">
      <c r="A320" s="32"/>
      <c r="B320" s="33"/>
      <c r="C320" s="219" t="s">
        <v>675</v>
      </c>
      <c r="D320" s="219" t="s">
        <v>345</v>
      </c>
      <c r="E320" s="220" t="s">
        <v>792</v>
      </c>
      <c r="F320" s="221" t="s">
        <v>793</v>
      </c>
      <c r="G320" s="222" t="s">
        <v>176</v>
      </c>
      <c r="H320" s="223">
        <v>1</v>
      </c>
      <c r="I320" s="224"/>
      <c r="J320" s="225">
        <f t="shared" si="0"/>
        <v>0</v>
      </c>
      <c r="K320" s="221" t="s">
        <v>274</v>
      </c>
      <c r="L320" s="226"/>
      <c r="M320" s="227" t="s">
        <v>1</v>
      </c>
      <c r="N320" s="228" t="s">
        <v>41</v>
      </c>
      <c r="O320" s="69"/>
      <c r="P320" s="196">
        <f t="shared" si="1"/>
        <v>0</v>
      </c>
      <c r="Q320" s="196">
        <v>0.016</v>
      </c>
      <c r="R320" s="196">
        <f t="shared" si="2"/>
        <v>0.016</v>
      </c>
      <c r="S320" s="196">
        <v>0</v>
      </c>
      <c r="T320" s="197">
        <f t="shared" si="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98" t="s">
        <v>440</v>
      </c>
      <c r="AT320" s="198" t="s">
        <v>345</v>
      </c>
      <c r="AU320" s="198" t="s">
        <v>85</v>
      </c>
      <c r="AY320" s="15" t="s">
        <v>166</v>
      </c>
      <c r="BE320" s="199">
        <f t="shared" si="4"/>
        <v>0</v>
      </c>
      <c r="BF320" s="199">
        <f t="shared" si="5"/>
        <v>0</v>
      </c>
      <c r="BG320" s="199">
        <f t="shared" si="6"/>
        <v>0</v>
      </c>
      <c r="BH320" s="199">
        <f t="shared" si="7"/>
        <v>0</v>
      </c>
      <c r="BI320" s="199">
        <f t="shared" si="8"/>
        <v>0</v>
      </c>
      <c r="BJ320" s="15" t="s">
        <v>83</v>
      </c>
      <c r="BK320" s="199">
        <f t="shared" si="9"/>
        <v>0</v>
      </c>
      <c r="BL320" s="15" t="s">
        <v>183</v>
      </c>
      <c r="BM320" s="198" t="s">
        <v>1696</v>
      </c>
    </row>
    <row r="321" spans="1:65" s="2" customFormat="1" ht="24.2" customHeight="1">
      <c r="A321" s="32"/>
      <c r="B321" s="33"/>
      <c r="C321" s="219" t="s">
        <v>680</v>
      </c>
      <c r="D321" s="219" t="s">
        <v>345</v>
      </c>
      <c r="E321" s="220" t="s">
        <v>1248</v>
      </c>
      <c r="F321" s="221" t="s">
        <v>1249</v>
      </c>
      <c r="G321" s="222" t="s">
        <v>176</v>
      </c>
      <c r="H321" s="223">
        <v>5</v>
      </c>
      <c r="I321" s="224"/>
      <c r="J321" s="225">
        <f t="shared" si="0"/>
        <v>0</v>
      </c>
      <c r="K321" s="221" t="s">
        <v>274</v>
      </c>
      <c r="L321" s="226"/>
      <c r="M321" s="227" t="s">
        <v>1</v>
      </c>
      <c r="N321" s="228" t="s">
        <v>41</v>
      </c>
      <c r="O321" s="69"/>
      <c r="P321" s="196">
        <f t="shared" si="1"/>
        <v>0</v>
      </c>
      <c r="Q321" s="196">
        <v>0.02</v>
      </c>
      <c r="R321" s="196">
        <f t="shared" si="2"/>
        <v>0.1</v>
      </c>
      <c r="S321" s="196">
        <v>0</v>
      </c>
      <c r="T321" s="197">
        <f t="shared" si="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98" t="s">
        <v>440</v>
      </c>
      <c r="AT321" s="198" t="s">
        <v>345</v>
      </c>
      <c r="AU321" s="198" t="s">
        <v>85</v>
      </c>
      <c r="AY321" s="15" t="s">
        <v>166</v>
      </c>
      <c r="BE321" s="199">
        <f t="shared" si="4"/>
        <v>0</v>
      </c>
      <c r="BF321" s="199">
        <f t="shared" si="5"/>
        <v>0</v>
      </c>
      <c r="BG321" s="199">
        <f t="shared" si="6"/>
        <v>0</v>
      </c>
      <c r="BH321" s="199">
        <f t="shared" si="7"/>
        <v>0</v>
      </c>
      <c r="BI321" s="199">
        <f t="shared" si="8"/>
        <v>0</v>
      </c>
      <c r="BJ321" s="15" t="s">
        <v>83</v>
      </c>
      <c r="BK321" s="199">
        <f t="shared" si="9"/>
        <v>0</v>
      </c>
      <c r="BL321" s="15" t="s">
        <v>183</v>
      </c>
      <c r="BM321" s="198" t="s">
        <v>1697</v>
      </c>
    </row>
    <row r="322" spans="1:65" s="2" customFormat="1" ht="24.2" customHeight="1">
      <c r="A322" s="32"/>
      <c r="B322" s="33"/>
      <c r="C322" s="187" t="s">
        <v>682</v>
      </c>
      <c r="D322" s="187" t="s">
        <v>167</v>
      </c>
      <c r="E322" s="188" t="s">
        <v>803</v>
      </c>
      <c r="F322" s="189" t="s">
        <v>804</v>
      </c>
      <c r="G322" s="190" t="s">
        <v>176</v>
      </c>
      <c r="H322" s="191">
        <v>4</v>
      </c>
      <c r="I322" s="192"/>
      <c r="J322" s="193">
        <f t="shared" si="0"/>
        <v>0</v>
      </c>
      <c r="K322" s="189" t="s">
        <v>274</v>
      </c>
      <c r="L322" s="37"/>
      <c r="M322" s="194" t="s">
        <v>1</v>
      </c>
      <c r="N322" s="195" t="s">
        <v>41</v>
      </c>
      <c r="O322" s="69"/>
      <c r="P322" s="196">
        <f t="shared" si="1"/>
        <v>0</v>
      </c>
      <c r="Q322" s="196">
        <v>0</v>
      </c>
      <c r="R322" s="196">
        <f t="shared" si="2"/>
        <v>0</v>
      </c>
      <c r="S322" s="196">
        <v>0</v>
      </c>
      <c r="T322" s="197">
        <f t="shared" si="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98" t="s">
        <v>183</v>
      </c>
      <c r="AT322" s="198" t="s">
        <v>167</v>
      </c>
      <c r="AU322" s="198" t="s">
        <v>85</v>
      </c>
      <c r="AY322" s="15" t="s">
        <v>166</v>
      </c>
      <c r="BE322" s="199">
        <f t="shared" si="4"/>
        <v>0</v>
      </c>
      <c r="BF322" s="199">
        <f t="shared" si="5"/>
        <v>0</v>
      </c>
      <c r="BG322" s="199">
        <f t="shared" si="6"/>
        <v>0</v>
      </c>
      <c r="BH322" s="199">
        <f t="shared" si="7"/>
        <v>0</v>
      </c>
      <c r="BI322" s="199">
        <f t="shared" si="8"/>
        <v>0</v>
      </c>
      <c r="BJ322" s="15" t="s">
        <v>83</v>
      </c>
      <c r="BK322" s="199">
        <f t="shared" si="9"/>
        <v>0</v>
      </c>
      <c r="BL322" s="15" t="s">
        <v>183</v>
      </c>
      <c r="BM322" s="198" t="s">
        <v>805</v>
      </c>
    </row>
    <row r="323" spans="1:65" s="2" customFormat="1" ht="33" customHeight="1">
      <c r="A323" s="32"/>
      <c r="B323" s="33"/>
      <c r="C323" s="219" t="s">
        <v>687</v>
      </c>
      <c r="D323" s="219" t="s">
        <v>345</v>
      </c>
      <c r="E323" s="220" t="s">
        <v>811</v>
      </c>
      <c r="F323" s="221" t="s">
        <v>812</v>
      </c>
      <c r="G323" s="222" t="s">
        <v>176</v>
      </c>
      <c r="H323" s="223">
        <v>1</v>
      </c>
      <c r="I323" s="224"/>
      <c r="J323" s="225">
        <f t="shared" si="0"/>
        <v>0</v>
      </c>
      <c r="K323" s="221" t="s">
        <v>274</v>
      </c>
      <c r="L323" s="226"/>
      <c r="M323" s="227" t="s">
        <v>1</v>
      </c>
      <c r="N323" s="228" t="s">
        <v>41</v>
      </c>
      <c r="O323" s="69"/>
      <c r="P323" s="196">
        <f t="shared" si="1"/>
        <v>0</v>
      </c>
      <c r="Q323" s="196">
        <v>0.0195</v>
      </c>
      <c r="R323" s="196">
        <f t="shared" si="2"/>
        <v>0.0195</v>
      </c>
      <c r="S323" s="196">
        <v>0</v>
      </c>
      <c r="T323" s="197">
        <f t="shared" si="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98" t="s">
        <v>440</v>
      </c>
      <c r="AT323" s="198" t="s">
        <v>345</v>
      </c>
      <c r="AU323" s="198" t="s">
        <v>85</v>
      </c>
      <c r="AY323" s="15" t="s">
        <v>166</v>
      </c>
      <c r="BE323" s="199">
        <f t="shared" si="4"/>
        <v>0</v>
      </c>
      <c r="BF323" s="199">
        <f t="shared" si="5"/>
        <v>0</v>
      </c>
      <c r="BG323" s="199">
        <f t="shared" si="6"/>
        <v>0</v>
      </c>
      <c r="BH323" s="199">
        <f t="shared" si="7"/>
        <v>0</v>
      </c>
      <c r="BI323" s="199">
        <f t="shared" si="8"/>
        <v>0</v>
      </c>
      <c r="BJ323" s="15" t="s">
        <v>83</v>
      </c>
      <c r="BK323" s="199">
        <f t="shared" si="9"/>
        <v>0</v>
      </c>
      <c r="BL323" s="15" t="s">
        <v>183</v>
      </c>
      <c r="BM323" s="198" t="s">
        <v>1698</v>
      </c>
    </row>
    <row r="324" spans="1:65" s="2" customFormat="1" ht="33" customHeight="1">
      <c r="A324" s="32"/>
      <c r="B324" s="33"/>
      <c r="C324" s="219" t="s">
        <v>691</v>
      </c>
      <c r="D324" s="219" t="s">
        <v>345</v>
      </c>
      <c r="E324" s="220" t="s">
        <v>1256</v>
      </c>
      <c r="F324" s="221" t="s">
        <v>1257</v>
      </c>
      <c r="G324" s="222" t="s">
        <v>176</v>
      </c>
      <c r="H324" s="223">
        <v>3</v>
      </c>
      <c r="I324" s="224"/>
      <c r="J324" s="225">
        <f t="shared" si="0"/>
        <v>0</v>
      </c>
      <c r="K324" s="221" t="s">
        <v>274</v>
      </c>
      <c r="L324" s="226"/>
      <c r="M324" s="227" t="s">
        <v>1</v>
      </c>
      <c r="N324" s="228" t="s">
        <v>41</v>
      </c>
      <c r="O324" s="69"/>
      <c r="P324" s="196">
        <f t="shared" si="1"/>
        <v>0</v>
      </c>
      <c r="Q324" s="196">
        <v>0.043</v>
      </c>
      <c r="R324" s="196">
        <f t="shared" si="2"/>
        <v>0.129</v>
      </c>
      <c r="S324" s="196">
        <v>0</v>
      </c>
      <c r="T324" s="197">
        <f t="shared" si="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98" t="s">
        <v>440</v>
      </c>
      <c r="AT324" s="198" t="s">
        <v>345</v>
      </c>
      <c r="AU324" s="198" t="s">
        <v>85</v>
      </c>
      <c r="AY324" s="15" t="s">
        <v>166</v>
      </c>
      <c r="BE324" s="199">
        <f t="shared" si="4"/>
        <v>0</v>
      </c>
      <c r="BF324" s="199">
        <f t="shared" si="5"/>
        <v>0</v>
      </c>
      <c r="BG324" s="199">
        <f t="shared" si="6"/>
        <v>0</v>
      </c>
      <c r="BH324" s="199">
        <f t="shared" si="7"/>
        <v>0</v>
      </c>
      <c r="BI324" s="199">
        <f t="shared" si="8"/>
        <v>0</v>
      </c>
      <c r="BJ324" s="15" t="s">
        <v>83</v>
      </c>
      <c r="BK324" s="199">
        <f t="shared" si="9"/>
        <v>0</v>
      </c>
      <c r="BL324" s="15" t="s">
        <v>183</v>
      </c>
      <c r="BM324" s="198" t="s">
        <v>1699</v>
      </c>
    </row>
    <row r="325" spans="1:65" s="2" customFormat="1" ht="24.2" customHeight="1">
      <c r="A325" s="32"/>
      <c r="B325" s="33"/>
      <c r="C325" s="187" t="s">
        <v>694</v>
      </c>
      <c r="D325" s="187" t="s">
        <v>167</v>
      </c>
      <c r="E325" s="188" t="s">
        <v>823</v>
      </c>
      <c r="F325" s="189" t="s">
        <v>824</v>
      </c>
      <c r="G325" s="190" t="s">
        <v>176</v>
      </c>
      <c r="H325" s="191">
        <v>4</v>
      </c>
      <c r="I325" s="192"/>
      <c r="J325" s="193">
        <f t="shared" si="0"/>
        <v>0</v>
      </c>
      <c r="K325" s="189" t="s">
        <v>274</v>
      </c>
      <c r="L325" s="37"/>
      <c r="M325" s="194" t="s">
        <v>1</v>
      </c>
      <c r="N325" s="195" t="s">
        <v>41</v>
      </c>
      <c r="O325" s="69"/>
      <c r="P325" s="196">
        <f t="shared" si="1"/>
        <v>0</v>
      </c>
      <c r="Q325" s="196">
        <v>0</v>
      </c>
      <c r="R325" s="196">
        <f t="shared" si="2"/>
        <v>0</v>
      </c>
      <c r="S325" s="196">
        <v>0</v>
      </c>
      <c r="T325" s="197">
        <f t="shared" si="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98" t="s">
        <v>183</v>
      </c>
      <c r="AT325" s="198" t="s">
        <v>167</v>
      </c>
      <c r="AU325" s="198" t="s">
        <v>85</v>
      </c>
      <c r="AY325" s="15" t="s">
        <v>166</v>
      </c>
      <c r="BE325" s="199">
        <f t="shared" si="4"/>
        <v>0</v>
      </c>
      <c r="BF325" s="199">
        <f t="shared" si="5"/>
        <v>0</v>
      </c>
      <c r="BG325" s="199">
        <f t="shared" si="6"/>
        <v>0</v>
      </c>
      <c r="BH325" s="199">
        <f t="shared" si="7"/>
        <v>0</v>
      </c>
      <c r="BI325" s="199">
        <f t="shared" si="8"/>
        <v>0</v>
      </c>
      <c r="BJ325" s="15" t="s">
        <v>83</v>
      </c>
      <c r="BK325" s="199">
        <f t="shared" si="9"/>
        <v>0</v>
      </c>
      <c r="BL325" s="15" t="s">
        <v>183</v>
      </c>
      <c r="BM325" s="198" t="s">
        <v>1486</v>
      </c>
    </row>
    <row r="326" spans="1:65" s="2" customFormat="1" ht="16.5" customHeight="1">
      <c r="A326" s="32"/>
      <c r="B326" s="33"/>
      <c r="C326" s="219" t="s">
        <v>701</v>
      </c>
      <c r="D326" s="219" t="s">
        <v>345</v>
      </c>
      <c r="E326" s="220" t="s">
        <v>827</v>
      </c>
      <c r="F326" s="221" t="s">
        <v>828</v>
      </c>
      <c r="G326" s="222" t="s">
        <v>176</v>
      </c>
      <c r="H326" s="223">
        <v>4</v>
      </c>
      <c r="I326" s="224"/>
      <c r="J326" s="225">
        <f t="shared" si="0"/>
        <v>0</v>
      </c>
      <c r="K326" s="221" t="s">
        <v>1</v>
      </c>
      <c r="L326" s="226"/>
      <c r="M326" s="227" t="s">
        <v>1</v>
      </c>
      <c r="N326" s="228" t="s">
        <v>41</v>
      </c>
      <c r="O326" s="69"/>
      <c r="P326" s="196">
        <f t="shared" si="1"/>
        <v>0</v>
      </c>
      <c r="Q326" s="196">
        <v>0.0024</v>
      </c>
      <c r="R326" s="196">
        <f t="shared" si="2"/>
        <v>0.0096</v>
      </c>
      <c r="S326" s="196">
        <v>0</v>
      </c>
      <c r="T326" s="197">
        <f t="shared" si="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98" t="s">
        <v>440</v>
      </c>
      <c r="AT326" s="198" t="s">
        <v>345</v>
      </c>
      <c r="AU326" s="198" t="s">
        <v>85</v>
      </c>
      <c r="AY326" s="15" t="s">
        <v>166</v>
      </c>
      <c r="BE326" s="199">
        <f t="shared" si="4"/>
        <v>0</v>
      </c>
      <c r="BF326" s="199">
        <f t="shared" si="5"/>
        <v>0</v>
      </c>
      <c r="BG326" s="199">
        <f t="shared" si="6"/>
        <v>0</v>
      </c>
      <c r="BH326" s="199">
        <f t="shared" si="7"/>
        <v>0</v>
      </c>
      <c r="BI326" s="199">
        <f t="shared" si="8"/>
        <v>0</v>
      </c>
      <c r="BJ326" s="15" t="s">
        <v>83</v>
      </c>
      <c r="BK326" s="199">
        <f t="shared" si="9"/>
        <v>0</v>
      </c>
      <c r="BL326" s="15" t="s">
        <v>183</v>
      </c>
      <c r="BM326" s="198" t="s">
        <v>1487</v>
      </c>
    </row>
    <row r="327" spans="1:65" s="2" customFormat="1" ht="16.5" customHeight="1">
      <c r="A327" s="32"/>
      <c r="B327" s="33"/>
      <c r="C327" s="187" t="s">
        <v>705</v>
      </c>
      <c r="D327" s="187" t="s">
        <v>167</v>
      </c>
      <c r="E327" s="188" t="s">
        <v>831</v>
      </c>
      <c r="F327" s="189" t="s">
        <v>832</v>
      </c>
      <c r="G327" s="190" t="s">
        <v>176</v>
      </c>
      <c r="H327" s="191">
        <v>4</v>
      </c>
      <c r="I327" s="192"/>
      <c r="J327" s="193">
        <f t="shared" si="0"/>
        <v>0</v>
      </c>
      <c r="K327" s="189" t="s">
        <v>274</v>
      </c>
      <c r="L327" s="37"/>
      <c r="M327" s="194" t="s">
        <v>1</v>
      </c>
      <c r="N327" s="195" t="s">
        <v>41</v>
      </c>
      <c r="O327" s="69"/>
      <c r="P327" s="196">
        <f t="shared" si="1"/>
        <v>0</v>
      </c>
      <c r="Q327" s="196">
        <v>0</v>
      </c>
      <c r="R327" s="196">
        <f t="shared" si="2"/>
        <v>0</v>
      </c>
      <c r="S327" s="196">
        <v>0</v>
      </c>
      <c r="T327" s="197">
        <f t="shared" si="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98" t="s">
        <v>183</v>
      </c>
      <c r="AT327" s="198" t="s">
        <v>167</v>
      </c>
      <c r="AU327" s="198" t="s">
        <v>85</v>
      </c>
      <c r="AY327" s="15" t="s">
        <v>166</v>
      </c>
      <c r="BE327" s="199">
        <f t="shared" si="4"/>
        <v>0</v>
      </c>
      <c r="BF327" s="199">
        <f t="shared" si="5"/>
        <v>0</v>
      </c>
      <c r="BG327" s="199">
        <f t="shared" si="6"/>
        <v>0</v>
      </c>
      <c r="BH327" s="199">
        <f t="shared" si="7"/>
        <v>0</v>
      </c>
      <c r="BI327" s="199">
        <f t="shared" si="8"/>
        <v>0</v>
      </c>
      <c r="BJ327" s="15" t="s">
        <v>83</v>
      </c>
      <c r="BK327" s="199">
        <f t="shared" si="9"/>
        <v>0</v>
      </c>
      <c r="BL327" s="15" t="s">
        <v>183</v>
      </c>
      <c r="BM327" s="198" t="s">
        <v>833</v>
      </c>
    </row>
    <row r="328" spans="1:65" s="2" customFormat="1" ht="16.5" customHeight="1">
      <c r="A328" s="32"/>
      <c r="B328" s="33"/>
      <c r="C328" s="219" t="s">
        <v>710</v>
      </c>
      <c r="D328" s="219" t="s">
        <v>345</v>
      </c>
      <c r="E328" s="220" t="s">
        <v>835</v>
      </c>
      <c r="F328" s="221" t="s">
        <v>836</v>
      </c>
      <c r="G328" s="222" t="s">
        <v>176</v>
      </c>
      <c r="H328" s="223">
        <v>4</v>
      </c>
      <c r="I328" s="224"/>
      <c r="J328" s="225">
        <f t="shared" si="0"/>
        <v>0</v>
      </c>
      <c r="K328" s="221" t="s">
        <v>1</v>
      </c>
      <c r="L328" s="226"/>
      <c r="M328" s="227" t="s">
        <v>1</v>
      </c>
      <c r="N328" s="228" t="s">
        <v>41</v>
      </c>
      <c r="O328" s="69"/>
      <c r="P328" s="196">
        <f t="shared" si="1"/>
        <v>0</v>
      </c>
      <c r="Q328" s="196">
        <v>0</v>
      </c>
      <c r="R328" s="196">
        <f t="shared" si="2"/>
        <v>0</v>
      </c>
      <c r="S328" s="196">
        <v>0</v>
      </c>
      <c r="T328" s="197">
        <f t="shared" si="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98" t="s">
        <v>440</v>
      </c>
      <c r="AT328" s="198" t="s">
        <v>345</v>
      </c>
      <c r="AU328" s="198" t="s">
        <v>85</v>
      </c>
      <c r="AY328" s="15" t="s">
        <v>166</v>
      </c>
      <c r="BE328" s="199">
        <f t="shared" si="4"/>
        <v>0</v>
      </c>
      <c r="BF328" s="199">
        <f t="shared" si="5"/>
        <v>0</v>
      </c>
      <c r="BG328" s="199">
        <f t="shared" si="6"/>
        <v>0</v>
      </c>
      <c r="BH328" s="199">
        <f t="shared" si="7"/>
        <v>0</v>
      </c>
      <c r="BI328" s="199">
        <f t="shared" si="8"/>
        <v>0</v>
      </c>
      <c r="BJ328" s="15" t="s">
        <v>83</v>
      </c>
      <c r="BK328" s="199">
        <f t="shared" si="9"/>
        <v>0</v>
      </c>
      <c r="BL328" s="15" t="s">
        <v>183</v>
      </c>
      <c r="BM328" s="198" t="s">
        <v>837</v>
      </c>
    </row>
    <row r="329" spans="1:65" s="2" customFormat="1" ht="21.75" customHeight="1">
      <c r="A329" s="32"/>
      <c r="B329" s="33"/>
      <c r="C329" s="187" t="s">
        <v>714</v>
      </c>
      <c r="D329" s="187" t="s">
        <v>167</v>
      </c>
      <c r="E329" s="188" t="s">
        <v>839</v>
      </c>
      <c r="F329" s="189" t="s">
        <v>840</v>
      </c>
      <c r="G329" s="190" t="s">
        <v>176</v>
      </c>
      <c r="H329" s="191">
        <v>13</v>
      </c>
      <c r="I329" s="192"/>
      <c r="J329" s="193">
        <f t="shared" si="0"/>
        <v>0</v>
      </c>
      <c r="K329" s="189" t="s">
        <v>274</v>
      </c>
      <c r="L329" s="37"/>
      <c r="M329" s="194" t="s">
        <v>1</v>
      </c>
      <c r="N329" s="195" t="s">
        <v>41</v>
      </c>
      <c r="O329" s="69"/>
      <c r="P329" s="196">
        <f t="shared" si="1"/>
        <v>0</v>
      </c>
      <c r="Q329" s="196">
        <v>0</v>
      </c>
      <c r="R329" s="196">
        <f t="shared" si="2"/>
        <v>0</v>
      </c>
      <c r="S329" s="196">
        <v>0</v>
      </c>
      <c r="T329" s="197">
        <f t="shared" si="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98" t="s">
        <v>183</v>
      </c>
      <c r="AT329" s="198" t="s">
        <v>167</v>
      </c>
      <c r="AU329" s="198" t="s">
        <v>85</v>
      </c>
      <c r="AY329" s="15" t="s">
        <v>166</v>
      </c>
      <c r="BE329" s="199">
        <f t="shared" si="4"/>
        <v>0</v>
      </c>
      <c r="BF329" s="199">
        <f t="shared" si="5"/>
        <v>0</v>
      </c>
      <c r="BG329" s="199">
        <f t="shared" si="6"/>
        <v>0</v>
      </c>
      <c r="BH329" s="199">
        <f t="shared" si="7"/>
        <v>0</v>
      </c>
      <c r="BI329" s="199">
        <f t="shared" si="8"/>
        <v>0</v>
      </c>
      <c r="BJ329" s="15" t="s">
        <v>83</v>
      </c>
      <c r="BK329" s="199">
        <f t="shared" si="9"/>
        <v>0</v>
      </c>
      <c r="BL329" s="15" t="s">
        <v>183</v>
      </c>
      <c r="BM329" s="198" t="s">
        <v>841</v>
      </c>
    </row>
    <row r="330" spans="1:65" s="2" customFormat="1" ht="16.5" customHeight="1">
      <c r="A330" s="32"/>
      <c r="B330" s="33"/>
      <c r="C330" s="219" t="s">
        <v>719</v>
      </c>
      <c r="D330" s="219" t="s">
        <v>345</v>
      </c>
      <c r="E330" s="220" t="s">
        <v>842</v>
      </c>
      <c r="F330" s="221" t="s">
        <v>843</v>
      </c>
      <c r="G330" s="222" t="s">
        <v>176</v>
      </c>
      <c r="H330" s="223">
        <v>13</v>
      </c>
      <c r="I330" s="224"/>
      <c r="J330" s="225">
        <f t="shared" si="0"/>
        <v>0</v>
      </c>
      <c r="K330" s="221" t="s">
        <v>1</v>
      </c>
      <c r="L330" s="226"/>
      <c r="M330" s="227" t="s">
        <v>1</v>
      </c>
      <c r="N330" s="228" t="s">
        <v>41</v>
      </c>
      <c r="O330" s="69"/>
      <c r="P330" s="196">
        <f t="shared" si="1"/>
        <v>0</v>
      </c>
      <c r="Q330" s="196">
        <v>0</v>
      </c>
      <c r="R330" s="196">
        <f t="shared" si="2"/>
        <v>0</v>
      </c>
      <c r="S330" s="196">
        <v>0</v>
      </c>
      <c r="T330" s="197">
        <f t="shared" si="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98" t="s">
        <v>440</v>
      </c>
      <c r="AT330" s="198" t="s">
        <v>345</v>
      </c>
      <c r="AU330" s="198" t="s">
        <v>85</v>
      </c>
      <c r="AY330" s="15" t="s">
        <v>166</v>
      </c>
      <c r="BE330" s="199">
        <f t="shared" si="4"/>
        <v>0</v>
      </c>
      <c r="BF330" s="199">
        <f t="shared" si="5"/>
        <v>0</v>
      </c>
      <c r="BG330" s="199">
        <f t="shared" si="6"/>
        <v>0</v>
      </c>
      <c r="BH330" s="199">
        <f t="shared" si="7"/>
        <v>0</v>
      </c>
      <c r="BI330" s="199">
        <f t="shared" si="8"/>
        <v>0</v>
      </c>
      <c r="BJ330" s="15" t="s">
        <v>83</v>
      </c>
      <c r="BK330" s="199">
        <f t="shared" si="9"/>
        <v>0</v>
      </c>
      <c r="BL330" s="15" t="s">
        <v>183</v>
      </c>
      <c r="BM330" s="198" t="s">
        <v>844</v>
      </c>
    </row>
    <row r="331" spans="1:65" s="2" customFormat="1" ht="21.75" customHeight="1">
      <c r="A331" s="32"/>
      <c r="B331" s="33"/>
      <c r="C331" s="187" t="s">
        <v>723</v>
      </c>
      <c r="D331" s="187" t="s">
        <v>167</v>
      </c>
      <c r="E331" s="188" t="s">
        <v>1700</v>
      </c>
      <c r="F331" s="189" t="s">
        <v>1701</v>
      </c>
      <c r="G331" s="190" t="s">
        <v>176</v>
      </c>
      <c r="H331" s="191">
        <v>4</v>
      </c>
      <c r="I331" s="192"/>
      <c r="J331" s="193">
        <f t="shared" si="0"/>
        <v>0</v>
      </c>
      <c r="K331" s="189" t="s">
        <v>274</v>
      </c>
      <c r="L331" s="37"/>
      <c r="M331" s="194" t="s">
        <v>1</v>
      </c>
      <c r="N331" s="195" t="s">
        <v>41</v>
      </c>
      <c r="O331" s="69"/>
      <c r="P331" s="196">
        <f t="shared" si="1"/>
        <v>0</v>
      </c>
      <c r="Q331" s="196">
        <v>0.00026</v>
      </c>
      <c r="R331" s="196">
        <f t="shared" si="2"/>
        <v>0.00104</v>
      </c>
      <c r="S331" s="196">
        <v>0</v>
      </c>
      <c r="T331" s="197">
        <f t="shared" si="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98" t="s">
        <v>183</v>
      </c>
      <c r="AT331" s="198" t="s">
        <v>167</v>
      </c>
      <c r="AU331" s="198" t="s">
        <v>85</v>
      </c>
      <c r="AY331" s="15" t="s">
        <v>166</v>
      </c>
      <c r="BE331" s="199">
        <f t="shared" si="4"/>
        <v>0</v>
      </c>
      <c r="BF331" s="199">
        <f t="shared" si="5"/>
        <v>0</v>
      </c>
      <c r="BG331" s="199">
        <f t="shared" si="6"/>
        <v>0</v>
      </c>
      <c r="BH331" s="199">
        <f t="shared" si="7"/>
        <v>0</v>
      </c>
      <c r="BI331" s="199">
        <f t="shared" si="8"/>
        <v>0</v>
      </c>
      <c r="BJ331" s="15" t="s">
        <v>83</v>
      </c>
      <c r="BK331" s="199">
        <f t="shared" si="9"/>
        <v>0</v>
      </c>
      <c r="BL331" s="15" t="s">
        <v>183</v>
      </c>
      <c r="BM331" s="198" t="s">
        <v>1702</v>
      </c>
    </row>
    <row r="332" spans="1:65" s="2" customFormat="1" ht="24.2" customHeight="1">
      <c r="A332" s="32"/>
      <c r="B332" s="33"/>
      <c r="C332" s="219" t="s">
        <v>728</v>
      </c>
      <c r="D332" s="219" t="s">
        <v>345</v>
      </c>
      <c r="E332" s="220" t="s">
        <v>1703</v>
      </c>
      <c r="F332" s="221" t="s">
        <v>1704</v>
      </c>
      <c r="G332" s="222" t="s">
        <v>176</v>
      </c>
      <c r="H332" s="223">
        <v>4</v>
      </c>
      <c r="I332" s="224"/>
      <c r="J332" s="225">
        <f t="shared" si="0"/>
        <v>0</v>
      </c>
      <c r="K332" s="221" t="s">
        <v>274</v>
      </c>
      <c r="L332" s="226"/>
      <c r="M332" s="227" t="s">
        <v>1</v>
      </c>
      <c r="N332" s="228" t="s">
        <v>41</v>
      </c>
      <c r="O332" s="69"/>
      <c r="P332" s="196">
        <f t="shared" si="1"/>
        <v>0</v>
      </c>
      <c r="Q332" s="196">
        <v>0.0355</v>
      </c>
      <c r="R332" s="196">
        <f t="shared" si="2"/>
        <v>0.142</v>
      </c>
      <c r="S332" s="196">
        <v>0</v>
      </c>
      <c r="T332" s="197">
        <f t="shared" si="3"/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98" t="s">
        <v>440</v>
      </c>
      <c r="AT332" s="198" t="s">
        <v>345</v>
      </c>
      <c r="AU332" s="198" t="s">
        <v>85</v>
      </c>
      <c r="AY332" s="15" t="s">
        <v>166</v>
      </c>
      <c r="BE332" s="199">
        <f t="shared" si="4"/>
        <v>0</v>
      </c>
      <c r="BF332" s="199">
        <f t="shared" si="5"/>
        <v>0</v>
      </c>
      <c r="BG332" s="199">
        <f t="shared" si="6"/>
        <v>0</v>
      </c>
      <c r="BH332" s="199">
        <f t="shared" si="7"/>
        <v>0</v>
      </c>
      <c r="BI332" s="199">
        <f t="shared" si="8"/>
        <v>0</v>
      </c>
      <c r="BJ332" s="15" t="s">
        <v>83</v>
      </c>
      <c r="BK332" s="199">
        <f t="shared" si="9"/>
        <v>0</v>
      </c>
      <c r="BL332" s="15" t="s">
        <v>183</v>
      </c>
      <c r="BM332" s="198" t="s">
        <v>1705</v>
      </c>
    </row>
    <row r="333" spans="1:65" s="2" customFormat="1" ht="24.2" customHeight="1">
      <c r="A333" s="32"/>
      <c r="B333" s="33"/>
      <c r="C333" s="187" t="s">
        <v>734</v>
      </c>
      <c r="D333" s="187" t="s">
        <v>167</v>
      </c>
      <c r="E333" s="188" t="s">
        <v>846</v>
      </c>
      <c r="F333" s="189" t="s">
        <v>847</v>
      </c>
      <c r="G333" s="190" t="s">
        <v>176</v>
      </c>
      <c r="H333" s="191">
        <v>8</v>
      </c>
      <c r="I333" s="192"/>
      <c r="J333" s="193">
        <f t="shared" si="0"/>
        <v>0</v>
      </c>
      <c r="K333" s="189" t="s">
        <v>274</v>
      </c>
      <c r="L333" s="37"/>
      <c r="M333" s="194" t="s">
        <v>1</v>
      </c>
      <c r="N333" s="195" t="s">
        <v>41</v>
      </c>
      <c r="O333" s="69"/>
      <c r="P333" s="196">
        <f t="shared" si="1"/>
        <v>0</v>
      </c>
      <c r="Q333" s="196">
        <v>0.00047</v>
      </c>
      <c r="R333" s="196">
        <f t="shared" si="2"/>
        <v>0.00376</v>
      </c>
      <c r="S333" s="196">
        <v>0</v>
      </c>
      <c r="T333" s="197">
        <f t="shared" si="3"/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98" t="s">
        <v>183</v>
      </c>
      <c r="AT333" s="198" t="s">
        <v>167</v>
      </c>
      <c r="AU333" s="198" t="s">
        <v>85</v>
      </c>
      <c r="AY333" s="15" t="s">
        <v>166</v>
      </c>
      <c r="BE333" s="199">
        <f t="shared" si="4"/>
        <v>0</v>
      </c>
      <c r="BF333" s="199">
        <f t="shared" si="5"/>
        <v>0</v>
      </c>
      <c r="BG333" s="199">
        <f t="shared" si="6"/>
        <v>0</v>
      </c>
      <c r="BH333" s="199">
        <f t="shared" si="7"/>
        <v>0</v>
      </c>
      <c r="BI333" s="199">
        <f t="shared" si="8"/>
        <v>0</v>
      </c>
      <c r="BJ333" s="15" t="s">
        <v>83</v>
      </c>
      <c r="BK333" s="199">
        <f t="shared" si="9"/>
        <v>0</v>
      </c>
      <c r="BL333" s="15" t="s">
        <v>183</v>
      </c>
      <c r="BM333" s="198" t="s">
        <v>848</v>
      </c>
    </row>
    <row r="334" spans="1:65" s="2" customFormat="1" ht="37.9" customHeight="1">
      <c r="A334" s="32"/>
      <c r="B334" s="33"/>
      <c r="C334" s="219" t="s">
        <v>738</v>
      </c>
      <c r="D334" s="219" t="s">
        <v>345</v>
      </c>
      <c r="E334" s="220" t="s">
        <v>850</v>
      </c>
      <c r="F334" s="221" t="s">
        <v>851</v>
      </c>
      <c r="G334" s="222" t="s">
        <v>176</v>
      </c>
      <c r="H334" s="223">
        <v>8</v>
      </c>
      <c r="I334" s="224"/>
      <c r="J334" s="225">
        <f t="shared" si="0"/>
        <v>0</v>
      </c>
      <c r="K334" s="221" t="s">
        <v>274</v>
      </c>
      <c r="L334" s="226"/>
      <c r="M334" s="227" t="s">
        <v>1</v>
      </c>
      <c r="N334" s="228" t="s">
        <v>41</v>
      </c>
      <c r="O334" s="69"/>
      <c r="P334" s="196">
        <f t="shared" si="1"/>
        <v>0</v>
      </c>
      <c r="Q334" s="196">
        <v>0.016</v>
      </c>
      <c r="R334" s="196">
        <f t="shared" si="2"/>
        <v>0.128</v>
      </c>
      <c r="S334" s="196">
        <v>0</v>
      </c>
      <c r="T334" s="197">
        <f t="shared" si="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98" t="s">
        <v>440</v>
      </c>
      <c r="AT334" s="198" t="s">
        <v>345</v>
      </c>
      <c r="AU334" s="198" t="s">
        <v>85</v>
      </c>
      <c r="AY334" s="15" t="s">
        <v>166</v>
      </c>
      <c r="BE334" s="199">
        <f t="shared" si="4"/>
        <v>0</v>
      </c>
      <c r="BF334" s="199">
        <f t="shared" si="5"/>
        <v>0</v>
      </c>
      <c r="BG334" s="199">
        <f t="shared" si="6"/>
        <v>0</v>
      </c>
      <c r="BH334" s="199">
        <f t="shared" si="7"/>
        <v>0</v>
      </c>
      <c r="BI334" s="199">
        <f t="shared" si="8"/>
        <v>0</v>
      </c>
      <c r="BJ334" s="15" t="s">
        <v>83</v>
      </c>
      <c r="BK334" s="199">
        <f t="shared" si="9"/>
        <v>0</v>
      </c>
      <c r="BL334" s="15" t="s">
        <v>183</v>
      </c>
      <c r="BM334" s="198" t="s">
        <v>852</v>
      </c>
    </row>
    <row r="335" spans="1:65" s="2" customFormat="1" ht="24.2" customHeight="1">
      <c r="A335" s="32"/>
      <c r="B335" s="33"/>
      <c r="C335" s="187" t="s">
        <v>744</v>
      </c>
      <c r="D335" s="187" t="s">
        <v>167</v>
      </c>
      <c r="E335" s="188" t="s">
        <v>1273</v>
      </c>
      <c r="F335" s="189" t="s">
        <v>1274</v>
      </c>
      <c r="G335" s="190" t="s">
        <v>176</v>
      </c>
      <c r="H335" s="191">
        <v>1</v>
      </c>
      <c r="I335" s="192"/>
      <c r="J335" s="193">
        <f t="shared" si="0"/>
        <v>0</v>
      </c>
      <c r="K335" s="189" t="s">
        <v>274</v>
      </c>
      <c r="L335" s="37"/>
      <c r="M335" s="194" t="s">
        <v>1</v>
      </c>
      <c r="N335" s="195" t="s">
        <v>41</v>
      </c>
      <c r="O335" s="69"/>
      <c r="P335" s="196">
        <f t="shared" si="1"/>
        <v>0</v>
      </c>
      <c r="Q335" s="196">
        <v>0.00048</v>
      </c>
      <c r="R335" s="196">
        <f t="shared" si="2"/>
        <v>0.00048</v>
      </c>
      <c r="S335" s="196">
        <v>0</v>
      </c>
      <c r="T335" s="197">
        <f t="shared" si="3"/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98" t="s">
        <v>183</v>
      </c>
      <c r="AT335" s="198" t="s">
        <v>167</v>
      </c>
      <c r="AU335" s="198" t="s">
        <v>85</v>
      </c>
      <c r="AY335" s="15" t="s">
        <v>166</v>
      </c>
      <c r="BE335" s="199">
        <f t="shared" si="4"/>
        <v>0</v>
      </c>
      <c r="BF335" s="199">
        <f t="shared" si="5"/>
        <v>0</v>
      </c>
      <c r="BG335" s="199">
        <f t="shared" si="6"/>
        <v>0</v>
      </c>
      <c r="BH335" s="199">
        <f t="shared" si="7"/>
        <v>0</v>
      </c>
      <c r="BI335" s="199">
        <f t="shared" si="8"/>
        <v>0</v>
      </c>
      <c r="BJ335" s="15" t="s">
        <v>83</v>
      </c>
      <c r="BK335" s="199">
        <f t="shared" si="9"/>
        <v>0</v>
      </c>
      <c r="BL335" s="15" t="s">
        <v>183</v>
      </c>
      <c r="BM335" s="198" t="s">
        <v>1275</v>
      </c>
    </row>
    <row r="336" spans="1:65" s="2" customFormat="1" ht="37.9" customHeight="1">
      <c r="A336" s="32"/>
      <c r="B336" s="33"/>
      <c r="C336" s="219" t="s">
        <v>749</v>
      </c>
      <c r="D336" s="219" t="s">
        <v>345</v>
      </c>
      <c r="E336" s="220" t="s">
        <v>1276</v>
      </c>
      <c r="F336" s="221" t="s">
        <v>1277</v>
      </c>
      <c r="G336" s="222" t="s">
        <v>176</v>
      </c>
      <c r="H336" s="223">
        <v>1</v>
      </c>
      <c r="I336" s="224"/>
      <c r="J336" s="225">
        <f t="shared" si="0"/>
        <v>0</v>
      </c>
      <c r="K336" s="221" t="s">
        <v>274</v>
      </c>
      <c r="L336" s="226"/>
      <c r="M336" s="227" t="s">
        <v>1</v>
      </c>
      <c r="N336" s="228" t="s">
        <v>41</v>
      </c>
      <c r="O336" s="69"/>
      <c r="P336" s="196">
        <f t="shared" si="1"/>
        <v>0</v>
      </c>
      <c r="Q336" s="196">
        <v>0.026</v>
      </c>
      <c r="R336" s="196">
        <f t="shared" si="2"/>
        <v>0.026</v>
      </c>
      <c r="S336" s="196">
        <v>0</v>
      </c>
      <c r="T336" s="197">
        <f t="shared" si="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98" t="s">
        <v>440</v>
      </c>
      <c r="AT336" s="198" t="s">
        <v>345</v>
      </c>
      <c r="AU336" s="198" t="s">
        <v>85</v>
      </c>
      <c r="AY336" s="15" t="s">
        <v>166</v>
      </c>
      <c r="BE336" s="199">
        <f t="shared" si="4"/>
        <v>0</v>
      </c>
      <c r="BF336" s="199">
        <f t="shared" si="5"/>
        <v>0</v>
      </c>
      <c r="BG336" s="199">
        <f t="shared" si="6"/>
        <v>0</v>
      </c>
      <c r="BH336" s="199">
        <f t="shared" si="7"/>
        <v>0</v>
      </c>
      <c r="BI336" s="199">
        <f t="shared" si="8"/>
        <v>0</v>
      </c>
      <c r="BJ336" s="15" t="s">
        <v>83</v>
      </c>
      <c r="BK336" s="199">
        <f t="shared" si="9"/>
        <v>0</v>
      </c>
      <c r="BL336" s="15" t="s">
        <v>183</v>
      </c>
      <c r="BM336" s="198" t="s">
        <v>1278</v>
      </c>
    </row>
    <row r="337" spans="1:65" s="2" customFormat="1" ht="24.2" customHeight="1">
      <c r="A337" s="32"/>
      <c r="B337" s="33"/>
      <c r="C337" s="187" t="s">
        <v>753</v>
      </c>
      <c r="D337" s="187" t="s">
        <v>167</v>
      </c>
      <c r="E337" s="188" t="s">
        <v>862</v>
      </c>
      <c r="F337" s="189" t="s">
        <v>863</v>
      </c>
      <c r="G337" s="190" t="s">
        <v>176</v>
      </c>
      <c r="H337" s="191">
        <v>2</v>
      </c>
      <c r="I337" s="192"/>
      <c r="J337" s="193">
        <f t="shared" si="0"/>
        <v>0</v>
      </c>
      <c r="K337" s="189" t="s">
        <v>274</v>
      </c>
      <c r="L337" s="37"/>
      <c r="M337" s="194" t="s">
        <v>1</v>
      </c>
      <c r="N337" s="195" t="s">
        <v>41</v>
      </c>
      <c r="O337" s="69"/>
      <c r="P337" s="196">
        <f t="shared" si="1"/>
        <v>0</v>
      </c>
      <c r="Q337" s="196">
        <v>0.0004</v>
      </c>
      <c r="R337" s="196">
        <f t="shared" si="2"/>
        <v>0.0008</v>
      </c>
      <c r="S337" s="196">
        <v>0</v>
      </c>
      <c r="T337" s="197">
        <f t="shared" si="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98" t="s">
        <v>183</v>
      </c>
      <c r="AT337" s="198" t="s">
        <v>167</v>
      </c>
      <c r="AU337" s="198" t="s">
        <v>85</v>
      </c>
      <c r="AY337" s="15" t="s">
        <v>166</v>
      </c>
      <c r="BE337" s="199">
        <f t="shared" si="4"/>
        <v>0</v>
      </c>
      <c r="BF337" s="199">
        <f t="shared" si="5"/>
        <v>0</v>
      </c>
      <c r="BG337" s="199">
        <f t="shared" si="6"/>
        <v>0</v>
      </c>
      <c r="BH337" s="199">
        <f t="shared" si="7"/>
        <v>0</v>
      </c>
      <c r="BI337" s="199">
        <f t="shared" si="8"/>
        <v>0</v>
      </c>
      <c r="BJ337" s="15" t="s">
        <v>83</v>
      </c>
      <c r="BK337" s="199">
        <f t="shared" si="9"/>
        <v>0</v>
      </c>
      <c r="BL337" s="15" t="s">
        <v>183</v>
      </c>
      <c r="BM337" s="198" t="s">
        <v>864</v>
      </c>
    </row>
    <row r="338" spans="1:65" s="2" customFormat="1" ht="37.9" customHeight="1">
      <c r="A338" s="32"/>
      <c r="B338" s="33"/>
      <c r="C338" s="219" t="s">
        <v>757</v>
      </c>
      <c r="D338" s="219" t="s">
        <v>345</v>
      </c>
      <c r="E338" s="220" t="s">
        <v>866</v>
      </c>
      <c r="F338" s="221" t="s">
        <v>867</v>
      </c>
      <c r="G338" s="222" t="s">
        <v>176</v>
      </c>
      <c r="H338" s="223">
        <v>2</v>
      </c>
      <c r="I338" s="224"/>
      <c r="J338" s="225">
        <f t="shared" si="0"/>
        <v>0</v>
      </c>
      <c r="K338" s="221" t="s">
        <v>274</v>
      </c>
      <c r="L338" s="226"/>
      <c r="M338" s="227" t="s">
        <v>1</v>
      </c>
      <c r="N338" s="228" t="s">
        <v>41</v>
      </c>
      <c r="O338" s="69"/>
      <c r="P338" s="196">
        <f t="shared" si="1"/>
        <v>0</v>
      </c>
      <c r="Q338" s="196">
        <v>0.016</v>
      </c>
      <c r="R338" s="196">
        <f t="shared" si="2"/>
        <v>0.032</v>
      </c>
      <c r="S338" s="196">
        <v>0</v>
      </c>
      <c r="T338" s="197">
        <f t="shared" si="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98" t="s">
        <v>440</v>
      </c>
      <c r="AT338" s="198" t="s">
        <v>345</v>
      </c>
      <c r="AU338" s="198" t="s">
        <v>85</v>
      </c>
      <c r="AY338" s="15" t="s">
        <v>166</v>
      </c>
      <c r="BE338" s="199">
        <f t="shared" si="4"/>
        <v>0</v>
      </c>
      <c r="BF338" s="199">
        <f t="shared" si="5"/>
        <v>0</v>
      </c>
      <c r="BG338" s="199">
        <f t="shared" si="6"/>
        <v>0</v>
      </c>
      <c r="BH338" s="199">
        <f t="shared" si="7"/>
        <v>0</v>
      </c>
      <c r="BI338" s="199">
        <f t="shared" si="8"/>
        <v>0</v>
      </c>
      <c r="BJ338" s="15" t="s">
        <v>83</v>
      </c>
      <c r="BK338" s="199">
        <f t="shared" si="9"/>
        <v>0</v>
      </c>
      <c r="BL338" s="15" t="s">
        <v>183</v>
      </c>
      <c r="BM338" s="198" t="s">
        <v>868</v>
      </c>
    </row>
    <row r="339" spans="1:65" s="2" customFormat="1" ht="24.2" customHeight="1">
      <c r="A339" s="32"/>
      <c r="B339" s="33"/>
      <c r="C339" s="187" t="s">
        <v>763</v>
      </c>
      <c r="D339" s="187" t="s">
        <v>167</v>
      </c>
      <c r="E339" s="188" t="s">
        <v>1279</v>
      </c>
      <c r="F339" s="189" t="s">
        <v>1280</v>
      </c>
      <c r="G339" s="190" t="s">
        <v>176</v>
      </c>
      <c r="H339" s="191">
        <v>2</v>
      </c>
      <c r="I339" s="192"/>
      <c r="J339" s="193">
        <f t="shared" si="0"/>
        <v>0</v>
      </c>
      <c r="K339" s="189" t="s">
        <v>274</v>
      </c>
      <c r="L339" s="37"/>
      <c r="M339" s="194" t="s">
        <v>1</v>
      </c>
      <c r="N339" s="195" t="s">
        <v>41</v>
      </c>
      <c r="O339" s="69"/>
      <c r="P339" s="196">
        <f t="shared" si="1"/>
        <v>0</v>
      </c>
      <c r="Q339" s="196">
        <v>0.00041</v>
      </c>
      <c r="R339" s="196">
        <f t="shared" si="2"/>
        <v>0.00082</v>
      </c>
      <c r="S339" s="196">
        <v>0</v>
      </c>
      <c r="T339" s="197">
        <f t="shared" si="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98" t="s">
        <v>183</v>
      </c>
      <c r="AT339" s="198" t="s">
        <v>167</v>
      </c>
      <c r="AU339" s="198" t="s">
        <v>85</v>
      </c>
      <c r="AY339" s="15" t="s">
        <v>166</v>
      </c>
      <c r="BE339" s="199">
        <f t="shared" si="4"/>
        <v>0</v>
      </c>
      <c r="BF339" s="199">
        <f t="shared" si="5"/>
        <v>0</v>
      </c>
      <c r="BG339" s="199">
        <f t="shared" si="6"/>
        <v>0</v>
      </c>
      <c r="BH339" s="199">
        <f t="shared" si="7"/>
        <v>0</v>
      </c>
      <c r="BI339" s="199">
        <f t="shared" si="8"/>
        <v>0</v>
      </c>
      <c r="BJ339" s="15" t="s">
        <v>83</v>
      </c>
      <c r="BK339" s="199">
        <f t="shared" si="9"/>
        <v>0</v>
      </c>
      <c r="BL339" s="15" t="s">
        <v>183</v>
      </c>
      <c r="BM339" s="198" t="s">
        <v>1281</v>
      </c>
    </row>
    <row r="340" spans="1:65" s="2" customFormat="1" ht="37.9" customHeight="1">
      <c r="A340" s="32"/>
      <c r="B340" s="33"/>
      <c r="C340" s="219" t="s">
        <v>767</v>
      </c>
      <c r="D340" s="219" t="s">
        <v>345</v>
      </c>
      <c r="E340" s="220" t="s">
        <v>1282</v>
      </c>
      <c r="F340" s="221" t="s">
        <v>1283</v>
      </c>
      <c r="G340" s="222" t="s">
        <v>176</v>
      </c>
      <c r="H340" s="223">
        <v>2</v>
      </c>
      <c r="I340" s="224"/>
      <c r="J340" s="225">
        <f t="shared" si="0"/>
        <v>0</v>
      </c>
      <c r="K340" s="221" t="s">
        <v>274</v>
      </c>
      <c r="L340" s="226"/>
      <c r="M340" s="227" t="s">
        <v>1</v>
      </c>
      <c r="N340" s="228" t="s">
        <v>41</v>
      </c>
      <c r="O340" s="69"/>
      <c r="P340" s="196">
        <f t="shared" si="1"/>
        <v>0</v>
      </c>
      <c r="Q340" s="196">
        <v>0.026</v>
      </c>
      <c r="R340" s="196">
        <f t="shared" si="2"/>
        <v>0.052</v>
      </c>
      <c r="S340" s="196">
        <v>0</v>
      </c>
      <c r="T340" s="197">
        <f t="shared" si="3"/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98" t="s">
        <v>440</v>
      </c>
      <c r="AT340" s="198" t="s">
        <v>345</v>
      </c>
      <c r="AU340" s="198" t="s">
        <v>85</v>
      </c>
      <c r="AY340" s="15" t="s">
        <v>166</v>
      </c>
      <c r="BE340" s="199">
        <f t="shared" si="4"/>
        <v>0</v>
      </c>
      <c r="BF340" s="199">
        <f t="shared" si="5"/>
        <v>0</v>
      </c>
      <c r="BG340" s="199">
        <f t="shared" si="6"/>
        <v>0</v>
      </c>
      <c r="BH340" s="199">
        <f t="shared" si="7"/>
        <v>0</v>
      </c>
      <c r="BI340" s="199">
        <f t="shared" si="8"/>
        <v>0</v>
      </c>
      <c r="BJ340" s="15" t="s">
        <v>83</v>
      </c>
      <c r="BK340" s="199">
        <f t="shared" si="9"/>
        <v>0</v>
      </c>
      <c r="BL340" s="15" t="s">
        <v>183</v>
      </c>
      <c r="BM340" s="198" t="s">
        <v>1284</v>
      </c>
    </row>
    <row r="341" spans="1:65" s="2" customFormat="1" ht="24.2" customHeight="1">
      <c r="A341" s="32"/>
      <c r="B341" s="33"/>
      <c r="C341" s="187" t="s">
        <v>771</v>
      </c>
      <c r="D341" s="187" t="s">
        <v>167</v>
      </c>
      <c r="E341" s="188" t="s">
        <v>878</v>
      </c>
      <c r="F341" s="189" t="s">
        <v>879</v>
      </c>
      <c r="G341" s="190" t="s">
        <v>176</v>
      </c>
      <c r="H341" s="191">
        <v>48</v>
      </c>
      <c r="I341" s="192"/>
      <c r="J341" s="193">
        <f t="shared" si="0"/>
        <v>0</v>
      </c>
      <c r="K341" s="189" t="s">
        <v>274</v>
      </c>
      <c r="L341" s="37"/>
      <c r="M341" s="194" t="s">
        <v>1</v>
      </c>
      <c r="N341" s="195" t="s">
        <v>41</v>
      </c>
      <c r="O341" s="69"/>
      <c r="P341" s="196">
        <f t="shared" si="1"/>
        <v>0</v>
      </c>
      <c r="Q341" s="196">
        <v>0</v>
      </c>
      <c r="R341" s="196">
        <f t="shared" si="2"/>
        <v>0</v>
      </c>
      <c r="S341" s="196">
        <v>0.0125</v>
      </c>
      <c r="T341" s="197">
        <f t="shared" si="3"/>
        <v>0.6000000000000001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98" t="s">
        <v>183</v>
      </c>
      <c r="AT341" s="198" t="s">
        <v>167</v>
      </c>
      <c r="AU341" s="198" t="s">
        <v>85</v>
      </c>
      <c r="AY341" s="15" t="s">
        <v>166</v>
      </c>
      <c r="BE341" s="199">
        <f t="shared" si="4"/>
        <v>0</v>
      </c>
      <c r="BF341" s="199">
        <f t="shared" si="5"/>
        <v>0</v>
      </c>
      <c r="BG341" s="199">
        <f t="shared" si="6"/>
        <v>0</v>
      </c>
      <c r="BH341" s="199">
        <f t="shared" si="7"/>
        <v>0</v>
      </c>
      <c r="BI341" s="199">
        <f t="shared" si="8"/>
        <v>0</v>
      </c>
      <c r="BJ341" s="15" t="s">
        <v>83</v>
      </c>
      <c r="BK341" s="199">
        <f t="shared" si="9"/>
        <v>0</v>
      </c>
      <c r="BL341" s="15" t="s">
        <v>183</v>
      </c>
      <c r="BM341" s="198" t="s">
        <v>880</v>
      </c>
    </row>
    <row r="342" spans="2:51" s="13" customFormat="1" ht="11.25">
      <c r="B342" s="200"/>
      <c r="C342" s="201"/>
      <c r="D342" s="202" t="s">
        <v>178</v>
      </c>
      <c r="E342" s="203" t="s">
        <v>1</v>
      </c>
      <c r="F342" s="204" t="s">
        <v>1706</v>
      </c>
      <c r="G342" s="201"/>
      <c r="H342" s="205">
        <v>48</v>
      </c>
      <c r="I342" s="206"/>
      <c r="J342" s="201"/>
      <c r="K342" s="201"/>
      <c r="L342" s="207"/>
      <c r="M342" s="208"/>
      <c r="N342" s="209"/>
      <c r="O342" s="209"/>
      <c r="P342" s="209"/>
      <c r="Q342" s="209"/>
      <c r="R342" s="209"/>
      <c r="S342" s="209"/>
      <c r="T342" s="210"/>
      <c r="AT342" s="211" t="s">
        <v>178</v>
      </c>
      <c r="AU342" s="211" t="s">
        <v>85</v>
      </c>
      <c r="AV342" s="13" t="s">
        <v>85</v>
      </c>
      <c r="AW342" s="13" t="s">
        <v>32</v>
      </c>
      <c r="AX342" s="13" t="s">
        <v>83</v>
      </c>
      <c r="AY342" s="211" t="s">
        <v>166</v>
      </c>
    </row>
    <row r="343" spans="1:65" s="2" customFormat="1" ht="24.2" customHeight="1">
      <c r="A343" s="32"/>
      <c r="B343" s="33"/>
      <c r="C343" s="187" t="s">
        <v>775</v>
      </c>
      <c r="D343" s="187" t="s">
        <v>167</v>
      </c>
      <c r="E343" s="188" t="s">
        <v>881</v>
      </c>
      <c r="F343" s="189" t="s">
        <v>882</v>
      </c>
      <c r="G343" s="190" t="s">
        <v>176</v>
      </c>
      <c r="H343" s="191">
        <v>4</v>
      </c>
      <c r="I343" s="192"/>
      <c r="J343" s="193">
        <f>ROUND(I343*H343,2)</f>
        <v>0</v>
      </c>
      <c r="K343" s="189" t="s">
        <v>274</v>
      </c>
      <c r="L343" s="37"/>
      <c r="M343" s="194" t="s">
        <v>1</v>
      </c>
      <c r="N343" s="195" t="s">
        <v>41</v>
      </c>
      <c r="O343" s="69"/>
      <c r="P343" s="196">
        <f>O343*H343</f>
        <v>0</v>
      </c>
      <c r="Q343" s="196">
        <v>0</v>
      </c>
      <c r="R343" s="196">
        <f>Q343*H343</f>
        <v>0</v>
      </c>
      <c r="S343" s="196">
        <v>0.024</v>
      </c>
      <c r="T343" s="197">
        <f>S343*H343</f>
        <v>0.096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98" t="s">
        <v>183</v>
      </c>
      <c r="AT343" s="198" t="s">
        <v>167</v>
      </c>
      <c r="AU343" s="198" t="s">
        <v>85</v>
      </c>
      <c r="AY343" s="15" t="s">
        <v>166</v>
      </c>
      <c r="BE343" s="199">
        <f>IF(N343="základní",J343,0)</f>
        <v>0</v>
      </c>
      <c r="BF343" s="199">
        <f>IF(N343="snížená",J343,0)</f>
        <v>0</v>
      </c>
      <c r="BG343" s="199">
        <f>IF(N343="zákl. přenesená",J343,0)</f>
        <v>0</v>
      </c>
      <c r="BH343" s="199">
        <f>IF(N343="sníž. přenesená",J343,0)</f>
        <v>0</v>
      </c>
      <c r="BI343" s="199">
        <f>IF(N343="nulová",J343,0)</f>
        <v>0</v>
      </c>
      <c r="BJ343" s="15" t="s">
        <v>83</v>
      </c>
      <c r="BK343" s="199">
        <f>ROUND(I343*H343,2)</f>
        <v>0</v>
      </c>
      <c r="BL343" s="15" t="s">
        <v>183</v>
      </c>
      <c r="BM343" s="198" t="s">
        <v>883</v>
      </c>
    </row>
    <row r="344" spans="1:65" s="2" customFormat="1" ht="24.2" customHeight="1">
      <c r="A344" s="32"/>
      <c r="B344" s="33"/>
      <c r="C344" s="187" t="s">
        <v>779</v>
      </c>
      <c r="D344" s="187" t="s">
        <v>167</v>
      </c>
      <c r="E344" s="188" t="s">
        <v>885</v>
      </c>
      <c r="F344" s="189" t="s">
        <v>886</v>
      </c>
      <c r="G344" s="190" t="s">
        <v>176</v>
      </c>
      <c r="H344" s="191">
        <v>9.82</v>
      </c>
      <c r="I344" s="192"/>
      <c r="J344" s="193">
        <f>ROUND(I344*H344,2)</f>
        <v>0</v>
      </c>
      <c r="K344" s="189" t="s">
        <v>274</v>
      </c>
      <c r="L344" s="37"/>
      <c r="M344" s="194" t="s">
        <v>1</v>
      </c>
      <c r="N344" s="195" t="s">
        <v>41</v>
      </c>
      <c r="O344" s="69"/>
      <c r="P344" s="196">
        <f>O344*H344</f>
        <v>0</v>
      </c>
      <c r="Q344" s="196">
        <v>0</v>
      </c>
      <c r="R344" s="196">
        <f>Q344*H344</f>
        <v>0</v>
      </c>
      <c r="S344" s="196">
        <v>0</v>
      </c>
      <c r="T344" s="197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98" t="s">
        <v>183</v>
      </c>
      <c r="AT344" s="198" t="s">
        <v>167</v>
      </c>
      <c r="AU344" s="198" t="s">
        <v>85</v>
      </c>
      <c r="AY344" s="15" t="s">
        <v>166</v>
      </c>
      <c r="BE344" s="199">
        <f>IF(N344="základní",J344,0)</f>
        <v>0</v>
      </c>
      <c r="BF344" s="199">
        <f>IF(N344="snížená",J344,0)</f>
        <v>0</v>
      </c>
      <c r="BG344" s="199">
        <f>IF(N344="zákl. přenesená",J344,0)</f>
        <v>0</v>
      </c>
      <c r="BH344" s="199">
        <f>IF(N344="sníž. přenesená",J344,0)</f>
        <v>0</v>
      </c>
      <c r="BI344" s="199">
        <f>IF(N344="nulová",J344,0)</f>
        <v>0</v>
      </c>
      <c r="BJ344" s="15" t="s">
        <v>83</v>
      </c>
      <c r="BK344" s="199">
        <f>ROUND(I344*H344,2)</f>
        <v>0</v>
      </c>
      <c r="BL344" s="15" t="s">
        <v>183</v>
      </c>
      <c r="BM344" s="198" t="s">
        <v>887</v>
      </c>
    </row>
    <row r="345" spans="2:51" s="13" customFormat="1" ht="11.25">
      <c r="B345" s="200"/>
      <c r="C345" s="201"/>
      <c r="D345" s="202" t="s">
        <v>178</v>
      </c>
      <c r="E345" s="203" t="s">
        <v>1</v>
      </c>
      <c r="F345" s="204" t="s">
        <v>1707</v>
      </c>
      <c r="G345" s="201"/>
      <c r="H345" s="205">
        <v>9.82</v>
      </c>
      <c r="I345" s="206"/>
      <c r="J345" s="201"/>
      <c r="K345" s="201"/>
      <c r="L345" s="207"/>
      <c r="M345" s="208"/>
      <c r="N345" s="209"/>
      <c r="O345" s="209"/>
      <c r="P345" s="209"/>
      <c r="Q345" s="209"/>
      <c r="R345" s="209"/>
      <c r="S345" s="209"/>
      <c r="T345" s="210"/>
      <c r="AT345" s="211" t="s">
        <v>178</v>
      </c>
      <c r="AU345" s="211" t="s">
        <v>85</v>
      </c>
      <c r="AV345" s="13" t="s">
        <v>85</v>
      </c>
      <c r="AW345" s="13" t="s">
        <v>32</v>
      </c>
      <c r="AX345" s="13" t="s">
        <v>83</v>
      </c>
      <c r="AY345" s="211" t="s">
        <v>166</v>
      </c>
    </row>
    <row r="346" spans="1:65" s="2" customFormat="1" ht="21.75" customHeight="1">
      <c r="A346" s="32"/>
      <c r="B346" s="33"/>
      <c r="C346" s="219" t="s">
        <v>783</v>
      </c>
      <c r="D346" s="219" t="s">
        <v>345</v>
      </c>
      <c r="E346" s="220" t="s">
        <v>1287</v>
      </c>
      <c r="F346" s="221" t="s">
        <v>1288</v>
      </c>
      <c r="G346" s="222" t="s">
        <v>382</v>
      </c>
      <c r="H346" s="223">
        <v>9.82</v>
      </c>
      <c r="I346" s="224"/>
      <c r="J346" s="225">
        <f>ROUND(I346*H346,2)</f>
        <v>0</v>
      </c>
      <c r="K346" s="221" t="s">
        <v>274</v>
      </c>
      <c r="L346" s="226"/>
      <c r="M346" s="227" t="s">
        <v>1</v>
      </c>
      <c r="N346" s="228" t="s">
        <v>41</v>
      </c>
      <c r="O346" s="69"/>
      <c r="P346" s="196">
        <f>O346*H346</f>
        <v>0</v>
      </c>
      <c r="Q346" s="196">
        <v>0.006</v>
      </c>
      <c r="R346" s="196">
        <f>Q346*H346</f>
        <v>0.05892</v>
      </c>
      <c r="S346" s="196">
        <v>0</v>
      </c>
      <c r="T346" s="197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98" t="s">
        <v>440</v>
      </c>
      <c r="AT346" s="198" t="s">
        <v>345</v>
      </c>
      <c r="AU346" s="198" t="s">
        <v>85</v>
      </c>
      <c r="AY346" s="15" t="s">
        <v>166</v>
      </c>
      <c r="BE346" s="199">
        <f>IF(N346="základní",J346,0)</f>
        <v>0</v>
      </c>
      <c r="BF346" s="199">
        <f>IF(N346="snížená",J346,0)</f>
        <v>0</v>
      </c>
      <c r="BG346" s="199">
        <f>IF(N346="zákl. přenesená",J346,0)</f>
        <v>0</v>
      </c>
      <c r="BH346" s="199">
        <f>IF(N346="sníž. přenesená",J346,0)</f>
        <v>0</v>
      </c>
      <c r="BI346" s="199">
        <f>IF(N346="nulová",J346,0)</f>
        <v>0</v>
      </c>
      <c r="BJ346" s="15" t="s">
        <v>83</v>
      </c>
      <c r="BK346" s="199">
        <f>ROUND(I346*H346,2)</f>
        <v>0</v>
      </c>
      <c r="BL346" s="15" t="s">
        <v>183</v>
      </c>
      <c r="BM346" s="198" t="s">
        <v>1289</v>
      </c>
    </row>
    <row r="347" spans="1:65" s="2" customFormat="1" ht="24.2" customHeight="1">
      <c r="A347" s="32"/>
      <c r="B347" s="33"/>
      <c r="C347" s="219" t="s">
        <v>787</v>
      </c>
      <c r="D347" s="219" t="s">
        <v>345</v>
      </c>
      <c r="E347" s="220" t="s">
        <v>893</v>
      </c>
      <c r="F347" s="221" t="s">
        <v>894</v>
      </c>
      <c r="G347" s="222" t="s">
        <v>176</v>
      </c>
      <c r="H347" s="223">
        <v>18</v>
      </c>
      <c r="I347" s="224"/>
      <c r="J347" s="225">
        <f>ROUND(I347*H347,2)</f>
        <v>0</v>
      </c>
      <c r="K347" s="221" t="s">
        <v>274</v>
      </c>
      <c r="L347" s="226"/>
      <c r="M347" s="227" t="s">
        <v>1</v>
      </c>
      <c r="N347" s="228" t="s">
        <v>41</v>
      </c>
      <c r="O347" s="69"/>
      <c r="P347" s="196">
        <f>O347*H347</f>
        <v>0</v>
      </c>
      <c r="Q347" s="196">
        <v>6E-05</v>
      </c>
      <c r="R347" s="196">
        <f>Q347*H347</f>
        <v>0.00108</v>
      </c>
      <c r="S347" s="196">
        <v>0</v>
      </c>
      <c r="T347" s="197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98" t="s">
        <v>440</v>
      </c>
      <c r="AT347" s="198" t="s">
        <v>345</v>
      </c>
      <c r="AU347" s="198" t="s">
        <v>85</v>
      </c>
      <c r="AY347" s="15" t="s">
        <v>166</v>
      </c>
      <c r="BE347" s="199">
        <f>IF(N347="základní",J347,0)</f>
        <v>0</v>
      </c>
      <c r="BF347" s="199">
        <f>IF(N347="snížená",J347,0)</f>
        <v>0</v>
      </c>
      <c r="BG347" s="199">
        <f>IF(N347="zákl. přenesená",J347,0)</f>
        <v>0</v>
      </c>
      <c r="BH347" s="199">
        <f>IF(N347="sníž. přenesená",J347,0)</f>
        <v>0</v>
      </c>
      <c r="BI347" s="199">
        <f>IF(N347="nulová",J347,0)</f>
        <v>0</v>
      </c>
      <c r="BJ347" s="15" t="s">
        <v>83</v>
      </c>
      <c r="BK347" s="199">
        <f>ROUND(I347*H347,2)</f>
        <v>0</v>
      </c>
      <c r="BL347" s="15" t="s">
        <v>183</v>
      </c>
      <c r="BM347" s="198" t="s">
        <v>895</v>
      </c>
    </row>
    <row r="348" spans="1:65" s="2" customFormat="1" ht="24.2" customHeight="1">
      <c r="A348" s="32"/>
      <c r="B348" s="33"/>
      <c r="C348" s="187" t="s">
        <v>791</v>
      </c>
      <c r="D348" s="187" t="s">
        <v>167</v>
      </c>
      <c r="E348" s="188" t="s">
        <v>897</v>
      </c>
      <c r="F348" s="189" t="s">
        <v>898</v>
      </c>
      <c r="G348" s="190" t="s">
        <v>697</v>
      </c>
      <c r="H348" s="229"/>
      <c r="I348" s="192"/>
      <c r="J348" s="193">
        <f>ROUND(I348*H348,2)</f>
        <v>0</v>
      </c>
      <c r="K348" s="189" t="s">
        <v>274</v>
      </c>
      <c r="L348" s="37"/>
      <c r="M348" s="194" t="s">
        <v>1</v>
      </c>
      <c r="N348" s="195" t="s">
        <v>41</v>
      </c>
      <c r="O348" s="69"/>
      <c r="P348" s="196">
        <f>O348*H348</f>
        <v>0</v>
      </c>
      <c r="Q348" s="196">
        <v>0</v>
      </c>
      <c r="R348" s="196">
        <f>Q348*H348</f>
        <v>0</v>
      </c>
      <c r="S348" s="196">
        <v>0</v>
      </c>
      <c r="T348" s="197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98" t="s">
        <v>183</v>
      </c>
      <c r="AT348" s="198" t="s">
        <v>167</v>
      </c>
      <c r="AU348" s="198" t="s">
        <v>85</v>
      </c>
      <c r="AY348" s="15" t="s">
        <v>166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15" t="s">
        <v>83</v>
      </c>
      <c r="BK348" s="199">
        <f>ROUND(I348*H348,2)</f>
        <v>0</v>
      </c>
      <c r="BL348" s="15" t="s">
        <v>183</v>
      </c>
      <c r="BM348" s="198" t="s">
        <v>1290</v>
      </c>
    </row>
    <row r="349" spans="2:63" s="12" customFormat="1" ht="22.9" customHeight="1">
      <c r="B349" s="173"/>
      <c r="C349" s="174"/>
      <c r="D349" s="175" t="s">
        <v>75</v>
      </c>
      <c r="E349" s="212" t="s">
        <v>910</v>
      </c>
      <c r="F349" s="212" t="s">
        <v>911</v>
      </c>
      <c r="G349" s="174"/>
      <c r="H349" s="174"/>
      <c r="I349" s="177"/>
      <c r="J349" s="213">
        <f>BK349</f>
        <v>0</v>
      </c>
      <c r="K349" s="174"/>
      <c r="L349" s="179"/>
      <c r="M349" s="180"/>
      <c r="N349" s="181"/>
      <c r="O349" s="181"/>
      <c r="P349" s="182">
        <f>SUM(P350:P364)</f>
        <v>0</v>
      </c>
      <c r="Q349" s="181"/>
      <c r="R349" s="182">
        <f>SUM(R350:R364)</f>
        <v>1.6897535</v>
      </c>
      <c r="S349" s="181"/>
      <c r="T349" s="183">
        <f>SUM(T350:T364)</f>
        <v>0</v>
      </c>
      <c r="AR349" s="184" t="s">
        <v>85</v>
      </c>
      <c r="AT349" s="185" t="s">
        <v>75</v>
      </c>
      <c r="AU349" s="185" t="s">
        <v>83</v>
      </c>
      <c r="AY349" s="184" t="s">
        <v>166</v>
      </c>
      <c r="BK349" s="186">
        <f>SUM(BK350:BK364)</f>
        <v>0</v>
      </c>
    </row>
    <row r="350" spans="1:65" s="2" customFormat="1" ht="21.75" customHeight="1">
      <c r="A350" s="32"/>
      <c r="B350" s="33"/>
      <c r="C350" s="187" t="s">
        <v>795</v>
      </c>
      <c r="D350" s="187" t="s">
        <v>167</v>
      </c>
      <c r="E350" s="188" t="s">
        <v>913</v>
      </c>
      <c r="F350" s="189" t="s">
        <v>914</v>
      </c>
      <c r="G350" s="190" t="s">
        <v>297</v>
      </c>
      <c r="H350" s="191">
        <v>42.22</v>
      </c>
      <c r="I350" s="192"/>
      <c r="J350" s="193">
        <f>ROUND(I350*H350,2)</f>
        <v>0</v>
      </c>
      <c r="K350" s="189" t="s">
        <v>274</v>
      </c>
      <c r="L350" s="37"/>
      <c r="M350" s="194" t="s">
        <v>1</v>
      </c>
      <c r="N350" s="195" t="s">
        <v>41</v>
      </c>
      <c r="O350" s="69"/>
      <c r="P350" s="196">
        <f>O350*H350</f>
        <v>0</v>
      </c>
      <c r="Q350" s="196">
        <v>0.012</v>
      </c>
      <c r="R350" s="196">
        <f>Q350*H350</f>
        <v>0.50664</v>
      </c>
      <c r="S350" s="196">
        <v>0</v>
      </c>
      <c r="T350" s="197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98" t="s">
        <v>183</v>
      </c>
      <c r="AT350" s="198" t="s">
        <v>167</v>
      </c>
      <c r="AU350" s="198" t="s">
        <v>85</v>
      </c>
      <c r="AY350" s="15" t="s">
        <v>166</v>
      </c>
      <c r="BE350" s="199">
        <f>IF(N350="základní",J350,0)</f>
        <v>0</v>
      </c>
      <c r="BF350" s="199">
        <f>IF(N350="snížená",J350,0)</f>
        <v>0</v>
      </c>
      <c r="BG350" s="199">
        <f>IF(N350="zákl. přenesená",J350,0)</f>
        <v>0</v>
      </c>
      <c r="BH350" s="199">
        <f>IF(N350="sníž. přenesená",J350,0)</f>
        <v>0</v>
      </c>
      <c r="BI350" s="199">
        <f>IF(N350="nulová",J350,0)</f>
        <v>0</v>
      </c>
      <c r="BJ350" s="15" t="s">
        <v>83</v>
      </c>
      <c r="BK350" s="199">
        <f>ROUND(I350*H350,2)</f>
        <v>0</v>
      </c>
      <c r="BL350" s="15" t="s">
        <v>183</v>
      </c>
      <c r="BM350" s="198" t="s">
        <v>1708</v>
      </c>
    </row>
    <row r="351" spans="1:65" s="2" customFormat="1" ht="24.2" customHeight="1">
      <c r="A351" s="32"/>
      <c r="B351" s="33"/>
      <c r="C351" s="187" t="s">
        <v>799</v>
      </c>
      <c r="D351" s="187" t="s">
        <v>167</v>
      </c>
      <c r="E351" s="188" t="s">
        <v>917</v>
      </c>
      <c r="F351" s="189" t="s">
        <v>918</v>
      </c>
      <c r="G351" s="190" t="s">
        <v>382</v>
      </c>
      <c r="H351" s="191">
        <v>24.41</v>
      </c>
      <c r="I351" s="192"/>
      <c r="J351" s="193">
        <f>ROUND(I351*H351,2)</f>
        <v>0</v>
      </c>
      <c r="K351" s="189" t="s">
        <v>274</v>
      </c>
      <c r="L351" s="37"/>
      <c r="M351" s="194" t="s">
        <v>1</v>
      </c>
      <c r="N351" s="195" t="s">
        <v>41</v>
      </c>
      <c r="O351" s="69"/>
      <c r="P351" s="196">
        <f>O351*H351</f>
        <v>0</v>
      </c>
      <c r="Q351" s="196">
        <v>0.00043</v>
      </c>
      <c r="R351" s="196">
        <f>Q351*H351</f>
        <v>0.0104963</v>
      </c>
      <c r="S351" s="196">
        <v>0</v>
      </c>
      <c r="T351" s="197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98" t="s">
        <v>183</v>
      </c>
      <c r="AT351" s="198" t="s">
        <v>167</v>
      </c>
      <c r="AU351" s="198" t="s">
        <v>85</v>
      </c>
      <c r="AY351" s="15" t="s">
        <v>166</v>
      </c>
      <c r="BE351" s="199">
        <f>IF(N351="základní",J351,0)</f>
        <v>0</v>
      </c>
      <c r="BF351" s="199">
        <f>IF(N351="snížená",J351,0)</f>
        <v>0</v>
      </c>
      <c r="BG351" s="199">
        <f>IF(N351="zákl. přenesená",J351,0)</f>
        <v>0</v>
      </c>
      <c r="BH351" s="199">
        <f>IF(N351="sníž. přenesená",J351,0)</f>
        <v>0</v>
      </c>
      <c r="BI351" s="199">
        <f>IF(N351="nulová",J351,0)</f>
        <v>0</v>
      </c>
      <c r="BJ351" s="15" t="s">
        <v>83</v>
      </c>
      <c r="BK351" s="199">
        <f>ROUND(I351*H351,2)</f>
        <v>0</v>
      </c>
      <c r="BL351" s="15" t="s">
        <v>183</v>
      </c>
      <c r="BM351" s="198" t="s">
        <v>919</v>
      </c>
    </row>
    <row r="352" spans="2:51" s="13" customFormat="1" ht="22.5">
      <c r="B352" s="200"/>
      <c r="C352" s="201"/>
      <c r="D352" s="202" t="s">
        <v>178</v>
      </c>
      <c r="E352" s="203" t="s">
        <v>1</v>
      </c>
      <c r="F352" s="204" t="s">
        <v>1709</v>
      </c>
      <c r="G352" s="201"/>
      <c r="H352" s="205">
        <v>24.41</v>
      </c>
      <c r="I352" s="206"/>
      <c r="J352" s="201"/>
      <c r="K352" s="201"/>
      <c r="L352" s="207"/>
      <c r="M352" s="208"/>
      <c r="N352" s="209"/>
      <c r="O352" s="209"/>
      <c r="P352" s="209"/>
      <c r="Q352" s="209"/>
      <c r="R352" s="209"/>
      <c r="S352" s="209"/>
      <c r="T352" s="210"/>
      <c r="AT352" s="211" t="s">
        <v>178</v>
      </c>
      <c r="AU352" s="211" t="s">
        <v>85</v>
      </c>
      <c r="AV352" s="13" t="s">
        <v>85</v>
      </c>
      <c r="AW352" s="13" t="s">
        <v>32</v>
      </c>
      <c r="AX352" s="13" t="s">
        <v>76</v>
      </c>
      <c r="AY352" s="211" t="s">
        <v>166</v>
      </c>
    </row>
    <row r="353" spans="1:65" s="2" customFormat="1" ht="24.2" customHeight="1">
      <c r="A353" s="32"/>
      <c r="B353" s="33"/>
      <c r="C353" s="219" t="s">
        <v>88</v>
      </c>
      <c r="D353" s="219" t="s">
        <v>345</v>
      </c>
      <c r="E353" s="220" t="s">
        <v>943</v>
      </c>
      <c r="F353" s="221" t="s">
        <v>944</v>
      </c>
      <c r="G353" s="222" t="s">
        <v>176</v>
      </c>
      <c r="H353" s="223">
        <v>89.504</v>
      </c>
      <c r="I353" s="224"/>
      <c r="J353" s="225">
        <f>ROUND(I353*H353,2)</f>
        <v>0</v>
      </c>
      <c r="K353" s="221" t="s">
        <v>274</v>
      </c>
      <c r="L353" s="226"/>
      <c r="M353" s="227" t="s">
        <v>1</v>
      </c>
      <c r="N353" s="228" t="s">
        <v>41</v>
      </c>
      <c r="O353" s="69"/>
      <c r="P353" s="196">
        <f>O353*H353</f>
        <v>0</v>
      </c>
      <c r="Q353" s="196">
        <v>0.00045</v>
      </c>
      <c r="R353" s="196">
        <f>Q353*H353</f>
        <v>0.0402768</v>
      </c>
      <c r="S353" s="196">
        <v>0</v>
      </c>
      <c r="T353" s="197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98" t="s">
        <v>440</v>
      </c>
      <c r="AT353" s="198" t="s">
        <v>345</v>
      </c>
      <c r="AU353" s="198" t="s">
        <v>85</v>
      </c>
      <c r="AY353" s="15" t="s">
        <v>166</v>
      </c>
      <c r="BE353" s="199">
        <f>IF(N353="základní",J353,0)</f>
        <v>0</v>
      </c>
      <c r="BF353" s="199">
        <f>IF(N353="snížená",J353,0)</f>
        <v>0</v>
      </c>
      <c r="BG353" s="199">
        <f>IF(N353="zákl. přenesená",J353,0)</f>
        <v>0</v>
      </c>
      <c r="BH353" s="199">
        <f>IF(N353="sníž. přenesená",J353,0)</f>
        <v>0</v>
      </c>
      <c r="BI353" s="199">
        <f>IF(N353="nulová",J353,0)</f>
        <v>0</v>
      </c>
      <c r="BJ353" s="15" t="s">
        <v>83</v>
      </c>
      <c r="BK353" s="199">
        <f>ROUND(I353*H353,2)</f>
        <v>0</v>
      </c>
      <c r="BL353" s="15" t="s">
        <v>183</v>
      </c>
      <c r="BM353" s="198" t="s">
        <v>945</v>
      </c>
    </row>
    <row r="354" spans="2:51" s="13" customFormat="1" ht="11.25">
      <c r="B354" s="200"/>
      <c r="C354" s="201"/>
      <c r="D354" s="202" t="s">
        <v>178</v>
      </c>
      <c r="E354" s="203" t="s">
        <v>1</v>
      </c>
      <c r="F354" s="204" t="s">
        <v>1710</v>
      </c>
      <c r="G354" s="201"/>
      <c r="H354" s="205">
        <v>81.367</v>
      </c>
      <c r="I354" s="206"/>
      <c r="J354" s="201"/>
      <c r="K354" s="201"/>
      <c r="L354" s="207"/>
      <c r="M354" s="208"/>
      <c r="N354" s="209"/>
      <c r="O354" s="209"/>
      <c r="P354" s="209"/>
      <c r="Q354" s="209"/>
      <c r="R354" s="209"/>
      <c r="S354" s="209"/>
      <c r="T354" s="210"/>
      <c r="AT354" s="211" t="s">
        <v>178</v>
      </c>
      <c r="AU354" s="211" t="s">
        <v>85</v>
      </c>
      <c r="AV354" s="13" t="s">
        <v>85</v>
      </c>
      <c r="AW354" s="13" t="s">
        <v>32</v>
      </c>
      <c r="AX354" s="13" t="s">
        <v>83</v>
      </c>
      <c r="AY354" s="211" t="s">
        <v>166</v>
      </c>
    </row>
    <row r="355" spans="2:51" s="13" customFormat="1" ht="11.25">
      <c r="B355" s="200"/>
      <c r="C355" s="201"/>
      <c r="D355" s="202" t="s">
        <v>178</v>
      </c>
      <c r="E355" s="201"/>
      <c r="F355" s="204" t="s">
        <v>1711</v>
      </c>
      <c r="G355" s="201"/>
      <c r="H355" s="205">
        <v>89.504</v>
      </c>
      <c r="I355" s="206"/>
      <c r="J355" s="201"/>
      <c r="K355" s="201"/>
      <c r="L355" s="207"/>
      <c r="M355" s="208"/>
      <c r="N355" s="209"/>
      <c r="O355" s="209"/>
      <c r="P355" s="209"/>
      <c r="Q355" s="209"/>
      <c r="R355" s="209"/>
      <c r="S355" s="209"/>
      <c r="T355" s="210"/>
      <c r="AT355" s="211" t="s">
        <v>178</v>
      </c>
      <c r="AU355" s="211" t="s">
        <v>85</v>
      </c>
      <c r="AV355" s="13" t="s">
        <v>85</v>
      </c>
      <c r="AW355" s="13" t="s">
        <v>4</v>
      </c>
      <c r="AX355" s="13" t="s">
        <v>83</v>
      </c>
      <c r="AY355" s="211" t="s">
        <v>166</v>
      </c>
    </row>
    <row r="356" spans="1:65" s="2" customFormat="1" ht="24.2" customHeight="1">
      <c r="A356" s="32"/>
      <c r="B356" s="33"/>
      <c r="C356" s="187" t="s">
        <v>806</v>
      </c>
      <c r="D356" s="187" t="s">
        <v>167</v>
      </c>
      <c r="E356" s="188" t="s">
        <v>948</v>
      </c>
      <c r="F356" s="189" t="s">
        <v>949</v>
      </c>
      <c r="G356" s="190" t="s">
        <v>297</v>
      </c>
      <c r="H356" s="191">
        <v>42.22</v>
      </c>
      <c r="I356" s="192"/>
      <c r="J356" s="193">
        <f>ROUND(I356*H356,2)</f>
        <v>0</v>
      </c>
      <c r="K356" s="189" t="s">
        <v>274</v>
      </c>
      <c r="L356" s="37"/>
      <c r="M356" s="194" t="s">
        <v>1</v>
      </c>
      <c r="N356" s="195" t="s">
        <v>41</v>
      </c>
      <c r="O356" s="69"/>
      <c r="P356" s="196">
        <f>O356*H356</f>
        <v>0</v>
      </c>
      <c r="Q356" s="196">
        <v>0.0054</v>
      </c>
      <c r="R356" s="196">
        <f>Q356*H356</f>
        <v>0.227988</v>
      </c>
      <c r="S356" s="196">
        <v>0</v>
      </c>
      <c r="T356" s="197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98" t="s">
        <v>183</v>
      </c>
      <c r="AT356" s="198" t="s">
        <v>167</v>
      </c>
      <c r="AU356" s="198" t="s">
        <v>85</v>
      </c>
      <c r="AY356" s="15" t="s">
        <v>166</v>
      </c>
      <c r="BE356" s="199">
        <f>IF(N356="základní",J356,0)</f>
        <v>0</v>
      </c>
      <c r="BF356" s="199">
        <f>IF(N356="snížená",J356,0)</f>
        <v>0</v>
      </c>
      <c r="BG356" s="199">
        <f>IF(N356="zákl. přenesená",J356,0)</f>
        <v>0</v>
      </c>
      <c r="BH356" s="199">
        <f>IF(N356="sníž. přenesená",J356,0)</f>
        <v>0</v>
      </c>
      <c r="BI356" s="199">
        <f>IF(N356="nulová",J356,0)</f>
        <v>0</v>
      </c>
      <c r="BJ356" s="15" t="s">
        <v>83</v>
      </c>
      <c r="BK356" s="199">
        <f>ROUND(I356*H356,2)</f>
        <v>0</v>
      </c>
      <c r="BL356" s="15" t="s">
        <v>183</v>
      </c>
      <c r="BM356" s="198" t="s">
        <v>950</v>
      </c>
    </row>
    <row r="357" spans="2:51" s="13" customFormat="1" ht="11.25">
      <c r="B357" s="200"/>
      <c r="C357" s="201"/>
      <c r="D357" s="202" t="s">
        <v>178</v>
      </c>
      <c r="E357" s="203" t="s">
        <v>1</v>
      </c>
      <c r="F357" s="204" t="s">
        <v>1623</v>
      </c>
      <c r="G357" s="201"/>
      <c r="H357" s="205">
        <v>14.29</v>
      </c>
      <c r="I357" s="206"/>
      <c r="J357" s="201"/>
      <c r="K357" s="201"/>
      <c r="L357" s="207"/>
      <c r="M357" s="208"/>
      <c r="N357" s="209"/>
      <c r="O357" s="209"/>
      <c r="P357" s="209"/>
      <c r="Q357" s="209"/>
      <c r="R357" s="209"/>
      <c r="S357" s="209"/>
      <c r="T357" s="210"/>
      <c r="AT357" s="211" t="s">
        <v>178</v>
      </c>
      <c r="AU357" s="211" t="s">
        <v>85</v>
      </c>
      <c r="AV357" s="13" t="s">
        <v>85</v>
      </c>
      <c r="AW357" s="13" t="s">
        <v>32</v>
      </c>
      <c r="AX357" s="13" t="s">
        <v>76</v>
      </c>
      <c r="AY357" s="211" t="s">
        <v>166</v>
      </c>
    </row>
    <row r="358" spans="2:51" s="13" customFormat="1" ht="11.25">
      <c r="B358" s="200"/>
      <c r="C358" s="201"/>
      <c r="D358" s="202" t="s">
        <v>178</v>
      </c>
      <c r="E358" s="203" t="s">
        <v>1</v>
      </c>
      <c r="F358" s="204" t="s">
        <v>1642</v>
      </c>
      <c r="G358" s="201"/>
      <c r="H358" s="205">
        <v>27.93</v>
      </c>
      <c r="I358" s="206"/>
      <c r="J358" s="201"/>
      <c r="K358" s="201"/>
      <c r="L358" s="207"/>
      <c r="M358" s="208"/>
      <c r="N358" s="209"/>
      <c r="O358" s="209"/>
      <c r="P358" s="209"/>
      <c r="Q358" s="209"/>
      <c r="R358" s="209"/>
      <c r="S358" s="209"/>
      <c r="T358" s="210"/>
      <c r="AT358" s="211" t="s">
        <v>178</v>
      </c>
      <c r="AU358" s="211" t="s">
        <v>85</v>
      </c>
      <c r="AV358" s="13" t="s">
        <v>85</v>
      </c>
      <c r="AW358" s="13" t="s">
        <v>32</v>
      </c>
      <c r="AX358" s="13" t="s">
        <v>76</v>
      </c>
      <c r="AY358" s="211" t="s">
        <v>166</v>
      </c>
    </row>
    <row r="359" spans="1:65" s="2" customFormat="1" ht="37.9" customHeight="1">
      <c r="A359" s="32"/>
      <c r="B359" s="33"/>
      <c r="C359" s="219" t="s">
        <v>810</v>
      </c>
      <c r="D359" s="219" t="s">
        <v>345</v>
      </c>
      <c r="E359" s="220" t="s">
        <v>952</v>
      </c>
      <c r="F359" s="221" t="s">
        <v>953</v>
      </c>
      <c r="G359" s="222" t="s">
        <v>297</v>
      </c>
      <c r="H359" s="223">
        <v>46.442</v>
      </c>
      <c r="I359" s="224"/>
      <c r="J359" s="225">
        <f>ROUND(I359*H359,2)</f>
        <v>0</v>
      </c>
      <c r="K359" s="221" t="s">
        <v>274</v>
      </c>
      <c r="L359" s="226"/>
      <c r="M359" s="227" t="s">
        <v>1</v>
      </c>
      <c r="N359" s="228" t="s">
        <v>41</v>
      </c>
      <c r="O359" s="69"/>
      <c r="P359" s="196">
        <f>O359*H359</f>
        <v>0</v>
      </c>
      <c r="Q359" s="196">
        <v>0.0192</v>
      </c>
      <c r="R359" s="196">
        <f>Q359*H359</f>
        <v>0.8916863999999999</v>
      </c>
      <c r="S359" s="196">
        <v>0</v>
      </c>
      <c r="T359" s="197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98" t="s">
        <v>440</v>
      </c>
      <c r="AT359" s="198" t="s">
        <v>345</v>
      </c>
      <c r="AU359" s="198" t="s">
        <v>85</v>
      </c>
      <c r="AY359" s="15" t="s">
        <v>166</v>
      </c>
      <c r="BE359" s="199">
        <f>IF(N359="základní",J359,0)</f>
        <v>0</v>
      </c>
      <c r="BF359" s="199">
        <f>IF(N359="snížená",J359,0)</f>
        <v>0</v>
      </c>
      <c r="BG359" s="199">
        <f>IF(N359="zákl. přenesená",J359,0)</f>
        <v>0</v>
      </c>
      <c r="BH359" s="199">
        <f>IF(N359="sníž. přenesená",J359,0)</f>
        <v>0</v>
      </c>
      <c r="BI359" s="199">
        <f>IF(N359="nulová",J359,0)</f>
        <v>0</v>
      </c>
      <c r="BJ359" s="15" t="s">
        <v>83</v>
      </c>
      <c r="BK359" s="199">
        <f>ROUND(I359*H359,2)</f>
        <v>0</v>
      </c>
      <c r="BL359" s="15" t="s">
        <v>183</v>
      </c>
      <c r="BM359" s="198" t="s">
        <v>954</v>
      </c>
    </row>
    <row r="360" spans="2:51" s="13" customFormat="1" ht="11.25">
      <c r="B360" s="200"/>
      <c r="C360" s="201"/>
      <c r="D360" s="202" t="s">
        <v>178</v>
      </c>
      <c r="E360" s="201"/>
      <c r="F360" s="204" t="s">
        <v>1712</v>
      </c>
      <c r="G360" s="201"/>
      <c r="H360" s="205">
        <v>46.442</v>
      </c>
      <c r="I360" s="206"/>
      <c r="J360" s="201"/>
      <c r="K360" s="201"/>
      <c r="L360" s="207"/>
      <c r="M360" s="208"/>
      <c r="N360" s="209"/>
      <c r="O360" s="209"/>
      <c r="P360" s="209"/>
      <c r="Q360" s="209"/>
      <c r="R360" s="209"/>
      <c r="S360" s="209"/>
      <c r="T360" s="210"/>
      <c r="AT360" s="211" t="s">
        <v>178</v>
      </c>
      <c r="AU360" s="211" t="s">
        <v>85</v>
      </c>
      <c r="AV360" s="13" t="s">
        <v>85</v>
      </c>
      <c r="AW360" s="13" t="s">
        <v>4</v>
      </c>
      <c r="AX360" s="13" t="s">
        <v>83</v>
      </c>
      <c r="AY360" s="211" t="s">
        <v>166</v>
      </c>
    </row>
    <row r="361" spans="1:65" s="2" customFormat="1" ht="24.2" customHeight="1">
      <c r="A361" s="32"/>
      <c r="B361" s="33"/>
      <c r="C361" s="187" t="s">
        <v>814</v>
      </c>
      <c r="D361" s="187" t="s">
        <v>167</v>
      </c>
      <c r="E361" s="188" t="s">
        <v>957</v>
      </c>
      <c r="F361" s="189" t="s">
        <v>958</v>
      </c>
      <c r="G361" s="190" t="s">
        <v>297</v>
      </c>
      <c r="H361" s="191">
        <v>14.29</v>
      </c>
      <c r="I361" s="192"/>
      <c r="J361" s="193">
        <f>ROUND(I361*H361,2)</f>
        <v>0</v>
      </c>
      <c r="K361" s="189" t="s">
        <v>274</v>
      </c>
      <c r="L361" s="37"/>
      <c r="M361" s="194" t="s">
        <v>1</v>
      </c>
      <c r="N361" s="195" t="s">
        <v>41</v>
      </c>
      <c r="O361" s="69"/>
      <c r="P361" s="196">
        <f>O361*H361</f>
        <v>0</v>
      </c>
      <c r="Q361" s="196">
        <v>0</v>
      </c>
      <c r="R361" s="196">
        <f>Q361*H361</f>
        <v>0</v>
      </c>
      <c r="S361" s="196">
        <v>0</v>
      </c>
      <c r="T361" s="197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98" t="s">
        <v>183</v>
      </c>
      <c r="AT361" s="198" t="s">
        <v>167</v>
      </c>
      <c r="AU361" s="198" t="s">
        <v>85</v>
      </c>
      <c r="AY361" s="15" t="s">
        <v>166</v>
      </c>
      <c r="BE361" s="199">
        <f>IF(N361="základní",J361,0)</f>
        <v>0</v>
      </c>
      <c r="BF361" s="199">
        <f>IF(N361="snížená",J361,0)</f>
        <v>0</v>
      </c>
      <c r="BG361" s="199">
        <f>IF(N361="zákl. přenesená",J361,0)</f>
        <v>0</v>
      </c>
      <c r="BH361" s="199">
        <f>IF(N361="sníž. přenesená",J361,0)</f>
        <v>0</v>
      </c>
      <c r="BI361" s="199">
        <f>IF(N361="nulová",J361,0)</f>
        <v>0</v>
      </c>
      <c r="BJ361" s="15" t="s">
        <v>83</v>
      </c>
      <c r="BK361" s="199">
        <f>ROUND(I361*H361,2)</f>
        <v>0</v>
      </c>
      <c r="BL361" s="15" t="s">
        <v>183</v>
      </c>
      <c r="BM361" s="198" t="s">
        <v>959</v>
      </c>
    </row>
    <row r="362" spans="2:51" s="13" customFormat="1" ht="11.25">
      <c r="B362" s="200"/>
      <c r="C362" s="201"/>
      <c r="D362" s="202" t="s">
        <v>178</v>
      </c>
      <c r="E362" s="203" t="s">
        <v>1</v>
      </c>
      <c r="F362" s="204" t="s">
        <v>1713</v>
      </c>
      <c r="G362" s="201"/>
      <c r="H362" s="205">
        <v>14.29</v>
      </c>
      <c r="I362" s="206"/>
      <c r="J362" s="201"/>
      <c r="K362" s="201"/>
      <c r="L362" s="207"/>
      <c r="M362" s="208"/>
      <c r="N362" s="209"/>
      <c r="O362" s="209"/>
      <c r="P362" s="209"/>
      <c r="Q362" s="209"/>
      <c r="R362" s="209"/>
      <c r="S362" s="209"/>
      <c r="T362" s="210"/>
      <c r="AT362" s="211" t="s">
        <v>178</v>
      </c>
      <c r="AU362" s="211" t="s">
        <v>85</v>
      </c>
      <c r="AV362" s="13" t="s">
        <v>85</v>
      </c>
      <c r="AW362" s="13" t="s">
        <v>32</v>
      </c>
      <c r="AX362" s="13" t="s">
        <v>83</v>
      </c>
      <c r="AY362" s="211" t="s">
        <v>166</v>
      </c>
    </row>
    <row r="363" spans="1:65" s="2" customFormat="1" ht="16.5" customHeight="1">
      <c r="A363" s="32"/>
      <c r="B363" s="33"/>
      <c r="C363" s="187" t="s">
        <v>818</v>
      </c>
      <c r="D363" s="187" t="s">
        <v>167</v>
      </c>
      <c r="E363" s="188" t="s">
        <v>962</v>
      </c>
      <c r="F363" s="189" t="s">
        <v>963</v>
      </c>
      <c r="G363" s="190" t="s">
        <v>297</v>
      </c>
      <c r="H363" s="191">
        <v>42.22</v>
      </c>
      <c r="I363" s="192"/>
      <c r="J363" s="193">
        <f>ROUND(I363*H363,2)</f>
        <v>0</v>
      </c>
      <c r="K363" s="189" t="s">
        <v>274</v>
      </c>
      <c r="L363" s="37"/>
      <c r="M363" s="194" t="s">
        <v>1</v>
      </c>
      <c r="N363" s="195" t="s">
        <v>41</v>
      </c>
      <c r="O363" s="69"/>
      <c r="P363" s="196">
        <f>O363*H363</f>
        <v>0</v>
      </c>
      <c r="Q363" s="196">
        <v>0.0003</v>
      </c>
      <c r="R363" s="196">
        <f>Q363*H363</f>
        <v>0.012665999999999998</v>
      </c>
      <c r="S363" s="196">
        <v>0</v>
      </c>
      <c r="T363" s="197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98" t="s">
        <v>183</v>
      </c>
      <c r="AT363" s="198" t="s">
        <v>167</v>
      </c>
      <c r="AU363" s="198" t="s">
        <v>85</v>
      </c>
      <c r="AY363" s="15" t="s">
        <v>166</v>
      </c>
      <c r="BE363" s="199">
        <f>IF(N363="základní",J363,0)</f>
        <v>0</v>
      </c>
      <c r="BF363" s="199">
        <f>IF(N363="snížená",J363,0)</f>
        <v>0</v>
      </c>
      <c r="BG363" s="199">
        <f>IF(N363="zákl. přenesená",J363,0)</f>
        <v>0</v>
      </c>
      <c r="BH363" s="199">
        <f>IF(N363="sníž. přenesená",J363,0)</f>
        <v>0</v>
      </c>
      <c r="BI363" s="199">
        <f>IF(N363="nulová",J363,0)</f>
        <v>0</v>
      </c>
      <c r="BJ363" s="15" t="s">
        <v>83</v>
      </c>
      <c r="BK363" s="199">
        <f>ROUND(I363*H363,2)</f>
        <v>0</v>
      </c>
      <c r="BL363" s="15" t="s">
        <v>183</v>
      </c>
      <c r="BM363" s="198" t="s">
        <v>964</v>
      </c>
    </row>
    <row r="364" spans="1:65" s="2" customFormat="1" ht="24.2" customHeight="1">
      <c r="A364" s="32"/>
      <c r="B364" s="33"/>
      <c r="C364" s="187" t="s">
        <v>822</v>
      </c>
      <c r="D364" s="187" t="s">
        <v>167</v>
      </c>
      <c r="E364" s="188" t="s">
        <v>966</v>
      </c>
      <c r="F364" s="189" t="s">
        <v>967</v>
      </c>
      <c r="G364" s="190" t="s">
        <v>697</v>
      </c>
      <c r="H364" s="229"/>
      <c r="I364" s="192"/>
      <c r="J364" s="193">
        <f>ROUND(I364*H364,2)</f>
        <v>0</v>
      </c>
      <c r="K364" s="189" t="s">
        <v>274</v>
      </c>
      <c r="L364" s="37"/>
      <c r="M364" s="194" t="s">
        <v>1</v>
      </c>
      <c r="N364" s="195" t="s">
        <v>41</v>
      </c>
      <c r="O364" s="69"/>
      <c r="P364" s="196">
        <f>O364*H364</f>
        <v>0</v>
      </c>
      <c r="Q364" s="196">
        <v>0</v>
      </c>
      <c r="R364" s="196">
        <f>Q364*H364</f>
        <v>0</v>
      </c>
      <c r="S364" s="196">
        <v>0</v>
      </c>
      <c r="T364" s="197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98" t="s">
        <v>183</v>
      </c>
      <c r="AT364" s="198" t="s">
        <v>167</v>
      </c>
      <c r="AU364" s="198" t="s">
        <v>85</v>
      </c>
      <c r="AY364" s="15" t="s">
        <v>166</v>
      </c>
      <c r="BE364" s="199">
        <f>IF(N364="základní",J364,0)</f>
        <v>0</v>
      </c>
      <c r="BF364" s="199">
        <f>IF(N364="snížená",J364,0)</f>
        <v>0</v>
      </c>
      <c r="BG364" s="199">
        <f>IF(N364="zákl. přenesená",J364,0)</f>
        <v>0</v>
      </c>
      <c r="BH364" s="199">
        <f>IF(N364="sníž. přenesená",J364,0)</f>
        <v>0</v>
      </c>
      <c r="BI364" s="199">
        <f>IF(N364="nulová",J364,0)</f>
        <v>0</v>
      </c>
      <c r="BJ364" s="15" t="s">
        <v>83</v>
      </c>
      <c r="BK364" s="199">
        <f>ROUND(I364*H364,2)</f>
        <v>0</v>
      </c>
      <c r="BL364" s="15" t="s">
        <v>183</v>
      </c>
      <c r="BM364" s="198" t="s">
        <v>1298</v>
      </c>
    </row>
    <row r="365" spans="2:63" s="12" customFormat="1" ht="22.9" customHeight="1">
      <c r="B365" s="173"/>
      <c r="C365" s="174"/>
      <c r="D365" s="175" t="s">
        <v>75</v>
      </c>
      <c r="E365" s="212" t="s">
        <v>1299</v>
      </c>
      <c r="F365" s="212" t="s">
        <v>1300</v>
      </c>
      <c r="G365" s="174"/>
      <c r="H365" s="174"/>
      <c r="I365" s="177"/>
      <c r="J365" s="213">
        <f>BK365</f>
        <v>0</v>
      </c>
      <c r="K365" s="174"/>
      <c r="L365" s="179"/>
      <c r="M365" s="180"/>
      <c r="N365" s="181"/>
      <c r="O365" s="181"/>
      <c r="P365" s="182">
        <f>SUM(P366:P385)</f>
        <v>0</v>
      </c>
      <c r="Q365" s="181"/>
      <c r="R365" s="182">
        <f>SUM(R366:R385)</f>
        <v>1.3388337399999999</v>
      </c>
      <c r="S365" s="181"/>
      <c r="T365" s="183">
        <f>SUM(T366:T385)</f>
        <v>0</v>
      </c>
      <c r="AR365" s="184" t="s">
        <v>85</v>
      </c>
      <c r="AT365" s="185" t="s">
        <v>75</v>
      </c>
      <c r="AU365" s="185" t="s">
        <v>83</v>
      </c>
      <c r="AY365" s="184" t="s">
        <v>166</v>
      </c>
      <c r="BK365" s="186">
        <f>SUM(BK366:BK385)</f>
        <v>0</v>
      </c>
    </row>
    <row r="366" spans="1:65" s="2" customFormat="1" ht="24.2" customHeight="1">
      <c r="A366" s="32"/>
      <c r="B366" s="33"/>
      <c r="C366" s="187" t="s">
        <v>826</v>
      </c>
      <c r="D366" s="187" t="s">
        <v>167</v>
      </c>
      <c r="E366" s="188" t="s">
        <v>1301</v>
      </c>
      <c r="F366" s="189" t="s">
        <v>1302</v>
      </c>
      <c r="G366" s="190" t="s">
        <v>297</v>
      </c>
      <c r="H366" s="191">
        <v>109.63</v>
      </c>
      <c r="I366" s="192"/>
      <c r="J366" s="193">
        <f>ROUND(I366*H366,2)</f>
        <v>0</v>
      </c>
      <c r="K366" s="189" t="s">
        <v>274</v>
      </c>
      <c r="L366" s="37"/>
      <c r="M366" s="194" t="s">
        <v>1</v>
      </c>
      <c r="N366" s="195" t="s">
        <v>41</v>
      </c>
      <c r="O366" s="69"/>
      <c r="P366" s="196">
        <f>O366*H366</f>
        <v>0</v>
      </c>
      <c r="Q366" s="196">
        <v>7E-05</v>
      </c>
      <c r="R366" s="196">
        <f>Q366*H366</f>
        <v>0.007674099999999999</v>
      </c>
      <c r="S366" s="196">
        <v>0</v>
      </c>
      <c r="T366" s="197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98" t="s">
        <v>183</v>
      </c>
      <c r="AT366" s="198" t="s">
        <v>167</v>
      </c>
      <c r="AU366" s="198" t="s">
        <v>85</v>
      </c>
      <c r="AY366" s="15" t="s">
        <v>166</v>
      </c>
      <c r="BE366" s="199">
        <f>IF(N366="základní",J366,0)</f>
        <v>0</v>
      </c>
      <c r="BF366" s="199">
        <f>IF(N366="snížená",J366,0)</f>
        <v>0</v>
      </c>
      <c r="BG366" s="199">
        <f>IF(N366="zákl. přenesená",J366,0)</f>
        <v>0</v>
      </c>
      <c r="BH366" s="199">
        <f>IF(N366="sníž. přenesená",J366,0)</f>
        <v>0</v>
      </c>
      <c r="BI366" s="199">
        <f>IF(N366="nulová",J366,0)</f>
        <v>0</v>
      </c>
      <c r="BJ366" s="15" t="s">
        <v>83</v>
      </c>
      <c r="BK366" s="199">
        <f>ROUND(I366*H366,2)</f>
        <v>0</v>
      </c>
      <c r="BL366" s="15" t="s">
        <v>183</v>
      </c>
      <c r="BM366" s="198" t="s">
        <v>1303</v>
      </c>
    </row>
    <row r="367" spans="2:51" s="13" customFormat="1" ht="11.25">
      <c r="B367" s="200"/>
      <c r="C367" s="201"/>
      <c r="D367" s="202" t="s">
        <v>178</v>
      </c>
      <c r="E367" s="203" t="s">
        <v>1</v>
      </c>
      <c r="F367" s="204" t="s">
        <v>1641</v>
      </c>
      <c r="G367" s="201"/>
      <c r="H367" s="205">
        <v>109.63</v>
      </c>
      <c r="I367" s="206"/>
      <c r="J367" s="201"/>
      <c r="K367" s="201"/>
      <c r="L367" s="207"/>
      <c r="M367" s="208"/>
      <c r="N367" s="209"/>
      <c r="O367" s="209"/>
      <c r="P367" s="209"/>
      <c r="Q367" s="209"/>
      <c r="R367" s="209"/>
      <c r="S367" s="209"/>
      <c r="T367" s="210"/>
      <c r="AT367" s="211" t="s">
        <v>178</v>
      </c>
      <c r="AU367" s="211" t="s">
        <v>85</v>
      </c>
      <c r="AV367" s="13" t="s">
        <v>85</v>
      </c>
      <c r="AW367" s="13" t="s">
        <v>32</v>
      </c>
      <c r="AX367" s="13" t="s">
        <v>83</v>
      </c>
      <c r="AY367" s="211" t="s">
        <v>166</v>
      </c>
    </row>
    <row r="368" spans="1:65" s="2" customFormat="1" ht="24.2" customHeight="1">
      <c r="A368" s="32"/>
      <c r="B368" s="33"/>
      <c r="C368" s="187" t="s">
        <v>830</v>
      </c>
      <c r="D368" s="187" t="s">
        <v>167</v>
      </c>
      <c r="E368" s="188" t="s">
        <v>1495</v>
      </c>
      <c r="F368" s="189" t="s">
        <v>1496</v>
      </c>
      <c r="G368" s="190" t="s">
        <v>297</v>
      </c>
      <c r="H368" s="191">
        <v>109.63</v>
      </c>
      <c r="I368" s="192"/>
      <c r="J368" s="193">
        <f>ROUND(I368*H368,2)</f>
        <v>0</v>
      </c>
      <c r="K368" s="189" t="s">
        <v>1497</v>
      </c>
      <c r="L368" s="37"/>
      <c r="M368" s="194" t="s">
        <v>1</v>
      </c>
      <c r="N368" s="195" t="s">
        <v>41</v>
      </c>
      <c r="O368" s="69"/>
      <c r="P368" s="196">
        <f>O368*H368</f>
        <v>0</v>
      </c>
      <c r="Q368" s="196">
        <v>0.00758</v>
      </c>
      <c r="R368" s="196">
        <f>Q368*H368</f>
        <v>0.8309953999999999</v>
      </c>
      <c r="S368" s="196">
        <v>0</v>
      </c>
      <c r="T368" s="197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98" t="s">
        <v>183</v>
      </c>
      <c r="AT368" s="198" t="s">
        <v>167</v>
      </c>
      <c r="AU368" s="198" t="s">
        <v>85</v>
      </c>
      <c r="AY368" s="15" t="s">
        <v>166</v>
      </c>
      <c r="BE368" s="199">
        <f>IF(N368="základní",J368,0)</f>
        <v>0</v>
      </c>
      <c r="BF368" s="199">
        <f>IF(N368="snížená",J368,0)</f>
        <v>0</v>
      </c>
      <c r="BG368" s="199">
        <f>IF(N368="zákl. přenesená",J368,0)</f>
        <v>0</v>
      </c>
      <c r="BH368" s="199">
        <f>IF(N368="sníž. přenesená",J368,0)</f>
        <v>0</v>
      </c>
      <c r="BI368" s="199">
        <f>IF(N368="nulová",J368,0)</f>
        <v>0</v>
      </c>
      <c r="BJ368" s="15" t="s">
        <v>83</v>
      </c>
      <c r="BK368" s="199">
        <f>ROUND(I368*H368,2)</f>
        <v>0</v>
      </c>
      <c r="BL368" s="15" t="s">
        <v>183</v>
      </c>
      <c r="BM368" s="198" t="s">
        <v>1714</v>
      </c>
    </row>
    <row r="369" spans="1:65" s="2" customFormat="1" ht="21.75" customHeight="1">
      <c r="A369" s="32"/>
      <c r="B369" s="33"/>
      <c r="C369" s="187" t="s">
        <v>834</v>
      </c>
      <c r="D369" s="187" t="s">
        <v>167</v>
      </c>
      <c r="E369" s="188" t="s">
        <v>1307</v>
      </c>
      <c r="F369" s="189" t="s">
        <v>1308</v>
      </c>
      <c r="G369" s="190" t="s">
        <v>297</v>
      </c>
      <c r="H369" s="191">
        <v>109.63</v>
      </c>
      <c r="I369" s="192"/>
      <c r="J369" s="193">
        <f>ROUND(I369*H369,2)</f>
        <v>0</v>
      </c>
      <c r="K369" s="189" t="s">
        <v>274</v>
      </c>
      <c r="L369" s="37"/>
      <c r="M369" s="194" t="s">
        <v>1</v>
      </c>
      <c r="N369" s="195" t="s">
        <v>41</v>
      </c>
      <c r="O369" s="69"/>
      <c r="P369" s="196">
        <f>O369*H369</f>
        <v>0</v>
      </c>
      <c r="Q369" s="196">
        <v>0.0003</v>
      </c>
      <c r="R369" s="196">
        <f>Q369*H369</f>
        <v>0.032888999999999995</v>
      </c>
      <c r="S369" s="196">
        <v>0</v>
      </c>
      <c r="T369" s="197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98" t="s">
        <v>183</v>
      </c>
      <c r="AT369" s="198" t="s">
        <v>167</v>
      </c>
      <c r="AU369" s="198" t="s">
        <v>85</v>
      </c>
      <c r="AY369" s="15" t="s">
        <v>166</v>
      </c>
      <c r="BE369" s="199">
        <f>IF(N369="základní",J369,0)</f>
        <v>0</v>
      </c>
      <c r="BF369" s="199">
        <f>IF(N369="snížená",J369,0)</f>
        <v>0</v>
      </c>
      <c r="BG369" s="199">
        <f>IF(N369="zákl. přenesená",J369,0)</f>
        <v>0</v>
      </c>
      <c r="BH369" s="199">
        <f>IF(N369="sníž. přenesená",J369,0)</f>
        <v>0</v>
      </c>
      <c r="BI369" s="199">
        <f>IF(N369="nulová",J369,0)</f>
        <v>0</v>
      </c>
      <c r="BJ369" s="15" t="s">
        <v>83</v>
      </c>
      <c r="BK369" s="199">
        <f>ROUND(I369*H369,2)</f>
        <v>0</v>
      </c>
      <c r="BL369" s="15" t="s">
        <v>183</v>
      </c>
      <c r="BM369" s="198" t="s">
        <v>1309</v>
      </c>
    </row>
    <row r="370" spans="2:51" s="13" customFormat="1" ht="11.25">
      <c r="B370" s="200"/>
      <c r="C370" s="201"/>
      <c r="D370" s="202" t="s">
        <v>178</v>
      </c>
      <c r="E370" s="203" t="s">
        <v>1</v>
      </c>
      <c r="F370" s="204" t="s">
        <v>1641</v>
      </c>
      <c r="G370" s="201"/>
      <c r="H370" s="205">
        <v>109.63</v>
      </c>
      <c r="I370" s="206"/>
      <c r="J370" s="201"/>
      <c r="K370" s="201"/>
      <c r="L370" s="207"/>
      <c r="M370" s="208"/>
      <c r="N370" s="209"/>
      <c r="O370" s="209"/>
      <c r="P370" s="209"/>
      <c r="Q370" s="209"/>
      <c r="R370" s="209"/>
      <c r="S370" s="209"/>
      <c r="T370" s="210"/>
      <c r="AT370" s="211" t="s">
        <v>178</v>
      </c>
      <c r="AU370" s="211" t="s">
        <v>85</v>
      </c>
      <c r="AV370" s="13" t="s">
        <v>85</v>
      </c>
      <c r="AW370" s="13" t="s">
        <v>32</v>
      </c>
      <c r="AX370" s="13" t="s">
        <v>83</v>
      </c>
      <c r="AY370" s="211" t="s">
        <v>166</v>
      </c>
    </row>
    <row r="371" spans="1:65" s="2" customFormat="1" ht="44.25" customHeight="1">
      <c r="A371" s="32"/>
      <c r="B371" s="33"/>
      <c r="C371" s="219" t="s">
        <v>838</v>
      </c>
      <c r="D371" s="219" t="s">
        <v>345</v>
      </c>
      <c r="E371" s="220" t="s">
        <v>1310</v>
      </c>
      <c r="F371" s="221" t="s">
        <v>1311</v>
      </c>
      <c r="G371" s="222" t="s">
        <v>297</v>
      </c>
      <c r="H371" s="223">
        <v>120.593</v>
      </c>
      <c r="I371" s="224"/>
      <c r="J371" s="225">
        <f>ROUND(I371*H371,2)</f>
        <v>0</v>
      </c>
      <c r="K371" s="221" t="s">
        <v>274</v>
      </c>
      <c r="L371" s="226"/>
      <c r="M371" s="227" t="s">
        <v>1</v>
      </c>
      <c r="N371" s="228" t="s">
        <v>41</v>
      </c>
      <c r="O371" s="69"/>
      <c r="P371" s="196">
        <f>O371*H371</f>
        <v>0</v>
      </c>
      <c r="Q371" s="196">
        <v>0.00368</v>
      </c>
      <c r="R371" s="196">
        <f>Q371*H371</f>
        <v>0.44378224000000005</v>
      </c>
      <c r="S371" s="196">
        <v>0</v>
      </c>
      <c r="T371" s="197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98" t="s">
        <v>440</v>
      </c>
      <c r="AT371" s="198" t="s">
        <v>345</v>
      </c>
      <c r="AU371" s="198" t="s">
        <v>85</v>
      </c>
      <c r="AY371" s="15" t="s">
        <v>166</v>
      </c>
      <c r="BE371" s="199">
        <f>IF(N371="základní",J371,0)</f>
        <v>0</v>
      </c>
      <c r="BF371" s="199">
        <f>IF(N371="snížená",J371,0)</f>
        <v>0</v>
      </c>
      <c r="BG371" s="199">
        <f>IF(N371="zákl. přenesená",J371,0)</f>
        <v>0</v>
      </c>
      <c r="BH371" s="199">
        <f>IF(N371="sníž. přenesená",J371,0)</f>
        <v>0</v>
      </c>
      <c r="BI371" s="199">
        <f>IF(N371="nulová",J371,0)</f>
        <v>0</v>
      </c>
      <c r="BJ371" s="15" t="s">
        <v>83</v>
      </c>
      <c r="BK371" s="199">
        <f>ROUND(I371*H371,2)</f>
        <v>0</v>
      </c>
      <c r="BL371" s="15" t="s">
        <v>183</v>
      </c>
      <c r="BM371" s="198" t="s">
        <v>1312</v>
      </c>
    </row>
    <row r="372" spans="2:51" s="13" customFormat="1" ht="11.25">
      <c r="B372" s="200"/>
      <c r="C372" s="201"/>
      <c r="D372" s="202" t="s">
        <v>178</v>
      </c>
      <c r="E372" s="201"/>
      <c r="F372" s="204" t="s">
        <v>1715</v>
      </c>
      <c r="G372" s="201"/>
      <c r="H372" s="205">
        <v>120.593</v>
      </c>
      <c r="I372" s="206"/>
      <c r="J372" s="201"/>
      <c r="K372" s="201"/>
      <c r="L372" s="207"/>
      <c r="M372" s="208"/>
      <c r="N372" s="209"/>
      <c r="O372" s="209"/>
      <c r="P372" s="209"/>
      <c r="Q372" s="209"/>
      <c r="R372" s="209"/>
      <c r="S372" s="209"/>
      <c r="T372" s="210"/>
      <c r="AT372" s="211" t="s">
        <v>178</v>
      </c>
      <c r="AU372" s="211" t="s">
        <v>85</v>
      </c>
      <c r="AV372" s="13" t="s">
        <v>85</v>
      </c>
      <c r="AW372" s="13" t="s">
        <v>4</v>
      </c>
      <c r="AX372" s="13" t="s">
        <v>83</v>
      </c>
      <c r="AY372" s="211" t="s">
        <v>166</v>
      </c>
    </row>
    <row r="373" spans="1:65" s="2" customFormat="1" ht="16.5" customHeight="1">
      <c r="A373" s="32"/>
      <c r="B373" s="33"/>
      <c r="C373" s="187" t="s">
        <v>92</v>
      </c>
      <c r="D373" s="187" t="s">
        <v>167</v>
      </c>
      <c r="E373" s="188" t="s">
        <v>1500</v>
      </c>
      <c r="F373" s="189" t="s">
        <v>1501</v>
      </c>
      <c r="G373" s="190" t="s">
        <v>382</v>
      </c>
      <c r="H373" s="191">
        <v>109.78</v>
      </c>
      <c r="I373" s="192"/>
      <c r="J373" s="193">
        <f>ROUND(I373*H373,2)</f>
        <v>0</v>
      </c>
      <c r="K373" s="189" t="s">
        <v>274</v>
      </c>
      <c r="L373" s="37"/>
      <c r="M373" s="194" t="s">
        <v>1</v>
      </c>
      <c r="N373" s="195" t="s">
        <v>41</v>
      </c>
      <c r="O373" s="69"/>
      <c r="P373" s="196">
        <f>O373*H373</f>
        <v>0</v>
      </c>
      <c r="Q373" s="196">
        <v>1E-05</v>
      </c>
      <c r="R373" s="196">
        <f>Q373*H373</f>
        <v>0.0010978000000000001</v>
      </c>
      <c r="S373" s="196">
        <v>0</v>
      </c>
      <c r="T373" s="197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98" t="s">
        <v>183</v>
      </c>
      <c r="AT373" s="198" t="s">
        <v>167</v>
      </c>
      <c r="AU373" s="198" t="s">
        <v>85</v>
      </c>
      <c r="AY373" s="15" t="s">
        <v>166</v>
      </c>
      <c r="BE373" s="199">
        <f>IF(N373="základní",J373,0)</f>
        <v>0</v>
      </c>
      <c r="BF373" s="199">
        <f>IF(N373="snížená",J373,0)</f>
        <v>0</v>
      </c>
      <c r="BG373" s="199">
        <f>IF(N373="zákl. přenesená",J373,0)</f>
        <v>0</v>
      </c>
      <c r="BH373" s="199">
        <f>IF(N373="sníž. přenesená",J373,0)</f>
        <v>0</v>
      </c>
      <c r="BI373" s="199">
        <f>IF(N373="nulová",J373,0)</f>
        <v>0</v>
      </c>
      <c r="BJ373" s="15" t="s">
        <v>83</v>
      </c>
      <c r="BK373" s="199">
        <f>ROUND(I373*H373,2)</f>
        <v>0</v>
      </c>
      <c r="BL373" s="15" t="s">
        <v>183</v>
      </c>
      <c r="BM373" s="198" t="s">
        <v>1502</v>
      </c>
    </row>
    <row r="374" spans="2:51" s="13" customFormat="1" ht="11.25">
      <c r="B374" s="200"/>
      <c r="C374" s="201"/>
      <c r="D374" s="202" t="s">
        <v>178</v>
      </c>
      <c r="E374" s="203" t="s">
        <v>1</v>
      </c>
      <c r="F374" s="204" t="s">
        <v>1716</v>
      </c>
      <c r="G374" s="201"/>
      <c r="H374" s="205">
        <v>5.4</v>
      </c>
      <c r="I374" s="206"/>
      <c r="J374" s="201"/>
      <c r="K374" s="201"/>
      <c r="L374" s="207"/>
      <c r="M374" s="208"/>
      <c r="N374" s="209"/>
      <c r="O374" s="209"/>
      <c r="P374" s="209"/>
      <c r="Q374" s="209"/>
      <c r="R374" s="209"/>
      <c r="S374" s="209"/>
      <c r="T374" s="210"/>
      <c r="AT374" s="211" t="s">
        <v>178</v>
      </c>
      <c r="AU374" s="211" t="s">
        <v>85</v>
      </c>
      <c r="AV374" s="13" t="s">
        <v>85</v>
      </c>
      <c r="AW374" s="13" t="s">
        <v>32</v>
      </c>
      <c r="AX374" s="13" t="s">
        <v>76</v>
      </c>
      <c r="AY374" s="211" t="s">
        <v>166</v>
      </c>
    </row>
    <row r="375" spans="2:51" s="13" customFormat="1" ht="11.25">
      <c r="B375" s="200"/>
      <c r="C375" s="201"/>
      <c r="D375" s="202" t="s">
        <v>178</v>
      </c>
      <c r="E375" s="203" t="s">
        <v>1</v>
      </c>
      <c r="F375" s="204" t="s">
        <v>1717</v>
      </c>
      <c r="G375" s="201"/>
      <c r="H375" s="205">
        <v>14</v>
      </c>
      <c r="I375" s="206"/>
      <c r="J375" s="201"/>
      <c r="K375" s="201"/>
      <c r="L375" s="207"/>
      <c r="M375" s="208"/>
      <c r="N375" s="209"/>
      <c r="O375" s="209"/>
      <c r="P375" s="209"/>
      <c r="Q375" s="209"/>
      <c r="R375" s="209"/>
      <c r="S375" s="209"/>
      <c r="T375" s="210"/>
      <c r="AT375" s="211" t="s">
        <v>178</v>
      </c>
      <c r="AU375" s="211" t="s">
        <v>85</v>
      </c>
      <c r="AV375" s="13" t="s">
        <v>85</v>
      </c>
      <c r="AW375" s="13" t="s">
        <v>32</v>
      </c>
      <c r="AX375" s="13" t="s">
        <v>76</v>
      </c>
      <c r="AY375" s="211" t="s">
        <v>166</v>
      </c>
    </row>
    <row r="376" spans="2:51" s="13" customFormat="1" ht="11.25">
      <c r="B376" s="200"/>
      <c r="C376" s="201"/>
      <c r="D376" s="202" t="s">
        <v>178</v>
      </c>
      <c r="E376" s="203" t="s">
        <v>1</v>
      </c>
      <c r="F376" s="204" t="s">
        <v>1718</v>
      </c>
      <c r="G376" s="201"/>
      <c r="H376" s="205">
        <v>17.4</v>
      </c>
      <c r="I376" s="206"/>
      <c r="J376" s="201"/>
      <c r="K376" s="201"/>
      <c r="L376" s="207"/>
      <c r="M376" s="208"/>
      <c r="N376" s="209"/>
      <c r="O376" s="209"/>
      <c r="P376" s="209"/>
      <c r="Q376" s="209"/>
      <c r="R376" s="209"/>
      <c r="S376" s="209"/>
      <c r="T376" s="210"/>
      <c r="AT376" s="211" t="s">
        <v>178</v>
      </c>
      <c r="AU376" s="211" t="s">
        <v>85</v>
      </c>
      <c r="AV376" s="13" t="s">
        <v>85</v>
      </c>
      <c r="AW376" s="13" t="s">
        <v>32</v>
      </c>
      <c r="AX376" s="13" t="s">
        <v>76</v>
      </c>
      <c r="AY376" s="211" t="s">
        <v>166</v>
      </c>
    </row>
    <row r="377" spans="2:51" s="13" customFormat="1" ht="11.25">
      <c r="B377" s="200"/>
      <c r="C377" s="201"/>
      <c r="D377" s="202" t="s">
        <v>178</v>
      </c>
      <c r="E377" s="203" t="s">
        <v>1</v>
      </c>
      <c r="F377" s="204" t="s">
        <v>1719</v>
      </c>
      <c r="G377" s="201"/>
      <c r="H377" s="205">
        <v>20</v>
      </c>
      <c r="I377" s="206"/>
      <c r="J377" s="201"/>
      <c r="K377" s="201"/>
      <c r="L377" s="207"/>
      <c r="M377" s="208"/>
      <c r="N377" s="209"/>
      <c r="O377" s="209"/>
      <c r="P377" s="209"/>
      <c r="Q377" s="209"/>
      <c r="R377" s="209"/>
      <c r="S377" s="209"/>
      <c r="T377" s="210"/>
      <c r="AT377" s="211" t="s">
        <v>178</v>
      </c>
      <c r="AU377" s="211" t="s">
        <v>85</v>
      </c>
      <c r="AV377" s="13" t="s">
        <v>85</v>
      </c>
      <c r="AW377" s="13" t="s">
        <v>32</v>
      </c>
      <c r="AX377" s="13" t="s">
        <v>76</v>
      </c>
      <c r="AY377" s="211" t="s">
        <v>166</v>
      </c>
    </row>
    <row r="378" spans="2:51" s="13" customFormat="1" ht="11.25">
      <c r="B378" s="200"/>
      <c r="C378" s="201"/>
      <c r="D378" s="202" t="s">
        <v>178</v>
      </c>
      <c r="E378" s="203" t="s">
        <v>1</v>
      </c>
      <c r="F378" s="204" t="s">
        <v>1720</v>
      </c>
      <c r="G378" s="201"/>
      <c r="H378" s="205">
        <v>5.79</v>
      </c>
      <c r="I378" s="206"/>
      <c r="J378" s="201"/>
      <c r="K378" s="201"/>
      <c r="L378" s="207"/>
      <c r="M378" s="208"/>
      <c r="N378" s="209"/>
      <c r="O378" s="209"/>
      <c r="P378" s="209"/>
      <c r="Q378" s="209"/>
      <c r="R378" s="209"/>
      <c r="S378" s="209"/>
      <c r="T378" s="210"/>
      <c r="AT378" s="211" t="s">
        <v>178</v>
      </c>
      <c r="AU378" s="211" t="s">
        <v>85</v>
      </c>
      <c r="AV378" s="13" t="s">
        <v>85</v>
      </c>
      <c r="AW378" s="13" t="s">
        <v>32</v>
      </c>
      <c r="AX378" s="13" t="s">
        <v>76</v>
      </c>
      <c r="AY378" s="211" t="s">
        <v>166</v>
      </c>
    </row>
    <row r="379" spans="2:51" s="13" customFormat="1" ht="11.25">
      <c r="B379" s="200"/>
      <c r="C379" s="201"/>
      <c r="D379" s="202" t="s">
        <v>178</v>
      </c>
      <c r="E379" s="203" t="s">
        <v>1</v>
      </c>
      <c r="F379" s="204" t="s">
        <v>1721</v>
      </c>
      <c r="G379" s="201"/>
      <c r="H379" s="205">
        <v>14.4</v>
      </c>
      <c r="I379" s="206"/>
      <c r="J379" s="201"/>
      <c r="K379" s="201"/>
      <c r="L379" s="207"/>
      <c r="M379" s="208"/>
      <c r="N379" s="209"/>
      <c r="O379" s="209"/>
      <c r="P379" s="209"/>
      <c r="Q379" s="209"/>
      <c r="R379" s="209"/>
      <c r="S379" s="209"/>
      <c r="T379" s="210"/>
      <c r="AT379" s="211" t="s">
        <v>178</v>
      </c>
      <c r="AU379" s="211" t="s">
        <v>85</v>
      </c>
      <c r="AV379" s="13" t="s">
        <v>85</v>
      </c>
      <c r="AW379" s="13" t="s">
        <v>32</v>
      </c>
      <c r="AX379" s="13" t="s">
        <v>76</v>
      </c>
      <c r="AY379" s="211" t="s">
        <v>166</v>
      </c>
    </row>
    <row r="380" spans="2:51" s="13" customFormat="1" ht="11.25">
      <c r="B380" s="200"/>
      <c r="C380" s="201"/>
      <c r="D380" s="202" t="s">
        <v>178</v>
      </c>
      <c r="E380" s="203" t="s">
        <v>1</v>
      </c>
      <c r="F380" s="204" t="s">
        <v>1722</v>
      </c>
      <c r="G380" s="201"/>
      <c r="H380" s="205">
        <v>6</v>
      </c>
      <c r="I380" s="206"/>
      <c r="J380" s="201"/>
      <c r="K380" s="201"/>
      <c r="L380" s="207"/>
      <c r="M380" s="208"/>
      <c r="N380" s="209"/>
      <c r="O380" s="209"/>
      <c r="P380" s="209"/>
      <c r="Q380" s="209"/>
      <c r="R380" s="209"/>
      <c r="S380" s="209"/>
      <c r="T380" s="210"/>
      <c r="AT380" s="211" t="s">
        <v>178</v>
      </c>
      <c r="AU380" s="211" t="s">
        <v>85</v>
      </c>
      <c r="AV380" s="13" t="s">
        <v>85</v>
      </c>
      <c r="AW380" s="13" t="s">
        <v>32</v>
      </c>
      <c r="AX380" s="13" t="s">
        <v>76</v>
      </c>
      <c r="AY380" s="211" t="s">
        <v>166</v>
      </c>
    </row>
    <row r="381" spans="2:51" s="13" customFormat="1" ht="11.25">
      <c r="B381" s="200"/>
      <c r="C381" s="201"/>
      <c r="D381" s="202" t="s">
        <v>178</v>
      </c>
      <c r="E381" s="203" t="s">
        <v>1</v>
      </c>
      <c r="F381" s="204" t="s">
        <v>1723</v>
      </c>
      <c r="G381" s="201"/>
      <c r="H381" s="205">
        <v>16.59</v>
      </c>
      <c r="I381" s="206"/>
      <c r="J381" s="201"/>
      <c r="K381" s="201"/>
      <c r="L381" s="207"/>
      <c r="M381" s="208"/>
      <c r="N381" s="209"/>
      <c r="O381" s="209"/>
      <c r="P381" s="209"/>
      <c r="Q381" s="209"/>
      <c r="R381" s="209"/>
      <c r="S381" s="209"/>
      <c r="T381" s="210"/>
      <c r="AT381" s="211" t="s">
        <v>178</v>
      </c>
      <c r="AU381" s="211" t="s">
        <v>85</v>
      </c>
      <c r="AV381" s="13" t="s">
        <v>85</v>
      </c>
      <c r="AW381" s="13" t="s">
        <v>32</v>
      </c>
      <c r="AX381" s="13" t="s">
        <v>76</v>
      </c>
      <c r="AY381" s="211" t="s">
        <v>166</v>
      </c>
    </row>
    <row r="382" spans="2:51" s="13" customFormat="1" ht="11.25">
      <c r="B382" s="200"/>
      <c r="C382" s="201"/>
      <c r="D382" s="202" t="s">
        <v>178</v>
      </c>
      <c r="E382" s="203" t="s">
        <v>1</v>
      </c>
      <c r="F382" s="204" t="s">
        <v>1724</v>
      </c>
      <c r="G382" s="201"/>
      <c r="H382" s="205">
        <v>10.2</v>
      </c>
      <c r="I382" s="206"/>
      <c r="J382" s="201"/>
      <c r="K382" s="201"/>
      <c r="L382" s="207"/>
      <c r="M382" s="208"/>
      <c r="N382" s="209"/>
      <c r="O382" s="209"/>
      <c r="P382" s="209"/>
      <c r="Q382" s="209"/>
      <c r="R382" s="209"/>
      <c r="S382" s="209"/>
      <c r="T382" s="210"/>
      <c r="AT382" s="211" t="s">
        <v>178</v>
      </c>
      <c r="AU382" s="211" t="s">
        <v>85</v>
      </c>
      <c r="AV382" s="13" t="s">
        <v>85</v>
      </c>
      <c r="AW382" s="13" t="s">
        <v>32</v>
      </c>
      <c r="AX382" s="13" t="s">
        <v>76</v>
      </c>
      <c r="AY382" s="211" t="s">
        <v>166</v>
      </c>
    </row>
    <row r="383" spans="1:65" s="2" customFormat="1" ht="16.5" customHeight="1">
      <c r="A383" s="32"/>
      <c r="B383" s="33"/>
      <c r="C383" s="219" t="s">
        <v>845</v>
      </c>
      <c r="D383" s="219" t="s">
        <v>345</v>
      </c>
      <c r="E383" s="220" t="s">
        <v>1513</v>
      </c>
      <c r="F383" s="221" t="s">
        <v>1514</v>
      </c>
      <c r="G383" s="222" t="s">
        <v>382</v>
      </c>
      <c r="H383" s="223">
        <v>111.976</v>
      </c>
      <c r="I383" s="224"/>
      <c r="J383" s="225">
        <f>ROUND(I383*H383,2)</f>
        <v>0</v>
      </c>
      <c r="K383" s="221" t="s">
        <v>274</v>
      </c>
      <c r="L383" s="226"/>
      <c r="M383" s="227" t="s">
        <v>1</v>
      </c>
      <c r="N383" s="228" t="s">
        <v>41</v>
      </c>
      <c r="O383" s="69"/>
      <c r="P383" s="196">
        <f>O383*H383</f>
        <v>0</v>
      </c>
      <c r="Q383" s="196">
        <v>0.0002</v>
      </c>
      <c r="R383" s="196">
        <f>Q383*H383</f>
        <v>0.0223952</v>
      </c>
      <c r="S383" s="196">
        <v>0</v>
      </c>
      <c r="T383" s="197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98" t="s">
        <v>440</v>
      </c>
      <c r="AT383" s="198" t="s">
        <v>345</v>
      </c>
      <c r="AU383" s="198" t="s">
        <v>85</v>
      </c>
      <c r="AY383" s="15" t="s">
        <v>166</v>
      </c>
      <c r="BE383" s="199">
        <f>IF(N383="základní",J383,0)</f>
        <v>0</v>
      </c>
      <c r="BF383" s="199">
        <f>IF(N383="snížená",J383,0)</f>
        <v>0</v>
      </c>
      <c r="BG383" s="199">
        <f>IF(N383="zákl. přenesená",J383,0)</f>
        <v>0</v>
      </c>
      <c r="BH383" s="199">
        <f>IF(N383="sníž. přenesená",J383,0)</f>
        <v>0</v>
      </c>
      <c r="BI383" s="199">
        <f>IF(N383="nulová",J383,0)</f>
        <v>0</v>
      </c>
      <c r="BJ383" s="15" t="s">
        <v>83</v>
      </c>
      <c r="BK383" s="199">
        <f>ROUND(I383*H383,2)</f>
        <v>0</v>
      </c>
      <c r="BL383" s="15" t="s">
        <v>183</v>
      </c>
      <c r="BM383" s="198" t="s">
        <v>1515</v>
      </c>
    </row>
    <row r="384" spans="2:51" s="13" customFormat="1" ht="11.25">
      <c r="B384" s="200"/>
      <c r="C384" s="201"/>
      <c r="D384" s="202" t="s">
        <v>178</v>
      </c>
      <c r="E384" s="201"/>
      <c r="F384" s="204" t="s">
        <v>1725</v>
      </c>
      <c r="G384" s="201"/>
      <c r="H384" s="205">
        <v>111.976</v>
      </c>
      <c r="I384" s="206"/>
      <c r="J384" s="201"/>
      <c r="K384" s="201"/>
      <c r="L384" s="207"/>
      <c r="M384" s="208"/>
      <c r="N384" s="209"/>
      <c r="O384" s="209"/>
      <c r="P384" s="209"/>
      <c r="Q384" s="209"/>
      <c r="R384" s="209"/>
      <c r="S384" s="209"/>
      <c r="T384" s="210"/>
      <c r="AT384" s="211" t="s">
        <v>178</v>
      </c>
      <c r="AU384" s="211" t="s">
        <v>85</v>
      </c>
      <c r="AV384" s="13" t="s">
        <v>85</v>
      </c>
      <c r="AW384" s="13" t="s">
        <v>4</v>
      </c>
      <c r="AX384" s="13" t="s">
        <v>83</v>
      </c>
      <c r="AY384" s="211" t="s">
        <v>166</v>
      </c>
    </row>
    <row r="385" spans="1:65" s="2" customFormat="1" ht="24.2" customHeight="1">
      <c r="A385" s="32"/>
      <c r="B385" s="33"/>
      <c r="C385" s="187" t="s">
        <v>849</v>
      </c>
      <c r="D385" s="187" t="s">
        <v>167</v>
      </c>
      <c r="E385" s="188" t="s">
        <v>1314</v>
      </c>
      <c r="F385" s="189" t="s">
        <v>1315</v>
      </c>
      <c r="G385" s="190" t="s">
        <v>697</v>
      </c>
      <c r="H385" s="229"/>
      <c r="I385" s="192"/>
      <c r="J385" s="193">
        <f>ROUND(I385*H385,2)</f>
        <v>0</v>
      </c>
      <c r="K385" s="189" t="s">
        <v>274</v>
      </c>
      <c r="L385" s="37"/>
      <c r="M385" s="194" t="s">
        <v>1</v>
      </c>
      <c r="N385" s="195" t="s">
        <v>41</v>
      </c>
      <c r="O385" s="69"/>
      <c r="P385" s="196">
        <f>O385*H385</f>
        <v>0</v>
      </c>
      <c r="Q385" s="196">
        <v>0</v>
      </c>
      <c r="R385" s="196">
        <f>Q385*H385</f>
        <v>0</v>
      </c>
      <c r="S385" s="196">
        <v>0</v>
      </c>
      <c r="T385" s="197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98" t="s">
        <v>183</v>
      </c>
      <c r="AT385" s="198" t="s">
        <v>167</v>
      </c>
      <c r="AU385" s="198" t="s">
        <v>85</v>
      </c>
      <c r="AY385" s="15" t="s">
        <v>166</v>
      </c>
      <c r="BE385" s="199">
        <f>IF(N385="základní",J385,0)</f>
        <v>0</v>
      </c>
      <c r="BF385" s="199">
        <f>IF(N385="snížená",J385,0)</f>
        <v>0</v>
      </c>
      <c r="BG385" s="199">
        <f>IF(N385="zákl. přenesená",J385,0)</f>
        <v>0</v>
      </c>
      <c r="BH385" s="199">
        <f>IF(N385="sníž. přenesená",J385,0)</f>
        <v>0</v>
      </c>
      <c r="BI385" s="199">
        <f>IF(N385="nulová",J385,0)</f>
        <v>0</v>
      </c>
      <c r="BJ385" s="15" t="s">
        <v>83</v>
      </c>
      <c r="BK385" s="199">
        <f>ROUND(I385*H385,2)</f>
        <v>0</v>
      </c>
      <c r="BL385" s="15" t="s">
        <v>183</v>
      </c>
      <c r="BM385" s="198" t="s">
        <v>1517</v>
      </c>
    </row>
    <row r="386" spans="2:63" s="12" customFormat="1" ht="22.9" customHeight="1">
      <c r="B386" s="173"/>
      <c r="C386" s="174"/>
      <c r="D386" s="175" t="s">
        <v>75</v>
      </c>
      <c r="E386" s="212" t="s">
        <v>969</v>
      </c>
      <c r="F386" s="212" t="s">
        <v>970</v>
      </c>
      <c r="G386" s="174"/>
      <c r="H386" s="174"/>
      <c r="I386" s="177"/>
      <c r="J386" s="213">
        <f>BK386</f>
        <v>0</v>
      </c>
      <c r="K386" s="174"/>
      <c r="L386" s="179"/>
      <c r="M386" s="180"/>
      <c r="N386" s="181"/>
      <c r="O386" s="181"/>
      <c r="P386" s="182">
        <f>SUM(P387:P405)</f>
        <v>0</v>
      </c>
      <c r="Q386" s="181"/>
      <c r="R386" s="182">
        <f>SUM(R387:R405)</f>
        <v>1.3281676000000002</v>
      </c>
      <c r="S386" s="181"/>
      <c r="T386" s="183">
        <f>SUM(T387:T405)</f>
        <v>0</v>
      </c>
      <c r="AR386" s="184" t="s">
        <v>85</v>
      </c>
      <c r="AT386" s="185" t="s">
        <v>75</v>
      </c>
      <c r="AU386" s="185" t="s">
        <v>83</v>
      </c>
      <c r="AY386" s="184" t="s">
        <v>166</v>
      </c>
      <c r="BK386" s="186">
        <f>SUM(BK387:BK405)</f>
        <v>0</v>
      </c>
    </row>
    <row r="387" spans="1:65" s="2" customFormat="1" ht="24.2" customHeight="1">
      <c r="A387" s="32"/>
      <c r="B387" s="33"/>
      <c r="C387" s="187" t="s">
        <v>853</v>
      </c>
      <c r="D387" s="187" t="s">
        <v>167</v>
      </c>
      <c r="E387" s="188" t="s">
        <v>972</v>
      </c>
      <c r="F387" s="189" t="s">
        <v>973</v>
      </c>
      <c r="G387" s="190" t="s">
        <v>297</v>
      </c>
      <c r="H387" s="191">
        <v>68.97</v>
      </c>
      <c r="I387" s="192"/>
      <c r="J387" s="193">
        <f>ROUND(I387*H387,2)</f>
        <v>0</v>
      </c>
      <c r="K387" s="189" t="s">
        <v>274</v>
      </c>
      <c r="L387" s="37"/>
      <c r="M387" s="194" t="s">
        <v>1</v>
      </c>
      <c r="N387" s="195" t="s">
        <v>41</v>
      </c>
      <c r="O387" s="69"/>
      <c r="P387" s="196">
        <f>O387*H387</f>
        <v>0</v>
      </c>
      <c r="Q387" s="196">
        <v>0.0052</v>
      </c>
      <c r="R387" s="196">
        <f>Q387*H387</f>
        <v>0.35864399999999996</v>
      </c>
      <c r="S387" s="196">
        <v>0</v>
      </c>
      <c r="T387" s="197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98" t="s">
        <v>183</v>
      </c>
      <c r="AT387" s="198" t="s">
        <v>167</v>
      </c>
      <c r="AU387" s="198" t="s">
        <v>85</v>
      </c>
      <c r="AY387" s="15" t="s">
        <v>166</v>
      </c>
      <c r="BE387" s="199">
        <f>IF(N387="základní",J387,0)</f>
        <v>0</v>
      </c>
      <c r="BF387" s="199">
        <f>IF(N387="snížená",J387,0)</f>
        <v>0</v>
      </c>
      <c r="BG387" s="199">
        <f>IF(N387="zákl. přenesená",J387,0)</f>
        <v>0</v>
      </c>
      <c r="BH387" s="199">
        <f>IF(N387="sníž. přenesená",J387,0)</f>
        <v>0</v>
      </c>
      <c r="BI387" s="199">
        <f>IF(N387="nulová",J387,0)</f>
        <v>0</v>
      </c>
      <c r="BJ387" s="15" t="s">
        <v>83</v>
      </c>
      <c r="BK387" s="199">
        <f>ROUND(I387*H387,2)</f>
        <v>0</v>
      </c>
      <c r="BL387" s="15" t="s">
        <v>183</v>
      </c>
      <c r="BM387" s="198" t="s">
        <v>974</v>
      </c>
    </row>
    <row r="388" spans="2:51" s="13" customFormat="1" ht="11.25">
      <c r="B388" s="200"/>
      <c r="C388" s="201"/>
      <c r="D388" s="202" t="s">
        <v>178</v>
      </c>
      <c r="E388" s="203" t="s">
        <v>1</v>
      </c>
      <c r="F388" s="204" t="s">
        <v>1726</v>
      </c>
      <c r="G388" s="201"/>
      <c r="H388" s="205">
        <v>19.16</v>
      </c>
      <c r="I388" s="206"/>
      <c r="J388" s="201"/>
      <c r="K388" s="201"/>
      <c r="L388" s="207"/>
      <c r="M388" s="208"/>
      <c r="N388" s="209"/>
      <c r="O388" s="209"/>
      <c r="P388" s="209"/>
      <c r="Q388" s="209"/>
      <c r="R388" s="209"/>
      <c r="S388" s="209"/>
      <c r="T388" s="210"/>
      <c r="AT388" s="211" t="s">
        <v>178</v>
      </c>
      <c r="AU388" s="211" t="s">
        <v>85</v>
      </c>
      <c r="AV388" s="13" t="s">
        <v>85</v>
      </c>
      <c r="AW388" s="13" t="s">
        <v>32</v>
      </c>
      <c r="AX388" s="13" t="s">
        <v>76</v>
      </c>
      <c r="AY388" s="211" t="s">
        <v>166</v>
      </c>
    </row>
    <row r="389" spans="2:51" s="13" customFormat="1" ht="11.25">
      <c r="B389" s="200"/>
      <c r="C389" s="201"/>
      <c r="D389" s="202" t="s">
        <v>178</v>
      </c>
      <c r="E389" s="203" t="s">
        <v>1</v>
      </c>
      <c r="F389" s="204" t="s">
        <v>1727</v>
      </c>
      <c r="G389" s="201"/>
      <c r="H389" s="205">
        <v>19.6</v>
      </c>
      <c r="I389" s="206"/>
      <c r="J389" s="201"/>
      <c r="K389" s="201"/>
      <c r="L389" s="207"/>
      <c r="M389" s="208"/>
      <c r="N389" s="209"/>
      <c r="O389" s="209"/>
      <c r="P389" s="209"/>
      <c r="Q389" s="209"/>
      <c r="R389" s="209"/>
      <c r="S389" s="209"/>
      <c r="T389" s="210"/>
      <c r="AT389" s="211" t="s">
        <v>178</v>
      </c>
      <c r="AU389" s="211" t="s">
        <v>85</v>
      </c>
      <c r="AV389" s="13" t="s">
        <v>85</v>
      </c>
      <c r="AW389" s="13" t="s">
        <v>32</v>
      </c>
      <c r="AX389" s="13" t="s">
        <v>76</v>
      </c>
      <c r="AY389" s="211" t="s">
        <v>166</v>
      </c>
    </row>
    <row r="390" spans="2:51" s="13" customFormat="1" ht="11.25">
      <c r="B390" s="200"/>
      <c r="C390" s="201"/>
      <c r="D390" s="202" t="s">
        <v>178</v>
      </c>
      <c r="E390" s="203" t="s">
        <v>1</v>
      </c>
      <c r="F390" s="204" t="s">
        <v>1728</v>
      </c>
      <c r="G390" s="201"/>
      <c r="H390" s="205">
        <v>24.96</v>
      </c>
      <c r="I390" s="206"/>
      <c r="J390" s="201"/>
      <c r="K390" s="201"/>
      <c r="L390" s="207"/>
      <c r="M390" s="208"/>
      <c r="N390" s="209"/>
      <c r="O390" s="209"/>
      <c r="P390" s="209"/>
      <c r="Q390" s="209"/>
      <c r="R390" s="209"/>
      <c r="S390" s="209"/>
      <c r="T390" s="210"/>
      <c r="AT390" s="211" t="s">
        <v>178</v>
      </c>
      <c r="AU390" s="211" t="s">
        <v>85</v>
      </c>
      <c r="AV390" s="13" t="s">
        <v>85</v>
      </c>
      <c r="AW390" s="13" t="s">
        <v>32</v>
      </c>
      <c r="AX390" s="13" t="s">
        <v>76</v>
      </c>
      <c r="AY390" s="211" t="s">
        <v>166</v>
      </c>
    </row>
    <row r="391" spans="2:51" s="13" customFormat="1" ht="11.25">
      <c r="B391" s="200"/>
      <c r="C391" s="201"/>
      <c r="D391" s="202" t="s">
        <v>178</v>
      </c>
      <c r="E391" s="203" t="s">
        <v>1</v>
      </c>
      <c r="F391" s="204" t="s">
        <v>1729</v>
      </c>
      <c r="G391" s="201"/>
      <c r="H391" s="205">
        <v>2.25</v>
      </c>
      <c r="I391" s="206"/>
      <c r="J391" s="201"/>
      <c r="K391" s="201"/>
      <c r="L391" s="207"/>
      <c r="M391" s="208"/>
      <c r="N391" s="209"/>
      <c r="O391" s="209"/>
      <c r="P391" s="209"/>
      <c r="Q391" s="209"/>
      <c r="R391" s="209"/>
      <c r="S391" s="209"/>
      <c r="T391" s="210"/>
      <c r="AT391" s="211" t="s">
        <v>178</v>
      </c>
      <c r="AU391" s="211" t="s">
        <v>85</v>
      </c>
      <c r="AV391" s="13" t="s">
        <v>85</v>
      </c>
      <c r="AW391" s="13" t="s">
        <v>32</v>
      </c>
      <c r="AX391" s="13" t="s">
        <v>76</v>
      </c>
      <c r="AY391" s="211" t="s">
        <v>166</v>
      </c>
    </row>
    <row r="392" spans="2:51" s="13" customFormat="1" ht="11.25">
      <c r="B392" s="200"/>
      <c r="C392" s="201"/>
      <c r="D392" s="202" t="s">
        <v>178</v>
      </c>
      <c r="E392" s="203" t="s">
        <v>1</v>
      </c>
      <c r="F392" s="204" t="s">
        <v>1730</v>
      </c>
      <c r="G392" s="201"/>
      <c r="H392" s="205">
        <v>1.8</v>
      </c>
      <c r="I392" s="206"/>
      <c r="J392" s="201"/>
      <c r="K392" s="201"/>
      <c r="L392" s="207"/>
      <c r="M392" s="208"/>
      <c r="N392" s="209"/>
      <c r="O392" s="209"/>
      <c r="P392" s="209"/>
      <c r="Q392" s="209"/>
      <c r="R392" s="209"/>
      <c r="S392" s="209"/>
      <c r="T392" s="210"/>
      <c r="AT392" s="211" t="s">
        <v>178</v>
      </c>
      <c r="AU392" s="211" t="s">
        <v>85</v>
      </c>
      <c r="AV392" s="13" t="s">
        <v>85</v>
      </c>
      <c r="AW392" s="13" t="s">
        <v>32</v>
      </c>
      <c r="AX392" s="13" t="s">
        <v>76</v>
      </c>
      <c r="AY392" s="211" t="s">
        <v>166</v>
      </c>
    </row>
    <row r="393" spans="2:51" s="13" customFormat="1" ht="11.25">
      <c r="B393" s="200"/>
      <c r="C393" s="201"/>
      <c r="D393" s="202" t="s">
        <v>178</v>
      </c>
      <c r="E393" s="203" t="s">
        <v>1</v>
      </c>
      <c r="F393" s="204" t="s">
        <v>1731</v>
      </c>
      <c r="G393" s="201"/>
      <c r="H393" s="205">
        <v>1.2</v>
      </c>
      <c r="I393" s="206"/>
      <c r="J393" s="201"/>
      <c r="K393" s="201"/>
      <c r="L393" s="207"/>
      <c r="M393" s="208"/>
      <c r="N393" s="209"/>
      <c r="O393" s="209"/>
      <c r="P393" s="209"/>
      <c r="Q393" s="209"/>
      <c r="R393" s="209"/>
      <c r="S393" s="209"/>
      <c r="T393" s="210"/>
      <c r="AT393" s="211" t="s">
        <v>178</v>
      </c>
      <c r="AU393" s="211" t="s">
        <v>85</v>
      </c>
      <c r="AV393" s="13" t="s">
        <v>85</v>
      </c>
      <c r="AW393" s="13" t="s">
        <v>32</v>
      </c>
      <c r="AX393" s="13" t="s">
        <v>76</v>
      </c>
      <c r="AY393" s="211" t="s">
        <v>166</v>
      </c>
    </row>
    <row r="394" spans="1:65" s="2" customFormat="1" ht="16.5" customHeight="1">
      <c r="A394" s="32"/>
      <c r="B394" s="33"/>
      <c r="C394" s="219" t="s">
        <v>857</v>
      </c>
      <c r="D394" s="219" t="s">
        <v>345</v>
      </c>
      <c r="E394" s="220" t="s">
        <v>991</v>
      </c>
      <c r="F394" s="221" t="s">
        <v>992</v>
      </c>
      <c r="G394" s="222" t="s">
        <v>297</v>
      </c>
      <c r="H394" s="223">
        <v>75.867</v>
      </c>
      <c r="I394" s="224"/>
      <c r="J394" s="225">
        <f>ROUND(I394*H394,2)</f>
        <v>0</v>
      </c>
      <c r="K394" s="221" t="s">
        <v>274</v>
      </c>
      <c r="L394" s="226"/>
      <c r="M394" s="227" t="s">
        <v>1</v>
      </c>
      <c r="N394" s="228" t="s">
        <v>41</v>
      </c>
      <c r="O394" s="69"/>
      <c r="P394" s="196">
        <f>O394*H394</f>
        <v>0</v>
      </c>
      <c r="Q394" s="196">
        <v>0.0126</v>
      </c>
      <c r="R394" s="196">
        <f>Q394*H394</f>
        <v>0.9559242000000001</v>
      </c>
      <c r="S394" s="196">
        <v>0</v>
      </c>
      <c r="T394" s="197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98" t="s">
        <v>440</v>
      </c>
      <c r="AT394" s="198" t="s">
        <v>345</v>
      </c>
      <c r="AU394" s="198" t="s">
        <v>85</v>
      </c>
      <c r="AY394" s="15" t="s">
        <v>166</v>
      </c>
      <c r="BE394" s="199">
        <f>IF(N394="základní",J394,0)</f>
        <v>0</v>
      </c>
      <c r="BF394" s="199">
        <f>IF(N394="snížená",J394,0)</f>
        <v>0</v>
      </c>
      <c r="BG394" s="199">
        <f>IF(N394="zákl. přenesená",J394,0)</f>
        <v>0</v>
      </c>
      <c r="BH394" s="199">
        <f>IF(N394="sníž. přenesená",J394,0)</f>
        <v>0</v>
      </c>
      <c r="BI394" s="199">
        <f>IF(N394="nulová",J394,0)</f>
        <v>0</v>
      </c>
      <c r="BJ394" s="15" t="s">
        <v>83</v>
      </c>
      <c r="BK394" s="199">
        <f>ROUND(I394*H394,2)</f>
        <v>0</v>
      </c>
      <c r="BL394" s="15" t="s">
        <v>183</v>
      </c>
      <c r="BM394" s="198" t="s">
        <v>993</v>
      </c>
    </row>
    <row r="395" spans="2:51" s="13" customFormat="1" ht="11.25">
      <c r="B395" s="200"/>
      <c r="C395" s="201"/>
      <c r="D395" s="202" t="s">
        <v>178</v>
      </c>
      <c r="E395" s="201"/>
      <c r="F395" s="204" t="s">
        <v>1732</v>
      </c>
      <c r="G395" s="201"/>
      <c r="H395" s="205">
        <v>75.867</v>
      </c>
      <c r="I395" s="206"/>
      <c r="J395" s="201"/>
      <c r="K395" s="201"/>
      <c r="L395" s="207"/>
      <c r="M395" s="208"/>
      <c r="N395" s="209"/>
      <c r="O395" s="209"/>
      <c r="P395" s="209"/>
      <c r="Q395" s="209"/>
      <c r="R395" s="209"/>
      <c r="S395" s="209"/>
      <c r="T395" s="210"/>
      <c r="AT395" s="211" t="s">
        <v>178</v>
      </c>
      <c r="AU395" s="211" t="s">
        <v>85</v>
      </c>
      <c r="AV395" s="13" t="s">
        <v>85</v>
      </c>
      <c r="AW395" s="13" t="s">
        <v>4</v>
      </c>
      <c r="AX395" s="13" t="s">
        <v>83</v>
      </c>
      <c r="AY395" s="211" t="s">
        <v>166</v>
      </c>
    </row>
    <row r="396" spans="1:65" s="2" customFormat="1" ht="24.2" customHeight="1">
      <c r="A396" s="32"/>
      <c r="B396" s="33"/>
      <c r="C396" s="187" t="s">
        <v>861</v>
      </c>
      <c r="D396" s="187" t="s">
        <v>167</v>
      </c>
      <c r="E396" s="188" t="s">
        <v>996</v>
      </c>
      <c r="F396" s="189" t="s">
        <v>997</v>
      </c>
      <c r="G396" s="190" t="s">
        <v>297</v>
      </c>
      <c r="H396" s="191">
        <v>68.97</v>
      </c>
      <c r="I396" s="192"/>
      <c r="J396" s="193">
        <f>ROUND(I396*H396,2)</f>
        <v>0</v>
      </c>
      <c r="K396" s="189" t="s">
        <v>274</v>
      </c>
      <c r="L396" s="37"/>
      <c r="M396" s="194" t="s">
        <v>1</v>
      </c>
      <c r="N396" s="195" t="s">
        <v>41</v>
      </c>
      <c r="O396" s="69"/>
      <c r="P396" s="196">
        <f>O396*H396</f>
        <v>0</v>
      </c>
      <c r="Q396" s="196">
        <v>0</v>
      </c>
      <c r="R396" s="196">
        <f>Q396*H396</f>
        <v>0</v>
      </c>
      <c r="S396" s="196">
        <v>0</v>
      </c>
      <c r="T396" s="197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98" t="s">
        <v>183</v>
      </c>
      <c r="AT396" s="198" t="s">
        <v>167</v>
      </c>
      <c r="AU396" s="198" t="s">
        <v>85</v>
      </c>
      <c r="AY396" s="15" t="s">
        <v>166</v>
      </c>
      <c r="BE396" s="199">
        <f>IF(N396="základní",J396,0)</f>
        <v>0</v>
      </c>
      <c r="BF396" s="199">
        <f>IF(N396="snížená",J396,0)</f>
        <v>0</v>
      </c>
      <c r="BG396" s="199">
        <f>IF(N396="zákl. přenesená",J396,0)</f>
        <v>0</v>
      </c>
      <c r="BH396" s="199">
        <f>IF(N396="sníž. přenesená",J396,0)</f>
        <v>0</v>
      </c>
      <c r="BI396" s="199">
        <f>IF(N396="nulová",J396,0)</f>
        <v>0</v>
      </c>
      <c r="BJ396" s="15" t="s">
        <v>83</v>
      </c>
      <c r="BK396" s="199">
        <f>ROUND(I396*H396,2)</f>
        <v>0</v>
      </c>
      <c r="BL396" s="15" t="s">
        <v>183</v>
      </c>
      <c r="BM396" s="198" t="s">
        <v>998</v>
      </c>
    </row>
    <row r="397" spans="1:65" s="2" customFormat="1" ht="16.5" customHeight="1">
      <c r="A397" s="32"/>
      <c r="B397" s="33"/>
      <c r="C397" s="187" t="s">
        <v>865</v>
      </c>
      <c r="D397" s="187" t="s">
        <v>167</v>
      </c>
      <c r="E397" s="188" t="s">
        <v>1000</v>
      </c>
      <c r="F397" s="189" t="s">
        <v>1001</v>
      </c>
      <c r="G397" s="190" t="s">
        <v>382</v>
      </c>
      <c r="H397" s="191">
        <v>10</v>
      </c>
      <c r="I397" s="192"/>
      <c r="J397" s="193">
        <f>ROUND(I397*H397,2)</f>
        <v>0</v>
      </c>
      <c r="K397" s="189" t="s">
        <v>1</v>
      </c>
      <c r="L397" s="37"/>
      <c r="M397" s="194" t="s">
        <v>1</v>
      </c>
      <c r="N397" s="195" t="s">
        <v>41</v>
      </c>
      <c r="O397" s="69"/>
      <c r="P397" s="196">
        <f>O397*H397</f>
        <v>0</v>
      </c>
      <c r="Q397" s="196">
        <v>0.00031</v>
      </c>
      <c r="R397" s="196">
        <f>Q397*H397</f>
        <v>0.0031</v>
      </c>
      <c r="S397" s="196">
        <v>0</v>
      </c>
      <c r="T397" s="197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98" t="s">
        <v>183</v>
      </c>
      <c r="AT397" s="198" t="s">
        <v>167</v>
      </c>
      <c r="AU397" s="198" t="s">
        <v>85</v>
      </c>
      <c r="AY397" s="15" t="s">
        <v>166</v>
      </c>
      <c r="BE397" s="199">
        <f>IF(N397="základní",J397,0)</f>
        <v>0</v>
      </c>
      <c r="BF397" s="199">
        <f>IF(N397="snížená",J397,0)</f>
        <v>0</v>
      </c>
      <c r="BG397" s="199">
        <f>IF(N397="zákl. přenesená",J397,0)</f>
        <v>0</v>
      </c>
      <c r="BH397" s="199">
        <f>IF(N397="sníž. přenesená",J397,0)</f>
        <v>0</v>
      </c>
      <c r="BI397" s="199">
        <f>IF(N397="nulová",J397,0)</f>
        <v>0</v>
      </c>
      <c r="BJ397" s="15" t="s">
        <v>83</v>
      </c>
      <c r="BK397" s="199">
        <f>ROUND(I397*H397,2)</f>
        <v>0</v>
      </c>
      <c r="BL397" s="15" t="s">
        <v>183</v>
      </c>
      <c r="BM397" s="198" t="s">
        <v>1002</v>
      </c>
    </row>
    <row r="398" spans="2:51" s="13" customFormat="1" ht="11.25">
      <c r="B398" s="200"/>
      <c r="C398" s="201"/>
      <c r="D398" s="202" t="s">
        <v>178</v>
      </c>
      <c r="E398" s="203" t="s">
        <v>1</v>
      </c>
      <c r="F398" s="204" t="s">
        <v>1733</v>
      </c>
      <c r="G398" s="201"/>
      <c r="H398" s="205">
        <v>10</v>
      </c>
      <c r="I398" s="206"/>
      <c r="J398" s="201"/>
      <c r="K398" s="201"/>
      <c r="L398" s="207"/>
      <c r="M398" s="208"/>
      <c r="N398" s="209"/>
      <c r="O398" s="209"/>
      <c r="P398" s="209"/>
      <c r="Q398" s="209"/>
      <c r="R398" s="209"/>
      <c r="S398" s="209"/>
      <c r="T398" s="210"/>
      <c r="AT398" s="211" t="s">
        <v>178</v>
      </c>
      <c r="AU398" s="211" t="s">
        <v>85</v>
      </c>
      <c r="AV398" s="13" t="s">
        <v>85</v>
      </c>
      <c r="AW398" s="13" t="s">
        <v>32</v>
      </c>
      <c r="AX398" s="13" t="s">
        <v>83</v>
      </c>
      <c r="AY398" s="211" t="s">
        <v>166</v>
      </c>
    </row>
    <row r="399" spans="1:65" s="2" customFormat="1" ht="21.75" customHeight="1">
      <c r="A399" s="32"/>
      <c r="B399" s="33"/>
      <c r="C399" s="187" t="s">
        <v>869</v>
      </c>
      <c r="D399" s="187" t="s">
        <v>167</v>
      </c>
      <c r="E399" s="188" t="s">
        <v>1005</v>
      </c>
      <c r="F399" s="189" t="s">
        <v>1006</v>
      </c>
      <c r="G399" s="190" t="s">
        <v>382</v>
      </c>
      <c r="H399" s="191">
        <v>31.86</v>
      </c>
      <c r="I399" s="192"/>
      <c r="J399" s="193">
        <f>ROUND(I399*H399,2)</f>
        <v>0</v>
      </c>
      <c r="K399" s="189" t="s">
        <v>1</v>
      </c>
      <c r="L399" s="37"/>
      <c r="M399" s="194" t="s">
        <v>1</v>
      </c>
      <c r="N399" s="195" t="s">
        <v>41</v>
      </c>
      <c r="O399" s="69"/>
      <c r="P399" s="196">
        <f>O399*H399</f>
        <v>0</v>
      </c>
      <c r="Q399" s="196">
        <v>0.00026</v>
      </c>
      <c r="R399" s="196">
        <f>Q399*H399</f>
        <v>0.008283599999999999</v>
      </c>
      <c r="S399" s="196">
        <v>0</v>
      </c>
      <c r="T399" s="197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98" t="s">
        <v>183</v>
      </c>
      <c r="AT399" s="198" t="s">
        <v>167</v>
      </c>
      <c r="AU399" s="198" t="s">
        <v>85</v>
      </c>
      <c r="AY399" s="15" t="s">
        <v>166</v>
      </c>
      <c r="BE399" s="199">
        <f>IF(N399="základní",J399,0)</f>
        <v>0</v>
      </c>
      <c r="BF399" s="199">
        <f>IF(N399="snížená",J399,0)</f>
        <v>0</v>
      </c>
      <c r="BG399" s="199">
        <f>IF(N399="zákl. přenesená",J399,0)</f>
        <v>0</v>
      </c>
      <c r="BH399" s="199">
        <f>IF(N399="sníž. přenesená",J399,0)</f>
        <v>0</v>
      </c>
      <c r="BI399" s="199">
        <f>IF(N399="nulová",J399,0)</f>
        <v>0</v>
      </c>
      <c r="BJ399" s="15" t="s">
        <v>83</v>
      </c>
      <c r="BK399" s="199">
        <f>ROUND(I399*H399,2)</f>
        <v>0</v>
      </c>
      <c r="BL399" s="15" t="s">
        <v>183</v>
      </c>
      <c r="BM399" s="198" t="s">
        <v>1007</v>
      </c>
    </row>
    <row r="400" spans="2:51" s="13" customFormat="1" ht="11.25">
      <c r="B400" s="200"/>
      <c r="C400" s="201"/>
      <c r="D400" s="202" t="s">
        <v>178</v>
      </c>
      <c r="E400" s="203" t="s">
        <v>1</v>
      </c>
      <c r="F400" s="204" t="s">
        <v>1734</v>
      </c>
      <c r="G400" s="201"/>
      <c r="H400" s="205">
        <v>9.58</v>
      </c>
      <c r="I400" s="206"/>
      <c r="J400" s="201"/>
      <c r="K400" s="201"/>
      <c r="L400" s="207"/>
      <c r="M400" s="208"/>
      <c r="N400" s="209"/>
      <c r="O400" s="209"/>
      <c r="P400" s="209"/>
      <c r="Q400" s="209"/>
      <c r="R400" s="209"/>
      <c r="S400" s="209"/>
      <c r="T400" s="210"/>
      <c r="AT400" s="211" t="s">
        <v>178</v>
      </c>
      <c r="AU400" s="211" t="s">
        <v>85</v>
      </c>
      <c r="AV400" s="13" t="s">
        <v>85</v>
      </c>
      <c r="AW400" s="13" t="s">
        <v>32</v>
      </c>
      <c r="AX400" s="13" t="s">
        <v>76</v>
      </c>
      <c r="AY400" s="211" t="s">
        <v>166</v>
      </c>
    </row>
    <row r="401" spans="2:51" s="13" customFormat="1" ht="11.25">
      <c r="B401" s="200"/>
      <c r="C401" s="201"/>
      <c r="D401" s="202" t="s">
        <v>178</v>
      </c>
      <c r="E401" s="203" t="s">
        <v>1</v>
      </c>
      <c r="F401" s="204" t="s">
        <v>1735</v>
      </c>
      <c r="G401" s="201"/>
      <c r="H401" s="205">
        <v>9.8</v>
      </c>
      <c r="I401" s="206"/>
      <c r="J401" s="201"/>
      <c r="K401" s="201"/>
      <c r="L401" s="207"/>
      <c r="M401" s="208"/>
      <c r="N401" s="209"/>
      <c r="O401" s="209"/>
      <c r="P401" s="209"/>
      <c r="Q401" s="209"/>
      <c r="R401" s="209"/>
      <c r="S401" s="209"/>
      <c r="T401" s="210"/>
      <c r="AT401" s="211" t="s">
        <v>178</v>
      </c>
      <c r="AU401" s="211" t="s">
        <v>85</v>
      </c>
      <c r="AV401" s="13" t="s">
        <v>85</v>
      </c>
      <c r="AW401" s="13" t="s">
        <v>32</v>
      </c>
      <c r="AX401" s="13" t="s">
        <v>76</v>
      </c>
      <c r="AY401" s="211" t="s">
        <v>166</v>
      </c>
    </row>
    <row r="402" spans="2:51" s="13" customFormat="1" ht="11.25">
      <c r="B402" s="200"/>
      <c r="C402" s="201"/>
      <c r="D402" s="202" t="s">
        <v>178</v>
      </c>
      <c r="E402" s="203" t="s">
        <v>1</v>
      </c>
      <c r="F402" s="204" t="s">
        <v>1736</v>
      </c>
      <c r="G402" s="201"/>
      <c r="H402" s="205">
        <v>12.48</v>
      </c>
      <c r="I402" s="206"/>
      <c r="J402" s="201"/>
      <c r="K402" s="201"/>
      <c r="L402" s="207"/>
      <c r="M402" s="208"/>
      <c r="N402" s="209"/>
      <c r="O402" s="209"/>
      <c r="P402" s="209"/>
      <c r="Q402" s="209"/>
      <c r="R402" s="209"/>
      <c r="S402" s="209"/>
      <c r="T402" s="210"/>
      <c r="AT402" s="211" t="s">
        <v>178</v>
      </c>
      <c r="AU402" s="211" t="s">
        <v>85</v>
      </c>
      <c r="AV402" s="13" t="s">
        <v>85</v>
      </c>
      <c r="AW402" s="13" t="s">
        <v>32</v>
      </c>
      <c r="AX402" s="13" t="s">
        <v>76</v>
      </c>
      <c r="AY402" s="211" t="s">
        <v>166</v>
      </c>
    </row>
    <row r="403" spans="1:65" s="2" customFormat="1" ht="16.5" customHeight="1">
      <c r="A403" s="32"/>
      <c r="B403" s="33"/>
      <c r="C403" s="187" t="s">
        <v>873</v>
      </c>
      <c r="D403" s="187" t="s">
        <v>167</v>
      </c>
      <c r="E403" s="188" t="s">
        <v>1334</v>
      </c>
      <c r="F403" s="189" t="s">
        <v>1335</v>
      </c>
      <c r="G403" s="190" t="s">
        <v>382</v>
      </c>
      <c r="H403" s="191">
        <v>73.86</v>
      </c>
      <c r="I403" s="192"/>
      <c r="J403" s="193">
        <f>ROUND(I403*H403,2)</f>
        <v>0</v>
      </c>
      <c r="K403" s="189" t="s">
        <v>274</v>
      </c>
      <c r="L403" s="37"/>
      <c r="M403" s="194" t="s">
        <v>1</v>
      </c>
      <c r="N403" s="195" t="s">
        <v>41</v>
      </c>
      <c r="O403" s="69"/>
      <c r="P403" s="196">
        <f>O403*H403</f>
        <v>0</v>
      </c>
      <c r="Q403" s="196">
        <v>3E-05</v>
      </c>
      <c r="R403" s="196">
        <f>Q403*H403</f>
        <v>0.0022158</v>
      </c>
      <c r="S403" s="196">
        <v>0</v>
      </c>
      <c r="T403" s="197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98" t="s">
        <v>183</v>
      </c>
      <c r="AT403" s="198" t="s">
        <v>167</v>
      </c>
      <c r="AU403" s="198" t="s">
        <v>85</v>
      </c>
      <c r="AY403" s="15" t="s">
        <v>166</v>
      </c>
      <c r="BE403" s="199">
        <f>IF(N403="základní",J403,0)</f>
        <v>0</v>
      </c>
      <c r="BF403" s="199">
        <f>IF(N403="snížená",J403,0)</f>
        <v>0</v>
      </c>
      <c r="BG403" s="199">
        <f>IF(N403="zákl. přenesená",J403,0)</f>
        <v>0</v>
      </c>
      <c r="BH403" s="199">
        <f>IF(N403="sníž. přenesená",J403,0)</f>
        <v>0</v>
      </c>
      <c r="BI403" s="199">
        <f>IF(N403="nulová",J403,0)</f>
        <v>0</v>
      </c>
      <c r="BJ403" s="15" t="s">
        <v>83</v>
      </c>
      <c r="BK403" s="199">
        <f>ROUND(I403*H403,2)</f>
        <v>0</v>
      </c>
      <c r="BL403" s="15" t="s">
        <v>183</v>
      </c>
      <c r="BM403" s="198" t="s">
        <v>1336</v>
      </c>
    </row>
    <row r="404" spans="2:51" s="13" customFormat="1" ht="11.25">
      <c r="B404" s="200"/>
      <c r="C404" s="201"/>
      <c r="D404" s="202" t="s">
        <v>178</v>
      </c>
      <c r="E404" s="203" t="s">
        <v>1</v>
      </c>
      <c r="F404" s="204" t="s">
        <v>1737</v>
      </c>
      <c r="G404" s="201"/>
      <c r="H404" s="205">
        <v>73.86</v>
      </c>
      <c r="I404" s="206"/>
      <c r="J404" s="201"/>
      <c r="K404" s="201"/>
      <c r="L404" s="207"/>
      <c r="M404" s="208"/>
      <c r="N404" s="209"/>
      <c r="O404" s="209"/>
      <c r="P404" s="209"/>
      <c r="Q404" s="209"/>
      <c r="R404" s="209"/>
      <c r="S404" s="209"/>
      <c r="T404" s="210"/>
      <c r="AT404" s="211" t="s">
        <v>178</v>
      </c>
      <c r="AU404" s="211" t="s">
        <v>85</v>
      </c>
      <c r="AV404" s="13" t="s">
        <v>85</v>
      </c>
      <c r="AW404" s="13" t="s">
        <v>32</v>
      </c>
      <c r="AX404" s="13" t="s">
        <v>83</v>
      </c>
      <c r="AY404" s="211" t="s">
        <v>166</v>
      </c>
    </row>
    <row r="405" spans="1:65" s="2" customFormat="1" ht="24.2" customHeight="1">
      <c r="A405" s="32"/>
      <c r="B405" s="33"/>
      <c r="C405" s="187" t="s">
        <v>877</v>
      </c>
      <c r="D405" s="187" t="s">
        <v>167</v>
      </c>
      <c r="E405" s="188" t="s">
        <v>1023</v>
      </c>
      <c r="F405" s="189" t="s">
        <v>1024</v>
      </c>
      <c r="G405" s="190" t="s">
        <v>697</v>
      </c>
      <c r="H405" s="229"/>
      <c r="I405" s="192"/>
      <c r="J405" s="193">
        <f>ROUND(I405*H405,2)</f>
        <v>0</v>
      </c>
      <c r="K405" s="189" t="s">
        <v>274</v>
      </c>
      <c r="L405" s="37"/>
      <c r="M405" s="194" t="s">
        <v>1</v>
      </c>
      <c r="N405" s="195" t="s">
        <v>41</v>
      </c>
      <c r="O405" s="69"/>
      <c r="P405" s="196">
        <f>O405*H405</f>
        <v>0</v>
      </c>
      <c r="Q405" s="196">
        <v>0</v>
      </c>
      <c r="R405" s="196">
        <f>Q405*H405</f>
        <v>0</v>
      </c>
      <c r="S405" s="196">
        <v>0</v>
      </c>
      <c r="T405" s="197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98" t="s">
        <v>183</v>
      </c>
      <c r="AT405" s="198" t="s">
        <v>167</v>
      </c>
      <c r="AU405" s="198" t="s">
        <v>85</v>
      </c>
      <c r="AY405" s="15" t="s">
        <v>166</v>
      </c>
      <c r="BE405" s="199">
        <f>IF(N405="základní",J405,0)</f>
        <v>0</v>
      </c>
      <c r="BF405" s="199">
        <f>IF(N405="snížená",J405,0)</f>
        <v>0</v>
      </c>
      <c r="BG405" s="199">
        <f>IF(N405="zákl. přenesená",J405,0)</f>
        <v>0</v>
      </c>
      <c r="BH405" s="199">
        <f>IF(N405="sníž. přenesená",J405,0)</f>
        <v>0</v>
      </c>
      <c r="BI405" s="199">
        <f>IF(N405="nulová",J405,0)</f>
        <v>0</v>
      </c>
      <c r="BJ405" s="15" t="s">
        <v>83</v>
      </c>
      <c r="BK405" s="199">
        <f>ROUND(I405*H405,2)</f>
        <v>0</v>
      </c>
      <c r="BL405" s="15" t="s">
        <v>183</v>
      </c>
      <c r="BM405" s="198" t="s">
        <v>1338</v>
      </c>
    </row>
    <row r="406" spans="2:63" s="12" customFormat="1" ht="22.9" customHeight="1">
      <c r="B406" s="173"/>
      <c r="C406" s="174"/>
      <c r="D406" s="175" t="s">
        <v>75</v>
      </c>
      <c r="E406" s="212" t="s">
        <v>1026</v>
      </c>
      <c r="F406" s="212" t="s">
        <v>1027</v>
      </c>
      <c r="G406" s="174"/>
      <c r="H406" s="174"/>
      <c r="I406" s="177"/>
      <c r="J406" s="213">
        <f>BK406</f>
        <v>0</v>
      </c>
      <c r="K406" s="174"/>
      <c r="L406" s="179"/>
      <c r="M406" s="180"/>
      <c r="N406" s="181"/>
      <c r="O406" s="181"/>
      <c r="P406" s="182">
        <f>SUM(P407:P409)</f>
        <v>0</v>
      </c>
      <c r="Q406" s="181"/>
      <c r="R406" s="182">
        <f>SUM(R407:R409)</f>
        <v>0.34861099</v>
      </c>
      <c r="S406" s="181"/>
      <c r="T406" s="183">
        <f>SUM(T407:T409)</f>
        <v>0</v>
      </c>
      <c r="AR406" s="184" t="s">
        <v>85</v>
      </c>
      <c r="AT406" s="185" t="s">
        <v>75</v>
      </c>
      <c r="AU406" s="185" t="s">
        <v>83</v>
      </c>
      <c r="AY406" s="184" t="s">
        <v>166</v>
      </c>
      <c r="BK406" s="186">
        <f>SUM(BK407:BK409)</f>
        <v>0</v>
      </c>
    </row>
    <row r="407" spans="1:65" s="2" customFormat="1" ht="24.2" customHeight="1">
      <c r="A407" s="32"/>
      <c r="B407" s="33"/>
      <c r="C407" s="187" t="s">
        <v>95</v>
      </c>
      <c r="D407" s="187" t="s">
        <v>167</v>
      </c>
      <c r="E407" s="188" t="s">
        <v>1029</v>
      </c>
      <c r="F407" s="189" t="s">
        <v>1030</v>
      </c>
      <c r="G407" s="190" t="s">
        <v>297</v>
      </c>
      <c r="H407" s="191">
        <v>711.451</v>
      </c>
      <c r="I407" s="192"/>
      <c r="J407" s="193">
        <f>ROUND(I407*H407,2)</f>
        <v>0</v>
      </c>
      <c r="K407" s="189" t="s">
        <v>274</v>
      </c>
      <c r="L407" s="37"/>
      <c r="M407" s="194" t="s">
        <v>1</v>
      </c>
      <c r="N407" s="195" t="s">
        <v>41</v>
      </c>
      <c r="O407" s="69"/>
      <c r="P407" s="196">
        <f>O407*H407</f>
        <v>0</v>
      </c>
      <c r="Q407" s="196">
        <v>0.0002</v>
      </c>
      <c r="R407" s="196">
        <f>Q407*H407</f>
        <v>0.1422902</v>
      </c>
      <c r="S407" s="196">
        <v>0</v>
      </c>
      <c r="T407" s="197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98" t="s">
        <v>183</v>
      </c>
      <c r="AT407" s="198" t="s">
        <v>167</v>
      </c>
      <c r="AU407" s="198" t="s">
        <v>85</v>
      </c>
      <c r="AY407" s="15" t="s">
        <v>166</v>
      </c>
      <c r="BE407" s="199">
        <f>IF(N407="základní",J407,0)</f>
        <v>0</v>
      </c>
      <c r="BF407" s="199">
        <f>IF(N407="snížená",J407,0)</f>
        <v>0</v>
      </c>
      <c r="BG407" s="199">
        <f>IF(N407="zákl. přenesená",J407,0)</f>
        <v>0</v>
      </c>
      <c r="BH407" s="199">
        <f>IF(N407="sníž. přenesená",J407,0)</f>
        <v>0</v>
      </c>
      <c r="BI407" s="199">
        <f>IF(N407="nulová",J407,0)</f>
        <v>0</v>
      </c>
      <c r="BJ407" s="15" t="s">
        <v>83</v>
      </c>
      <c r="BK407" s="199">
        <f>ROUND(I407*H407,2)</f>
        <v>0</v>
      </c>
      <c r="BL407" s="15" t="s">
        <v>183</v>
      </c>
      <c r="BM407" s="198" t="s">
        <v>1031</v>
      </c>
    </row>
    <row r="408" spans="2:51" s="13" customFormat="1" ht="22.5">
      <c r="B408" s="200"/>
      <c r="C408" s="201"/>
      <c r="D408" s="202" t="s">
        <v>178</v>
      </c>
      <c r="E408" s="203" t="s">
        <v>1</v>
      </c>
      <c r="F408" s="204" t="s">
        <v>1738</v>
      </c>
      <c r="G408" s="201"/>
      <c r="H408" s="205">
        <v>711.451</v>
      </c>
      <c r="I408" s="206"/>
      <c r="J408" s="201"/>
      <c r="K408" s="201"/>
      <c r="L408" s="207"/>
      <c r="M408" s="208"/>
      <c r="N408" s="209"/>
      <c r="O408" s="209"/>
      <c r="P408" s="209"/>
      <c r="Q408" s="209"/>
      <c r="R408" s="209"/>
      <c r="S408" s="209"/>
      <c r="T408" s="210"/>
      <c r="AT408" s="211" t="s">
        <v>178</v>
      </c>
      <c r="AU408" s="211" t="s">
        <v>85</v>
      </c>
      <c r="AV408" s="13" t="s">
        <v>85</v>
      </c>
      <c r="AW408" s="13" t="s">
        <v>32</v>
      </c>
      <c r="AX408" s="13" t="s">
        <v>76</v>
      </c>
      <c r="AY408" s="211" t="s">
        <v>166</v>
      </c>
    </row>
    <row r="409" spans="1:65" s="2" customFormat="1" ht="24.2" customHeight="1">
      <c r="A409" s="32"/>
      <c r="B409" s="33"/>
      <c r="C409" s="187" t="s">
        <v>884</v>
      </c>
      <c r="D409" s="187" t="s">
        <v>167</v>
      </c>
      <c r="E409" s="188" t="s">
        <v>1056</v>
      </c>
      <c r="F409" s="189" t="s">
        <v>1057</v>
      </c>
      <c r="G409" s="190" t="s">
        <v>297</v>
      </c>
      <c r="H409" s="191">
        <v>711.451</v>
      </c>
      <c r="I409" s="192"/>
      <c r="J409" s="193">
        <f>ROUND(I409*H409,2)</f>
        <v>0</v>
      </c>
      <c r="K409" s="189" t="s">
        <v>274</v>
      </c>
      <c r="L409" s="37"/>
      <c r="M409" s="194" t="s">
        <v>1</v>
      </c>
      <c r="N409" s="195" t="s">
        <v>41</v>
      </c>
      <c r="O409" s="69"/>
      <c r="P409" s="196">
        <f>O409*H409</f>
        <v>0</v>
      </c>
      <c r="Q409" s="196">
        <v>0.00029</v>
      </c>
      <c r="R409" s="196">
        <f>Q409*H409</f>
        <v>0.20632079</v>
      </c>
      <c r="S409" s="196">
        <v>0</v>
      </c>
      <c r="T409" s="197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98" t="s">
        <v>183</v>
      </c>
      <c r="AT409" s="198" t="s">
        <v>167</v>
      </c>
      <c r="AU409" s="198" t="s">
        <v>85</v>
      </c>
      <c r="AY409" s="15" t="s">
        <v>166</v>
      </c>
      <c r="BE409" s="199">
        <f>IF(N409="základní",J409,0)</f>
        <v>0</v>
      </c>
      <c r="BF409" s="199">
        <f>IF(N409="snížená",J409,0)</f>
        <v>0</v>
      </c>
      <c r="BG409" s="199">
        <f>IF(N409="zákl. přenesená",J409,0)</f>
        <v>0</v>
      </c>
      <c r="BH409" s="199">
        <f>IF(N409="sníž. přenesená",J409,0)</f>
        <v>0</v>
      </c>
      <c r="BI409" s="199">
        <f>IF(N409="nulová",J409,0)</f>
        <v>0</v>
      </c>
      <c r="BJ409" s="15" t="s">
        <v>83</v>
      </c>
      <c r="BK409" s="199">
        <f>ROUND(I409*H409,2)</f>
        <v>0</v>
      </c>
      <c r="BL409" s="15" t="s">
        <v>183</v>
      </c>
      <c r="BM409" s="198" t="s">
        <v>1058</v>
      </c>
    </row>
    <row r="410" spans="2:63" s="12" customFormat="1" ht="25.9" customHeight="1">
      <c r="B410" s="173"/>
      <c r="C410" s="174"/>
      <c r="D410" s="175" t="s">
        <v>75</v>
      </c>
      <c r="E410" s="176" t="s">
        <v>163</v>
      </c>
      <c r="F410" s="176" t="s">
        <v>164</v>
      </c>
      <c r="G410" s="174"/>
      <c r="H410" s="174"/>
      <c r="I410" s="177"/>
      <c r="J410" s="178">
        <f>BK410</f>
        <v>0</v>
      </c>
      <c r="K410" s="174"/>
      <c r="L410" s="179"/>
      <c r="M410" s="180"/>
      <c r="N410" s="181"/>
      <c r="O410" s="181"/>
      <c r="P410" s="182">
        <f>SUM(P411:P414)</f>
        <v>0</v>
      </c>
      <c r="Q410" s="181"/>
      <c r="R410" s="182">
        <f>SUM(R411:R414)</f>
        <v>0</v>
      </c>
      <c r="S410" s="181"/>
      <c r="T410" s="183">
        <f>SUM(T411:T414)</f>
        <v>0</v>
      </c>
      <c r="AR410" s="184" t="s">
        <v>165</v>
      </c>
      <c r="AT410" s="185" t="s">
        <v>75</v>
      </c>
      <c r="AU410" s="185" t="s">
        <v>76</v>
      </c>
      <c r="AY410" s="184" t="s">
        <v>166</v>
      </c>
      <c r="BK410" s="186">
        <f>SUM(BK411:BK414)</f>
        <v>0</v>
      </c>
    </row>
    <row r="411" spans="1:65" s="2" customFormat="1" ht="16.5" customHeight="1">
      <c r="A411" s="32"/>
      <c r="B411" s="33"/>
      <c r="C411" s="187" t="s">
        <v>888</v>
      </c>
      <c r="D411" s="187" t="s">
        <v>167</v>
      </c>
      <c r="E411" s="188" t="s">
        <v>1071</v>
      </c>
      <c r="F411" s="189" t="s">
        <v>1072</v>
      </c>
      <c r="G411" s="190" t="s">
        <v>1073</v>
      </c>
      <c r="H411" s="191">
        <v>24</v>
      </c>
      <c r="I411" s="192"/>
      <c r="J411" s="193">
        <f>ROUND(I411*H411,2)</f>
        <v>0</v>
      </c>
      <c r="K411" s="189" t="s">
        <v>1</v>
      </c>
      <c r="L411" s="37"/>
      <c r="M411" s="194" t="s">
        <v>1</v>
      </c>
      <c r="N411" s="195" t="s">
        <v>41</v>
      </c>
      <c r="O411" s="69"/>
      <c r="P411" s="196">
        <f>O411*H411</f>
        <v>0</v>
      </c>
      <c r="Q411" s="196">
        <v>0</v>
      </c>
      <c r="R411" s="196">
        <f>Q411*H411</f>
        <v>0</v>
      </c>
      <c r="S411" s="196">
        <v>0</v>
      </c>
      <c r="T411" s="197">
        <f>S411*H411</f>
        <v>0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98" t="s">
        <v>165</v>
      </c>
      <c r="AT411" s="198" t="s">
        <v>167</v>
      </c>
      <c r="AU411" s="198" t="s">
        <v>83</v>
      </c>
      <c r="AY411" s="15" t="s">
        <v>166</v>
      </c>
      <c r="BE411" s="199">
        <f>IF(N411="základní",J411,0)</f>
        <v>0</v>
      </c>
      <c r="BF411" s="199">
        <f>IF(N411="snížená",J411,0)</f>
        <v>0</v>
      </c>
      <c r="BG411" s="199">
        <f>IF(N411="zákl. přenesená",J411,0)</f>
        <v>0</v>
      </c>
      <c r="BH411" s="199">
        <f>IF(N411="sníž. přenesená",J411,0)</f>
        <v>0</v>
      </c>
      <c r="BI411" s="199">
        <f>IF(N411="nulová",J411,0)</f>
        <v>0</v>
      </c>
      <c r="BJ411" s="15" t="s">
        <v>83</v>
      </c>
      <c r="BK411" s="199">
        <f>ROUND(I411*H411,2)</f>
        <v>0</v>
      </c>
      <c r="BL411" s="15" t="s">
        <v>165</v>
      </c>
      <c r="BM411" s="198" t="s">
        <v>1739</v>
      </c>
    </row>
    <row r="412" spans="1:65" s="2" customFormat="1" ht="16.5" customHeight="1">
      <c r="A412" s="32"/>
      <c r="B412" s="33"/>
      <c r="C412" s="219" t="s">
        <v>892</v>
      </c>
      <c r="D412" s="219" t="s">
        <v>345</v>
      </c>
      <c r="E412" s="220" t="s">
        <v>1550</v>
      </c>
      <c r="F412" s="221" t="s">
        <v>1740</v>
      </c>
      <c r="G412" s="222" t="s">
        <v>176</v>
      </c>
      <c r="H412" s="223">
        <v>1</v>
      </c>
      <c r="I412" s="224"/>
      <c r="J412" s="225">
        <f>ROUND(I412*H412,2)</f>
        <v>0</v>
      </c>
      <c r="K412" s="221" t="s">
        <v>1</v>
      </c>
      <c r="L412" s="226"/>
      <c r="M412" s="227" t="s">
        <v>1</v>
      </c>
      <c r="N412" s="228" t="s">
        <v>41</v>
      </c>
      <c r="O412" s="69"/>
      <c r="P412" s="196">
        <f>O412*H412</f>
        <v>0</v>
      </c>
      <c r="Q412" s="196">
        <v>0</v>
      </c>
      <c r="R412" s="196">
        <f>Q412*H412</f>
        <v>0</v>
      </c>
      <c r="S412" s="196">
        <v>0</v>
      </c>
      <c r="T412" s="197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98" t="s">
        <v>218</v>
      </c>
      <c r="AT412" s="198" t="s">
        <v>345</v>
      </c>
      <c r="AU412" s="198" t="s">
        <v>83</v>
      </c>
      <c r="AY412" s="15" t="s">
        <v>166</v>
      </c>
      <c r="BE412" s="199">
        <f>IF(N412="základní",J412,0)</f>
        <v>0</v>
      </c>
      <c r="BF412" s="199">
        <f>IF(N412="snížená",J412,0)</f>
        <v>0</v>
      </c>
      <c r="BG412" s="199">
        <f>IF(N412="zákl. přenesená",J412,0)</f>
        <v>0</v>
      </c>
      <c r="BH412" s="199">
        <f>IF(N412="sníž. přenesená",J412,0)</f>
        <v>0</v>
      </c>
      <c r="BI412" s="199">
        <f>IF(N412="nulová",J412,0)</f>
        <v>0</v>
      </c>
      <c r="BJ412" s="15" t="s">
        <v>83</v>
      </c>
      <c r="BK412" s="199">
        <f>ROUND(I412*H412,2)</f>
        <v>0</v>
      </c>
      <c r="BL412" s="15" t="s">
        <v>165</v>
      </c>
      <c r="BM412" s="198" t="s">
        <v>1741</v>
      </c>
    </row>
    <row r="413" spans="1:65" s="2" customFormat="1" ht="16.5" customHeight="1">
      <c r="A413" s="32"/>
      <c r="B413" s="33"/>
      <c r="C413" s="219" t="s">
        <v>896</v>
      </c>
      <c r="D413" s="219" t="s">
        <v>345</v>
      </c>
      <c r="E413" s="220" t="s">
        <v>1742</v>
      </c>
      <c r="F413" s="221" t="s">
        <v>1743</v>
      </c>
      <c r="G413" s="222" t="s">
        <v>176</v>
      </c>
      <c r="H413" s="223">
        <v>1</v>
      </c>
      <c r="I413" s="224"/>
      <c r="J413" s="225">
        <f>ROUND(I413*H413,2)</f>
        <v>0</v>
      </c>
      <c r="K413" s="221" t="s">
        <v>1</v>
      </c>
      <c r="L413" s="226"/>
      <c r="M413" s="227" t="s">
        <v>1</v>
      </c>
      <c r="N413" s="228" t="s">
        <v>41</v>
      </c>
      <c r="O413" s="69"/>
      <c r="P413" s="196">
        <f>O413*H413</f>
        <v>0</v>
      </c>
      <c r="Q413" s="196">
        <v>0</v>
      </c>
      <c r="R413" s="196">
        <f>Q413*H413</f>
        <v>0</v>
      </c>
      <c r="S413" s="196">
        <v>0</v>
      </c>
      <c r="T413" s="197">
        <f>S413*H413</f>
        <v>0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198" t="s">
        <v>218</v>
      </c>
      <c r="AT413" s="198" t="s">
        <v>345</v>
      </c>
      <c r="AU413" s="198" t="s">
        <v>83</v>
      </c>
      <c r="AY413" s="15" t="s">
        <v>166</v>
      </c>
      <c r="BE413" s="199">
        <f>IF(N413="základní",J413,0)</f>
        <v>0</v>
      </c>
      <c r="BF413" s="199">
        <f>IF(N413="snížená",J413,0)</f>
        <v>0</v>
      </c>
      <c r="BG413" s="199">
        <f>IF(N413="zákl. přenesená",J413,0)</f>
        <v>0</v>
      </c>
      <c r="BH413" s="199">
        <f>IF(N413="sníž. přenesená",J413,0)</f>
        <v>0</v>
      </c>
      <c r="BI413" s="199">
        <f>IF(N413="nulová",J413,0)</f>
        <v>0</v>
      </c>
      <c r="BJ413" s="15" t="s">
        <v>83</v>
      </c>
      <c r="BK413" s="199">
        <f>ROUND(I413*H413,2)</f>
        <v>0</v>
      </c>
      <c r="BL413" s="15" t="s">
        <v>165</v>
      </c>
      <c r="BM413" s="198" t="s">
        <v>1744</v>
      </c>
    </row>
    <row r="414" spans="1:65" s="2" customFormat="1" ht="16.5" customHeight="1">
      <c r="A414" s="32"/>
      <c r="B414" s="33"/>
      <c r="C414" s="219" t="s">
        <v>902</v>
      </c>
      <c r="D414" s="219" t="s">
        <v>345</v>
      </c>
      <c r="E414" s="220" t="s">
        <v>1745</v>
      </c>
      <c r="F414" s="221" t="s">
        <v>1746</v>
      </c>
      <c r="G414" s="222" t="s">
        <v>176</v>
      </c>
      <c r="H414" s="223">
        <v>1</v>
      </c>
      <c r="I414" s="224"/>
      <c r="J414" s="225">
        <f>ROUND(I414*H414,2)</f>
        <v>0</v>
      </c>
      <c r="K414" s="221" t="s">
        <v>1</v>
      </c>
      <c r="L414" s="226"/>
      <c r="M414" s="230" t="s">
        <v>1</v>
      </c>
      <c r="N414" s="231" t="s">
        <v>41</v>
      </c>
      <c r="O414" s="216"/>
      <c r="P414" s="217">
        <f>O414*H414</f>
        <v>0</v>
      </c>
      <c r="Q414" s="217">
        <v>0</v>
      </c>
      <c r="R414" s="217">
        <f>Q414*H414</f>
        <v>0</v>
      </c>
      <c r="S414" s="217">
        <v>0</v>
      </c>
      <c r="T414" s="218">
        <f>S414*H414</f>
        <v>0</v>
      </c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R414" s="198" t="s">
        <v>218</v>
      </c>
      <c r="AT414" s="198" t="s">
        <v>345</v>
      </c>
      <c r="AU414" s="198" t="s">
        <v>83</v>
      </c>
      <c r="AY414" s="15" t="s">
        <v>166</v>
      </c>
      <c r="BE414" s="199">
        <f>IF(N414="základní",J414,0)</f>
        <v>0</v>
      </c>
      <c r="BF414" s="199">
        <f>IF(N414="snížená",J414,0)</f>
        <v>0</v>
      </c>
      <c r="BG414" s="199">
        <f>IF(N414="zákl. přenesená",J414,0)</f>
        <v>0</v>
      </c>
      <c r="BH414" s="199">
        <f>IF(N414="sníž. přenesená",J414,0)</f>
        <v>0</v>
      </c>
      <c r="BI414" s="199">
        <f>IF(N414="nulová",J414,0)</f>
        <v>0</v>
      </c>
      <c r="BJ414" s="15" t="s">
        <v>83</v>
      </c>
      <c r="BK414" s="199">
        <f>ROUND(I414*H414,2)</f>
        <v>0</v>
      </c>
      <c r="BL414" s="15" t="s">
        <v>165</v>
      </c>
      <c r="BM414" s="198" t="s">
        <v>1747</v>
      </c>
    </row>
    <row r="415" spans="1:31" s="2" customFormat="1" ht="6.95" customHeight="1">
      <c r="A415" s="32"/>
      <c r="B415" s="52"/>
      <c r="C415" s="53"/>
      <c r="D415" s="53"/>
      <c r="E415" s="53"/>
      <c r="F415" s="53"/>
      <c r="G415" s="53"/>
      <c r="H415" s="53"/>
      <c r="I415" s="53"/>
      <c r="J415" s="53"/>
      <c r="K415" s="53"/>
      <c r="L415" s="37"/>
      <c r="M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</row>
  </sheetData>
  <sheetProtection algorithmName="SHA-512" hashValue="T8adfoTqly1RVAFa0bCoqHg4HjArweg3/ZzxwXoIqogP+p53DxtcpqMJ4MadFcmDha1dEoN5vexKnczJZ4FnVA==" saltValue="nPRIXRY2pFhlWynnw1lqTKksFGT1gqDDBRihz5Dq2ZmzxCMucwfm/dlmhj0VqJ39cUTEul1N2RaOCoZygPHJoA==" spinCount="100000" sheet="1" objects="1" scenarios="1" formatColumns="0" formatRows="0" autoFilter="0"/>
  <autoFilter ref="C136:K414"/>
  <mergeCells count="12">
    <mergeCell ref="E129:H129"/>
    <mergeCell ref="L2:V2"/>
    <mergeCell ref="E85:H85"/>
    <mergeCell ref="E87:H87"/>
    <mergeCell ref="E89:H89"/>
    <mergeCell ref="E125:H125"/>
    <mergeCell ref="E127:H12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5" t="s">
        <v>103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85</v>
      </c>
    </row>
    <row r="4" spans="2:46" s="1" customFormat="1" ht="24.95" customHeight="1">
      <c r="B4" s="18"/>
      <c r="D4" s="115" t="s">
        <v>137</v>
      </c>
      <c r="L4" s="18"/>
      <c r="M4" s="116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17" t="s">
        <v>16</v>
      </c>
      <c r="L6" s="18"/>
    </row>
    <row r="7" spans="2:12" s="1" customFormat="1" ht="16.5" customHeight="1">
      <c r="B7" s="18"/>
      <c r="E7" s="277" t="str">
        <f>'Rekapitulace stavby'!K6</f>
        <v>Dům s pečovatelskou službou Hranice</v>
      </c>
      <c r="F7" s="278"/>
      <c r="G7" s="278"/>
      <c r="H7" s="278"/>
      <c r="L7" s="18"/>
    </row>
    <row r="8" spans="2:12" s="1" customFormat="1" ht="12" customHeight="1">
      <c r="B8" s="18"/>
      <c r="D8" s="117" t="s">
        <v>138</v>
      </c>
      <c r="L8" s="18"/>
    </row>
    <row r="9" spans="1:31" s="2" customFormat="1" ht="16.5" customHeight="1">
      <c r="A9" s="32"/>
      <c r="B9" s="37"/>
      <c r="C9" s="32"/>
      <c r="D9" s="32"/>
      <c r="E9" s="277" t="s">
        <v>244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117" t="s">
        <v>245</v>
      </c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7"/>
      <c r="C11" s="32"/>
      <c r="D11" s="32"/>
      <c r="E11" s="279" t="s">
        <v>1748</v>
      </c>
      <c r="F11" s="280"/>
      <c r="G11" s="280"/>
      <c r="H11" s="280"/>
      <c r="I11" s="32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7"/>
      <c r="C12" s="32"/>
      <c r="D12" s="32"/>
      <c r="E12" s="32"/>
      <c r="F12" s="32"/>
      <c r="G12" s="32"/>
      <c r="H12" s="32"/>
      <c r="I12" s="32"/>
      <c r="J12" s="32"/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7"/>
      <c r="C13" s="32"/>
      <c r="D13" s="117" t="s">
        <v>18</v>
      </c>
      <c r="E13" s="32"/>
      <c r="F13" s="108" t="s">
        <v>1</v>
      </c>
      <c r="G13" s="32"/>
      <c r="H13" s="32"/>
      <c r="I13" s="117" t="s">
        <v>19</v>
      </c>
      <c r="J13" s="108" t="s">
        <v>1</v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7" t="s">
        <v>20</v>
      </c>
      <c r="E14" s="32"/>
      <c r="F14" s="108" t="s">
        <v>21</v>
      </c>
      <c r="G14" s="32"/>
      <c r="H14" s="32"/>
      <c r="I14" s="117" t="s">
        <v>22</v>
      </c>
      <c r="J14" s="118" t="str">
        <f>'Rekapitulace stavby'!AN8</f>
        <v>12. 3. 2021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7"/>
      <c r="C15" s="32"/>
      <c r="D15" s="32"/>
      <c r="E15" s="32"/>
      <c r="F15" s="32"/>
      <c r="G15" s="32"/>
      <c r="H15" s="32"/>
      <c r="I15" s="32"/>
      <c r="J15" s="32"/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7"/>
      <c r="C16" s="32"/>
      <c r="D16" s="117" t="s">
        <v>24</v>
      </c>
      <c r="E16" s="32"/>
      <c r="F16" s="32"/>
      <c r="G16" s="32"/>
      <c r="H16" s="32"/>
      <c r="I16" s="117" t="s">
        <v>25</v>
      </c>
      <c r="J16" s="108" t="s">
        <v>1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7"/>
      <c r="C17" s="32"/>
      <c r="D17" s="32"/>
      <c r="E17" s="108" t="s">
        <v>26</v>
      </c>
      <c r="F17" s="32"/>
      <c r="G17" s="32"/>
      <c r="H17" s="32"/>
      <c r="I17" s="117" t="s">
        <v>27</v>
      </c>
      <c r="J17" s="108" t="s">
        <v>1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7"/>
      <c r="C19" s="32"/>
      <c r="D19" s="117" t="s">
        <v>28</v>
      </c>
      <c r="E19" s="32"/>
      <c r="F19" s="32"/>
      <c r="G19" s="32"/>
      <c r="H19" s="32"/>
      <c r="I19" s="117" t="s">
        <v>25</v>
      </c>
      <c r="J19" s="28" t="str">
        <f>'Rekapitulace stavby'!AN13</f>
        <v>Vyplň údaj</v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7"/>
      <c r="C20" s="32"/>
      <c r="D20" s="32"/>
      <c r="E20" s="281" t="str">
        <f>'Rekapitulace stavby'!E14</f>
        <v>Vyplň údaj</v>
      </c>
      <c r="F20" s="282"/>
      <c r="G20" s="282"/>
      <c r="H20" s="282"/>
      <c r="I20" s="117" t="s">
        <v>27</v>
      </c>
      <c r="J20" s="28" t="str">
        <f>'Rekapitulace stavby'!AN14</f>
        <v>Vyplň údaj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7"/>
      <c r="C22" s="32"/>
      <c r="D22" s="117" t="s">
        <v>30</v>
      </c>
      <c r="E22" s="32"/>
      <c r="F22" s="32"/>
      <c r="G22" s="32"/>
      <c r="H22" s="32"/>
      <c r="I22" s="117" t="s">
        <v>25</v>
      </c>
      <c r="J22" s="108" t="s">
        <v>1</v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7"/>
      <c r="C23" s="32"/>
      <c r="D23" s="32"/>
      <c r="E23" s="108" t="s">
        <v>31</v>
      </c>
      <c r="F23" s="32"/>
      <c r="G23" s="32"/>
      <c r="H23" s="32"/>
      <c r="I23" s="117" t="s">
        <v>27</v>
      </c>
      <c r="J23" s="108" t="s">
        <v>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7"/>
      <c r="C25" s="32"/>
      <c r="D25" s="117" t="s">
        <v>33</v>
      </c>
      <c r="E25" s="32"/>
      <c r="F25" s="32"/>
      <c r="G25" s="32"/>
      <c r="H25" s="32"/>
      <c r="I25" s="117" t="s">
        <v>25</v>
      </c>
      <c r="J25" s="108" t="s">
        <v>1</v>
      </c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7"/>
      <c r="C26" s="32"/>
      <c r="D26" s="32"/>
      <c r="E26" s="108" t="s">
        <v>34</v>
      </c>
      <c r="F26" s="32"/>
      <c r="G26" s="32"/>
      <c r="H26" s="32"/>
      <c r="I26" s="117" t="s">
        <v>27</v>
      </c>
      <c r="J26" s="108" t="s">
        <v>1</v>
      </c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7"/>
      <c r="C28" s="32"/>
      <c r="D28" s="117" t="s">
        <v>35</v>
      </c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19"/>
      <c r="B29" s="120"/>
      <c r="C29" s="119"/>
      <c r="D29" s="119"/>
      <c r="E29" s="283" t="s">
        <v>1</v>
      </c>
      <c r="F29" s="283"/>
      <c r="G29" s="283"/>
      <c r="H29" s="283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2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3" t="s">
        <v>36</v>
      </c>
      <c r="E32" s="32"/>
      <c r="F32" s="32"/>
      <c r="G32" s="32"/>
      <c r="H32" s="32"/>
      <c r="I32" s="32"/>
      <c r="J32" s="124">
        <f>ROUND(J128,2)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2"/>
      <c r="J33" s="122"/>
      <c r="K33" s="12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5" t="s">
        <v>38</v>
      </c>
      <c r="G34" s="32"/>
      <c r="H34" s="32"/>
      <c r="I34" s="125" t="s">
        <v>37</v>
      </c>
      <c r="J34" s="125" t="s">
        <v>39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6" t="s">
        <v>40</v>
      </c>
      <c r="E35" s="117" t="s">
        <v>41</v>
      </c>
      <c r="F35" s="127">
        <f>ROUND((SUM(BE128:BE253)),2)</f>
        <v>0</v>
      </c>
      <c r="G35" s="32"/>
      <c r="H35" s="32"/>
      <c r="I35" s="128">
        <v>0.21</v>
      </c>
      <c r="J35" s="127">
        <f>ROUND(((SUM(BE128:BE253))*I35),2)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7" t="s">
        <v>42</v>
      </c>
      <c r="F36" s="127">
        <f>ROUND((SUM(BF128:BF253)),2)</f>
        <v>0</v>
      </c>
      <c r="G36" s="32"/>
      <c r="H36" s="32"/>
      <c r="I36" s="128">
        <v>0.15</v>
      </c>
      <c r="J36" s="127">
        <f>ROUND(((SUM(BF128:BF253))*I36),2)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7" t="s">
        <v>43</v>
      </c>
      <c r="F37" s="127">
        <f>ROUND((SUM(BG128:BG253)),2)</f>
        <v>0</v>
      </c>
      <c r="G37" s="32"/>
      <c r="H37" s="32"/>
      <c r="I37" s="128">
        <v>0.21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7" t="s">
        <v>44</v>
      </c>
      <c r="F38" s="127">
        <f>ROUND((SUM(BH128:BH253)),2)</f>
        <v>0</v>
      </c>
      <c r="G38" s="32"/>
      <c r="H38" s="32"/>
      <c r="I38" s="128">
        <v>0.15</v>
      </c>
      <c r="J38" s="127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7" t="s">
        <v>45</v>
      </c>
      <c r="F39" s="127">
        <f>ROUND((SUM(BI128:BI253)),2)</f>
        <v>0</v>
      </c>
      <c r="G39" s="32"/>
      <c r="H39" s="32"/>
      <c r="I39" s="128">
        <v>0</v>
      </c>
      <c r="J39" s="127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9"/>
      <c r="D41" s="130" t="s">
        <v>46</v>
      </c>
      <c r="E41" s="131"/>
      <c r="F41" s="131"/>
      <c r="G41" s="132" t="s">
        <v>47</v>
      </c>
      <c r="H41" s="133" t="s">
        <v>48</v>
      </c>
      <c r="I41" s="131"/>
      <c r="J41" s="134">
        <f>SUM(J32:J39)</f>
        <v>0</v>
      </c>
      <c r="K41" s="135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36" t="s">
        <v>49</v>
      </c>
      <c r="E50" s="137"/>
      <c r="F50" s="137"/>
      <c r="G50" s="136" t="s">
        <v>50</v>
      </c>
      <c r="H50" s="137"/>
      <c r="I50" s="137"/>
      <c r="J50" s="137"/>
      <c r="K50" s="137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38" t="s">
        <v>51</v>
      </c>
      <c r="E61" s="139"/>
      <c r="F61" s="140" t="s">
        <v>52</v>
      </c>
      <c r="G61" s="138" t="s">
        <v>51</v>
      </c>
      <c r="H61" s="139"/>
      <c r="I61" s="139"/>
      <c r="J61" s="141" t="s">
        <v>52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6" t="s">
        <v>53</v>
      </c>
      <c r="E65" s="142"/>
      <c r="F65" s="142"/>
      <c r="G65" s="136" t="s">
        <v>54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38" t="s">
        <v>51</v>
      </c>
      <c r="E76" s="139"/>
      <c r="F76" s="140" t="s">
        <v>52</v>
      </c>
      <c r="G76" s="138" t="s">
        <v>51</v>
      </c>
      <c r="H76" s="139"/>
      <c r="I76" s="139"/>
      <c r="J76" s="141" t="s">
        <v>52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4" t="str">
        <f>E7</f>
        <v>Dům s pečovatelskou službou Hranice</v>
      </c>
      <c r="F85" s="285"/>
      <c r="G85" s="285"/>
      <c r="H85" s="285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19"/>
      <c r="C86" s="27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2"/>
      <c r="B87" s="33"/>
      <c r="C87" s="34"/>
      <c r="D87" s="34"/>
      <c r="E87" s="284" t="s">
        <v>244</v>
      </c>
      <c r="F87" s="286"/>
      <c r="G87" s="286"/>
      <c r="H87" s="286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245</v>
      </c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237" t="str">
        <f>E11</f>
        <v>140 - SO 01 - Stávající budova - Střecha</v>
      </c>
      <c r="F89" s="286"/>
      <c r="G89" s="286"/>
      <c r="H89" s="286"/>
      <c r="I89" s="34"/>
      <c r="J89" s="34"/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4"/>
      <c r="E91" s="34"/>
      <c r="F91" s="25" t="str">
        <f>F14</f>
        <v>Hranice u Aše</v>
      </c>
      <c r="G91" s="34"/>
      <c r="H91" s="34"/>
      <c r="I91" s="27" t="s">
        <v>22</v>
      </c>
      <c r="J91" s="64" t="str">
        <f>IF(J14="","",J14)</f>
        <v>12. 3. 2021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4"/>
      <c r="E93" s="34"/>
      <c r="F93" s="25" t="str">
        <f>E17</f>
        <v>Město Hranice</v>
      </c>
      <c r="G93" s="34"/>
      <c r="H93" s="34"/>
      <c r="I93" s="27" t="s">
        <v>30</v>
      </c>
      <c r="J93" s="30" t="str">
        <f>E23</f>
        <v>ing.Kostner Petr</v>
      </c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4"/>
      <c r="E94" s="34"/>
      <c r="F94" s="25" t="str">
        <f>IF(E20="","",E20)</f>
        <v>Vyplň údaj</v>
      </c>
      <c r="G94" s="34"/>
      <c r="H94" s="34"/>
      <c r="I94" s="27" t="s">
        <v>33</v>
      </c>
      <c r="J94" s="30" t="str">
        <f>E26</f>
        <v>Milan Hájek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47" t="s">
        <v>141</v>
      </c>
      <c r="D96" s="148"/>
      <c r="E96" s="148"/>
      <c r="F96" s="148"/>
      <c r="G96" s="148"/>
      <c r="H96" s="148"/>
      <c r="I96" s="148"/>
      <c r="J96" s="149" t="s">
        <v>142</v>
      </c>
      <c r="K96" s="148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49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50" t="s">
        <v>143</v>
      </c>
      <c r="D98" s="34"/>
      <c r="E98" s="34"/>
      <c r="F98" s="34"/>
      <c r="G98" s="34"/>
      <c r="H98" s="34"/>
      <c r="I98" s="34"/>
      <c r="J98" s="82">
        <f>J128</f>
        <v>0</v>
      </c>
      <c r="K98" s="34"/>
      <c r="L98" s="49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5" t="s">
        <v>144</v>
      </c>
    </row>
    <row r="99" spans="2:12" s="9" customFormat="1" ht="24.95" customHeight="1">
      <c r="B99" s="151"/>
      <c r="C99" s="152"/>
      <c r="D99" s="153" t="s">
        <v>256</v>
      </c>
      <c r="E99" s="154"/>
      <c r="F99" s="154"/>
      <c r="G99" s="154"/>
      <c r="H99" s="154"/>
      <c r="I99" s="154"/>
      <c r="J99" s="155">
        <f>J129</f>
        <v>0</v>
      </c>
      <c r="K99" s="152"/>
      <c r="L99" s="156"/>
    </row>
    <row r="100" spans="2:12" s="10" customFormat="1" ht="19.9" customHeight="1">
      <c r="B100" s="157"/>
      <c r="C100" s="102"/>
      <c r="D100" s="158" t="s">
        <v>1749</v>
      </c>
      <c r="E100" s="159"/>
      <c r="F100" s="159"/>
      <c r="G100" s="159"/>
      <c r="H100" s="159"/>
      <c r="I100" s="159"/>
      <c r="J100" s="160">
        <f>J130</f>
        <v>0</v>
      </c>
      <c r="K100" s="102"/>
      <c r="L100" s="161"/>
    </row>
    <row r="101" spans="2:12" s="10" customFormat="1" ht="19.9" customHeight="1">
      <c r="B101" s="157"/>
      <c r="C101" s="102"/>
      <c r="D101" s="158" t="s">
        <v>258</v>
      </c>
      <c r="E101" s="159"/>
      <c r="F101" s="159"/>
      <c r="G101" s="159"/>
      <c r="H101" s="159"/>
      <c r="I101" s="159"/>
      <c r="J101" s="160">
        <f>J142</f>
        <v>0</v>
      </c>
      <c r="K101" s="102"/>
      <c r="L101" s="161"/>
    </row>
    <row r="102" spans="2:12" s="10" customFormat="1" ht="19.9" customHeight="1">
      <c r="B102" s="157"/>
      <c r="C102" s="102"/>
      <c r="D102" s="158" t="s">
        <v>1750</v>
      </c>
      <c r="E102" s="159"/>
      <c r="F102" s="159"/>
      <c r="G102" s="159"/>
      <c r="H102" s="159"/>
      <c r="I102" s="159"/>
      <c r="J102" s="160">
        <f>J151</f>
        <v>0</v>
      </c>
      <c r="K102" s="102"/>
      <c r="L102" s="161"/>
    </row>
    <row r="103" spans="2:12" s="10" customFormat="1" ht="19.9" customHeight="1">
      <c r="B103" s="157"/>
      <c r="C103" s="102"/>
      <c r="D103" s="158" t="s">
        <v>1751</v>
      </c>
      <c r="E103" s="159"/>
      <c r="F103" s="159"/>
      <c r="G103" s="159"/>
      <c r="H103" s="159"/>
      <c r="I103" s="159"/>
      <c r="J103" s="160">
        <f>J195</f>
        <v>0</v>
      </c>
      <c r="K103" s="102"/>
      <c r="L103" s="161"/>
    </row>
    <row r="104" spans="2:12" s="10" customFormat="1" ht="19.9" customHeight="1">
      <c r="B104" s="157"/>
      <c r="C104" s="102"/>
      <c r="D104" s="158" t="s">
        <v>1752</v>
      </c>
      <c r="E104" s="159"/>
      <c r="F104" s="159"/>
      <c r="G104" s="159"/>
      <c r="H104" s="159"/>
      <c r="I104" s="159"/>
      <c r="J104" s="160">
        <f>J216</f>
        <v>0</v>
      </c>
      <c r="K104" s="102"/>
      <c r="L104" s="161"/>
    </row>
    <row r="105" spans="2:12" s="10" customFormat="1" ht="19.9" customHeight="1">
      <c r="B105" s="157"/>
      <c r="C105" s="102"/>
      <c r="D105" s="158" t="s">
        <v>262</v>
      </c>
      <c r="E105" s="159"/>
      <c r="F105" s="159"/>
      <c r="G105" s="159"/>
      <c r="H105" s="159"/>
      <c r="I105" s="159"/>
      <c r="J105" s="160">
        <f>J236</f>
        <v>0</v>
      </c>
      <c r="K105" s="102"/>
      <c r="L105" s="161"/>
    </row>
    <row r="106" spans="2:12" s="10" customFormat="1" ht="19.9" customHeight="1">
      <c r="B106" s="157"/>
      <c r="C106" s="102"/>
      <c r="D106" s="158" t="s">
        <v>1753</v>
      </c>
      <c r="E106" s="159"/>
      <c r="F106" s="159"/>
      <c r="G106" s="159"/>
      <c r="H106" s="159"/>
      <c r="I106" s="159"/>
      <c r="J106" s="160">
        <f>J241</f>
        <v>0</v>
      </c>
      <c r="K106" s="102"/>
      <c r="L106" s="161"/>
    </row>
    <row r="107" spans="1:31" s="2" customFormat="1" ht="21.75" customHeight="1">
      <c r="A107" s="32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150</v>
      </c>
      <c r="D113" s="34"/>
      <c r="E113" s="34"/>
      <c r="F113" s="34"/>
      <c r="G113" s="34"/>
      <c r="H113" s="34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4"/>
      <c r="E115" s="34"/>
      <c r="F115" s="34"/>
      <c r="G115" s="34"/>
      <c r="H115" s="3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4"/>
      <c r="D116" s="34"/>
      <c r="E116" s="284" t="str">
        <f>E7</f>
        <v>Dům s pečovatelskou službou Hranice</v>
      </c>
      <c r="F116" s="285"/>
      <c r="G116" s="285"/>
      <c r="H116" s="285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2:12" s="1" customFormat="1" ht="12" customHeight="1">
      <c r="B117" s="19"/>
      <c r="C117" s="27" t="s">
        <v>138</v>
      </c>
      <c r="D117" s="20"/>
      <c r="E117" s="20"/>
      <c r="F117" s="20"/>
      <c r="G117" s="20"/>
      <c r="H117" s="20"/>
      <c r="I117" s="20"/>
      <c r="J117" s="20"/>
      <c r="K117" s="20"/>
      <c r="L117" s="18"/>
    </row>
    <row r="118" spans="1:31" s="2" customFormat="1" ht="16.5" customHeight="1">
      <c r="A118" s="32"/>
      <c r="B118" s="33"/>
      <c r="C118" s="34"/>
      <c r="D118" s="34"/>
      <c r="E118" s="284" t="s">
        <v>244</v>
      </c>
      <c r="F118" s="286"/>
      <c r="G118" s="286"/>
      <c r="H118" s="286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245</v>
      </c>
      <c r="D119" s="34"/>
      <c r="E119" s="34"/>
      <c r="F119" s="34"/>
      <c r="G119" s="34"/>
      <c r="H119" s="34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4"/>
      <c r="D120" s="34"/>
      <c r="E120" s="237" t="str">
        <f>E11</f>
        <v>140 - SO 01 - Stávající budova - Střecha</v>
      </c>
      <c r="F120" s="286"/>
      <c r="G120" s="286"/>
      <c r="H120" s="286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20</v>
      </c>
      <c r="D122" s="34"/>
      <c r="E122" s="34"/>
      <c r="F122" s="25" t="str">
        <f>F14</f>
        <v>Hranice u Aše</v>
      </c>
      <c r="G122" s="34"/>
      <c r="H122" s="34"/>
      <c r="I122" s="27" t="s">
        <v>22</v>
      </c>
      <c r="J122" s="64" t="str">
        <f>IF(J14="","",J14)</f>
        <v>12. 3. 2021</v>
      </c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24</v>
      </c>
      <c r="D124" s="34"/>
      <c r="E124" s="34"/>
      <c r="F124" s="25" t="str">
        <f>E17</f>
        <v>Město Hranice</v>
      </c>
      <c r="G124" s="34"/>
      <c r="H124" s="34"/>
      <c r="I124" s="27" t="s">
        <v>30</v>
      </c>
      <c r="J124" s="30" t="str">
        <f>E23</f>
        <v>ing.Kostner Petr</v>
      </c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2" customHeight="1">
      <c r="A125" s="32"/>
      <c r="B125" s="33"/>
      <c r="C125" s="27" t="s">
        <v>28</v>
      </c>
      <c r="D125" s="34"/>
      <c r="E125" s="34"/>
      <c r="F125" s="25" t="str">
        <f>IF(E20="","",E20)</f>
        <v>Vyplň údaj</v>
      </c>
      <c r="G125" s="34"/>
      <c r="H125" s="34"/>
      <c r="I125" s="27" t="s">
        <v>33</v>
      </c>
      <c r="J125" s="30" t="str">
        <f>E26</f>
        <v>Milan Hájek</v>
      </c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0.35" customHeight="1">
      <c r="A126" s="32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11" customFormat="1" ht="29.25" customHeight="1">
      <c r="A127" s="162"/>
      <c r="B127" s="163"/>
      <c r="C127" s="164" t="s">
        <v>151</v>
      </c>
      <c r="D127" s="165" t="s">
        <v>61</v>
      </c>
      <c r="E127" s="165" t="s">
        <v>57</v>
      </c>
      <c r="F127" s="165" t="s">
        <v>58</v>
      </c>
      <c r="G127" s="165" t="s">
        <v>152</v>
      </c>
      <c r="H127" s="165" t="s">
        <v>153</v>
      </c>
      <c r="I127" s="165" t="s">
        <v>154</v>
      </c>
      <c r="J127" s="165" t="s">
        <v>142</v>
      </c>
      <c r="K127" s="166" t="s">
        <v>155</v>
      </c>
      <c r="L127" s="167"/>
      <c r="M127" s="73" t="s">
        <v>1</v>
      </c>
      <c r="N127" s="74" t="s">
        <v>40</v>
      </c>
      <c r="O127" s="74" t="s">
        <v>156</v>
      </c>
      <c r="P127" s="74" t="s">
        <v>157</v>
      </c>
      <c r="Q127" s="74" t="s">
        <v>158</v>
      </c>
      <c r="R127" s="74" t="s">
        <v>159</v>
      </c>
      <c r="S127" s="74" t="s">
        <v>160</v>
      </c>
      <c r="T127" s="75" t="s">
        <v>161</v>
      </c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</row>
    <row r="128" spans="1:63" s="2" customFormat="1" ht="22.9" customHeight="1">
      <c r="A128" s="32"/>
      <c r="B128" s="33"/>
      <c r="C128" s="80" t="s">
        <v>162</v>
      </c>
      <c r="D128" s="34"/>
      <c r="E128" s="34"/>
      <c r="F128" s="34"/>
      <c r="G128" s="34"/>
      <c r="H128" s="34"/>
      <c r="I128" s="34"/>
      <c r="J128" s="168">
        <f>BK128</f>
        <v>0</v>
      </c>
      <c r="K128" s="34"/>
      <c r="L128" s="37"/>
      <c r="M128" s="76"/>
      <c r="N128" s="169"/>
      <c r="O128" s="77"/>
      <c r="P128" s="170">
        <f>P129</f>
        <v>0</v>
      </c>
      <c r="Q128" s="77"/>
      <c r="R128" s="170">
        <f>R129</f>
        <v>20.618391669999998</v>
      </c>
      <c r="S128" s="77"/>
      <c r="T128" s="171">
        <f>T129</f>
        <v>17.32871094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5" t="s">
        <v>75</v>
      </c>
      <c r="AU128" s="15" t="s">
        <v>144</v>
      </c>
      <c r="BK128" s="172">
        <f>BK129</f>
        <v>0</v>
      </c>
    </row>
    <row r="129" spans="2:63" s="12" customFormat="1" ht="25.9" customHeight="1">
      <c r="B129" s="173"/>
      <c r="C129" s="174"/>
      <c r="D129" s="175" t="s">
        <v>75</v>
      </c>
      <c r="E129" s="176" t="s">
        <v>619</v>
      </c>
      <c r="F129" s="176" t="s">
        <v>620</v>
      </c>
      <c r="G129" s="174"/>
      <c r="H129" s="174"/>
      <c r="I129" s="177"/>
      <c r="J129" s="178">
        <f>BK129</f>
        <v>0</v>
      </c>
      <c r="K129" s="174"/>
      <c r="L129" s="179"/>
      <c r="M129" s="180"/>
      <c r="N129" s="181"/>
      <c r="O129" s="181"/>
      <c r="P129" s="182">
        <f>P130+P142+P151+P195+P216+P236+P241</f>
        <v>0</v>
      </c>
      <c r="Q129" s="181"/>
      <c r="R129" s="182">
        <f>R130+R142+R151+R195+R216+R236+R241</f>
        <v>20.618391669999998</v>
      </c>
      <c r="S129" s="181"/>
      <c r="T129" s="183">
        <f>T130+T142+T151+T195+T216+T236+T241</f>
        <v>17.32871094</v>
      </c>
      <c r="AR129" s="184" t="s">
        <v>85</v>
      </c>
      <c r="AT129" s="185" t="s">
        <v>75</v>
      </c>
      <c r="AU129" s="185" t="s">
        <v>76</v>
      </c>
      <c r="AY129" s="184" t="s">
        <v>166</v>
      </c>
      <c r="BK129" s="186">
        <f>BK130+BK142+BK151+BK195+BK216+BK236+BK241</f>
        <v>0</v>
      </c>
    </row>
    <row r="130" spans="2:63" s="12" customFormat="1" ht="22.9" customHeight="1">
      <c r="B130" s="173"/>
      <c r="C130" s="174"/>
      <c r="D130" s="175" t="s">
        <v>75</v>
      </c>
      <c r="E130" s="212" t="s">
        <v>1754</v>
      </c>
      <c r="F130" s="212" t="s">
        <v>1755</v>
      </c>
      <c r="G130" s="174"/>
      <c r="H130" s="174"/>
      <c r="I130" s="177"/>
      <c r="J130" s="213">
        <f>BK130</f>
        <v>0</v>
      </c>
      <c r="K130" s="174"/>
      <c r="L130" s="179"/>
      <c r="M130" s="180"/>
      <c r="N130" s="181"/>
      <c r="O130" s="181"/>
      <c r="P130" s="182">
        <f>SUM(P131:P141)</f>
        <v>0</v>
      </c>
      <c r="Q130" s="181"/>
      <c r="R130" s="182">
        <f>SUM(R131:R141)</f>
        <v>1.191579</v>
      </c>
      <c r="S130" s="181"/>
      <c r="T130" s="183">
        <f>SUM(T131:T141)</f>
        <v>0</v>
      </c>
      <c r="AR130" s="184" t="s">
        <v>85</v>
      </c>
      <c r="AT130" s="185" t="s">
        <v>75</v>
      </c>
      <c r="AU130" s="185" t="s">
        <v>83</v>
      </c>
      <c r="AY130" s="184" t="s">
        <v>166</v>
      </c>
      <c r="BK130" s="186">
        <f>SUM(BK131:BK141)</f>
        <v>0</v>
      </c>
    </row>
    <row r="131" spans="1:65" s="2" customFormat="1" ht="24.2" customHeight="1">
      <c r="A131" s="32"/>
      <c r="B131" s="33"/>
      <c r="C131" s="187" t="s">
        <v>83</v>
      </c>
      <c r="D131" s="187" t="s">
        <v>167</v>
      </c>
      <c r="E131" s="188" t="s">
        <v>1756</v>
      </c>
      <c r="F131" s="189" t="s">
        <v>1757</v>
      </c>
      <c r="G131" s="190" t="s">
        <v>297</v>
      </c>
      <c r="H131" s="191">
        <v>291.023</v>
      </c>
      <c r="I131" s="192"/>
      <c r="J131" s="193">
        <f>ROUND(I131*H131,2)</f>
        <v>0</v>
      </c>
      <c r="K131" s="189" t="s">
        <v>274</v>
      </c>
      <c r="L131" s="37"/>
      <c r="M131" s="194" t="s">
        <v>1</v>
      </c>
      <c r="N131" s="195" t="s">
        <v>41</v>
      </c>
      <c r="O131" s="69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98" t="s">
        <v>183</v>
      </c>
      <c r="AT131" s="198" t="s">
        <v>167</v>
      </c>
      <c r="AU131" s="198" t="s">
        <v>85</v>
      </c>
      <c r="AY131" s="15" t="s">
        <v>166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5" t="s">
        <v>83</v>
      </c>
      <c r="BK131" s="199">
        <f>ROUND(I131*H131,2)</f>
        <v>0</v>
      </c>
      <c r="BL131" s="15" t="s">
        <v>183</v>
      </c>
      <c r="BM131" s="198" t="s">
        <v>1758</v>
      </c>
    </row>
    <row r="132" spans="2:51" s="13" customFormat="1" ht="11.25">
      <c r="B132" s="200"/>
      <c r="C132" s="201"/>
      <c r="D132" s="202" t="s">
        <v>178</v>
      </c>
      <c r="E132" s="203" t="s">
        <v>1</v>
      </c>
      <c r="F132" s="204" t="s">
        <v>1759</v>
      </c>
      <c r="G132" s="201"/>
      <c r="H132" s="205">
        <v>138.316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178</v>
      </c>
      <c r="AU132" s="211" t="s">
        <v>85</v>
      </c>
      <c r="AV132" s="13" t="s">
        <v>85</v>
      </c>
      <c r="AW132" s="13" t="s">
        <v>32</v>
      </c>
      <c r="AX132" s="13" t="s">
        <v>76</v>
      </c>
      <c r="AY132" s="211" t="s">
        <v>166</v>
      </c>
    </row>
    <row r="133" spans="2:51" s="13" customFormat="1" ht="11.25">
      <c r="B133" s="200"/>
      <c r="C133" s="201"/>
      <c r="D133" s="202" t="s">
        <v>178</v>
      </c>
      <c r="E133" s="203" t="s">
        <v>1</v>
      </c>
      <c r="F133" s="204" t="s">
        <v>1760</v>
      </c>
      <c r="G133" s="201"/>
      <c r="H133" s="205">
        <v>16.816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178</v>
      </c>
      <c r="AU133" s="211" t="s">
        <v>85</v>
      </c>
      <c r="AV133" s="13" t="s">
        <v>85</v>
      </c>
      <c r="AW133" s="13" t="s">
        <v>32</v>
      </c>
      <c r="AX133" s="13" t="s">
        <v>76</v>
      </c>
      <c r="AY133" s="211" t="s">
        <v>166</v>
      </c>
    </row>
    <row r="134" spans="2:51" s="13" customFormat="1" ht="11.25">
      <c r="B134" s="200"/>
      <c r="C134" s="201"/>
      <c r="D134" s="202" t="s">
        <v>178</v>
      </c>
      <c r="E134" s="203" t="s">
        <v>1</v>
      </c>
      <c r="F134" s="204" t="s">
        <v>1761</v>
      </c>
      <c r="G134" s="201"/>
      <c r="H134" s="205">
        <v>7.953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178</v>
      </c>
      <c r="AU134" s="211" t="s">
        <v>85</v>
      </c>
      <c r="AV134" s="13" t="s">
        <v>85</v>
      </c>
      <c r="AW134" s="13" t="s">
        <v>32</v>
      </c>
      <c r="AX134" s="13" t="s">
        <v>76</v>
      </c>
      <c r="AY134" s="211" t="s">
        <v>166</v>
      </c>
    </row>
    <row r="135" spans="2:51" s="13" customFormat="1" ht="11.25">
      <c r="B135" s="200"/>
      <c r="C135" s="201"/>
      <c r="D135" s="202" t="s">
        <v>178</v>
      </c>
      <c r="E135" s="203" t="s">
        <v>1</v>
      </c>
      <c r="F135" s="204" t="s">
        <v>1762</v>
      </c>
      <c r="G135" s="201"/>
      <c r="H135" s="205">
        <v>127.938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178</v>
      </c>
      <c r="AU135" s="211" t="s">
        <v>85</v>
      </c>
      <c r="AV135" s="13" t="s">
        <v>85</v>
      </c>
      <c r="AW135" s="13" t="s">
        <v>32</v>
      </c>
      <c r="AX135" s="13" t="s">
        <v>76</v>
      </c>
      <c r="AY135" s="211" t="s">
        <v>166</v>
      </c>
    </row>
    <row r="136" spans="1:65" s="2" customFormat="1" ht="49.15" customHeight="1">
      <c r="A136" s="32"/>
      <c r="B136" s="33"/>
      <c r="C136" s="219" t="s">
        <v>85</v>
      </c>
      <c r="D136" s="219" t="s">
        <v>345</v>
      </c>
      <c r="E136" s="220" t="s">
        <v>1763</v>
      </c>
      <c r="F136" s="221" t="s">
        <v>1764</v>
      </c>
      <c r="G136" s="222" t="s">
        <v>297</v>
      </c>
      <c r="H136" s="223">
        <v>187.548</v>
      </c>
      <c r="I136" s="224"/>
      <c r="J136" s="225">
        <f>ROUND(I136*H136,2)</f>
        <v>0</v>
      </c>
      <c r="K136" s="221" t="s">
        <v>274</v>
      </c>
      <c r="L136" s="226"/>
      <c r="M136" s="227" t="s">
        <v>1</v>
      </c>
      <c r="N136" s="228" t="s">
        <v>41</v>
      </c>
      <c r="O136" s="69"/>
      <c r="P136" s="196">
        <f>O136*H136</f>
        <v>0</v>
      </c>
      <c r="Q136" s="196">
        <v>0.004</v>
      </c>
      <c r="R136" s="196">
        <f>Q136*H136</f>
        <v>0.750192</v>
      </c>
      <c r="S136" s="196">
        <v>0</v>
      </c>
      <c r="T136" s="197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8" t="s">
        <v>440</v>
      </c>
      <c r="AT136" s="198" t="s">
        <v>345</v>
      </c>
      <c r="AU136" s="198" t="s">
        <v>85</v>
      </c>
      <c r="AY136" s="15" t="s">
        <v>166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5" t="s">
        <v>83</v>
      </c>
      <c r="BK136" s="199">
        <f>ROUND(I136*H136,2)</f>
        <v>0</v>
      </c>
      <c r="BL136" s="15" t="s">
        <v>183</v>
      </c>
      <c r="BM136" s="198" t="s">
        <v>1765</v>
      </c>
    </row>
    <row r="137" spans="2:51" s="13" customFormat="1" ht="11.25">
      <c r="B137" s="200"/>
      <c r="C137" s="201"/>
      <c r="D137" s="202" t="s">
        <v>178</v>
      </c>
      <c r="E137" s="201"/>
      <c r="F137" s="204" t="s">
        <v>1766</v>
      </c>
      <c r="G137" s="201"/>
      <c r="H137" s="205">
        <v>187.548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178</v>
      </c>
      <c r="AU137" s="211" t="s">
        <v>85</v>
      </c>
      <c r="AV137" s="13" t="s">
        <v>85</v>
      </c>
      <c r="AW137" s="13" t="s">
        <v>4</v>
      </c>
      <c r="AX137" s="13" t="s">
        <v>83</v>
      </c>
      <c r="AY137" s="211" t="s">
        <v>166</v>
      </c>
    </row>
    <row r="138" spans="1:65" s="2" customFormat="1" ht="24.2" customHeight="1">
      <c r="A138" s="32"/>
      <c r="B138" s="33"/>
      <c r="C138" s="219" t="s">
        <v>125</v>
      </c>
      <c r="D138" s="219" t="s">
        <v>345</v>
      </c>
      <c r="E138" s="220" t="s">
        <v>1767</v>
      </c>
      <c r="F138" s="221" t="s">
        <v>1768</v>
      </c>
      <c r="G138" s="222" t="s">
        <v>297</v>
      </c>
      <c r="H138" s="223">
        <v>147.129</v>
      </c>
      <c r="I138" s="224"/>
      <c r="J138" s="225">
        <f>ROUND(I138*H138,2)</f>
        <v>0</v>
      </c>
      <c r="K138" s="221" t="s">
        <v>1</v>
      </c>
      <c r="L138" s="226"/>
      <c r="M138" s="227" t="s">
        <v>1</v>
      </c>
      <c r="N138" s="228" t="s">
        <v>41</v>
      </c>
      <c r="O138" s="69"/>
      <c r="P138" s="196">
        <f>O138*H138</f>
        <v>0</v>
      </c>
      <c r="Q138" s="196">
        <v>0.003</v>
      </c>
      <c r="R138" s="196">
        <f>Q138*H138</f>
        <v>0.441387</v>
      </c>
      <c r="S138" s="196">
        <v>0</v>
      </c>
      <c r="T138" s="197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98" t="s">
        <v>440</v>
      </c>
      <c r="AT138" s="198" t="s">
        <v>345</v>
      </c>
      <c r="AU138" s="198" t="s">
        <v>85</v>
      </c>
      <c r="AY138" s="15" t="s">
        <v>166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5" t="s">
        <v>83</v>
      </c>
      <c r="BK138" s="199">
        <f>ROUND(I138*H138,2)</f>
        <v>0</v>
      </c>
      <c r="BL138" s="15" t="s">
        <v>183</v>
      </c>
      <c r="BM138" s="198" t="s">
        <v>1769</v>
      </c>
    </row>
    <row r="139" spans="2:51" s="13" customFormat="1" ht="11.25">
      <c r="B139" s="200"/>
      <c r="C139" s="201"/>
      <c r="D139" s="202" t="s">
        <v>178</v>
      </c>
      <c r="E139" s="201"/>
      <c r="F139" s="204" t="s">
        <v>1770</v>
      </c>
      <c r="G139" s="201"/>
      <c r="H139" s="205">
        <v>147.129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178</v>
      </c>
      <c r="AU139" s="211" t="s">
        <v>85</v>
      </c>
      <c r="AV139" s="13" t="s">
        <v>85</v>
      </c>
      <c r="AW139" s="13" t="s">
        <v>4</v>
      </c>
      <c r="AX139" s="13" t="s">
        <v>83</v>
      </c>
      <c r="AY139" s="211" t="s">
        <v>166</v>
      </c>
    </row>
    <row r="140" spans="1:65" s="2" customFormat="1" ht="24.2" customHeight="1">
      <c r="A140" s="32"/>
      <c r="B140" s="33"/>
      <c r="C140" s="187" t="s">
        <v>165</v>
      </c>
      <c r="D140" s="187" t="s">
        <v>167</v>
      </c>
      <c r="E140" s="188" t="s">
        <v>1771</v>
      </c>
      <c r="F140" s="189" t="s">
        <v>1772</v>
      </c>
      <c r="G140" s="190" t="s">
        <v>297</v>
      </c>
      <c r="H140" s="191">
        <v>127.938</v>
      </c>
      <c r="I140" s="192"/>
      <c r="J140" s="193">
        <f>ROUND(I140*H140,2)</f>
        <v>0</v>
      </c>
      <c r="K140" s="189" t="s">
        <v>274</v>
      </c>
      <c r="L140" s="37"/>
      <c r="M140" s="194" t="s">
        <v>1</v>
      </c>
      <c r="N140" s="195" t="s">
        <v>41</v>
      </c>
      <c r="O140" s="69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98" t="s">
        <v>183</v>
      </c>
      <c r="AT140" s="198" t="s">
        <v>167</v>
      </c>
      <c r="AU140" s="198" t="s">
        <v>85</v>
      </c>
      <c r="AY140" s="15" t="s">
        <v>166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5" t="s">
        <v>83</v>
      </c>
      <c r="BK140" s="199">
        <f>ROUND(I140*H140,2)</f>
        <v>0</v>
      </c>
      <c r="BL140" s="15" t="s">
        <v>183</v>
      </c>
      <c r="BM140" s="198" t="s">
        <v>1773</v>
      </c>
    </row>
    <row r="141" spans="1:65" s="2" customFormat="1" ht="24.2" customHeight="1">
      <c r="A141" s="32"/>
      <c r="B141" s="33"/>
      <c r="C141" s="187" t="s">
        <v>192</v>
      </c>
      <c r="D141" s="187" t="s">
        <v>167</v>
      </c>
      <c r="E141" s="188" t="s">
        <v>1774</v>
      </c>
      <c r="F141" s="189" t="s">
        <v>1775</v>
      </c>
      <c r="G141" s="190" t="s">
        <v>697</v>
      </c>
      <c r="H141" s="229"/>
      <c r="I141" s="192"/>
      <c r="J141" s="193">
        <f>ROUND(I141*H141,2)</f>
        <v>0</v>
      </c>
      <c r="K141" s="189" t="s">
        <v>274</v>
      </c>
      <c r="L141" s="37"/>
      <c r="M141" s="194" t="s">
        <v>1</v>
      </c>
      <c r="N141" s="195" t="s">
        <v>41</v>
      </c>
      <c r="O141" s="69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98" t="s">
        <v>183</v>
      </c>
      <c r="AT141" s="198" t="s">
        <v>167</v>
      </c>
      <c r="AU141" s="198" t="s">
        <v>85</v>
      </c>
      <c r="AY141" s="15" t="s">
        <v>166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5" t="s">
        <v>83</v>
      </c>
      <c r="BK141" s="199">
        <f>ROUND(I141*H141,2)</f>
        <v>0</v>
      </c>
      <c r="BL141" s="15" t="s">
        <v>183</v>
      </c>
      <c r="BM141" s="198" t="s">
        <v>1776</v>
      </c>
    </row>
    <row r="142" spans="2:63" s="12" customFormat="1" ht="22.9" customHeight="1">
      <c r="B142" s="173"/>
      <c r="C142" s="174"/>
      <c r="D142" s="175" t="s">
        <v>75</v>
      </c>
      <c r="E142" s="212" t="s">
        <v>699</v>
      </c>
      <c r="F142" s="212" t="s">
        <v>700</v>
      </c>
      <c r="G142" s="174"/>
      <c r="H142" s="174"/>
      <c r="I142" s="177"/>
      <c r="J142" s="213">
        <f>BK142</f>
        <v>0</v>
      </c>
      <c r="K142" s="174"/>
      <c r="L142" s="179"/>
      <c r="M142" s="180"/>
      <c r="N142" s="181"/>
      <c r="O142" s="181"/>
      <c r="P142" s="182">
        <f>SUM(P143:P150)</f>
        <v>0</v>
      </c>
      <c r="Q142" s="181"/>
      <c r="R142" s="182">
        <f>SUM(R143:R150)</f>
        <v>0.6512055999999999</v>
      </c>
      <c r="S142" s="181"/>
      <c r="T142" s="183">
        <f>SUM(T143:T150)</f>
        <v>0</v>
      </c>
      <c r="AR142" s="184" t="s">
        <v>85</v>
      </c>
      <c r="AT142" s="185" t="s">
        <v>75</v>
      </c>
      <c r="AU142" s="185" t="s">
        <v>83</v>
      </c>
      <c r="AY142" s="184" t="s">
        <v>166</v>
      </c>
      <c r="BK142" s="186">
        <f>SUM(BK143:BK150)</f>
        <v>0</v>
      </c>
    </row>
    <row r="143" spans="1:65" s="2" customFormat="1" ht="33" customHeight="1">
      <c r="A143" s="32"/>
      <c r="B143" s="33"/>
      <c r="C143" s="187" t="s">
        <v>210</v>
      </c>
      <c r="D143" s="187" t="s">
        <v>167</v>
      </c>
      <c r="E143" s="188" t="s">
        <v>1777</v>
      </c>
      <c r="F143" s="189" t="s">
        <v>1778</v>
      </c>
      <c r="G143" s="190" t="s">
        <v>297</v>
      </c>
      <c r="H143" s="191">
        <v>127.938</v>
      </c>
      <c r="I143" s="192"/>
      <c r="J143" s="193">
        <f>ROUND(I143*H143,2)</f>
        <v>0</v>
      </c>
      <c r="K143" s="189" t="s">
        <v>274</v>
      </c>
      <c r="L143" s="37"/>
      <c r="M143" s="194" t="s">
        <v>1</v>
      </c>
      <c r="N143" s="195" t="s">
        <v>41</v>
      </c>
      <c r="O143" s="69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98" t="s">
        <v>183</v>
      </c>
      <c r="AT143" s="198" t="s">
        <v>167</v>
      </c>
      <c r="AU143" s="198" t="s">
        <v>85</v>
      </c>
      <c r="AY143" s="15" t="s">
        <v>166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5" t="s">
        <v>83</v>
      </c>
      <c r="BK143" s="199">
        <f>ROUND(I143*H143,2)</f>
        <v>0</v>
      </c>
      <c r="BL143" s="15" t="s">
        <v>183</v>
      </c>
      <c r="BM143" s="198" t="s">
        <v>1779</v>
      </c>
    </row>
    <row r="144" spans="2:51" s="13" customFormat="1" ht="11.25">
      <c r="B144" s="200"/>
      <c r="C144" s="201"/>
      <c r="D144" s="202" t="s">
        <v>178</v>
      </c>
      <c r="E144" s="203" t="s">
        <v>1</v>
      </c>
      <c r="F144" s="204" t="s">
        <v>1762</v>
      </c>
      <c r="G144" s="201"/>
      <c r="H144" s="205">
        <v>127.938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178</v>
      </c>
      <c r="AU144" s="211" t="s">
        <v>85</v>
      </c>
      <c r="AV144" s="13" t="s">
        <v>85</v>
      </c>
      <c r="AW144" s="13" t="s">
        <v>32</v>
      </c>
      <c r="AX144" s="13" t="s">
        <v>83</v>
      </c>
      <c r="AY144" s="211" t="s">
        <v>166</v>
      </c>
    </row>
    <row r="145" spans="1:65" s="2" customFormat="1" ht="24.2" customHeight="1">
      <c r="A145" s="32"/>
      <c r="B145" s="33"/>
      <c r="C145" s="219" t="s">
        <v>214</v>
      </c>
      <c r="D145" s="219" t="s">
        <v>345</v>
      </c>
      <c r="E145" s="220" t="s">
        <v>1780</v>
      </c>
      <c r="F145" s="221" t="s">
        <v>1781</v>
      </c>
      <c r="G145" s="222" t="s">
        <v>297</v>
      </c>
      <c r="H145" s="223">
        <v>130.497</v>
      </c>
      <c r="I145" s="224"/>
      <c r="J145" s="225">
        <f>ROUND(I145*H145,2)</f>
        <v>0</v>
      </c>
      <c r="K145" s="221" t="s">
        <v>274</v>
      </c>
      <c r="L145" s="226"/>
      <c r="M145" s="227" t="s">
        <v>1</v>
      </c>
      <c r="N145" s="228" t="s">
        <v>41</v>
      </c>
      <c r="O145" s="69"/>
      <c r="P145" s="196">
        <f>O145*H145</f>
        <v>0</v>
      </c>
      <c r="Q145" s="196">
        <v>0.0048</v>
      </c>
      <c r="R145" s="196">
        <f>Q145*H145</f>
        <v>0.6263856</v>
      </c>
      <c r="S145" s="196">
        <v>0</v>
      </c>
      <c r="T145" s="19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98" t="s">
        <v>440</v>
      </c>
      <c r="AT145" s="198" t="s">
        <v>345</v>
      </c>
      <c r="AU145" s="198" t="s">
        <v>85</v>
      </c>
      <c r="AY145" s="15" t="s">
        <v>166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5" t="s">
        <v>83</v>
      </c>
      <c r="BK145" s="199">
        <f>ROUND(I145*H145,2)</f>
        <v>0</v>
      </c>
      <c r="BL145" s="15" t="s">
        <v>183</v>
      </c>
      <c r="BM145" s="198" t="s">
        <v>1782</v>
      </c>
    </row>
    <row r="146" spans="2:51" s="13" customFormat="1" ht="11.25">
      <c r="B146" s="200"/>
      <c r="C146" s="201"/>
      <c r="D146" s="202" t="s">
        <v>178</v>
      </c>
      <c r="E146" s="201"/>
      <c r="F146" s="204" t="s">
        <v>1783</v>
      </c>
      <c r="G146" s="201"/>
      <c r="H146" s="205">
        <v>130.497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178</v>
      </c>
      <c r="AU146" s="211" t="s">
        <v>85</v>
      </c>
      <c r="AV146" s="13" t="s">
        <v>85</v>
      </c>
      <c r="AW146" s="13" t="s">
        <v>4</v>
      </c>
      <c r="AX146" s="13" t="s">
        <v>83</v>
      </c>
      <c r="AY146" s="211" t="s">
        <v>166</v>
      </c>
    </row>
    <row r="147" spans="1:65" s="2" customFormat="1" ht="24.2" customHeight="1">
      <c r="A147" s="32"/>
      <c r="B147" s="33"/>
      <c r="C147" s="187" t="s">
        <v>218</v>
      </c>
      <c r="D147" s="187" t="s">
        <v>167</v>
      </c>
      <c r="E147" s="188" t="s">
        <v>1784</v>
      </c>
      <c r="F147" s="189" t="s">
        <v>1785</v>
      </c>
      <c r="G147" s="190" t="s">
        <v>297</v>
      </c>
      <c r="H147" s="191">
        <v>127.938</v>
      </c>
      <c r="I147" s="192"/>
      <c r="J147" s="193">
        <f>ROUND(I147*H147,2)</f>
        <v>0</v>
      </c>
      <c r="K147" s="189" t="s">
        <v>274</v>
      </c>
      <c r="L147" s="37"/>
      <c r="M147" s="194" t="s">
        <v>1</v>
      </c>
      <c r="N147" s="195" t="s">
        <v>41</v>
      </c>
      <c r="O147" s="69"/>
      <c r="P147" s="196">
        <f>O147*H147</f>
        <v>0</v>
      </c>
      <c r="Q147" s="196">
        <v>4E-05</v>
      </c>
      <c r="R147" s="196">
        <f>Q147*H147</f>
        <v>0.00511752</v>
      </c>
      <c r="S147" s="196">
        <v>0</v>
      </c>
      <c r="T147" s="19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98" t="s">
        <v>183</v>
      </c>
      <c r="AT147" s="198" t="s">
        <v>167</v>
      </c>
      <c r="AU147" s="198" t="s">
        <v>85</v>
      </c>
      <c r="AY147" s="15" t="s">
        <v>166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5" t="s">
        <v>83</v>
      </c>
      <c r="BK147" s="199">
        <f>ROUND(I147*H147,2)</f>
        <v>0</v>
      </c>
      <c r="BL147" s="15" t="s">
        <v>183</v>
      </c>
      <c r="BM147" s="198" t="s">
        <v>1786</v>
      </c>
    </row>
    <row r="148" spans="1:65" s="2" customFormat="1" ht="44.25" customHeight="1">
      <c r="A148" s="32"/>
      <c r="B148" s="33"/>
      <c r="C148" s="219" t="s">
        <v>222</v>
      </c>
      <c r="D148" s="219" t="s">
        <v>345</v>
      </c>
      <c r="E148" s="220" t="s">
        <v>1787</v>
      </c>
      <c r="F148" s="221" t="s">
        <v>1788</v>
      </c>
      <c r="G148" s="222" t="s">
        <v>297</v>
      </c>
      <c r="H148" s="223">
        <v>140.732</v>
      </c>
      <c r="I148" s="224"/>
      <c r="J148" s="225">
        <f>ROUND(I148*H148,2)</f>
        <v>0</v>
      </c>
      <c r="K148" s="221" t="s">
        <v>274</v>
      </c>
      <c r="L148" s="226"/>
      <c r="M148" s="227" t="s">
        <v>1</v>
      </c>
      <c r="N148" s="228" t="s">
        <v>41</v>
      </c>
      <c r="O148" s="69"/>
      <c r="P148" s="196">
        <f>O148*H148</f>
        <v>0</v>
      </c>
      <c r="Q148" s="196">
        <v>0.00014</v>
      </c>
      <c r="R148" s="196">
        <f>Q148*H148</f>
        <v>0.019702479999999998</v>
      </c>
      <c r="S148" s="196">
        <v>0</v>
      </c>
      <c r="T148" s="19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8" t="s">
        <v>440</v>
      </c>
      <c r="AT148" s="198" t="s">
        <v>345</v>
      </c>
      <c r="AU148" s="198" t="s">
        <v>85</v>
      </c>
      <c r="AY148" s="15" t="s">
        <v>166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5" t="s">
        <v>83</v>
      </c>
      <c r="BK148" s="199">
        <f>ROUND(I148*H148,2)</f>
        <v>0</v>
      </c>
      <c r="BL148" s="15" t="s">
        <v>183</v>
      </c>
      <c r="BM148" s="198" t="s">
        <v>1789</v>
      </c>
    </row>
    <row r="149" spans="2:51" s="13" customFormat="1" ht="11.25">
      <c r="B149" s="200"/>
      <c r="C149" s="201"/>
      <c r="D149" s="202" t="s">
        <v>178</v>
      </c>
      <c r="E149" s="201"/>
      <c r="F149" s="204" t="s">
        <v>1790</v>
      </c>
      <c r="G149" s="201"/>
      <c r="H149" s="205">
        <v>140.732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178</v>
      </c>
      <c r="AU149" s="211" t="s">
        <v>85</v>
      </c>
      <c r="AV149" s="13" t="s">
        <v>85</v>
      </c>
      <c r="AW149" s="13" t="s">
        <v>4</v>
      </c>
      <c r="AX149" s="13" t="s">
        <v>83</v>
      </c>
      <c r="AY149" s="211" t="s">
        <v>166</v>
      </c>
    </row>
    <row r="150" spans="1:65" s="2" customFormat="1" ht="24.2" customHeight="1">
      <c r="A150" s="32"/>
      <c r="B150" s="33"/>
      <c r="C150" s="187" t="s">
        <v>228</v>
      </c>
      <c r="D150" s="187" t="s">
        <v>167</v>
      </c>
      <c r="E150" s="188" t="s">
        <v>1791</v>
      </c>
      <c r="F150" s="189" t="s">
        <v>1792</v>
      </c>
      <c r="G150" s="190" t="s">
        <v>697</v>
      </c>
      <c r="H150" s="229"/>
      <c r="I150" s="192"/>
      <c r="J150" s="193">
        <f>ROUND(I150*H150,2)</f>
        <v>0</v>
      </c>
      <c r="K150" s="189" t="s">
        <v>274</v>
      </c>
      <c r="L150" s="37"/>
      <c r="M150" s="194" t="s">
        <v>1</v>
      </c>
      <c r="N150" s="195" t="s">
        <v>41</v>
      </c>
      <c r="O150" s="69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98" t="s">
        <v>183</v>
      </c>
      <c r="AT150" s="198" t="s">
        <v>167</v>
      </c>
      <c r="AU150" s="198" t="s">
        <v>85</v>
      </c>
      <c r="AY150" s="15" t="s">
        <v>166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5" t="s">
        <v>83</v>
      </c>
      <c r="BK150" s="199">
        <f>ROUND(I150*H150,2)</f>
        <v>0</v>
      </c>
      <c r="BL150" s="15" t="s">
        <v>183</v>
      </c>
      <c r="BM150" s="198" t="s">
        <v>1793</v>
      </c>
    </row>
    <row r="151" spans="2:63" s="12" customFormat="1" ht="22.9" customHeight="1">
      <c r="B151" s="173"/>
      <c r="C151" s="174"/>
      <c r="D151" s="175" t="s">
        <v>75</v>
      </c>
      <c r="E151" s="212" t="s">
        <v>1794</v>
      </c>
      <c r="F151" s="212" t="s">
        <v>1795</v>
      </c>
      <c r="G151" s="174"/>
      <c r="H151" s="174"/>
      <c r="I151" s="177"/>
      <c r="J151" s="213">
        <f>BK151</f>
        <v>0</v>
      </c>
      <c r="K151" s="174"/>
      <c r="L151" s="179"/>
      <c r="M151" s="180"/>
      <c r="N151" s="181"/>
      <c r="O151" s="181"/>
      <c r="P151" s="182">
        <f>SUM(P152:P194)</f>
        <v>0</v>
      </c>
      <c r="Q151" s="181"/>
      <c r="R151" s="182">
        <f>SUM(R152:R194)</f>
        <v>12.75255325</v>
      </c>
      <c r="S151" s="181"/>
      <c r="T151" s="183">
        <f>SUM(T152:T194)</f>
        <v>12.154322</v>
      </c>
      <c r="AR151" s="184" t="s">
        <v>85</v>
      </c>
      <c r="AT151" s="185" t="s">
        <v>75</v>
      </c>
      <c r="AU151" s="185" t="s">
        <v>83</v>
      </c>
      <c r="AY151" s="184" t="s">
        <v>166</v>
      </c>
      <c r="BK151" s="186">
        <f>SUM(BK152:BK194)</f>
        <v>0</v>
      </c>
    </row>
    <row r="152" spans="1:65" s="2" customFormat="1" ht="21.75" customHeight="1">
      <c r="A152" s="32"/>
      <c r="B152" s="33"/>
      <c r="C152" s="187" t="s">
        <v>232</v>
      </c>
      <c r="D152" s="187" t="s">
        <v>167</v>
      </c>
      <c r="E152" s="188" t="s">
        <v>1796</v>
      </c>
      <c r="F152" s="189" t="s">
        <v>1797</v>
      </c>
      <c r="G152" s="190" t="s">
        <v>176</v>
      </c>
      <c r="H152" s="191">
        <v>46</v>
      </c>
      <c r="I152" s="192"/>
      <c r="J152" s="193">
        <f aca="true" t="shared" si="0" ref="J152:J159">ROUND(I152*H152,2)</f>
        <v>0</v>
      </c>
      <c r="K152" s="189" t="s">
        <v>274</v>
      </c>
      <c r="L152" s="37"/>
      <c r="M152" s="194" t="s">
        <v>1</v>
      </c>
      <c r="N152" s="195" t="s">
        <v>41</v>
      </c>
      <c r="O152" s="69"/>
      <c r="P152" s="196">
        <f aca="true" t="shared" si="1" ref="P152:P159">O152*H152</f>
        <v>0</v>
      </c>
      <c r="Q152" s="196">
        <v>0.00267</v>
      </c>
      <c r="R152" s="196">
        <f aca="true" t="shared" si="2" ref="R152:R159">Q152*H152</f>
        <v>0.12282</v>
      </c>
      <c r="S152" s="196">
        <v>0</v>
      </c>
      <c r="T152" s="197">
        <f aca="true" t="shared" si="3" ref="T152:T159"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98" t="s">
        <v>183</v>
      </c>
      <c r="AT152" s="198" t="s">
        <v>167</v>
      </c>
      <c r="AU152" s="198" t="s">
        <v>85</v>
      </c>
      <c r="AY152" s="15" t="s">
        <v>166</v>
      </c>
      <c r="BE152" s="199">
        <f aca="true" t="shared" si="4" ref="BE152:BE159">IF(N152="základní",J152,0)</f>
        <v>0</v>
      </c>
      <c r="BF152" s="199">
        <f aca="true" t="shared" si="5" ref="BF152:BF159">IF(N152="snížená",J152,0)</f>
        <v>0</v>
      </c>
      <c r="BG152" s="199">
        <f aca="true" t="shared" si="6" ref="BG152:BG159">IF(N152="zákl. přenesená",J152,0)</f>
        <v>0</v>
      </c>
      <c r="BH152" s="199">
        <f aca="true" t="shared" si="7" ref="BH152:BH159">IF(N152="sníž. přenesená",J152,0)</f>
        <v>0</v>
      </c>
      <c r="BI152" s="199">
        <f aca="true" t="shared" si="8" ref="BI152:BI159">IF(N152="nulová",J152,0)</f>
        <v>0</v>
      </c>
      <c r="BJ152" s="15" t="s">
        <v>83</v>
      </c>
      <c r="BK152" s="199">
        <f aca="true" t="shared" si="9" ref="BK152:BK159">ROUND(I152*H152,2)</f>
        <v>0</v>
      </c>
      <c r="BL152" s="15" t="s">
        <v>183</v>
      </c>
      <c r="BM152" s="198" t="s">
        <v>1798</v>
      </c>
    </row>
    <row r="153" spans="1:65" s="2" customFormat="1" ht="16.5" customHeight="1">
      <c r="A153" s="32"/>
      <c r="B153" s="33"/>
      <c r="C153" s="219" t="s">
        <v>236</v>
      </c>
      <c r="D153" s="219" t="s">
        <v>345</v>
      </c>
      <c r="E153" s="220" t="s">
        <v>835</v>
      </c>
      <c r="F153" s="221" t="s">
        <v>1799</v>
      </c>
      <c r="G153" s="222" t="s">
        <v>176</v>
      </c>
      <c r="H153" s="223">
        <v>46</v>
      </c>
      <c r="I153" s="224"/>
      <c r="J153" s="225">
        <f t="shared" si="0"/>
        <v>0</v>
      </c>
      <c r="K153" s="221" t="s">
        <v>1</v>
      </c>
      <c r="L153" s="226"/>
      <c r="M153" s="227" t="s">
        <v>1</v>
      </c>
      <c r="N153" s="228" t="s">
        <v>41</v>
      </c>
      <c r="O153" s="69"/>
      <c r="P153" s="196">
        <f t="shared" si="1"/>
        <v>0</v>
      </c>
      <c r="Q153" s="196">
        <v>0</v>
      </c>
      <c r="R153" s="196">
        <f t="shared" si="2"/>
        <v>0</v>
      </c>
      <c r="S153" s="196">
        <v>0</v>
      </c>
      <c r="T153" s="197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98" t="s">
        <v>440</v>
      </c>
      <c r="AT153" s="198" t="s">
        <v>345</v>
      </c>
      <c r="AU153" s="198" t="s">
        <v>85</v>
      </c>
      <c r="AY153" s="15" t="s">
        <v>166</v>
      </c>
      <c r="BE153" s="199">
        <f t="shared" si="4"/>
        <v>0</v>
      </c>
      <c r="BF153" s="199">
        <f t="shared" si="5"/>
        <v>0</v>
      </c>
      <c r="BG153" s="199">
        <f t="shared" si="6"/>
        <v>0</v>
      </c>
      <c r="BH153" s="199">
        <f t="shared" si="7"/>
        <v>0</v>
      </c>
      <c r="BI153" s="199">
        <f t="shared" si="8"/>
        <v>0</v>
      </c>
      <c r="BJ153" s="15" t="s">
        <v>83</v>
      </c>
      <c r="BK153" s="199">
        <f t="shared" si="9"/>
        <v>0</v>
      </c>
      <c r="BL153" s="15" t="s">
        <v>183</v>
      </c>
      <c r="BM153" s="198" t="s">
        <v>1800</v>
      </c>
    </row>
    <row r="154" spans="1:65" s="2" customFormat="1" ht="16.5" customHeight="1">
      <c r="A154" s="32"/>
      <c r="B154" s="33"/>
      <c r="C154" s="187" t="s">
        <v>240</v>
      </c>
      <c r="D154" s="187" t="s">
        <v>167</v>
      </c>
      <c r="E154" s="188" t="s">
        <v>1801</v>
      </c>
      <c r="F154" s="189" t="s">
        <v>1802</v>
      </c>
      <c r="G154" s="190" t="s">
        <v>297</v>
      </c>
      <c r="H154" s="191">
        <v>291.023</v>
      </c>
      <c r="I154" s="192"/>
      <c r="J154" s="193">
        <f t="shared" si="0"/>
        <v>0</v>
      </c>
      <c r="K154" s="189" t="s">
        <v>274</v>
      </c>
      <c r="L154" s="37"/>
      <c r="M154" s="194" t="s">
        <v>1</v>
      </c>
      <c r="N154" s="195" t="s">
        <v>41</v>
      </c>
      <c r="O154" s="69"/>
      <c r="P154" s="196">
        <f t="shared" si="1"/>
        <v>0</v>
      </c>
      <c r="Q154" s="196">
        <v>0</v>
      </c>
      <c r="R154" s="196">
        <f t="shared" si="2"/>
        <v>0</v>
      </c>
      <c r="S154" s="196">
        <v>0.014</v>
      </c>
      <c r="T154" s="197">
        <f t="shared" si="3"/>
        <v>4.074322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8" t="s">
        <v>183</v>
      </c>
      <c r="AT154" s="198" t="s">
        <v>167</v>
      </c>
      <c r="AU154" s="198" t="s">
        <v>85</v>
      </c>
      <c r="AY154" s="15" t="s">
        <v>166</v>
      </c>
      <c r="BE154" s="199">
        <f t="shared" si="4"/>
        <v>0</v>
      </c>
      <c r="BF154" s="199">
        <f t="shared" si="5"/>
        <v>0</v>
      </c>
      <c r="BG154" s="199">
        <f t="shared" si="6"/>
        <v>0</v>
      </c>
      <c r="BH154" s="199">
        <f t="shared" si="7"/>
        <v>0</v>
      </c>
      <c r="BI154" s="199">
        <f t="shared" si="8"/>
        <v>0</v>
      </c>
      <c r="BJ154" s="15" t="s">
        <v>83</v>
      </c>
      <c r="BK154" s="199">
        <f t="shared" si="9"/>
        <v>0</v>
      </c>
      <c r="BL154" s="15" t="s">
        <v>183</v>
      </c>
      <c r="BM154" s="198" t="s">
        <v>1803</v>
      </c>
    </row>
    <row r="155" spans="1:65" s="2" customFormat="1" ht="24.2" customHeight="1">
      <c r="A155" s="32"/>
      <c r="B155" s="33"/>
      <c r="C155" s="187" t="s">
        <v>173</v>
      </c>
      <c r="D155" s="187" t="s">
        <v>167</v>
      </c>
      <c r="E155" s="188" t="s">
        <v>1804</v>
      </c>
      <c r="F155" s="189" t="s">
        <v>1805</v>
      </c>
      <c r="G155" s="190" t="s">
        <v>382</v>
      </c>
      <c r="H155" s="191">
        <v>12</v>
      </c>
      <c r="I155" s="192"/>
      <c r="J155" s="193">
        <f t="shared" si="0"/>
        <v>0</v>
      </c>
      <c r="K155" s="189" t="s">
        <v>274</v>
      </c>
      <c r="L155" s="37"/>
      <c r="M155" s="194" t="s">
        <v>1</v>
      </c>
      <c r="N155" s="195" t="s">
        <v>41</v>
      </c>
      <c r="O155" s="69"/>
      <c r="P155" s="196">
        <f t="shared" si="1"/>
        <v>0</v>
      </c>
      <c r="Q155" s="196">
        <v>0</v>
      </c>
      <c r="R155" s="196">
        <f t="shared" si="2"/>
        <v>0</v>
      </c>
      <c r="S155" s="196">
        <v>0.008</v>
      </c>
      <c r="T155" s="197">
        <f t="shared" si="3"/>
        <v>0.096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98" t="s">
        <v>183</v>
      </c>
      <c r="AT155" s="198" t="s">
        <v>167</v>
      </c>
      <c r="AU155" s="198" t="s">
        <v>85</v>
      </c>
      <c r="AY155" s="15" t="s">
        <v>166</v>
      </c>
      <c r="BE155" s="199">
        <f t="shared" si="4"/>
        <v>0</v>
      </c>
      <c r="BF155" s="199">
        <f t="shared" si="5"/>
        <v>0</v>
      </c>
      <c r="BG155" s="199">
        <f t="shared" si="6"/>
        <v>0</v>
      </c>
      <c r="BH155" s="199">
        <f t="shared" si="7"/>
        <v>0</v>
      </c>
      <c r="BI155" s="199">
        <f t="shared" si="8"/>
        <v>0</v>
      </c>
      <c r="BJ155" s="15" t="s">
        <v>83</v>
      </c>
      <c r="BK155" s="199">
        <f t="shared" si="9"/>
        <v>0</v>
      </c>
      <c r="BL155" s="15" t="s">
        <v>183</v>
      </c>
      <c r="BM155" s="198" t="s">
        <v>1806</v>
      </c>
    </row>
    <row r="156" spans="1:65" s="2" customFormat="1" ht="24.2" customHeight="1">
      <c r="A156" s="32"/>
      <c r="B156" s="33"/>
      <c r="C156" s="187" t="s">
        <v>8</v>
      </c>
      <c r="D156" s="187" t="s">
        <v>167</v>
      </c>
      <c r="E156" s="188" t="s">
        <v>1807</v>
      </c>
      <c r="F156" s="189" t="s">
        <v>1808</v>
      </c>
      <c r="G156" s="190" t="s">
        <v>382</v>
      </c>
      <c r="H156" s="191">
        <v>454.4</v>
      </c>
      <c r="I156" s="192"/>
      <c r="J156" s="193">
        <f t="shared" si="0"/>
        <v>0</v>
      </c>
      <c r="K156" s="189" t="s">
        <v>274</v>
      </c>
      <c r="L156" s="37"/>
      <c r="M156" s="194" t="s">
        <v>1</v>
      </c>
      <c r="N156" s="195" t="s">
        <v>41</v>
      </c>
      <c r="O156" s="69"/>
      <c r="P156" s="196">
        <f t="shared" si="1"/>
        <v>0</v>
      </c>
      <c r="Q156" s="196">
        <v>0</v>
      </c>
      <c r="R156" s="196">
        <f t="shared" si="2"/>
        <v>0</v>
      </c>
      <c r="S156" s="196">
        <v>0.014</v>
      </c>
      <c r="T156" s="197">
        <f t="shared" si="3"/>
        <v>6.3616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98" t="s">
        <v>183</v>
      </c>
      <c r="AT156" s="198" t="s">
        <v>167</v>
      </c>
      <c r="AU156" s="198" t="s">
        <v>85</v>
      </c>
      <c r="AY156" s="15" t="s">
        <v>166</v>
      </c>
      <c r="BE156" s="199">
        <f t="shared" si="4"/>
        <v>0</v>
      </c>
      <c r="BF156" s="199">
        <f t="shared" si="5"/>
        <v>0</v>
      </c>
      <c r="BG156" s="199">
        <f t="shared" si="6"/>
        <v>0</v>
      </c>
      <c r="BH156" s="199">
        <f t="shared" si="7"/>
        <v>0</v>
      </c>
      <c r="BI156" s="199">
        <f t="shared" si="8"/>
        <v>0</v>
      </c>
      <c r="BJ156" s="15" t="s">
        <v>83</v>
      </c>
      <c r="BK156" s="199">
        <f t="shared" si="9"/>
        <v>0</v>
      </c>
      <c r="BL156" s="15" t="s">
        <v>183</v>
      </c>
      <c r="BM156" s="198" t="s">
        <v>1809</v>
      </c>
    </row>
    <row r="157" spans="1:65" s="2" customFormat="1" ht="24.2" customHeight="1">
      <c r="A157" s="32"/>
      <c r="B157" s="33"/>
      <c r="C157" s="187" t="s">
        <v>183</v>
      </c>
      <c r="D157" s="187" t="s">
        <v>167</v>
      </c>
      <c r="E157" s="188" t="s">
        <v>1810</v>
      </c>
      <c r="F157" s="189" t="s">
        <v>1811</v>
      </c>
      <c r="G157" s="190" t="s">
        <v>382</v>
      </c>
      <c r="H157" s="191">
        <v>11.6</v>
      </c>
      <c r="I157" s="192"/>
      <c r="J157" s="193">
        <f t="shared" si="0"/>
        <v>0</v>
      </c>
      <c r="K157" s="189" t="s">
        <v>274</v>
      </c>
      <c r="L157" s="37"/>
      <c r="M157" s="194" t="s">
        <v>1</v>
      </c>
      <c r="N157" s="195" t="s">
        <v>41</v>
      </c>
      <c r="O157" s="69"/>
      <c r="P157" s="196">
        <f t="shared" si="1"/>
        <v>0</v>
      </c>
      <c r="Q157" s="196">
        <v>0</v>
      </c>
      <c r="R157" s="196">
        <f t="shared" si="2"/>
        <v>0</v>
      </c>
      <c r="S157" s="196">
        <v>0.024</v>
      </c>
      <c r="T157" s="197">
        <f t="shared" si="3"/>
        <v>0.2784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98" t="s">
        <v>183</v>
      </c>
      <c r="AT157" s="198" t="s">
        <v>167</v>
      </c>
      <c r="AU157" s="198" t="s">
        <v>85</v>
      </c>
      <c r="AY157" s="15" t="s">
        <v>166</v>
      </c>
      <c r="BE157" s="199">
        <f t="shared" si="4"/>
        <v>0</v>
      </c>
      <c r="BF157" s="199">
        <f t="shared" si="5"/>
        <v>0</v>
      </c>
      <c r="BG157" s="199">
        <f t="shared" si="6"/>
        <v>0</v>
      </c>
      <c r="BH157" s="199">
        <f t="shared" si="7"/>
        <v>0</v>
      </c>
      <c r="BI157" s="199">
        <f t="shared" si="8"/>
        <v>0</v>
      </c>
      <c r="BJ157" s="15" t="s">
        <v>83</v>
      </c>
      <c r="BK157" s="199">
        <f t="shared" si="9"/>
        <v>0</v>
      </c>
      <c r="BL157" s="15" t="s">
        <v>183</v>
      </c>
      <c r="BM157" s="198" t="s">
        <v>1812</v>
      </c>
    </row>
    <row r="158" spans="1:65" s="2" customFormat="1" ht="24.2" customHeight="1">
      <c r="A158" s="32"/>
      <c r="B158" s="33"/>
      <c r="C158" s="187" t="s">
        <v>187</v>
      </c>
      <c r="D158" s="187" t="s">
        <v>167</v>
      </c>
      <c r="E158" s="188" t="s">
        <v>1813</v>
      </c>
      <c r="F158" s="189" t="s">
        <v>1814</v>
      </c>
      <c r="G158" s="190" t="s">
        <v>382</v>
      </c>
      <c r="H158" s="191">
        <v>42</v>
      </c>
      <c r="I158" s="192"/>
      <c r="J158" s="193">
        <f t="shared" si="0"/>
        <v>0</v>
      </c>
      <c r="K158" s="189" t="s">
        <v>274</v>
      </c>
      <c r="L158" s="37"/>
      <c r="M158" s="194" t="s">
        <v>1</v>
      </c>
      <c r="N158" s="195" t="s">
        <v>41</v>
      </c>
      <c r="O158" s="69"/>
      <c r="P158" s="196">
        <f t="shared" si="1"/>
        <v>0</v>
      </c>
      <c r="Q158" s="196">
        <v>0</v>
      </c>
      <c r="R158" s="196">
        <f t="shared" si="2"/>
        <v>0</v>
      </c>
      <c r="S158" s="196">
        <v>0.032</v>
      </c>
      <c r="T158" s="197">
        <f t="shared" si="3"/>
        <v>1.344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98" t="s">
        <v>183</v>
      </c>
      <c r="AT158" s="198" t="s">
        <v>167</v>
      </c>
      <c r="AU158" s="198" t="s">
        <v>85</v>
      </c>
      <c r="AY158" s="15" t="s">
        <v>166</v>
      </c>
      <c r="BE158" s="199">
        <f t="shared" si="4"/>
        <v>0</v>
      </c>
      <c r="BF158" s="199">
        <f t="shared" si="5"/>
        <v>0</v>
      </c>
      <c r="BG158" s="199">
        <f t="shared" si="6"/>
        <v>0</v>
      </c>
      <c r="BH158" s="199">
        <f t="shared" si="7"/>
        <v>0</v>
      </c>
      <c r="BI158" s="199">
        <f t="shared" si="8"/>
        <v>0</v>
      </c>
      <c r="BJ158" s="15" t="s">
        <v>83</v>
      </c>
      <c r="BK158" s="199">
        <f t="shared" si="9"/>
        <v>0</v>
      </c>
      <c r="BL158" s="15" t="s">
        <v>183</v>
      </c>
      <c r="BM158" s="198" t="s">
        <v>1815</v>
      </c>
    </row>
    <row r="159" spans="1:65" s="2" customFormat="1" ht="24.2" customHeight="1">
      <c r="A159" s="32"/>
      <c r="B159" s="33"/>
      <c r="C159" s="187" t="s">
        <v>350</v>
      </c>
      <c r="D159" s="187" t="s">
        <v>167</v>
      </c>
      <c r="E159" s="188" t="s">
        <v>1816</v>
      </c>
      <c r="F159" s="189" t="s">
        <v>1817</v>
      </c>
      <c r="G159" s="190" t="s">
        <v>382</v>
      </c>
      <c r="H159" s="191">
        <v>12</v>
      </c>
      <c r="I159" s="192"/>
      <c r="J159" s="193">
        <f t="shared" si="0"/>
        <v>0</v>
      </c>
      <c r="K159" s="189" t="s">
        <v>274</v>
      </c>
      <c r="L159" s="37"/>
      <c r="M159" s="194" t="s">
        <v>1</v>
      </c>
      <c r="N159" s="195" t="s">
        <v>41</v>
      </c>
      <c r="O159" s="69"/>
      <c r="P159" s="196">
        <f t="shared" si="1"/>
        <v>0</v>
      </c>
      <c r="Q159" s="196">
        <v>0</v>
      </c>
      <c r="R159" s="196">
        <f t="shared" si="2"/>
        <v>0</v>
      </c>
      <c r="S159" s="196">
        <v>0</v>
      </c>
      <c r="T159" s="197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98" t="s">
        <v>183</v>
      </c>
      <c r="AT159" s="198" t="s">
        <v>167</v>
      </c>
      <c r="AU159" s="198" t="s">
        <v>85</v>
      </c>
      <c r="AY159" s="15" t="s">
        <v>166</v>
      </c>
      <c r="BE159" s="199">
        <f t="shared" si="4"/>
        <v>0</v>
      </c>
      <c r="BF159" s="199">
        <f t="shared" si="5"/>
        <v>0</v>
      </c>
      <c r="BG159" s="199">
        <f t="shared" si="6"/>
        <v>0</v>
      </c>
      <c r="BH159" s="199">
        <f t="shared" si="7"/>
        <v>0</v>
      </c>
      <c r="BI159" s="199">
        <f t="shared" si="8"/>
        <v>0</v>
      </c>
      <c r="BJ159" s="15" t="s">
        <v>83</v>
      </c>
      <c r="BK159" s="199">
        <f t="shared" si="9"/>
        <v>0</v>
      </c>
      <c r="BL159" s="15" t="s">
        <v>183</v>
      </c>
      <c r="BM159" s="198" t="s">
        <v>1818</v>
      </c>
    </row>
    <row r="160" spans="2:51" s="13" customFormat="1" ht="11.25">
      <c r="B160" s="200"/>
      <c r="C160" s="201"/>
      <c r="D160" s="202" t="s">
        <v>178</v>
      </c>
      <c r="E160" s="203" t="s">
        <v>1</v>
      </c>
      <c r="F160" s="204" t="s">
        <v>1819</v>
      </c>
      <c r="G160" s="201"/>
      <c r="H160" s="205">
        <v>12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178</v>
      </c>
      <c r="AU160" s="211" t="s">
        <v>85</v>
      </c>
      <c r="AV160" s="13" t="s">
        <v>85</v>
      </c>
      <c r="AW160" s="13" t="s">
        <v>32</v>
      </c>
      <c r="AX160" s="13" t="s">
        <v>83</v>
      </c>
      <c r="AY160" s="211" t="s">
        <v>166</v>
      </c>
    </row>
    <row r="161" spans="1:65" s="2" customFormat="1" ht="24.2" customHeight="1">
      <c r="A161" s="32"/>
      <c r="B161" s="33"/>
      <c r="C161" s="187" t="s">
        <v>359</v>
      </c>
      <c r="D161" s="187" t="s">
        <v>167</v>
      </c>
      <c r="E161" s="188" t="s">
        <v>1820</v>
      </c>
      <c r="F161" s="189" t="s">
        <v>1821</v>
      </c>
      <c r="G161" s="190" t="s">
        <v>382</v>
      </c>
      <c r="H161" s="191">
        <v>454.4</v>
      </c>
      <c r="I161" s="192"/>
      <c r="J161" s="193">
        <f>ROUND(I161*H161,2)</f>
        <v>0</v>
      </c>
      <c r="K161" s="189" t="s">
        <v>274</v>
      </c>
      <c r="L161" s="37"/>
      <c r="M161" s="194" t="s">
        <v>1</v>
      </c>
      <c r="N161" s="195" t="s">
        <v>41</v>
      </c>
      <c r="O161" s="69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98" t="s">
        <v>183</v>
      </c>
      <c r="AT161" s="198" t="s">
        <v>167</v>
      </c>
      <c r="AU161" s="198" t="s">
        <v>85</v>
      </c>
      <c r="AY161" s="15" t="s">
        <v>166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5" t="s">
        <v>83</v>
      </c>
      <c r="BK161" s="199">
        <f>ROUND(I161*H161,2)</f>
        <v>0</v>
      </c>
      <c r="BL161" s="15" t="s">
        <v>183</v>
      </c>
      <c r="BM161" s="198" t="s">
        <v>1822</v>
      </c>
    </row>
    <row r="162" spans="2:51" s="13" customFormat="1" ht="11.25">
      <c r="B162" s="200"/>
      <c r="C162" s="201"/>
      <c r="D162" s="202" t="s">
        <v>178</v>
      </c>
      <c r="E162" s="203" t="s">
        <v>1</v>
      </c>
      <c r="F162" s="204" t="s">
        <v>1823</v>
      </c>
      <c r="G162" s="201"/>
      <c r="H162" s="205">
        <v>47</v>
      </c>
      <c r="I162" s="206"/>
      <c r="J162" s="201"/>
      <c r="K162" s="201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178</v>
      </c>
      <c r="AU162" s="211" t="s">
        <v>85</v>
      </c>
      <c r="AV162" s="13" t="s">
        <v>85</v>
      </c>
      <c r="AW162" s="13" t="s">
        <v>32</v>
      </c>
      <c r="AX162" s="13" t="s">
        <v>76</v>
      </c>
      <c r="AY162" s="211" t="s">
        <v>166</v>
      </c>
    </row>
    <row r="163" spans="2:51" s="13" customFormat="1" ht="11.25">
      <c r="B163" s="200"/>
      <c r="C163" s="201"/>
      <c r="D163" s="202" t="s">
        <v>178</v>
      </c>
      <c r="E163" s="203" t="s">
        <v>1</v>
      </c>
      <c r="F163" s="204" t="s">
        <v>1824</v>
      </c>
      <c r="G163" s="201"/>
      <c r="H163" s="205">
        <v>58.4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178</v>
      </c>
      <c r="AU163" s="211" t="s">
        <v>85</v>
      </c>
      <c r="AV163" s="13" t="s">
        <v>85</v>
      </c>
      <c r="AW163" s="13" t="s">
        <v>32</v>
      </c>
      <c r="AX163" s="13" t="s">
        <v>76</v>
      </c>
      <c r="AY163" s="211" t="s">
        <v>166</v>
      </c>
    </row>
    <row r="164" spans="2:51" s="13" customFormat="1" ht="11.25">
      <c r="B164" s="200"/>
      <c r="C164" s="201"/>
      <c r="D164" s="202" t="s">
        <v>178</v>
      </c>
      <c r="E164" s="203" t="s">
        <v>1</v>
      </c>
      <c r="F164" s="204" t="s">
        <v>1825</v>
      </c>
      <c r="G164" s="201"/>
      <c r="H164" s="205">
        <v>2.5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178</v>
      </c>
      <c r="AU164" s="211" t="s">
        <v>85</v>
      </c>
      <c r="AV164" s="13" t="s">
        <v>85</v>
      </c>
      <c r="AW164" s="13" t="s">
        <v>32</v>
      </c>
      <c r="AX164" s="13" t="s">
        <v>76</v>
      </c>
      <c r="AY164" s="211" t="s">
        <v>166</v>
      </c>
    </row>
    <row r="165" spans="2:51" s="13" customFormat="1" ht="11.25">
      <c r="B165" s="200"/>
      <c r="C165" s="201"/>
      <c r="D165" s="202" t="s">
        <v>178</v>
      </c>
      <c r="E165" s="203" t="s">
        <v>1</v>
      </c>
      <c r="F165" s="204" t="s">
        <v>1826</v>
      </c>
      <c r="G165" s="201"/>
      <c r="H165" s="205">
        <v>16</v>
      </c>
      <c r="I165" s="206"/>
      <c r="J165" s="201"/>
      <c r="K165" s="201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178</v>
      </c>
      <c r="AU165" s="211" t="s">
        <v>85</v>
      </c>
      <c r="AV165" s="13" t="s">
        <v>85</v>
      </c>
      <c r="AW165" s="13" t="s">
        <v>32</v>
      </c>
      <c r="AX165" s="13" t="s">
        <v>76</v>
      </c>
      <c r="AY165" s="211" t="s">
        <v>166</v>
      </c>
    </row>
    <row r="166" spans="2:51" s="13" customFormat="1" ht="11.25">
      <c r="B166" s="200"/>
      <c r="C166" s="201"/>
      <c r="D166" s="202" t="s">
        <v>178</v>
      </c>
      <c r="E166" s="203" t="s">
        <v>1</v>
      </c>
      <c r="F166" s="204" t="s">
        <v>1827</v>
      </c>
      <c r="G166" s="201"/>
      <c r="H166" s="205">
        <v>47.2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178</v>
      </c>
      <c r="AU166" s="211" t="s">
        <v>85</v>
      </c>
      <c r="AV166" s="13" t="s">
        <v>85</v>
      </c>
      <c r="AW166" s="13" t="s">
        <v>32</v>
      </c>
      <c r="AX166" s="13" t="s">
        <v>76</v>
      </c>
      <c r="AY166" s="211" t="s">
        <v>166</v>
      </c>
    </row>
    <row r="167" spans="2:51" s="13" customFormat="1" ht="11.25">
      <c r="B167" s="200"/>
      <c r="C167" s="201"/>
      <c r="D167" s="202" t="s">
        <v>178</v>
      </c>
      <c r="E167" s="203" t="s">
        <v>1</v>
      </c>
      <c r="F167" s="204" t="s">
        <v>1828</v>
      </c>
      <c r="G167" s="201"/>
      <c r="H167" s="205">
        <v>142.9</v>
      </c>
      <c r="I167" s="206"/>
      <c r="J167" s="201"/>
      <c r="K167" s="201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178</v>
      </c>
      <c r="AU167" s="211" t="s">
        <v>85</v>
      </c>
      <c r="AV167" s="13" t="s">
        <v>85</v>
      </c>
      <c r="AW167" s="13" t="s">
        <v>32</v>
      </c>
      <c r="AX167" s="13" t="s">
        <v>76</v>
      </c>
      <c r="AY167" s="211" t="s">
        <v>166</v>
      </c>
    </row>
    <row r="168" spans="2:51" s="13" customFormat="1" ht="11.25">
      <c r="B168" s="200"/>
      <c r="C168" s="201"/>
      <c r="D168" s="202" t="s">
        <v>178</v>
      </c>
      <c r="E168" s="203" t="s">
        <v>1</v>
      </c>
      <c r="F168" s="204" t="s">
        <v>1829</v>
      </c>
      <c r="G168" s="201"/>
      <c r="H168" s="205">
        <v>140.4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178</v>
      </c>
      <c r="AU168" s="211" t="s">
        <v>85</v>
      </c>
      <c r="AV168" s="13" t="s">
        <v>85</v>
      </c>
      <c r="AW168" s="13" t="s">
        <v>32</v>
      </c>
      <c r="AX168" s="13" t="s">
        <v>76</v>
      </c>
      <c r="AY168" s="211" t="s">
        <v>166</v>
      </c>
    </row>
    <row r="169" spans="1:65" s="2" customFormat="1" ht="24.2" customHeight="1">
      <c r="A169" s="32"/>
      <c r="B169" s="33"/>
      <c r="C169" s="187" t="s">
        <v>364</v>
      </c>
      <c r="D169" s="187" t="s">
        <v>167</v>
      </c>
      <c r="E169" s="188" t="s">
        <v>1830</v>
      </c>
      <c r="F169" s="189" t="s">
        <v>1831</v>
      </c>
      <c r="G169" s="190" t="s">
        <v>382</v>
      </c>
      <c r="H169" s="191">
        <v>11.6</v>
      </c>
      <c r="I169" s="192"/>
      <c r="J169" s="193">
        <f>ROUND(I169*H169,2)</f>
        <v>0</v>
      </c>
      <c r="K169" s="189" t="s">
        <v>274</v>
      </c>
      <c r="L169" s="37"/>
      <c r="M169" s="194" t="s">
        <v>1</v>
      </c>
      <c r="N169" s="195" t="s">
        <v>41</v>
      </c>
      <c r="O169" s="69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98" t="s">
        <v>183</v>
      </c>
      <c r="AT169" s="198" t="s">
        <v>167</v>
      </c>
      <c r="AU169" s="198" t="s">
        <v>85</v>
      </c>
      <c r="AY169" s="15" t="s">
        <v>166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5" t="s">
        <v>83</v>
      </c>
      <c r="BK169" s="199">
        <f>ROUND(I169*H169,2)</f>
        <v>0</v>
      </c>
      <c r="BL169" s="15" t="s">
        <v>183</v>
      </c>
      <c r="BM169" s="198" t="s">
        <v>1832</v>
      </c>
    </row>
    <row r="170" spans="2:51" s="13" customFormat="1" ht="11.25">
      <c r="B170" s="200"/>
      <c r="C170" s="201"/>
      <c r="D170" s="202" t="s">
        <v>178</v>
      </c>
      <c r="E170" s="203" t="s">
        <v>1</v>
      </c>
      <c r="F170" s="204" t="s">
        <v>1833</v>
      </c>
      <c r="G170" s="201"/>
      <c r="H170" s="205">
        <v>11.6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178</v>
      </c>
      <c r="AU170" s="211" t="s">
        <v>85</v>
      </c>
      <c r="AV170" s="13" t="s">
        <v>85</v>
      </c>
      <c r="AW170" s="13" t="s">
        <v>32</v>
      </c>
      <c r="AX170" s="13" t="s">
        <v>83</v>
      </c>
      <c r="AY170" s="211" t="s">
        <v>166</v>
      </c>
    </row>
    <row r="171" spans="1:65" s="2" customFormat="1" ht="24.2" customHeight="1">
      <c r="A171" s="32"/>
      <c r="B171" s="33"/>
      <c r="C171" s="187" t="s">
        <v>7</v>
      </c>
      <c r="D171" s="187" t="s">
        <v>167</v>
      </c>
      <c r="E171" s="188" t="s">
        <v>1834</v>
      </c>
      <c r="F171" s="189" t="s">
        <v>1835</v>
      </c>
      <c r="G171" s="190" t="s">
        <v>382</v>
      </c>
      <c r="H171" s="191">
        <v>42</v>
      </c>
      <c r="I171" s="192"/>
      <c r="J171" s="193">
        <f>ROUND(I171*H171,2)</f>
        <v>0</v>
      </c>
      <c r="K171" s="189" t="s">
        <v>274</v>
      </c>
      <c r="L171" s="37"/>
      <c r="M171" s="194" t="s">
        <v>1</v>
      </c>
      <c r="N171" s="195" t="s">
        <v>41</v>
      </c>
      <c r="O171" s="69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98" t="s">
        <v>183</v>
      </c>
      <c r="AT171" s="198" t="s">
        <v>167</v>
      </c>
      <c r="AU171" s="198" t="s">
        <v>85</v>
      </c>
      <c r="AY171" s="15" t="s">
        <v>166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5" t="s">
        <v>83</v>
      </c>
      <c r="BK171" s="199">
        <f>ROUND(I171*H171,2)</f>
        <v>0</v>
      </c>
      <c r="BL171" s="15" t="s">
        <v>183</v>
      </c>
      <c r="BM171" s="198" t="s">
        <v>1836</v>
      </c>
    </row>
    <row r="172" spans="2:51" s="13" customFormat="1" ht="11.25">
      <c r="B172" s="200"/>
      <c r="C172" s="201"/>
      <c r="D172" s="202" t="s">
        <v>178</v>
      </c>
      <c r="E172" s="203" t="s">
        <v>1</v>
      </c>
      <c r="F172" s="204" t="s">
        <v>1837</v>
      </c>
      <c r="G172" s="201"/>
      <c r="H172" s="205">
        <v>42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178</v>
      </c>
      <c r="AU172" s="211" t="s">
        <v>85</v>
      </c>
      <c r="AV172" s="13" t="s">
        <v>85</v>
      </c>
      <c r="AW172" s="13" t="s">
        <v>32</v>
      </c>
      <c r="AX172" s="13" t="s">
        <v>83</v>
      </c>
      <c r="AY172" s="211" t="s">
        <v>166</v>
      </c>
    </row>
    <row r="173" spans="1:65" s="2" customFormat="1" ht="16.5" customHeight="1">
      <c r="A173" s="32"/>
      <c r="B173" s="33"/>
      <c r="C173" s="219" t="s">
        <v>379</v>
      </c>
      <c r="D173" s="219" t="s">
        <v>345</v>
      </c>
      <c r="E173" s="220" t="s">
        <v>1838</v>
      </c>
      <c r="F173" s="221" t="s">
        <v>1839</v>
      </c>
      <c r="G173" s="222" t="s">
        <v>273</v>
      </c>
      <c r="H173" s="223">
        <v>11.369</v>
      </c>
      <c r="I173" s="224"/>
      <c r="J173" s="225">
        <f>ROUND(I173*H173,2)</f>
        <v>0</v>
      </c>
      <c r="K173" s="221" t="s">
        <v>274</v>
      </c>
      <c r="L173" s="226"/>
      <c r="M173" s="227" t="s">
        <v>1</v>
      </c>
      <c r="N173" s="228" t="s">
        <v>41</v>
      </c>
      <c r="O173" s="69"/>
      <c r="P173" s="196">
        <f>O173*H173</f>
        <v>0</v>
      </c>
      <c r="Q173" s="196">
        <v>0.55</v>
      </c>
      <c r="R173" s="196">
        <f>Q173*H173</f>
        <v>6.25295</v>
      </c>
      <c r="S173" s="196">
        <v>0</v>
      </c>
      <c r="T173" s="197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98" t="s">
        <v>440</v>
      </c>
      <c r="AT173" s="198" t="s">
        <v>345</v>
      </c>
      <c r="AU173" s="198" t="s">
        <v>85</v>
      </c>
      <c r="AY173" s="15" t="s">
        <v>166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5" t="s">
        <v>83</v>
      </c>
      <c r="BK173" s="199">
        <f>ROUND(I173*H173,2)</f>
        <v>0</v>
      </c>
      <c r="BL173" s="15" t="s">
        <v>183</v>
      </c>
      <c r="BM173" s="198" t="s">
        <v>1840</v>
      </c>
    </row>
    <row r="174" spans="2:51" s="13" customFormat="1" ht="11.25">
      <c r="B174" s="200"/>
      <c r="C174" s="201"/>
      <c r="D174" s="202" t="s">
        <v>178</v>
      </c>
      <c r="E174" s="201"/>
      <c r="F174" s="204" t="s">
        <v>1841</v>
      </c>
      <c r="G174" s="201"/>
      <c r="H174" s="205">
        <v>11.369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178</v>
      </c>
      <c r="AU174" s="211" t="s">
        <v>85</v>
      </c>
      <c r="AV174" s="13" t="s">
        <v>85</v>
      </c>
      <c r="AW174" s="13" t="s">
        <v>4</v>
      </c>
      <c r="AX174" s="13" t="s">
        <v>83</v>
      </c>
      <c r="AY174" s="211" t="s">
        <v>166</v>
      </c>
    </row>
    <row r="175" spans="1:65" s="2" customFormat="1" ht="24.2" customHeight="1">
      <c r="A175" s="32"/>
      <c r="B175" s="33"/>
      <c r="C175" s="187" t="s">
        <v>388</v>
      </c>
      <c r="D175" s="187" t="s">
        <v>167</v>
      </c>
      <c r="E175" s="188" t="s">
        <v>1842</v>
      </c>
      <c r="F175" s="189" t="s">
        <v>1843</v>
      </c>
      <c r="G175" s="190" t="s">
        <v>297</v>
      </c>
      <c r="H175" s="191">
        <v>312.723</v>
      </c>
      <c r="I175" s="192"/>
      <c r="J175" s="193">
        <f>ROUND(I175*H175,2)</f>
        <v>0</v>
      </c>
      <c r="K175" s="189" t="s">
        <v>274</v>
      </c>
      <c r="L175" s="37"/>
      <c r="M175" s="194" t="s">
        <v>1</v>
      </c>
      <c r="N175" s="195" t="s">
        <v>41</v>
      </c>
      <c r="O175" s="69"/>
      <c r="P175" s="196">
        <f>O175*H175</f>
        <v>0</v>
      </c>
      <c r="Q175" s="196">
        <v>0.01423</v>
      </c>
      <c r="R175" s="196">
        <f>Q175*H175</f>
        <v>4.45004829</v>
      </c>
      <c r="S175" s="196">
        <v>0</v>
      </c>
      <c r="T175" s="19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98" t="s">
        <v>183</v>
      </c>
      <c r="AT175" s="198" t="s">
        <v>167</v>
      </c>
      <c r="AU175" s="198" t="s">
        <v>85</v>
      </c>
      <c r="AY175" s="15" t="s">
        <v>166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5" t="s">
        <v>83</v>
      </c>
      <c r="BK175" s="199">
        <f>ROUND(I175*H175,2)</f>
        <v>0</v>
      </c>
      <c r="BL175" s="15" t="s">
        <v>183</v>
      </c>
      <c r="BM175" s="198" t="s">
        <v>1844</v>
      </c>
    </row>
    <row r="176" spans="2:51" s="13" customFormat="1" ht="11.25">
      <c r="B176" s="200"/>
      <c r="C176" s="201"/>
      <c r="D176" s="202" t="s">
        <v>178</v>
      </c>
      <c r="E176" s="203" t="s">
        <v>1</v>
      </c>
      <c r="F176" s="204" t="s">
        <v>1759</v>
      </c>
      <c r="G176" s="201"/>
      <c r="H176" s="205">
        <v>138.316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178</v>
      </c>
      <c r="AU176" s="211" t="s">
        <v>85</v>
      </c>
      <c r="AV176" s="13" t="s">
        <v>85</v>
      </c>
      <c r="AW176" s="13" t="s">
        <v>32</v>
      </c>
      <c r="AX176" s="13" t="s">
        <v>76</v>
      </c>
      <c r="AY176" s="211" t="s">
        <v>166</v>
      </c>
    </row>
    <row r="177" spans="2:51" s="13" customFormat="1" ht="11.25">
      <c r="B177" s="200"/>
      <c r="C177" s="201"/>
      <c r="D177" s="202" t="s">
        <v>178</v>
      </c>
      <c r="E177" s="203" t="s">
        <v>1</v>
      </c>
      <c r="F177" s="204" t="s">
        <v>1762</v>
      </c>
      <c r="G177" s="201"/>
      <c r="H177" s="205">
        <v>127.938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178</v>
      </c>
      <c r="AU177" s="211" t="s">
        <v>85</v>
      </c>
      <c r="AV177" s="13" t="s">
        <v>85</v>
      </c>
      <c r="AW177" s="13" t="s">
        <v>32</v>
      </c>
      <c r="AX177" s="13" t="s">
        <v>76</v>
      </c>
      <c r="AY177" s="211" t="s">
        <v>166</v>
      </c>
    </row>
    <row r="178" spans="2:51" s="13" customFormat="1" ht="11.25">
      <c r="B178" s="200"/>
      <c r="C178" s="201"/>
      <c r="D178" s="202" t="s">
        <v>178</v>
      </c>
      <c r="E178" s="203" t="s">
        <v>1</v>
      </c>
      <c r="F178" s="204" t="s">
        <v>1760</v>
      </c>
      <c r="G178" s="201"/>
      <c r="H178" s="205">
        <v>16.816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178</v>
      </c>
      <c r="AU178" s="211" t="s">
        <v>85</v>
      </c>
      <c r="AV178" s="13" t="s">
        <v>85</v>
      </c>
      <c r="AW178" s="13" t="s">
        <v>32</v>
      </c>
      <c r="AX178" s="13" t="s">
        <v>76</v>
      </c>
      <c r="AY178" s="211" t="s">
        <v>166</v>
      </c>
    </row>
    <row r="179" spans="2:51" s="13" customFormat="1" ht="11.25">
      <c r="B179" s="200"/>
      <c r="C179" s="201"/>
      <c r="D179" s="202" t="s">
        <v>178</v>
      </c>
      <c r="E179" s="203" t="s">
        <v>1</v>
      </c>
      <c r="F179" s="204" t="s">
        <v>1761</v>
      </c>
      <c r="G179" s="201"/>
      <c r="H179" s="205">
        <v>7.953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178</v>
      </c>
      <c r="AU179" s="211" t="s">
        <v>85</v>
      </c>
      <c r="AV179" s="13" t="s">
        <v>85</v>
      </c>
      <c r="AW179" s="13" t="s">
        <v>32</v>
      </c>
      <c r="AX179" s="13" t="s">
        <v>76</v>
      </c>
      <c r="AY179" s="211" t="s">
        <v>166</v>
      </c>
    </row>
    <row r="180" spans="2:51" s="13" customFormat="1" ht="11.25">
      <c r="B180" s="200"/>
      <c r="C180" s="201"/>
      <c r="D180" s="202" t="s">
        <v>178</v>
      </c>
      <c r="E180" s="203" t="s">
        <v>1</v>
      </c>
      <c r="F180" s="204" t="s">
        <v>1845</v>
      </c>
      <c r="G180" s="201"/>
      <c r="H180" s="205">
        <v>18.2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178</v>
      </c>
      <c r="AU180" s="211" t="s">
        <v>85</v>
      </c>
      <c r="AV180" s="13" t="s">
        <v>85</v>
      </c>
      <c r="AW180" s="13" t="s">
        <v>32</v>
      </c>
      <c r="AX180" s="13" t="s">
        <v>76</v>
      </c>
      <c r="AY180" s="211" t="s">
        <v>166</v>
      </c>
    </row>
    <row r="181" spans="2:51" s="13" customFormat="1" ht="11.25">
      <c r="B181" s="200"/>
      <c r="C181" s="201"/>
      <c r="D181" s="202" t="s">
        <v>178</v>
      </c>
      <c r="E181" s="203" t="s">
        <v>1</v>
      </c>
      <c r="F181" s="204" t="s">
        <v>1846</v>
      </c>
      <c r="G181" s="201"/>
      <c r="H181" s="205">
        <v>3.5</v>
      </c>
      <c r="I181" s="206"/>
      <c r="J181" s="201"/>
      <c r="K181" s="201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178</v>
      </c>
      <c r="AU181" s="211" t="s">
        <v>85</v>
      </c>
      <c r="AV181" s="13" t="s">
        <v>85</v>
      </c>
      <c r="AW181" s="13" t="s">
        <v>32</v>
      </c>
      <c r="AX181" s="13" t="s">
        <v>76</v>
      </c>
      <c r="AY181" s="211" t="s">
        <v>166</v>
      </c>
    </row>
    <row r="182" spans="1:65" s="2" customFormat="1" ht="24.2" customHeight="1">
      <c r="A182" s="32"/>
      <c r="B182" s="33"/>
      <c r="C182" s="187" t="s">
        <v>393</v>
      </c>
      <c r="D182" s="187" t="s">
        <v>167</v>
      </c>
      <c r="E182" s="188" t="s">
        <v>1847</v>
      </c>
      <c r="F182" s="189" t="s">
        <v>1848</v>
      </c>
      <c r="G182" s="190" t="s">
        <v>297</v>
      </c>
      <c r="H182" s="191">
        <v>127.938</v>
      </c>
      <c r="I182" s="192"/>
      <c r="J182" s="193">
        <f>ROUND(I182*H182,2)</f>
        <v>0</v>
      </c>
      <c r="K182" s="189" t="s">
        <v>274</v>
      </c>
      <c r="L182" s="37"/>
      <c r="M182" s="194" t="s">
        <v>1</v>
      </c>
      <c r="N182" s="195" t="s">
        <v>41</v>
      </c>
      <c r="O182" s="69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98" t="s">
        <v>183</v>
      </c>
      <c r="AT182" s="198" t="s">
        <v>167</v>
      </c>
      <c r="AU182" s="198" t="s">
        <v>85</v>
      </c>
      <c r="AY182" s="15" t="s">
        <v>166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5" t="s">
        <v>83</v>
      </c>
      <c r="BK182" s="199">
        <f>ROUND(I182*H182,2)</f>
        <v>0</v>
      </c>
      <c r="BL182" s="15" t="s">
        <v>183</v>
      </c>
      <c r="BM182" s="198" t="s">
        <v>1849</v>
      </c>
    </row>
    <row r="183" spans="1:65" s="2" customFormat="1" ht="16.5" customHeight="1">
      <c r="A183" s="32"/>
      <c r="B183" s="33"/>
      <c r="C183" s="219" t="s">
        <v>398</v>
      </c>
      <c r="D183" s="219" t="s">
        <v>345</v>
      </c>
      <c r="E183" s="220" t="s">
        <v>1850</v>
      </c>
      <c r="F183" s="221" t="s">
        <v>1851</v>
      </c>
      <c r="G183" s="222" t="s">
        <v>273</v>
      </c>
      <c r="H183" s="223">
        <v>2.252</v>
      </c>
      <c r="I183" s="224"/>
      <c r="J183" s="225">
        <f>ROUND(I183*H183,2)</f>
        <v>0</v>
      </c>
      <c r="K183" s="221" t="s">
        <v>274</v>
      </c>
      <c r="L183" s="226"/>
      <c r="M183" s="227" t="s">
        <v>1</v>
      </c>
      <c r="N183" s="228" t="s">
        <v>41</v>
      </c>
      <c r="O183" s="69"/>
      <c r="P183" s="196">
        <f>O183*H183</f>
        <v>0</v>
      </c>
      <c r="Q183" s="196">
        <v>0.55</v>
      </c>
      <c r="R183" s="196">
        <f>Q183*H183</f>
        <v>1.2386</v>
      </c>
      <c r="S183" s="196">
        <v>0</v>
      </c>
      <c r="T183" s="197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98" t="s">
        <v>440</v>
      </c>
      <c r="AT183" s="198" t="s">
        <v>345</v>
      </c>
      <c r="AU183" s="198" t="s">
        <v>85</v>
      </c>
      <c r="AY183" s="15" t="s">
        <v>166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5" t="s">
        <v>83</v>
      </c>
      <c r="BK183" s="199">
        <f>ROUND(I183*H183,2)</f>
        <v>0</v>
      </c>
      <c r="BL183" s="15" t="s">
        <v>183</v>
      </c>
      <c r="BM183" s="198" t="s">
        <v>1852</v>
      </c>
    </row>
    <row r="184" spans="2:51" s="13" customFormat="1" ht="11.25">
      <c r="B184" s="200"/>
      <c r="C184" s="201"/>
      <c r="D184" s="202" t="s">
        <v>178</v>
      </c>
      <c r="E184" s="203" t="s">
        <v>1</v>
      </c>
      <c r="F184" s="204" t="s">
        <v>1853</v>
      </c>
      <c r="G184" s="201"/>
      <c r="H184" s="205">
        <v>2.047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178</v>
      </c>
      <c r="AU184" s="211" t="s">
        <v>85</v>
      </c>
      <c r="AV184" s="13" t="s">
        <v>85</v>
      </c>
      <c r="AW184" s="13" t="s">
        <v>32</v>
      </c>
      <c r="AX184" s="13" t="s">
        <v>83</v>
      </c>
      <c r="AY184" s="211" t="s">
        <v>166</v>
      </c>
    </row>
    <row r="185" spans="2:51" s="13" customFormat="1" ht="11.25">
      <c r="B185" s="200"/>
      <c r="C185" s="201"/>
      <c r="D185" s="202" t="s">
        <v>178</v>
      </c>
      <c r="E185" s="201"/>
      <c r="F185" s="204" t="s">
        <v>1854</v>
      </c>
      <c r="G185" s="201"/>
      <c r="H185" s="205">
        <v>2.252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178</v>
      </c>
      <c r="AU185" s="211" t="s">
        <v>85</v>
      </c>
      <c r="AV185" s="13" t="s">
        <v>85</v>
      </c>
      <c r="AW185" s="13" t="s">
        <v>4</v>
      </c>
      <c r="AX185" s="13" t="s">
        <v>83</v>
      </c>
      <c r="AY185" s="211" t="s">
        <v>166</v>
      </c>
    </row>
    <row r="186" spans="1:65" s="2" customFormat="1" ht="24.2" customHeight="1">
      <c r="A186" s="32"/>
      <c r="B186" s="33"/>
      <c r="C186" s="187" t="s">
        <v>408</v>
      </c>
      <c r="D186" s="187" t="s">
        <v>167</v>
      </c>
      <c r="E186" s="188" t="s">
        <v>1855</v>
      </c>
      <c r="F186" s="189" t="s">
        <v>1856</v>
      </c>
      <c r="G186" s="190" t="s">
        <v>382</v>
      </c>
      <c r="H186" s="191">
        <v>160</v>
      </c>
      <c r="I186" s="192"/>
      <c r="J186" s="193">
        <f>ROUND(I186*H186,2)</f>
        <v>0</v>
      </c>
      <c r="K186" s="189" t="s">
        <v>274</v>
      </c>
      <c r="L186" s="37"/>
      <c r="M186" s="194" t="s">
        <v>1</v>
      </c>
      <c r="N186" s="195" t="s">
        <v>41</v>
      </c>
      <c r="O186" s="69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98" t="s">
        <v>183</v>
      </c>
      <c r="AT186" s="198" t="s">
        <v>167</v>
      </c>
      <c r="AU186" s="198" t="s">
        <v>85</v>
      </c>
      <c r="AY186" s="15" t="s">
        <v>166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5" t="s">
        <v>83</v>
      </c>
      <c r="BK186" s="199">
        <f>ROUND(I186*H186,2)</f>
        <v>0</v>
      </c>
      <c r="BL186" s="15" t="s">
        <v>183</v>
      </c>
      <c r="BM186" s="198" t="s">
        <v>1857</v>
      </c>
    </row>
    <row r="187" spans="1:65" s="2" customFormat="1" ht="16.5" customHeight="1">
      <c r="A187" s="32"/>
      <c r="B187" s="33"/>
      <c r="C187" s="219" t="s">
        <v>414</v>
      </c>
      <c r="D187" s="219" t="s">
        <v>345</v>
      </c>
      <c r="E187" s="220" t="s">
        <v>1850</v>
      </c>
      <c r="F187" s="221" t="s">
        <v>1851</v>
      </c>
      <c r="G187" s="222" t="s">
        <v>273</v>
      </c>
      <c r="H187" s="223">
        <v>0.384</v>
      </c>
      <c r="I187" s="224"/>
      <c r="J187" s="225">
        <f>ROUND(I187*H187,2)</f>
        <v>0</v>
      </c>
      <c r="K187" s="221" t="s">
        <v>274</v>
      </c>
      <c r="L187" s="226"/>
      <c r="M187" s="227" t="s">
        <v>1</v>
      </c>
      <c r="N187" s="228" t="s">
        <v>41</v>
      </c>
      <c r="O187" s="69"/>
      <c r="P187" s="196">
        <f>O187*H187</f>
        <v>0</v>
      </c>
      <c r="Q187" s="196">
        <v>0.55</v>
      </c>
      <c r="R187" s="196">
        <f>Q187*H187</f>
        <v>0.21120000000000003</v>
      </c>
      <c r="S187" s="196">
        <v>0</v>
      </c>
      <c r="T187" s="197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98" t="s">
        <v>440</v>
      </c>
      <c r="AT187" s="198" t="s">
        <v>345</v>
      </c>
      <c r="AU187" s="198" t="s">
        <v>85</v>
      </c>
      <c r="AY187" s="15" t="s">
        <v>166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5" t="s">
        <v>83</v>
      </c>
      <c r="BK187" s="199">
        <f>ROUND(I187*H187,2)</f>
        <v>0</v>
      </c>
      <c r="BL187" s="15" t="s">
        <v>183</v>
      </c>
      <c r="BM187" s="198" t="s">
        <v>1858</v>
      </c>
    </row>
    <row r="188" spans="2:51" s="13" customFormat="1" ht="11.25">
      <c r="B188" s="200"/>
      <c r="C188" s="201"/>
      <c r="D188" s="202" t="s">
        <v>178</v>
      </c>
      <c r="E188" s="203" t="s">
        <v>1</v>
      </c>
      <c r="F188" s="204" t="s">
        <v>1859</v>
      </c>
      <c r="G188" s="201"/>
      <c r="H188" s="205">
        <v>0.384</v>
      </c>
      <c r="I188" s="206"/>
      <c r="J188" s="201"/>
      <c r="K188" s="201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178</v>
      </c>
      <c r="AU188" s="211" t="s">
        <v>85</v>
      </c>
      <c r="AV188" s="13" t="s">
        <v>85</v>
      </c>
      <c r="AW188" s="13" t="s">
        <v>32</v>
      </c>
      <c r="AX188" s="13" t="s">
        <v>83</v>
      </c>
      <c r="AY188" s="211" t="s">
        <v>166</v>
      </c>
    </row>
    <row r="189" spans="1:65" s="2" customFormat="1" ht="24.2" customHeight="1">
      <c r="A189" s="32"/>
      <c r="B189" s="33"/>
      <c r="C189" s="187" t="s">
        <v>420</v>
      </c>
      <c r="D189" s="187" t="s">
        <v>167</v>
      </c>
      <c r="E189" s="188" t="s">
        <v>1860</v>
      </c>
      <c r="F189" s="189" t="s">
        <v>1861</v>
      </c>
      <c r="G189" s="190" t="s">
        <v>273</v>
      </c>
      <c r="H189" s="191">
        <v>20.408</v>
      </c>
      <c r="I189" s="192"/>
      <c r="J189" s="193">
        <f>ROUND(I189*H189,2)</f>
        <v>0</v>
      </c>
      <c r="K189" s="189" t="s">
        <v>274</v>
      </c>
      <c r="L189" s="37"/>
      <c r="M189" s="194" t="s">
        <v>1</v>
      </c>
      <c r="N189" s="195" t="s">
        <v>41</v>
      </c>
      <c r="O189" s="69"/>
      <c r="P189" s="196">
        <f>O189*H189</f>
        <v>0</v>
      </c>
      <c r="Q189" s="196">
        <v>0.02337</v>
      </c>
      <c r="R189" s="196">
        <f>Q189*H189</f>
        <v>0.47693496</v>
      </c>
      <c r="S189" s="196">
        <v>0</v>
      </c>
      <c r="T189" s="19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98" t="s">
        <v>183</v>
      </c>
      <c r="AT189" s="198" t="s">
        <v>167</v>
      </c>
      <c r="AU189" s="198" t="s">
        <v>85</v>
      </c>
      <c r="AY189" s="15" t="s">
        <v>166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5" t="s">
        <v>83</v>
      </c>
      <c r="BK189" s="199">
        <f>ROUND(I189*H189,2)</f>
        <v>0</v>
      </c>
      <c r="BL189" s="15" t="s">
        <v>183</v>
      </c>
      <c r="BM189" s="198" t="s">
        <v>1862</v>
      </c>
    </row>
    <row r="190" spans="2:51" s="13" customFormat="1" ht="11.25">
      <c r="B190" s="200"/>
      <c r="C190" s="201"/>
      <c r="D190" s="202" t="s">
        <v>178</v>
      </c>
      <c r="E190" s="203" t="s">
        <v>1</v>
      </c>
      <c r="F190" s="204" t="s">
        <v>1863</v>
      </c>
      <c r="G190" s="201"/>
      <c r="H190" s="205">
        <v>6.403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178</v>
      </c>
      <c r="AU190" s="211" t="s">
        <v>85</v>
      </c>
      <c r="AV190" s="13" t="s">
        <v>85</v>
      </c>
      <c r="AW190" s="13" t="s">
        <v>32</v>
      </c>
      <c r="AX190" s="13" t="s">
        <v>76</v>
      </c>
      <c r="AY190" s="211" t="s">
        <v>166</v>
      </c>
    </row>
    <row r="191" spans="2:51" s="13" customFormat="1" ht="11.25">
      <c r="B191" s="200"/>
      <c r="C191" s="201"/>
      <c r="D191" s="202" t="s">
        <v>178</v>
      </c>
      <c r="E191" s="203" t="s">
        <v>1</v>
      </c>
      <c r="F191" s="204" t="s">
        <v>1864</v>
      </c>
      <c r="G191" s="201"/>
      <c r="H191" s="205">
        <v>11.369</v>
      </c>
      <c r="I191" s="206"/>
      <c r="J191" s="201"/>
      <c r="K191" s="201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178</v>
      </c>
      <c r="AU191" s="211" t="s">
        <v>85</v>
      </c>
      <c r="AV191" s="13" t="s">
        <v>85</v>
      </c>
      <c r="AW191" s="13" t="s">
        <v>32</v>
      </c>
      <c r="AX191" s="13" t="s">
        <v>76</v>
      </c>
      <c r="AY191" s="211" t="s">
        <v>166</v>
      </c>
    </row>
    <row r="192" spans="2:51" s="13" customFormat="1" ht="11.25">
      <c r="B192" s="200"/>
      <c r="C192" s="201"/>
      <c r="D192" s="202" t="s">
        <v>178</v>
      </c>
      <c r="E192" s="203" t="s">
        <v>1</v>
      </c>
      <c r="F192" s="204" t="s">
        <v>1865</v>
      </c>
      <c r="G192" s="201"/>
      <c r="H192" s="205">
        <v>2.252</v>
      </c>
      <c r="I192" s="206"/>
      <c r="J192" s="201"/>
      <c r="K192" s="201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178</v>
      </c>
      <c r="AU192" s="211" t="s">
        <v>85</v>
      </c>
      <c r="AV192" s="13" t="s">
        <v>85</v>
      </c>
      <c r="AW192" s="13" t="s">
        <v>32</v>
      </c>
      <c r="AX192" s="13" t="s">
        <v>76</v>
      </c>
      <c r="AY192" s="211" t="s">
        <v>166</v>
      </c>
    </row>
    <row r="193" spans="2:51" s="13" customFormat="1" ht="11.25">
      <c r="B193" s="200"/>
      <c r="C193" s="201"/>
      <c r="D193" s="202" t="s">
        <v>178</v>
      </c>
      <c r="E193" s="203" t="s">
        <v>1</v>
      </c>
      <c r="F193" s="204" t="s">
        <v>1866</v>
      </c>
      <c r="G193" s="201"/>
      <c r="H193" s="205">
        <v>0.384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178</v>
      </c>
      <c r="AU193" s="211" t="s">
        <v>85</v>
      </c>
      <c r="AV193" s="13" t="s">
        <v>85</v>
      </c>
      <c r="AW193" s="13" t="s">
        <v>32</v>
      </c>
      <c r="AX193" s="13" t="s">
        <v>76</v>
      </c>
      <c r="AY193" s="211" t="s">
        <v>166</v>
      </c>
    </row>
    <row r="194" spans="1:65" s="2" customFormat="1" ht="24.2" customHeight="1">
      <c r="A194" s="32"/>
      <c r="B194" s="33"/>
      <c r="C194" s="187" t="s">
        <v>424</v>
      </c>
      <c r="D194" s="187" t="s">
        <v>167</v>
      </c>
      <c r="E194" s="188" t="s">
        <v>1867</v>
      </c>
      <c r="F194" s="189" t="s">
        <v>1868</v>
      </c>
      <c r="G194" s="190" t="s">
        <v>697</v>
      </c>
      <c r="H194" s="229"/>
      <c r="I194" s="192"/>
      <c r="J194" s="193">
        <f>ROUND(I194*H194,2)</f>
        <v>0</v>
      </c>
      <c r="K194" s="189" t="s">
        <v>274</v>
      </c>
      <c r="L194" s="37"/>
      <c r="M194" s="194" t="s">
        <v>1</v>
      </c>
      <c r="N194" s="195" t="s">
        <v>41</v>
      </c>
      <c r="O194" s="69"/>
      <c r="P194" s="196">
        <f>O194*H194</f>
        <v>0</v>
      </c>
      <c r="Q194" s="196">
        <v>0</v>
      </c>
      <c r="R194" s="196">
        <f>Q194*H194</f>
        <v>0</v>
      </c>
      <c r="S194" s="196">
        <v>0</v>
      </c>
      <c r="T194" s="197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98" t="s">
        <v>183</v>
      </c>
      <c r="AT194" s="198" t="s">
        <v>167</v>
      </c>
      <c r="AU194" s="198" t="s">
        <v>85</v>
      </c>
      <c r="AY194" s="15" t="s">
        <v>166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5" t="s">
        <v>83</v>
      </c>
      <c r="BK194" s="199">
        <f>ROUND(I194*H194,2)</f>
        <v>0</v>
      </c>
      <c r="BL194" s="15" t="s">
        <v>183</v>
      </c>
      <c r="BM194" s="198" t="s">
        <v>1869</v>
      </c>
    </row>
    <row r="195" spans="2:63" s="12" customFormat="1" ht="22.9" customHeight="1">
      <c r="B195" s="173"/>
      <c r="C195" s="174"/>
      <c r="D195" s="175" t="s">
        <v>75</v>
      </c>
      <c r="E195" s="212" t="s">
        <v>1870</v>
      </c>
      <c r="F195" s="212" t="s">
        <v>1871</v>
      </c>
      <c r="G195" s="174"/>
      <c r="H195" s="174"/>
      <c r="I195" s="177"/>
      <c r="J195" s="213">
        <f>BK195</f>
        <v>0</v>
      </c>
      <c r="K195" s="174"/>
      <c r="L195" s="179"/>
      <c r="M195" s="180"/>
      <c r="N195" s="181"/>
      <c r="O195" s="181"/>
      <c r="P195" s="182">
        <f>SUM(P196:P215)</f>
        <v>0</v>
      </c>
      <c r="Q195" s="181"/>
      <c r="R195" s="182">
        <f>SUM(R196:R215)</f>
        <v>0.8807962199999999</v>
      </c>
      <c r="S195" s="181"/>
      <c r="T195" s="183">
        <f>SUM(T196:T215)</f>
        <v>0</v>
      </c>
      <c r="AR195" s="184" t="s">
        <v>85</v>
      </c>
      <c r="AT195" s="185" t="s">
        <v>75</v>
      </c>
      <c r="AU195" s="185" t="s">
        <v>83</v>
      </c>
      <c r="AY195" s="184" t="s">
        <v>166</v>
      </c>
      <c r="BK195" s="186">
        <f>SUM(BK196:BK215)</f>
        <v>0</v>
      </c>
    </row>
    <row r="196" spans="1:65" s="2" customFormat="1" ht="24.2" customHeight="1">
      <c r="A196" s="32"/>
      <c r="B196" s="33"/>
      <c r="C196" s="187" t="s">
        <v>430</v>
      </c>
      <c r="D196" s="187" t="s">
        <v>167</v>
      </c>
      <c r="E196" s="188" t="s">
        <v>1872</v>
      </c>
      <c r="F196" s="189" t="s">
        <v>1873</v>
      </c>
      <c r="G196" s="190" t="s">
        <v>297</v>
      </c>
      <c r="H196" s="191">
        <v>21.7</v>
      </c>
      <c r="I196" s="192"/>
      <c r="J196" s="193">
        <f>ROUND(I196*H196,2)</f>
        <v>0</v>
      </c>
      <c r="K196" s="189" t="s">
        <v>274</v>
      </c>
      <c r="L196" s="37"/>
      <c r="M196" s="194" t="s">
        <v>1</v>
      </c>
      <c r="N196" s="195" t="s">
        <v>41</v>
      </c>
      <c r="O196" s="69"/>
      <c r="P196" s="196">
        <f>O196*H196</f>
        <v>0</v>
      </c>
      <c r="Q196" s="196">
        <v>0.00083</v>
      </c>
      <c r="R196" s="196">
        <f>Q196*H196</f>
        <v>0.018011</v>
      </c>
      <c r="S196" s="196">
        <v>0</v>
      </c>
      <c r="T196" s="197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98" t="s">
        <v>183</v>
      </c>
      <c r="AT196" s="198" t="s">
        <v>167</v>
      </c>
      <c r="AU196" s="198" t="s">
        <v>85</v>
      </c>
      <c r="AY196" s="15" t="s">
        <v>166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5" t="s">
        <v>83</v>
      </c>
      <c r="BK196" s="199">
        <f>ROUND(I196*H196,2)</f>
        <v>0</v>
      </c>
      <c r="BL196" s="15" t="s">
        <v>183</v>
      </c>
      <c r="BM196" s="198" t="s">
        <v>1874</v>
      </c>
    </row>
    <row r="197" spans="2:51" s="13" customFormat="1" ht="11.25">
      <c r="B197" s="200"/>
      <c r="C197" s="201"/>
      <c r="D197" s="202" t="s">
        <v>178</v>
      </c>
      <c r="E197" s="203" t="s">
        <v>1</v>
      </c>
      <c r="F197" s="204" t="s">
        <v>1845</v>
      </c>
      <c r="G197" s="201"/>
      <c r="H197" s="205">
        <v>18.2</v>
      </c>
      <c r="I197" s="206"/>
      <c r="J197" s="201"/>
      <c r="K197" s="201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178</v>
      </c>
      <c r="AU197" s="211" t="s">
        <v>85</v>
      </c>
      <c r="AV197" s="13" t="s">
        <v>85</v>
      </c>
      <c r="AW197" s="13" t="s">
        <v>32</v>
      </c>
      <c r="AX197" s="13" t="s">
        <v>76</v>
      </c>
      <c r="AY197" s="211" t="s">
        <v>166</v>
      </c>
    </row>
    <row r="198" spans="2:51" s="13" customFormat="1" ht="11.25">
      <c r="B198" s="200"/>
      <c r="C198" s="201"/>
      <c r="D198" s="202" t="s">
        <v>178</v>
      </c>
      <c r="E198" s="203" t="s">
        <v>1</v>
      </c>
      <c r="F198" s="204" t="s">
        <v>1846</v>
      </c>
      <c r="G198" s="201"/>
      <c r="H198" s="205">
        <v>3.5</v>
      </c>
      <c r="I198" s="206"/>
      <c r="J198" s="201"/>
      <c r="K198" s="201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178</v>
      </c>
      <c r="AU198" s="211" t="s">
        <v>85</v>
      </c>
      <c r="AV198" s="13" t="s">
        <v>85</v>
      </c>
      <c r="AW198" s="13" t="s">
        <v>32</v>
      </c>
      <c r="AX198" s="13" t="s">
        <v>76</v>
      </c>
      <c r="AY198" s="211" t="s">
        <v>166</v>
      </c>
    </row>
    <row r="199" spans="1:65" s="2" customFormat="1" ht="33" customHeight="1">
      <c r="A199" s="32"/>
      <c r="B199" s="33"/>
      <c r="C199" s="187" t="s">
        <v>434</v>
      </c>
      <c r="D199" s="187" t="s">
        <v>167</v>
      </c>
      <c r="E199" s="188" t="s">
        <v>1875</v>
      </c>
      <c r="F199" s="189" t="s">
        <v>1876</v>
      </c>
      <c r="G199" s="190" t="s">
        <v>297</v>
      </c>
      <c r="H199" s="191">
        <v>21.7</v>
      </c>
      <c r="I199" s="192"/>
      <c r="J199" s="193">
        <f>ROUND(I199*H199,2)</f>
        <v>0</v>
      </c>
      <c r="K199" s="189" t="s">
        <v>274</v>
      </c>
      <c r="L199" s="37"/>
      <c r="M199" s="194" t="s">
        <v>1</v>
      </c>
      <c r="N199" s="195" t="s">
        <v>41</v>
      </c>
      <c r="O199" s="69"/>
      <c r="P199" s="196">
        <f>O199*H199</f>
        <v>0</v>
      </c>
      <c r="Q199" s="196">
        <v>0.00669</v>
      </c>
      <c r="R199" s="196">
        <f>Q199*H199</f>
        <v>0.145173</v>
      </c>
      <c r="S199" s="196">
        <v>0</v>
      </c>
      <c r="T199" s="197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98" t="s">
        <v>183</v>
      </c>
      <c r="AT199" s="198" t="s">
        <v>167</v>
      </c>
      <c r="AU199" s="198" t="s">
        <v>85</v>
      </c>
      <c r="AY199" s="15" t="s">
        <v>166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5" t="s">
        <v>83</v>
      </c>
      <c r="BK199" s="199">
        <f>ROUND(I199*H199,2)</f>
        <v>0</v>
      </c>
      <c r="BL199" s="15" t="s">
        <v>183</v>
      </c>
      <c r="BM199" s="198" t="s">
        <v>1877</v>
      </c>
    </row>
    <row r="200" spans="2:51" s="13" customFormat="1" ht="11.25">
      <c r="B200" s="200"/>
      <c r="C200" s="201"/>
      <c r="D200" s="202" t="s">
        <v>178</v>
      </c>
      <c r="E200" s="203" t="s">
        <v>1</v>
      </c>
      <c r="F200" s="204" t="s">
        <v>1878</v>
      </c>
      <c r="G200" s="201"/>
      <c r="H200" s="205">
        <v>18.2</v>
      </c>
      <c r="I200" s="206"/>
      <c r="J200" s="201"/>
      <c r="K200" s="201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178</v>
      </c>
      <c r="AU200" s="211" t="s">
        <v>85</v>
      </c>
      <c r="AV200" s="13" t="s">
        <v>85</v>
      </c>
      <c r="AW200" s="13" t="s">
        <v>32</v>
      </c>
      <c r="AX200" s="13" t="s">
        <v>76</v>
      </c>
      <c r="AY200" s="211" t="s">
        <v>166</v>
      </c>
    </row>
    <row r="201" spans="2:51" s="13" customFormat="1" ht="11.25">
      <c r="B201" s="200"/>
      <c r="C201" s="201"/>
      <c r="D201" s="202" t="s">
        <v>178</v>
      </c>
      <c r="E201" s="203" t="s">
        <v>1</v>
      </c>
      <c r="F201" s="204" t="s">
        <v>1846</v>
      </c>
      <c r="G201" s="201"/>
      <c r="H201" s="205">
        <v>3.5</v>
      </c>
      <c r="I201" s="206"/>
      <c r="J201" s="201"/>
      <c r="K201" s="201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178</v>
      </c>
      <c r="AU201" s="211" t="s">
        <v>85</v>
      </c>
      <c r="AV201" s="13" t="s">
        <v>85</v>
      </c>
      <c r="AW201" s="13" t="s">
        <v>32</v>
      </c>
      <c r="AX201" s="13" t="s">
        <v>76</v>
      </c>
      <c r="AY201" s="211" t="s">
        <v>166</v>
      </c>
    </row>
    <row r="202" spans="1:65" s="2" customFormat="1" ht="24.2" customHeight="1">
      <c r="A202" s="32"/>
      <c r="B202" s="33"/>
      <c r="C202" s="187" t="s">
        <v>440</v>
      </c>
      <c r="D202" s="187" t="s">
        <v>167</v>
      </c>
      <c r="E202" s="188" t="s">
        <v>1879</v>
      </c>
      <c r="F202" s="189" t="s">
        <v>1880</v>
      </c>
      <c r="G202" s="190" t="s">
        <v>382</v>
      </c>
      <c r="H202" s="191">
        <v>7.192</v>
      </c>
      <c r="I202" s="192"/>
      <c r="J202" s="193">
        <f>ROUND(I202*H202,2)</f>
        <v>0</v>
      </c>
      <c r="K202" s="189" t="s">
        <v>274</v>
      </c>
      <c r="L202" s="37"/>
      <c r="M202" s="194" t="s">
        <v>1</v>
      </c>
      <c r="N202" s="195" t="s">
        <v>41</v>
      </c>
      <c r="O202" s="69"/>
      <c r="P202" s="196">
        <f>O202*H202</f>
        <v>0</v>
      </c>
      <c r="Q202" s="196">
        <v>0.00148</v>
      </c>
      <c r="R202" s="196">
        <f>Q202*H202</f>
        <v>0.01064416</v>
      </c>
      <c r="S202" s="196">
        <v>0</v>
      </c>
      <c r="T202" s="197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98" t="s">
        <v>183</v>
      </c>
      <c r="AT202" s="198" t="s">
        <v>167</v>
      </c>
      <c r="AU202" s="198" t="s">
        <v>85</v>
      </c>
      <c r="AY202" s="15" t="s">
        <v>166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5" t="s">
        <v>83</v>
      </c>
      <c r="BK202" s="199">
        <f>ROUND(I202*H202,2)</f>
        <v>0</v>
      </c>
      <c r="BL202" s="15" t="s">
        <v>183</v>
      </c>
      <c r="BM202" s="198" t="s">
        <v>1881</v>
      </c>
    </row>
    <row r="203" spans="2:51" s="13" customFormat="1" ht="11.25">
      <c r="B203" s="200"/>
      <c r="C203" s="201"/>
      <c r="D203" s="202" t="s">
        <v>178</v>
      </c>
      <c r="E203" s="203" t="s">
        <v>1</v>
      </c>
      <c r="F203" s="204" t="s">
        <v>1882</v>
      </c>
      <c r="G203" s="201"/>
      <c r="H203" s="205">
        <v>7.192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178</v>
      </c>
      <c r="AU203" s="211" t="s">
        <v>85</v>
      </c>
      <c r="AV203" s="13" t="s">
        <v>85</v>
      </c>
      <c r="AW203" s="13" t="s">
        <v>32</v>
      </c>
      <c r="AX203" s="13" t="s">
        <v>83</v>
      </c>
      <c r="AY203" s="211" t="s">
        <v>166</v>
      </c>
    </row>
    <row r="204" spans="1:65" s="2" customFormat="1" ht="24.2" customHeight="1">
      <c r="A204" s="32"/>
      <c r="B204" s="33"/>
      <c r="C204" s="187" t="s">
        <v>444</v>
      </c>
      <c r="D204" s="187" t="s">
        <v>167</v>
      </c>
      <c r="E204" s="188" t="s">
        <v>1883</v>
      </c>
      <c r="F204" s="189" t="s">
        <v>1884</v>
      </c>
      <c r="G204" s="190" t="s">
        <v>382</v>
      </c>
      <c r="H204" s="191">
        <v>42.44</v>
      </c>
      <c r="I204" s="192"/>
      <c r="J204" s="193">
        <f>ROUND(I204*H204,2)</f>
        <v>0</v>
      </c>
      <c r="K204" s="189" t="s">
        <v>274</v>
      </c>
      <c r="L204" s="37"/>
      <c r="M204" s="194" t="s">
        <v>1</v>
      </c>
      <c r="N204" s="195" t="s">
        <v>41</v>
      </c>
      <c r="O204" s="69"/>
      <c r="P204" s="196">
        <f>O204*H204</f>
        <v>0</v>
      </c>
      <c r="Q204" s="196">
        <v>0.00151</v>
      </c>
      <c r="R204" s="196">
        <f>Q204*H204</f>
        <v>0.0640844</v>
      </c>
      <c r="S204" s="196">
        <v>0</v>
      </c>
      <c r="T204" s="197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98" t="s">
        <v>183</v>
      </c>
      <c r="AT204" s="198" t="s">
        <v>167</v>
      </c>
      <c r="AU204" s="198" t="s">
        <v>85</v>
      </c>
      <c r="AY204" s="15" t="s">
        <v>166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5" t="s">
        <v>83</v>
      </c>
      <c r="BK204" s="199">
        <f>ROUND(I204*H204,2)</f>
        <v>0</v>
      </c>
      <c r="BL204" s="15" t="s">
        <v>183</v>
      </c>
      <c r="BM204" s="198" t="s">
        <v>1885</v>
      </c>
    </row>
    <row r="205" spans="2:51" s="13" customFormat="1" ht="11.25">
      <c r="B205" s="200"/>
      <c r="C205" s="201"/>
      <c r="D205" s="202" t="s">
        <v>178</v>
      </c>
      <c r="E205" s="203" t="s">
        <v>1</v>
      </c>
      <c r="F205" s="204" t="s">
        <v>1886</v>
      </c>
      <c r="G205" s="201"/>
      <c r="H205" s="205">
        <v>30.04</v>
      </c>
      <c r="I205" s="206"/>
      <c r="J205" s="201"/>
      <c r="K205" s="201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178</v>
      </c>
      <c r="AU205" s="211" t="s">
        <v>85</v>
      </c>
      <c r="AV205" s="13" t="s">
        <v>85</v>
      </c>
      <c r="AW205" s="13" t="s">
        <v>32</v>
      </c>
      <c r="AX205" s="13" t="s">
        <v>76</v>
      </c>
      <c r="AY205" s="211" t="s">
        <v>166</v>
      </c>
    </row>
    <row r="206" spans="2:51" s="13" customFormat="1" ht="11.25">
      <c r="B206" s="200"/>
      <c r="C206" s="201"/>
      <c r="D206" s="202" t="s">
        <v>178</v>
      </c>
      <c r="E206" s="203" t="s">
        <v>1</v>
      </c>
      <c r="F206" s="204" t="s">
        <v>1887</v>
      </c>
      <c r="G206" s="201"/>
      <c r="H206" s="205">
        <v>12.4</v>
      </c>
      <c r="I206" s="206"/>
      <c r="J206" s="201"/>
      <c r="K206" s="201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178</v>
      </c>
      <c r="AU206" s="211" t="s">
        <v>85</v>
      </c>
      <c r="AV206" s="13" t="s">
        <v>85</v>
      </c>
      <c r="AW206" s="13" t="s">
        <v>32</v>
      </c>
      <c r="AX206" s="13" t="s">
        <v>76</v>
      </c>
      <c r="AY206" s="211" t="s">
        <v>166</v>
      </c>
    </row>
    <row r="207" spans="1:65" s="2" customFormat="1" ht="33" customHeight="1">
      <c r="A207" s="32"/>
      <c r="B207" s="33"/>
      <c r="C207" s="187" t="s">
        <v>449</v>
      </c>
      <c r="D207" s="187" t="s">
        <v>167</v>
      </c>
      <c r="E207" s="188" t="s">
        <v>1888</v>
      </c>
      <c r="F207" s="189" t="s">
        <v>1889</v>
      </c>
      <c r="G207" s="190" t="s">
        <v>382</v>
      </c>
      <c r="H207" s="191">
        <v>6.716</v>
      </c>
      <c r="I207" s="192"/>
      <c r="J207" s="193">
        <f>ROUND(I207*H207,2)</f>
        <v>0</v>
      </c>
      <c r="K207" s="189" t="s">
        <v>274</v>
      </c>
      <c r="L207" s="37"/>
      <c r="M207" s="194" t="s">
        <v>1</v>
      </c>
      <c r="N207" s="195" t="s">
        <v>41</v>
      </c>
      <c r="O207" s="69"/>
      <c r="P207" s="196">
        <f>O207*H207</f>
        <v>0</v>
      </c>
      <c r="Q207" s="196">
        <v>0.00401</v>
      </c>
      <c r="R207" s="196">
        <f>Q207*H207</f>
        <v>0.02693116</v>
      </c>
      <c r="S207" s="196">
        <v>0</v>
      </c>
      <c r="T207" s="197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98" t="s">
        <v>183</v>
      </c>
      <c r="AT207" s="198" t="s">
        <v>167</v>
      </c>
      <c r="AU207" s="198" t="s">
        <v>85</v>
      </c>
      <c r="AY207" s="15" t="s">
        <v>166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5" t="s">
        <v>83</v>
      </c>
      <c r="BK207" s="199">
        <f>ROUND(I207*H207,2)</f>
        <v>0</v>
      </c>
      <c r="BL207" s="15" t="s">
        <v>183</v>
      </c>
      <c r="BM207" s="198" t="s">
        <v>1890</v>
      </c>
    </row>
    <row r="208" spans="2:51" s="13" customFormat="1" ht="11.25">
      <c r="B208" s="200"/>
      <c r="C208" s="201"/>
      <c r="D208" s="202" t="s">
        <v>178</v>
      </c>
      <c r="E208" s="203" t="s">
        <v>1</v>
      </c>
      <c r="F208" s="204" t="s">
        <v>1891</v>
      </c>
      <c r="G208" s="201"/>
      <c r="H208" s="205">
        <v>6.716</v>
      </c>
      <c r="I208" s="206"/>
      <c r="J208" s="201"/>
      <c r="K208" s="201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178</v>
      </c>
      <c r="AU208" s="211" t="s">
        <v>85</v>
      </c>
      <c r="AV208" s="13" t="s">
        <v>85</v>
      </c>
      <c r="AW208" s="13" t="s">
        <v>32</v>
      </c>
      <c r="AX208" s="13" t="s">
        <v>83</v>
      </c>
      <c r="AY208" s="211" t="s">
        <v>166</v>
      </c>
    </row>
    <row r="209" spans="1:65" s="2" customFormat="1" ht="33" customHeight="1">
      <c r="A209" s="32"/>
      <c r="B209" s="33"/>
      <c r="C209" s="187" t="s">
        <v>453</v>
      </c>
      <c r="D209" s="187" t="s">
        <v>167</v>
      </c>
      <c r="E209" s="188" t="s">
        <v>1892</v>
      </c>
      <c r="F209" s="189" t="s">
        <v>1893</v>
      </c>
      <c r="G209" s="190" t="s">
        <v>382</v>
      </c>
      <c r="H209" s="191">
        <v>23.4</v>
      </c>
      <c r="I209" s="192"/>
      <c r="J209" s="193">
        <f>ROUND(I209*H209,2)</f>
        <v>0</v>
      </c>
      <c r="K209" s="189" t="s">
        <v>274</v>
      </c>
      <c r="L209" s="37"/>
      <c r="M209" s="194" t="s">
        <v>1</v>
      </c>
      <c r="N209" s="195" t="s">
        <v>41</v>
      </c>
      <c r="O209" s="69"/>
      <c r="P209" s="196">
        <f>O209*H209</f>
        <v>0</v>
      </c>
      <c r="Q209" s="196">
        <v>0.00195</v>
      </c>
      <c r="R209" s="196">
        <f>Q209*H209</f>
        <v>0.04563</v>
      </c>
      <c r="S209" s="196">
        <v>0</v>
      </c>
      <c r="T209" s="197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98" t="s">
        <v>183</v>
      </c>
      <c r="AT209" s="198" t="s">
        <v>167</v>
      </c>
      <c r="AU209" s="198" t="s">
        <v>85</v>
      </c>
      <c r="AY209" s="15" t="s">
        <v>166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5" t="s">
        <v>83</v>
      </c>
      <c r="BK209" s="199">
        <f>ROUND(I209*H209,2)</f>
        <v>0</v>
      </c>
      <c r="BL209" s="15" t="s">
        <v>183</v>
      </c>
      <c r="BM209" s="198" t="s">
        <v>1894</v>
      </c>
    </row>
    <row r="210" spans="2:51" s="13" customFormat="1" ht="11.25">
      <c r="B210" s="200"/>
      <c r="C210" s="201"/>
      <c r="D210" s="202" t="s">
        <v>178</v>
      </c>
      <c r="E210" s="203" t="s">
        <v>1</v>
      </c>
      <c r="F210" s="204" t="s">
        <v>1895</v>
      </c>
      <c r="G210" s="201"/>
      <c r="H210" s="205">
        <v>15.6</v>
      </c>
      <c r="I210" s="206"/>
      <c r="J210" s="201"/>
      <c r="K210" s="201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178</v>
      </c>
      <c r="AU210" s="211" t="s">
        <v>85</v>
      </c>
      <c r="AV210" s="13" t="s">
        <v>85</v>
      </c>
      <c r="AW210" s="13" t="s">
        <v>32</v>
      </c>
      <c r="AX210" s="13" t="s">
        <v>76</v>
      </c>
      <c r="AY210" s="211" t="s">
        <v>166</v>
      </c>
    </row>
    <row r="211" spans="2:51" s="13" customFormat="1" ht="11.25">
      <c r="B211" s="200"/>
      <c r="C211" s="201"/>
      <c r="D211" s="202" t="s">
        <v>178</v>
      </c>
      <c r="E211" s="203" t="s">
        <v>1</v>
      </c>
      <c r="F211" s="204" t="s">
        <v>1896</v>
      </c>
      <c r="G211" s="201"/>
      <c r="H211" s="205">
        <v>5.2</v>
      </c>
      <c r="I211" s="206"/>
      <c r="J211" s="201"/>
      <c r="K211" s="201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178</v>
      </c>
      <c r="AU211" s="211" t="s">
        <v>85</v>
      </c>
      <c r="AV211" s="13" t="s">
        <v>85</v>
      </c>
      <c r="AW211" s="13" t="s">
        <v>32</v>
      </c>
      <c r="AX211" s="13" t="s">
        <v>76</v>
      </c>
      <c r="AY211" s="211" t="s">
        <v>166</v>
      </c>
    </row>
    <row r="212" spans="2:51" s="13" customFormat="1" ht="11.25">
      <c r="B212" s="200"/>
      <c r="C212" s="201"/>
      <c r="D212" s="202" t="s">
        <v>178</v>
      </c>
      <c r="E212" s="203" t="s">
        <v>1</v>
      </c>
      <c r="F212" s="204" t="s">
        <v>1897</v>
      </c>
      <c r="G212" s="201"/>
      <c r="H212" s="205">
        <v>2.6</v>
      </c>
      <c r="I212" s="206"/>
      <c r="J212" s="201"/>
      <c r="K212" s="201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178</v>
      </c>
      <c r="AU212" s="211" t="s">
        <v>85</v>
      </c>
      <c r="AV212" s="13" t="s">
        <v>85</v>
      </c>
      <c r="AW212" s="13" t="s">
        <v>32</v>
      </c>
      <c r="AX212" s="13" t="s">
        <v>76</v>
      </c>
      <c r="AY212" s="211" t="s">
        <v>166</v>
      </c>
    </row>
    <row r="213" spans="1:65" s="2" customFormat="1" ht="33" customHeight="1">
      <c r="A213" s="32"/>
      <c r="B213" s="33"/>
      <c r="C213" s="187" t="s">
        <v>459</v>
      </c>
      <c r="D213" s="187" t="s">
        <v>167</v>
      </c>
      <c r="E213" s="188" t="s">
        <v>1898</v>
      </c>
      <c r="F213" s="189" t="s">
        <v>1899</v>
      </c>
      <c r="G213" s="190" t="s">
        <v>382</v>
      </c>
      <c r="H213" s="191">
        <v>51.15</v>
      </c>
      <c r="I213" s="192"/>
      <c r="J213" s="193">
        <f>ROUND(I213*H213,2)</f>
        <v>0</v>
      </c>
      <c r="K213" s="189" t="s">
        <v>274</v>
      </c>
      <c r="L213" s="37"/>
      <c r="M213" s="194" t="s">
        <v>1</v>
      </c>
      <c r="N213" s="195" t="s">
        <v>41</v>
      </c>
      <c r="O213" s="69"/>
      <c r="P213" s="196">
        <f>O213*H213</f>
        <v>0</v>
      </c>
      <c r="Q213" s="196">
        <v>0.01115</v>
      </c>
      <c r="R213" s="196">
        <f>Q213*H213</f>
        <v>0.5703225</v>
      </c>
      <c r="S213" s="196">
        <v>0</v>
      </c>
      <c r="T213" s="197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98" t="s">
        <v>183</v>
      </c>
      <c r="AT213" s="198" t="s">
        <v>167</v>
      </c>
      <c r="AU213" s="198" t="s">
        <v>85</v>
      </c>
      <c r="AY213" s="15" t="s">
        <v>166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5" t="s">
        <v>83</v>
      </c>
      <c r="BK213" s="199">
        <f>ROUND(I213*H213,2)</f>
        <v>0</v>
      </c>
      <c r="BL213" s="15" t="s">
        <v>183</v>
      </c>
      <c r="BM213" s="198" t="s">
        <v>1900</v>
      </c>
    </row>
    <row r="214" spans="2:51" s="13" customFormat="1" ht="11.25">
      <c r="B214" s="200"/>
      <c r="C214" s="201"/>
      <c r="D214" s="202" t="s">
        <v>178</v>
      </c>
      <c r="E214" s="203" t="s">
        <v>1</v>
      </c>
      <c r="F214" s="204" t="s">
        <v>1901</v>
      </c>
      <c r="G214" s="201"/>
      <c r="H214" s="205">
        <v>51.15</v>
      </c>
      <c r="I214" s="206"/>
      <c r="J214" s="201"/>
      <c r="K214" s="201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178</v>
      </c>
      <c r="AU214" s="211" t="s">
        <v>85</v>
      </c>
      <c r="AV214" s="13" t="s">
        <v>85</v>
      </c>
      <c r="AW214" s="13" t="s">
        <v>32</v>
      </c>
      <c r="AX214" s="13" t="s">
        <v>83</v>
      </c>
      <c r="AY214" s="211" t="s">
        <v>166</v>
      </c>
    </row>
    <row r="215" spans="1:65" s="2" customFormat="1" ht="24.2" customHeight="1">
      <c r="A215" s="32"/>
      <c r="B215" s="33"/>
      <c r="C215" s="187" t="s">
        <v>472</v>
      </c>
      <c r="D215" s="187" t="s">
        <v>167</v>
      </c>
      <c r="E215" s="188" t="s">
        <v>1902</v>
      </c>
      <c r="F215" s="189" t="s">
        <v>1903</v>
      </c>
      <c r="G215" s="190" t="s">
        <v>697</v>
      </c>
      <c r="H215" s="229"/>
      <c r="I215" s="192"/>
      <c r="J215" s="193">
        <f>ROUND(I215*H215,2)</f>
        <v>0</v>
      </c>
      <c r="K215" s="189" t="s">
        <v>274</v>
      </c>
      <c r="L215" s="37"/>
      <c r="M215" s="194" t="s">
        <v>1</v>
      </c>
      <c r="N215" s="195" t="s">
        <v>41</v>
      </c>
      <c r="O215" s="69"/>
      <c r="P215" s="196">
        <f>O215*H215</f>
        <v>0</v>
      </c>
      <c r="Q215" s="196">
        <v>0</v>
      </c>
      <c r="R215" s="196">
        <f>Q215*H215</f>
        <v>0</v>
      </c>
      <c r="S215" s="196">
        <v>0</v>
      </c>
      <c r="T215" s="197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98" t="s">
        <v>183</v>
      </c>
      <c r="AT215" s="198" t="s">
        <v>167</v>
      </c>
      <c r="AU215" s="198" t="s">
        <v>85</v>
      </c>
      <c r="AY215" s="15" t="s">
        <v>166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5" t="s">
        <v>83</v>
      </c>
      <c r="BK215" s="199">
        <f>ROUND(I215*H215,2)</f>
        <v>0</v>
      </c>
      <c r="BL215" s="15" t="s">
        <v>183</v>
      </c>
      <c r="BM215" s="198" t="s">
        <v>1904</v>
      </c>
    </row>
    <row r="216" spans="2:63" s="12" customFormat="1" ht="22.9" customHeight="1">
      <c r="B216" s="173"/>
      <c r="C216" s="174"/>
      <c r="D216" s="175" t="s">
        <v>75</v>
      </c>
      <c r="E216" s="212" t="s">
        <v>1905</v>
      </c>
      <c r="F216" s="212" t="s">
        <v>1906</v>
      </c>
      <c r="G216" s="174"/>
      <c r="H216" s="174"/>
      <c r="I216" s="177"/>
      <c r="J216" s="213">
        <f>BK216</f>
        <v>0</v>
      </c>
      <c r="K216" s="174"/>
      <c r="L216" s="179"/>
      <c r="M216" s="180"/>
      <c r="N216" s="181"/>
      <c r="O216" s="181"/>
      <c r="P216" s="182">
        <f>SUM(P217:P235)</f>
        <v>0</v>
      </c>
      <c r="Q216" s="181"/>
      <c r="R216" s="182">
        <f>SUM(R217:R235)</f>
        <v>5.078778799999999</v>
      </c>
      <c r="S216" s="181"/>
      <c r="T216" s="183">
        <f>SUM(T217:T235)</f>
        <v>5.174388940000001</v>
      </c>
      <c r="AR216" s="184" t="s">
        <v>85</v>
      </c>
      <c r="AT216" s="185" t="s">
        <v>75</v>
      </c>
      <c r="AU216" s="185" t="s">
        <v>83</v>
      </c>
      <c r="AY216" s="184" t="s">
        <v>166</v>
      </c>
      <c r="BK216" s="186">
        <f>SUM(BK217:BK235)</f>
        <v>0</v>
      </c>
    </row>
    <row r="217" spans="1:65" s="2" customFormat="1" ht="24.2" customHeight="1">
      <c r="A217" s="32"/>
      <c r="B217" s="33"/>
      <c r="C217" s="187" t="s">
        <v>484</v>
      </c>
      <c r="D217" s="187" t="s">
        <v>167</v>
      </c>
      <c r="E217" s="188" t="s">
        <v>1907</v>
      </c>
      <c r="F217" s="189" t="s">
        <v>1908</v>
      </c>
      <c r="G217" s="190" t="s">
        <v>176</v>
      </c>
      <c r="H217" s="191">
        <v>42</v>
      </c>
      <c r="I217" s="192"/>
      <c r="J217" s="193">
        <f aca="true" t="shared" si="10" ref="J217:J223">ROUND(I217*H217,2)</f>
        <v>0</v>
      </c>
      <c r="K217" s="189" t="s">
        <v>274</v>
      </c>
      <c r="L217" s="37"/>
      <c r="M217" s="194" t="s">
        <v>1</v>
      </c>
      <c r="N217" s="195" t="s">
        <v>41</v>
      </c>
      <c r="O217" s="69"/>
      <c r="P217" s="196">
        <f aca="true" t="shared" si="11" ref="P217:P223">O217*H217</f>
        <v>0</v>
      </c>
      <c r="Q217" s="196">
        <v>0</v>
      </c>
      <c r="R217" s="196">
        <f aca="true" t="shared" si="12" ref="R217:R223">Q217*H217</f>
        <v>0</v>
      </c>
      <c r="S217" s="196">
        <v>0</v>
      </c>
      <c r="T217" s="197">
        <f aca="true" t="shared" si="13" ref="T217:T223"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98" t="s">
        <v>183</v>
      </c>
      <c r="AT217" s="198" t="s">
        <v>167</v>
      </c>
      <c r="AU217" s="198" t="s">
        <v>85</v>
      </c>
      <c r="AY217" s="15" t="s">
        <v>166</v>
      </c>
      <c r="BE217" s="199">
        <f aca="true" t="shared" si="14" ref="BE217:BE223">IF(N217="základní",J217,0)</f>
        <v>0</v>
      </c>
      <c r="BF217" s="199">
        <f aca="true" t="shared" si="15" ref="BF217:BF223">IF(N217="snížená",J217,0)</f>
        <v>0</v>
      </c>
      <c r="BG217" s="199">
        <f aca="true" t="shared" si="16" ref="BG217:BG223">IF(N217="zákl. přenesená",J217,0)</f>
        <v>0</v>
      </c>
      <c r="BH217" s="199">
        <f aca="true" t="shared" si="17" ref="BH217:BH223">IF(N217="sníž. přenesená",J217,0)</f>
        <v>0</v>
      </c>
      <c r="BI217" s="199">
        <f aca="true" t="shared" si="18" ref="BI217:BI223">IF(N217="nulová",J217,0)</f>
        <v>0</v>
      </c>
      <c r="BJ217" s="15" t="s">
        <v>83</v>
      </c>
      <c r="BK217" s="199">
        <f aca="true" t="shared" si="19" ref="BK217:BK223">ROUND(I217*H217,2)</f>
        <v>0</v>
      </c>
      <c r="BL217" s="15" t="s">
        <v>183</v>
      </c>
      <c r="BM217" s="198" t="s">
        <v>1909</v>
      </c>
    </row>
    <row r="218" spans="1:65" s="2" customFormat="1" ht="16.5" customHeight="1">
      <c r="A218" s="32"/>
      <c r="B218" s="33"/>
      <c r="C218" s="187" t="s">
        <v>489</v>
      </c>
      <c r="D218" s="187" t="s">
        <v>167</v>
      </c>
      <c r="E218" s="188" t="s">
        <v>1910</v>
      </c>
      <c r="F218" s="189" t="s">
        <v>1911</v>
      </c>
      <c r="G218" s="190" t="s">
        <v>382</v>
      </c>
      <c r="H218" s="191">
        <v>40.5</v>
      </c>
      <c r="I218" s="192"/>
      <c r="J218" s="193">
        <f t="shared" si="10"/>
        <v>0</v>
      </c>
      <c r="K218" s="189" t="s">
        <v>274</v>
      </c>
      <c r="L218" s="37"/>
      <c r="M218" s="194" t="s">
        <v>1</v>
      </c>
      <c r="N218" s="195" t="s">
        <v>41</v>
      </c>
      <c r="O218" s="69"/>
      <c r="P218" s="196">
        <f t="shared" si="11"/>
        <v>0</v>
      </c>
      <c r="Q218" s="196">
        <v>0</v>
      </c>
      <c r="R218" s="196">
        <f t="shared" si="12"/>
        <v>0</v>
      </c>
      <c r="S218" s="196">
        <v>0</v>
      </c>
      <c r="T218" s="197">
        <f t="shared" si="1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98" t="s">
        <v>183</v>
      </c>
      <c r="AT218" s="198" t="s">
        <v>167</v>
      </c>
      <c r="AU218" s="198" t="s">
        <v>85</v>
      </c>
      <c r="AY218" s="15" t="s">
        <v>166</v>
      </c>
      <c r="BE218" s="199">
        <f t="shared" si="14"/>
        <v>0</v>
      </c>
      <c r="BF218" s="199">
        <f t="shared" si="15"/>
        <v>0</v>
      </c>
      <c r="BG218" s="199">
        <f t="shared" si="16"/>
        <v>0</v>
      </c>
      <c r="BH218" s="199">
        <f t="shared" si="17"/>
        <v>0</v>
      </c>
      <c r="BI218" s="199">
        <f t="shared" si="18"/>
        <v>0</v>
      </c>
      <c r="BJ218" s="15" t="s">
        <v>83</v>
      </c>
      <c r="BK218" s="199">
        <f t="shared" si="19"/>
        <v>0</v>
      </c>
      <c r="BL218" s="15" t="s">
        <v>183</v>
      </c>
      <c r="BM218" s="198" t="s">
        <v>1912</v>
      </c>
    </row>
    <row r="219" spans="1:65" s="2" customFormat="1" ht="24.2" customHeight="1">
      <c r="A219" s="32"/>
      <c r="B219" s="33"/>
      <c r="C219" s="219" t="s">
        <v>495</v>
      </c>
      <c r="D219" s="219" t="s">
        <v>345</v>
      </c>
      <c r="E219" s="220" t="s">
        <v>1913</v>
      </c>
      <c r="F219" s="221" t="s">
        <v>1914</v>
      </c>
      <c r="G219" s="222" t="s">
        <v>382</v>
      </c>
      <c r="H219" s="223">
        <v>40.5</v>
      </c>
      <c r="I219" s="224"/>
      <c r="J219" s="225">
        <f t="shared" si="10"/>
        <v>0</v>
      </c>
      <c r="K219" s="221" t="s">
        <v>274</v>
      </c>
      <c r="L219" s="226"/>
      <c r="M219" s="227" t="s">
        <v>1</v>
      </c>
      <c r="N219" s="228" t="s">
        <v>41</v>
      </c>
      <c r="O219" s="69"/>
      <c r="P219" s="196">
        <f t="shared" si="11"/>
        <v>0</v>
      </c>
      <c r="Q219" s="196">
        <v>0.01</v>
      </c>
      <c r="R219" s="196">
        <f t="shared" si="12"/>
        <v>0.405</v>
      </c>
      <c r="S219" s="196">
        <v>0</v>
      </c>
      <c r="T219" s="197">
        <f t="shared" si="1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98" t="s">
        <v>440</v>
      </c>
      <c r="AT219" s="198" t="s">
        <v>345</v>
      </c>
      <c r="AU219" s="198" t="s">
        <v>85</v>
      </c>
      <c r="AY219" s="15" t="s">
        <v>166</v>
      </c>
      <c r="BE219" s="199">
        <f t="shared" si="14"/>
        <v>0</v>
      </c>
      <c r="BF219" s="199">
        <f t="shared" si="15"/>
        <v>0</v>
      </c>
      <c r="BG219" s="199">
        <f t="shared" si="16"/>
        <v>0</v>
      </c>
      <c r="BH219" s="199">
        <f t="shared" si="17"/>
        <v>0</v>
      </c>
      <c r="BI219" s="199">
        <f t="shared" si="18"/>
        <v>0</v>
      </c>
      <c r="BJ219" s="15" t="s">
        <v>83</v>
      </c>
      <c r="BK219" s="199">
        <f t="shared" si="19"/>
        <v>0</v>
      </c>
      <c r="BL219" s="15" t="s">
        <v>183</v>
      </c>
      <c r="BM219" s="198" t="s">
        <v>1915</v>
      </c>
    </row>
    <row r="220" spans="1:65" s="2" customFormat="1" ht="24.2" customHeight="1">
      <c r="A220" s="32"/>
      <c r="B220" s="33"/>
      <c r="C220" s="187" t="s">
        <v>500</v>
      </c>
      <c r="D220" s="187" t="s">
        <v>167</v>
      </c>
      <c r="E220" s="188" t="s">
        <v>1916</v>
      </c>
      <c r="F220" s="189" t="s">
        <v>1917</v>
      </c>
      <c r="G220" s="190" t="s">
        <v>297</v>
      </c>
      <c r="H220" s="191">
        <v>127.938</v>
      </c>
      <c r="I220" s="192"/>
      <c r="J220" s="193">
        <f t="shared" si="10"/>
        <v>0</v>
      </c>
      <c r="K220" s="189" t="s">
        <v>274</v>
      </c>
      <c r="L220" s="37"/>
      <c r="M220" s="194" t="s">
        <v>1</v>
      </c>
      <c r="N220" s="195" t="s">
        <v>41</v>
      </c>
      <c r="O220" s="69"/>
      <c r="P220" s="196">
        <f t="shared" si="11"/>
        <v>0</v>
      </c>
      <c r="Q220" s="196">
        <v>0</v>
      </c>
      <c r="R220" s="196">
        <f t="shared" si="12"/>
        <v>0</v>
      </c>
      <c r="S220" s="196">
        <v>0</v>
      </c>
      <c r="T220" s="197">
        <f t="shared" si="1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98" t="s">
        <v>183</v>
      </c>
      <c r="AT220" s="198" t="s">
        <v>167</v>
      </c>
      <c r="AU220" s="198" t="s">
        <v>85</v>
      </c>
      <c r="AY220" s="15" t="s">
        <v>166</v>
      </c>
      <c r="BE220" s="199">
        <f t="shared" si="14"/>
        <v>0</v>
      </c>
      <c r="BF220" s="199">
        <f t="shared" si="15"/>
        <v>0</v>
      </c>
      <c r="BG220" s="199">
        <f t="shared" si="16"/>
        <v>0</v>
      </c>
      <c r="BH220" s="199">
        <f t="shared" si="17"/>
        <v>0</v>
      </c>
      <c r="BI220" s="199">
        <f t="shared" si="18"/>
        <v>0</v>
      </c>
      <c r="BJ220" s="15" t="s">
        <v>83</v>
      </c>
      <c r="BK220" s="199">
        <f t="shared" si="19"/>
        <v>0</v>
      </c>
      <c r="BL220" s="15" t="s">
        <v>183</v>
      </c>
      <c r="BM220" s="198" t="s">
        <v>1918</v>
      </c>
    </row>
    <row r="221" spans="1:65" s="2" customFormat="1" ht="24.2" customHeight="1">
      <c r="A221" s="32"/>
      <c r="B221" s="33"/>
      <c r="C221" s="187" t="s">
        <v>505</v>
      </c>
      <c r="D221" s="187" t="s">
        <v>167</v>
      </c>
      <c r="E221" s="188" t="s">
        <v>1919</v>
      </c>
      <c r="F221" s="189" t="s">
        <v>1920</v>
      </c>
      <c r="G221" s="190" t="s">
        <v>297</v>
      </c>
      <c r="H221" s="191">
        <v>291.023</v>
      </c>
      <c r="I221" s="192"/>
      <c r="J221" s="193">
        <f t="shared" si="10"/>
        <v>0</v>
      </c>
      <c r="K221" s="189" t="s">
        <v>274</v>
      </c>
      <c r="L221" s="37"/>
      <c r="M221" s="194" t="s">
        <v>1</v>
      </c>
      <c r="N221" s="195" t="s">
        <v>41</v>
      </c>
      <c r="O221" s="69"/>
      <c r="P221" s="196">
        <f t="shared" si="11"/>
        <v>0</v>
      </c>
      <c r="Q221" s="196">
        <v>0</v>
      </c>
      <c r="R221" s="196">
        <f t="shared" si="12"/>
        <v>0</v>
      </c>
      <c r="S221" s="196">
        <v>0.01778</v>
      </c>
      <c r="T221" s="197">
        <f t="shared" si="13"/>
        <v>5.174388940000001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98" t="s">
        <v>183</v>
      </c>
      <c r="AT221" s="198" t="s">
        <v>167</v>
      </c>
      <c r="AU221" s="198" t="s">
        <v>85</v>
      </c>
      <c r="AY221" s="15" t="s">
        <v>166</v>
      </c>
      <c r="BE221" s="199">
        <f t="shared" si="14"/>
        <v>0</v>
      </c>
      <c r="BF221" s="199">
        <f t="shared" si="15"/>
        <v>0</v>
      </c>
      <c r="BG221" s="199">
        <f t="shared" si="16"/>
        <v>0</v>
      </c>
      <c r="BH221" s="199">
        <f t="shared" si="17"/>
        <v>0</v>
      </c>
      <c r="BI221" s="199">
        <f t="shared" si="18"/>
        <v>0</v>
      </c>
      <c r="BJ221" s="15" t="s">
        <v>83</v>
      </c>
      <c r="BK221" s="199">
        <f t="shared" si="19"/>
        <v>0</v>
      </c>
      <c r="BL221" s="15" t="s">
        <v>183</v>
      </c>
      <c r="BM221" s="198" t="s">
        <v>1921</v>
      </c>
    </row>
    <row r="222" spans="1:65" s="2" customFormat="1" ht="24.2" customHeight="1">
      <c r="A222" s="32"/>
      <c r="B222" s="33"/>
      <c r="C222" s="187" t="s">
        <v>510</v>
      </c>
      <c r="D222" s="187" t="s">
        <v>167</v>
      </c>
      <c r="E222" s="188" t="s">
        <v>1922</v>
      </c>
      <c r="F222" s="189" t="s">
        <v>1923</v>
      </c>
      <c r="G222" s="190" t="s">
        <v>297</v>
      </c>
      <c r="H222" s="191">
        <v>127.938</v>
      </c>
      <c r="I222" s="192"/>
      <c r="J222" s="193">
        <f t="shared" si="10"/>
        <v>0</v>
      </c>
      <c r="K222" s="189" t="s">
        <v>274</v>
      </c>
      <c r="L222" s="37"/>
      <c r="M222" s="194" t="s">
        <v>1</v>
      </c>
      <c r="N222" s="195" t="s">
        <v>41</v>
      </c>
      <c r="O222" s="69"/>
      <c r="P222" s="196">
        <f t="shared" si="11"/>
        <v>0</v>
      </c>
      <c r="Q222" s="196">
        <v>0.0199</v>
      </c>
      <c r="R222" s="196">
        <f t="shared" si="12"/>
        <v>2.5459662</v>
      </c>
      <c r="S222" s="196">
        <v>0</v>
      </c>
      <c r="T222" s="197">
        <f t="shared" si="1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98" t="s">
        <v>183</v>
      </c>
      <c r="AT222" s="198" t="s">
        <v>167</v>
      </c>
      <c r="AU222" s="198" t="s">
        <v>85</v>
      </c>
      <c r="AY222" s="15" t="s">
        <v>166</v>
      </c>
      <c r="BE222" s="199">
        <f t="shared" si="14"/>
        <v>0</v>
      </c>
      <c r="BF222" s="199">
        <f t="shared" si="15"/>
        <v>0</v>
      </c>
      <c r="BG222" s="199">
        <f t="shared" si="16"/>
        <v>0</v>
      </c>
      <c r="BH222" s="199">
        <f t="shared" si="17"/>
        <v>0</v>
      </c>
      <c r="BI222" s="199">
        <f t="shared" si="18"/>
        <v>0</v>
      </c>
      <c r="BJ222" s="15" t="s">
        <v>83</v>
      </c>
      <c r="BK222" s="199">
        <f t="shared" si="19"/>
        <v>0</v>
      </c>
      <c r="BL222" s="15" t="s">
        <v>183</v>
      </c>
      <c r="BM222" s="198" t="s">
        <v>1924</v>
      </c>
    </row>
    <row r="223" spans="1:65" s="2" customFormat="1" ht="24.2" customHeight="1">
      <c r="A223" s="32"/>
      <c r="B223" s="33"/>
      <c r="C223" s="187" t="s">
        <v>514</v>
      </c>
      <c r="D223" s="187" t="s">
        <v>167</v>
      </c>
      <c r="E223" s="188" t="s">
        <v>1925</v>
      </c>
      <c r="F223" s="189" t="s">
        <v>1926</v>
      </c>
      <c r="G223" s="190" t="s">
        <v>382</v>
      </c>
      <c r="H223" s="191">
        <v>50.85</v>
      </c>
      <c r="I223" s="192"/>
      <c r="J223" s="193">
        <f t="shared" si="10"/>
        <v>0</v>
      </c>
      <c r="K223" s="189" t="s">
        <v>274</v>
      </c>
      <c r="L223" s="37"/>
      <c r="M223" s="194" t="s">
        <v>1</v>
      </c>
      <c r="N223" s="195" t="s">
        <v>41</v>
      </c>
      <c r="O223" s="69"/>
      <c r="P223" s="196">
        <f t="shared" si="11"/>
        <v>0</v>
      </c>
      <c r="Q223" s="196">
        <v>0.01002</v>
      </c>
      <c r="R223" s="196">
        <f t="shared" si="12"/>
        <v>0.509517</v>
      </c>
      <c r="S223" s="196">
        <v>0</v>
      </c>
      <c r="T223" s="197">
        <f t="shared" si="1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98" t="s">
        <v>183</v>
      </c>
      <c r="AT223" s="198" t="s">
        <v>167</v>
      </c>
      <c r="AU223" s="198" t="s">
        <v>85</v>
      </c>
      <c r="AY223" s="15" t="s">
        <v>166</v>
      </c>
      <c r="BE223" s="199">
        <f t="shared" si="14"/>
        <v>0</v>
      </c>
      <c r="BF223" s="199">
        <f t="shared" si="15"/>
        <v>0</v>
      </c>
      <c r="BG223" s="199">
        <f t="shared" si="16"/>
        <v>0</v>
      </c>
      <c r="BH223" s="199">
        <f t="shared" si="17"/>
        <v>0</v>
      </c>
      <c r="BI223" s="199">
        <f t="shared" si="18"/>
        <v>0</v>
      </c>
      <c r="BJ223" s="15" t="s">
        <v>83</v>
      </c>
      <c r="BK223" s="199">
        <f t="shared" si="19"/>
        <v>0</v>
      </c>
      <c r="BL223" s="15" t="s">
        <v>183</v>
      </c>
      <c r="BM223" s="198" t="s">
        <v>1927</v>
      </c>
    </row>
    <row r="224" spans="2:51" s="13" customFormat="1" ht="11.25">
      <c r="B224" s="200"/>
      <c r="C224" s="201"/>
      <c r="D224" s="202" t="s">
        <v>178</v>
      </c>
      <c r="E224" s="203" t="s">
        <v>1</v>
      </c>
      <c r="F224" s="204" t="s">
        <v>1928</v>
      </c>
      <c r="G224" s="201"/>
      <c r="H224" s="205">
        <v>50.85</v>
      </c>
      <c r="I224" s="206"/>
      <c r="J224" s="201"/>
      <c r="K224" s="201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178</v>
      </c>
      <c r="AU224" s="211" t="s">
        <v>85</v>
      </c>
      <c r="AV224" s="13" t="s">
        <v>85</v>
      </c>
      <c r="AW224" s="13" t="s">
        <v>32</v>
      </c>
      <c r="AX224" s="13" t="s">
        <v>83</v>
      </c>
      <c r="AY224" s="211" t="s">
        <v>166</v>
      </c>
    </row>
    <row r="225" spans="1:65" s="2" customFormat="1" ht="24.2" customHeight="1">
      <c r="A225" s="32"/>
      <c r="B225" s="33"/>
      <c r="C225" s="187" t="s">
        <v>518</v>
      </c>
      <c r="D225" s="187" t="s">
        <v>167</v>
      </c>
      <c r="E225" s="188" t="s">
        <v>1929</v>
      </c>
      <c r="F225" s="189" t="s">
        <v>1930</v>
      </c>
      <c r="G225" s="190" t="s">
        <v>382</v>
      </c>
      <c r="H225" s="191">
        <v>8.8</v>
      </c>
      <c r="I225" s="192"/>
      <c r="J225" s="193">
        <f>ROUND(I225*H225,2)</f>
        <v>0</v>
      </c>
      <c r="K225" s="189" t="s">
        <v>274</v>
      </c>
      <c r="L225" s="37"/>
      <c r="M225" s="194" t="s">
        <v>1</v>
      </c>
      <c r="N225" s="195" t="s">
        <v>41</v>
      </c>
      <c r="O225" s="69"/>
      <c r="P225" s="196">
        <f>O225*H225</f>
        <v>0</v>
      </c>
      <c r="Q225" s="196">
        <v>0.01002</v>
      </c>
      <c r="R225" s="196">
        <f>Q225*H225</f>
        <v>0.088176</v>
      </c>
      <c r="S225" s="196">
        <v>0</v>
      </c>
      <c r="T225" s="197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98" t="s">
        <v>183</v>
      </c>
      <c r="AT225" s="198" t="s">
        <v>167</v>
      </c>
      <c r="AU225" s="198" t="s">
        <v>85</v>
      </c>
      <c r="AY225" s="15" t="s">
        <v>166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5" t="s">
        <v>83</v>
      </c>
      <c r="BK225" s="199">
        <f>ROUND(I225*H225,2)</f>
        <v>0</v>
      </c>
      <c r="BL225" s="15" t="s">
        <v>183</v>
      </c>
      <c r="BM225" s="198" t="s">
        <v>1931</v>
      </c>
    </row>
    <row r="226" spans="2:51" s="13" customFormat="1" ht="11.25">
      <c r="B226" s="200"/>
      <c r="C226" s="201"/>
      <c r="D226" s="202" t="s">
        <v>178</v>
      </c>
      <c r="E226" s="203" t="s">
        <v>1</v>
      </c>
      <c r="F226" s="204" t="s">
        <v>1932</v>
      </c>
      <c r="G226" s="201"/>
      <c r="H226" s="205">
        <v>8.8</v>
      </c>
      <c r="I226" s="206"/>
      <c r="J226" s="201"/>
      <c r="K226" s="201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178</v>
      </c>
      <c r="AU226" s="211" t="s">
        <v>85</v>
      </c>
      <c r="AV226" s="13" t="s">
        <v>85</v>
      </c>
      <c r="AW226" s="13" t="s">
        <v>32</v>
      </c>
      <c r="AX226" s="13" t="s">
        <v>83</v>
      </c>
      <c r="AY226" s="211" t="s">
        <v>166</v>
      </c>
    </row>
    <row r="227" spans="1:65" s="2" customFormat="1" ht="24.2" customHeight="1">
      <c r="A227" s="32"/>
      <c r="B227" s="33"/>
      <c r="C227" s="187" t="s">
        <v>522</v>
      </c>
      <c r="D227" s="187" t="s">
        <v>167</v>
      </c>
      <c r="E227" s="188" t="s">
        <v>1933</v>
      </c>
      <c r="F227" s="189" t="s">
        <v>1934</v>
      </c>
      <c r="G227" s="190" t="s">
        <v>297</v>
      </c>
      <c r="H227" s="191">
        <v>127.938</v>
      </c>
      <c r="I227" s="192"/>
      <c r="J227" s="193">
        <f>ROUND(I227*H227,2)</f>
        <v>0</v>
      </c>
      <c r="K227" s="189" t="s">
        <v>274</v>
      </c>
      <c r="L227" s="37"/>
      <c r="M227" s="194" t="s">
        <v>1</v>
      </c>
      <c r="N227" s="195" t="s">
        <v>41</v>
      </c>
      <c r="O227" s="69"/>
      <c r="P227" s="196">
        <f>O227*H227</f>
        <v>0</v>
      </c>
      <c r="Q227" s="196">
        <v>0</v>
      </c>
      <c r="R227" s="196">
        <f>Q227*H227</f>
        <v>0</v>
      </c>
      <c r="S227" s="196">
        <v>0</v>
      </c>
      <c r="T227" s="197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98" t="s">
        <v>183</v>
      </c>
      <c r="AT227" s="198" t="s">
        <v>167</v>
      </c>
      <c r="AU227" s="198" t="s">
        <v>85</v>
      </c>
      <c r="AY227" s="15" t="s">
        <v>166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5" t="s">
        <v>83</v>
      </c>
      <c r="BK227" s="199">
        <f>ROUND(I227*H227,2)</f>
        <v>0</v>
      </c>
      <c r="BL227" s="15" t="s">
        <v>183</v>
      </c>
      <c r="BM227" s="198" t="s">
        <v>1935</v>
      </c>
    </row>
    <row r="228" spans="1:65" s="2" customFormat="1" ht="24.2" customHeight="1">
      <c r="A228" s="32"/>
      <c r="B228" s="33"/>
      <c r="C228" s="187" t="s">
        <v>527</v>
      </c>
      <c r="D228" s="187" t="s">
        <v>167</v>
      </c>
      <c r="E228" s="188" t="s">
        <v>1936</v>
      </c>
      <c r="F228" s="189" t="s">
        <v>1937</v>
      </c>
      <c r="G228" s="190" t="s">
        <v>176</v>
      </c>
      <c r="H228" s="191">
        <v>1</v>
      </c>
      <c r="I228" s="192"/>
      <c r="J228" s="193">
        <f>ROUND(I228*H228,2)</f>
        <v>0</v>
      </c>
      <c r="K228" s="189" t="s">
        <v>274</v>
      </c>
      <c r="L228" s="37"/>
      <c r="M228" s="194" t="s">
        <v>1</v>
      </c>
      <c r="N228" s="195" t="s">
        <v>41</v>
      </c>
      <c r="O228" s="69"/>
      <c r="P228" s="196">
        <f>O228*H228</f>
        <v>0</v>
      </c>
      <c r="Q228" s="196">
        <v>0</v>
      </c>
      <c r="R228" s="196">
        <f>Q228*H228</f>
        <v>0</v>
      </c>
      <c r="S228" s="196">
        <v>0</v>
      </c>
      <c r="T228" s="197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98" t="s">
        <v>183</v>
      </c>
      <c r="AT228" s="198" t="s">
        <v>167</v>
      </c>
      <c r="AU228" s="198" t="s">
        <v>85</v>
      </c>
      <c r="AY228" s="15" t="s">
        <v>166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5" t="s">
        <v>83</v>
      </c>
      <c r="BK228" s="199">
        <f>ROUND(I228*H228,2)</f>
        <v>0</v>
      </c>
      <c r="BL228" s="15" t="s">
        <v>183</v>
      </c>
      <c r="BM228" s="198" t="s">
        <v>1938</v>
      </c>
    </row>
    <row r="229" spans="1:65" s="2" customFormat="1" ht="16.5" customHeight="1">
      <c r="A229" s="32"/>
      <c r="B229" s="33"/>
      <c r="C229" s="219" t="s">
        <v>532</v>
      </c>
      <c r="D229" s="219" t="s">
        <v>345</v>
      </c>
      <c r="E229" s="220" t="s">
        <v>1939</v>
      </c>
      <c r="F229" s="221" t="s">
        <v>1940</v>
      </c>
      <c r="G229" s="222" t="s">
        <v>176</v>
      </c>
      <c r="H229" s="223">
        <v>1</v>
      </c>
      <c r="I229" s="224"/>
      <c r="J229" s="225">
        <f>ROUND(I229*H229,2)</f>
        <v>0</v>
      </c>
      <c r="K229" s="221" t="s">
        <v>1</v>
      </c>
      <c r="L229" s="226"/>
      <c r="M229" s="227" t="s">
        <v>1</v>
      </c>
      <c r="N229" s="228" t="s">
        <v>41</v>
      </c>
      <c r="O229" s="69"/>
      <c r="P229" s="196">
        <f>O229*H229</f>
        <v>0</v>
      </c>
      <c r="Q229" s="196">
        <v>0.006</v>
      </c>
      <c r="R229" s="196">
        <f>Q229*H229</f>
        <v>0.006</v>
      </c>
      <c r="S229" s="196">
        <v>0</v>
      </c>
      <c r="T229" s="197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98" t="s">
        <v>440</v>
      </c>
      <c r="AT229" s="198" t="s">
        <v>345</v>
      </c>
      <c r="AU229" s="198" t="s">
        <v>85</v>
      </c>
      <c r="AY229" s="15" t="s">
        <v>166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5" t="s">
        <v>83</v>
      </c>
      <c r="BK229" s="199">
        <f>ROUND(I229*H229,2)</f>
        <v>0</v>
      </c>
      <c r="BL229" s="15" t="s">
        <v>183</v>
      </c>
      <c r="BM229" s="198" t="s">
        <v>1941</v>
      </c>
    </row>
    <row r="230" spans="1:65" s="2" customFormat="1" ht="24.2" customHeight="1">
      <c r="A230" s="32"/>
      <c r="B230" s="33"/>
      <c r="C230" s="187" t="s">
        <v>538</v>
      </c>
      <c r="D230" s="187" t="s">
        <v>167</v>
      </c>
      <c r="E230" s="188" t="s">
        <v>1942</v>
      </c>
      <c r="F230" s="189" t="s">
        <v>1943</v>
      </c>
      <c r="G230" s="190" t="s">
        <v>297</v>
      </c>
      <c r="H230" s="191">
        <v>163.085</v>
      </c>
      <c r="I230" s="192"/>
      <c r="J230" s="193">
        <f>ROUND(I230*H230,2)</f>
        <v>0</v>
      </c>
      <c r="K230" s="189" t="s">
        <v>274</v>
      </c>
      <c r="L230" s="37"/>
      <c r="M230" s="194" t="s">
        <v>1</v>
      </c>
      <c r="N230" s="195" t="s">
        <v>41</v>
      </c>
      <c r="O230" s="69"/>
      <c r="P230" s="196">
        <f>O230*H230</f>
        <v>0</v>
      </c>
      <c r="Q230" s="196">
        <v>0</v>
      </c>
      <c r="R230" s="196">
        <f>Q230*H230</f>
        <v>0</v>
      </c>
      <c r="S230" s="196">
        <v>0</v>
      </c>
      <c r="T230" s="197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98" t="s">
        <v>183</v>
      </c>
      <c r="AT230" s="198" t="s">
        <v>167</v>
      </c>
      <c r="AU230" s="198" t="s">
        <v>85</v>
      </c>
      <c r="AY230" s="15" t="s">
        <v>166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5" t="s">
        <v>83</v>
      </c>
      <c r="BK230" s="199">
        <f>ROUND(I230*H230,2)</f>
        <v>0</v>
      </c>
      <c r="BL230" s="15" t="s">
        <v>183</v>
      </c>
      <c r="BM230" s="198" t="s">
        <v>1944</v>
      </c>
    </row>
    <row r="231" spans="1:65" s="2" customFormat="1" ht="24.2" customHeight="1">
      <c r="A231" s="32"/>
      <c r="B231" s="33"/>
      <c r="C231" s="219" t="s">
        <v>543</v>
      </c>
      <c r="D231" s="219" t="s">
        <v>345</v>
      </c>
      <c r="E231" s="220" t="s">
        <v>1945</v>
      </c>
      <c r="F231" s="221" t="s">
        <v>1946</v>
      </c>
      <c r="G231" s="222" t="s">
        <v>297</v>
      </c>
      <c r="H231" s="223">
        <v>187.548</v>
      </c>
      <c r="I231" s="224"/>
      <c r="J231" s="225">
        <f>ROUND(I231*H231,2)</f>
        <v>0</v>
      </c>
      <c r="K231" s="221" t="s">
        <v>274</v>
      </c>
      <c r="L231" s="226"/>
      <c r="M231" s="227" t="s">
        <v>1</v>
      </c>
      <c r="N231" s="228" t="s">
        <v>41</v>
      </c>
      <c r="O231" s="69"/>
      <c r="P231" s="196">
        <f>O231*H231</f>
        <v>0</v>
      </c>
      <c r="Q231" s="196">
        <v>0.0077</v>
      </c>
      <c r="R231" s="196">
        <f>Q231*H231</f>
        <v>1.4441196</v>
      </c>
      <c r="S231" s="196">
        <v>0</v>
      </c>
      <c r="T231" s="197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98" t="s">
        <v>440</v>
      </c>
      <c r="AT231" s="198" t="s">
        <v>345</v>
      </c>
      <c r="AU231" s="198" t="s">
        <v>85</v>
      </c>
      <c r="AY231" s="15" t="s">
        <v>166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15" t="s">
        <v>83</v>
      </c>
      <c r="BK231" s="199">
        <f>ROUND(I231*H231,2)</f>
        <v>0</v>
      </c>
      <c r="BL231" s="15" t="s">
        <v>183</v>
      </c>
      <c r="BM231" s="198" t="s">
        <v>1947</v>
      </c>
    </row>
    <row r="232" spans="2:51" s="13" customFormat="1" ht="11.25">
      <c r="B232" s="200"/>
      <c r="C232" s="201"/>
      <c r="D232" s="202" t="s">
        <v>178</v>
      </c>
      <c r="E232" s="201"/>
      <c r="F232" s="204" t="s">
        <v>1766</v>
      </c>
      <c r="G232" s="201"/>
      <c r="H232" s="205">
        <v>187.548</v>
      </c>
      <c r="I232" s="206"/>
      <c r="J232" s="201"/>
      <c r="K232" s="201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178</v>
      </c>
      <c r="AU232" s="211" t="s">
        <v>85</v>
      </c>
      <c r="AV232" s="13" t="s">
        <v>85</v>
      </c>
      <c r="AW232" s="13" t="s">
        <v>4</v>
      </c>
      <c r="AX232" s="13" t="s">
        <v>83</v>
      </c>
      <c r="AY232" s="211" t="s">
        <v>166</v>
      </c>
    </row>
    <row r="233" spans="1:65" s="2" customFormat="1" ht="24.2" customHeight="1">
      <c r="A233" s="32"/>
      <c r="B233" s="33"/>
      <c r="C233" s="187" t="s">
        <v>548</v>
      </c>
      <c r="D233" s="187" t="s">
        <v>167</v>
      </c>
      <c r="E233" s="188" t="s">
        <v>1948</v>
      </c>
      <c r="F233" s="189" t="s">
        <v>1949</v>
      </c>
      <c r="G233" s="190" t="s">
        <v>176</v>
      </c>
      <c r="H233" s="191">
        <v>40</v>
      </c>
      <c r="I233" s="192"/>
      <c r="J233" s="193">
        <f>ROUND(I233*H233,2)</f>
        <v>0</v>
      </c>
      <c r="K233" s="189" t="s">
        <v>274</v>
      </c>
      <c r="L233" s="37"/>
      <c r="M233" s="194" t="s">
        <v>1</v>
      </c>
      <c r="N233" s="195" t="s">
        <v>41</v>
      </c>
      <c r="O233" s="69"/>
      <c r="P233" s="196">
        <f>O233*H233</f>
        <v>0</v>
      </c>
      <c r="Q233" s="196">
        <v>0</v>
      </c>
      <c r="R233" s="196">
        <f>Q233*H233</f>
        <v>0</v>
      </c>
      <c r="S233" s="196">
        <v>0</v>
      </c>
      <c r="T233" s="197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98" t="s">
        <v>183</v>
      </c>
      <c r="AT233" s="198" t="s">
        <v>167</v>
      </c>
      <c r="AU233" s="198" t="s">
        <v>85</v>
      </c>
      <c r="AY233" s="15" t="s">
        <v>166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5" t="s">
        <v>83</v>
      </c>
      <c r="BK233" s="199">
        <f>ROUND(I233*H233,2)</f>
        <v>0</v>
      </c>
      <c r="BL233" s="15" t="s">
        <v>183</v>
      </c>
      <c r="BM233" s="198" t="s">
        <v>1950</v>
      </c>
    </row>
    <row r="234" spans="1:65" s="2" customFormat="1" ht="16.5" customHeight="1">
      <c r="A234" s="32"/>
      <c r="B234" s="33"/>
      <c r="C234" s="219" t="s">
        <v>553</v>
      </c>
      <c r="D234" s="219" t="s">
        <v>345</v>
      </c>
      <c r="E234" s="220" t="s">
        <v>1951</v>
      </c>
      <c r="F234" s="221" t="s">
        <v>1952</v>
      </c>
      <c r="G234" s="222" t="s">
        <v>176</v>
      </c>
      <c r="H234" s="223">
        <v>40</v>
      </c>
      <c r="I234" s="224"/>
      <c r="J234" s="225">
        <f>ROUND(I234*H234,2)</f>
        <v>0</v>
      </c>
      <c r="K234" s="221" t="s">
        <v>274</v>
      </c>
      <c r="L234" s="226"/>
      <c r="M234" s="227" t="s">
        <v>1</v>
      </c>
      <c r="N234" s="228" t="s">
        <v>41</v>
      </c>
      <c r="O234" s="69"/>
      <c r="P234" s="196">
        <f>O234*H234</f>
        <v>0</v>
      </c>
      <c r="Q234" s="196">
        <v>0.002</v>
      </c>
      <c r="R234" s="196">
        <f>Q234*H234</f>
        <v>0.08</v>
      </c>
      <c r="S234" s="196">
        <v>0</v>
      </c>
      <c r="T234" s="197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98" t="s">
        <v>440</v>
      </c>
      <c r="AT234" s="198" t="s">
        <v>345</v>
      </c>
      <c r="AU234" s="198" t="s">
        <v>85</v>
      </c>
      <c r="AY234" s="15" t="s">
        <v>166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15" t="s">
        <v>83</v>
      </c>
      <c r="BK234" s="199">
        <f>ROUND(I234*H234,2)</f>
        <v>0</v>
      </c>
      <c r="BL234" s="15" t="s">
        <v>183</v>
      </c>
      <c r="BM234" s="198" t="s">
        <v>1953</v>
      </c>
    </row>
    <row r="235" spans="1:65" s="2" customFormat="1" ht="24.2" customHeight="1">
      <c r="A235" s="32"/>
      <c r="B235" s="33"/>
      <c r="C235" s="187" t="s">
        <v>559</v>
      </c>
      <c r="D235" s="187" t="s">
        <v>167</v>
      </c>
      <c r="E235" s="188" t="s">
        <v>1954</v>
      </c>
      <c r="F235" s="189" t="s">
        <v>1955</v>
      </c>
      <c r="G235" s="190" t="s">
        <v>697</v>
      </c>
      <c r="H235" s="229"/>
      <c r="I235" s="192"/>
      <c r="J235" s="193">
        <f>ROUND(I235*H235,2)</f>
        <v>0</v>
      </c>
      <c r="K235" s="189" t="s">
        <v>274</v>
      </c>
      <c r="L235" s="37"/>
      <c r="M235" s="194" t="s">
        <v>1</v>
      </c>
      <c r="N235" s="195" t="s">
        <v>41</v>
      </c>
      <c r="O235" s="69"/>
      <c r="P235" s="196">
        <f>O235*H235</f>
        <v>0</v>
      </c>
      <c r="Q235" s="196">
        <v>0</v>
      </c>
      <c r="R235" s="196">
        <f>Q235*H235</f>
        <v>0</v>
      </c>
      <c r="S235" s="196">
        <v>0</v>
      </c>
      <c r="T235" s="197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98" t="s">
        <v>183</v>
      </c>
      <c r="AT235" s="198" t="s">
        <v>167</v>
      </c>
      <c r="AU235" s="198" t="s">
        <v>85</v>
      </c>
      <c r="AY235" s="15" t="s">
        <v>166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5" t="s">
        <v>83</v>
      </c>
      <c r="BK235" s="199">
        <f>ROUND(I235*H235,2)</f>
        <v>0</v>
      </c>
      <c r="BL235" s="15" t="s">
        <v>183</v>
      </c>
      <c r="BM235" s="198" t="s">
        <v>1956</v>
      </c>
    </row>
    <row r="236" spans="2:63" s="12" customFormat="1" ht="22.9" customHeight="1">
      <c r="B236" s="173"/>
      <c r="C236" s="174"/>
      <c r="D236" s="175" t="s">
        <v>75</v>
      </c>
      <c r="E236" s="212" t="s">
        <v>900</v>
      </c>
      <c r="F236" s="212" t="s">
        <v>901</v>
      </c>
      <c r="G236" s="174"/>
      <c r="H236" s="174"/>
      <c r="I236" s="177"/>
      <c r="J236" s="213">
        <f>BK236</f>
        <v>0</v>
      </c>
      <c r="K236" s="174"/>
      <c r="L236" s="179"/>
      <c r="M236" s="180"/>
      <c r="N236" s="181"/>
      <c r="O236" s="181"/>
      <c r="P236" s="182">
        <f>SUM(P237:P240)</f>
        <v>0</v>
      </c>
      <c r="Q236" s="181"/>
      <c r="R236" s="182">
        <f>SUM(R237:R240)</f>
        <v>0</v>
      </c>
      <c r="S236" s="181"/>
      <c r="T236" s="183">
        <f>SUM(T237:T240)</f>
        <v>0</v>
      </c>
      <c r="AR236" s="184" t="s">
        <v>85</v>
      </c>
      <c r="AT236" s="185" t="s">
        <v>75</v>
      </c>
      <c r="AU236" s="185" t="s">
        <v>83</v>
      </c>
      <c r="AY236" s="184" t="s">
        <v>166</v>
      </c>
      <c r="BK236" s="186">
        <f>SUM(BK237:BK240)</f>
        <v>0</v>
      </c>
    </row>
    <row r="237" spans="1:65" s="2" customFormat="1" ht="16.5" customHeight="1">
      <c r="A237" s="32"/>
      <c r="B237" s="33"/>
      <c r="C237" s="187" t="s">
        <v>568</v>
      </c>
      <c r="D237" s="187" t="s">
        <v>167</v>
      </c>
      <c r="E237" s="188" t="s">
        <v>1957</v>
      </c>
      <c r="F237" s="189" t="s">
        <v>1958</v>
      </c>
      <c r="G237" s="190" t="s">
        <v>176</v>
      </c>
      <c r="H237" s="191">
        <v>1</v>
      </c>
      <c r="I237" s="192"/>
      <c r="J237" s="193">
        <f>ROUND(I237*H237,2)</f>
        <v>0</v>
      </c>
      <c r="K237" s="189" t="s">
        <v>1</v>
      </c>
      <c r="L237" s="37"/>
      <c r="M237" s="194" t="s">
        <v>1</v>
      </c>
      <c r="N237" s="195" t="s">
        <v>41</v>
      </c>
      <c r="O237" s="69"/>
      <c r="P237" s="196">
        <f>O237*H237</f>
        <v>0</v>
      </c>
      <c r="Q237" s="196">
        <v>0</v>
      </c>
      <c r="R237" s="196">
        <f>Q237*H237</f>
        <v>0</v>
      </c>
      <c r="S237" s="196">
        <v>0</v>
      </c>
      <c r="T237" s="197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98" t="s">
        <v>183</v>
      </c>
      <c r="AT237" s="198" t="s">
        <v>167</v>
      </c>
      <c r="AU237" s="198" t="s">
        <v>85</v>
      </c>
      <c r="AY237" s="15" t="s">
        <v>166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5" t="s">
        <v>83</v>
      </c>
      <c r="BK237" s="199">
        <f>ROUND(I237*H237,2)</f>
        <v>0</v>
      </c>
      <c r="BL237" s="15" t="s">
        <v>183</v>
      </c>
      <c r="BM237" s="198" t="s">
        <v>1959</v>
      </c>
    </row>
    <row r="238" spans="1:65" s="2" customFormat="1" ht="16.5" customHeight="1">
      <c r="A238" s="32"/>
      <c r="B238" s="33"/>
      <c r="C238" s="187" t="s">
        <v>578</v>
      </c>
      <c r="D238" s="187" t="s">
        <v>167</v>
      </c>
      <c r="E238" s="188" t="s">
        <v>1960</v>
      </c>
      <c r="F238" s="189" t="s">
        <v>1961</v>
      </c>
      <c r="G238" s="190" t="s">
        <v>382</v>
      </c>
      <c r="H238" s="191">
        <v>18</v>
      </c>
      <c r="I238" s="192"/>
      <c r="J238" s="193">
        <f>ROUND(I238*H238,2)</f>
        <v>0</v>
      </c>
      <c r="K238" s="189" t="s">
        <v>1</v>
      </c>
      <c r="L238" s="37"/>
      <c r="M238" s="194" t="s">
        <v>1</v>
      </c>
      <c r="N238" s="195" t="s">
        <v>41</v>
      </c>
      <c r="O238" s="69"/>
      <c r="P238" s="196">
        <f>O238*H238</f>
        <v>0</v>
      </c>
      <c r="Q238" s="196">
        <v>0</v>
      </c>
      <c r="R238" s="196">
        <f>Q238*H238</f>
        <v>0</v>
      </c>
      <c r="S238" s="196">
        <v>0</v>
      </c>
      <c r="T238" s="197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98" t="s">
        <v>183</v>
      </c>
      <c r="AT238" s="198" t="s">
        <v>167</v>
      </c>
      <c r="AU238" s="198" t="s">
        <v>85</v>
      </c>
      <c r="AY238" s="15" t="s">
        <v>166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5" t="s">
        <v>83</v>
      </c>
      <c r="BK238" s="199">
        <f>ROUND(I238*H238,2)</f>
        <v>0</v>
      </c>
      <c r="BL238" s="15" t="s">
        <v>183</v>
      </c>
      <c r="BM238" s="198" t="s">
        <v>1962</v>
      </c>
    </row>
    <row r="239" spans="2:51" s="13" customFormat="1" ht="11.25">
      <c r="B239" s="200"/>
      <c r="C239" s="201"/>
      <c r="D239" s="202" t="s">
        <v>178</v>
      </c>
      <c r="E239" s="203" t="s">
        <v>1</v>
      </c>
      <c r="F239" s="204" t="s">
        <v>1963</v>
      </c>
      <c r="G239" s="201"/>
      <c r="H239" s="205">
        <v>18</v>
      </c>
      <c r="I239" s="206"/>
      <c r="J239" s="201"/>
      <c r="K239" s="201"/>
      <c r="L239" s="207"/>
      <c r="M239" s="208"/>
      <c r="N239" s="209"/>
      <c r="O239" s="209"/>
      <c r="P239" s="209"/>
      <c r="Q239" s="209"/>
      <c r="R239" s="209"/>
      <c r="S239" s="209"/>
      <c r="T239" s="210"/>
      <c r="AT239" s="211" t="s">
        <v>178</v>
      </c>
      <c r="AU239" s="211" t="s">
        <v>85</v>
      </c>
      <c r="AV239" s="13" t="s">
        <v>85</v>
      </c>
      <c r="AW239" s="13" t="s">
        <v>32</v>
      </c>
      <c r="AX239" s="13" t="s">
        <v>83</v>
      </c>
      <c r="AY239" s="211" t="s">
        <v>166</v>
      </c>
    </row>
    <row r="240" spans="1:65" s="2" customFormat="1" ht="16.5" customHeight="1">
      <c r="A240" s="32"/>
      <c r="B240" s="33"/>
      <c r="C240" s="187" t="s">
        <v>583</v>
      </c>
      <c r="D240" s="187" t="s">
        <v>167</v>
      </c>
      <c r="E240" s="188" t="s">
        <v>1964</v>
      </c>
      <c r="F240" s="189" t="s">
        <v>1965</v>
      </c>
      <c r="G240" s="190" t="s">
        <v>382</v>
      </c>
      <c r="H240" s="191">
        <v>1</v>
      </c>
      <c r="I240" s="192"/>
      <c r="J240" s="193">
        <f>ROUND(I240*H240,2)</f>
        <v>0</v>
      </c>
      <c r="K240" s="189" t="s">
        <v>1</v>
      </c>
      <c r="L240" s="37"/>
      <c r="M240" s="194" t="s">
        <v>1</v>
      </c>
      <c r="N240" s="195" t="s">
        <v>41</v>
      </c>
      <c r="O240" s="69"/>
      <c r="P240" s="196">
        <f>O240*H240</f>
        <v>0</v>
      </c>
      <c r="Q240" s="196">
        <v>0</v>
      </c>
      <c r="R240" s="196">
        <f>Q240*H240</f>
        <v>0</v>
      </c>
      <c r="S240" s="196">
        <v>0</v>
      </c>
      <c r="T240" s="197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98" t="s">
        <v>183</v>
      </c>
      <c r="AT240" s="198" t="s">
        <v>167</v>
      </c>
      <c r="AU240" s="198" t="s">
        <v>85</v>
      </c>
      <c r="AY240" s="15" t="s">
        <v>166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5" t="s">
        <v>83</v>
      </c>
      <c r="BK240" s="199">
        <f>ROUND(I240*H240,2)</f>
        <v>0</v>
      </c>
      <c r="BL240" s="15" t="s">
        <v>183</v>
      </c>
      <c r="BM240" s="198" t="s">
        <v>1966</v>
      </c>
    </row>
    <row r="241" spans="2:63" s="12" customFormat="1" ht="22.9" customHeight="1">
      <c r="B241" s="173"/>
      <c r="C241" s="174"/>
      <c r="D241" s="175" t="s">
        <v>75</v>
      </c>
      <c r="E241" s="212" t="s">
        <v>1967</v>
      </c>
      <c r="F241" s="212" t="s">
        <v>1968</v>
      </c>
      <c r="G241" s="174"/>
      <c r="H241" s="174"/>
      <c r="I241" s="177"/>
      <c r="J241" s="213">
        <f>BK241</f>
        <v>0</v>
      </c>
      <c r="K241" s="174"/>
      <c r="L241" s="179"/>
      <c r="M241" s="180"/>
      <c r="N241" s="181"/>
      <c r="O241" s="181"/>
      <c r="P241" s="182">
        <f>SUM(P242:P253)</f>
        <v>0</v>
      </c>
      <c r="Q241" s="181"/>
      <c r="R241" s="182">
        <f>SUM(R242:R253)</f>
        <v>0.0634788</v>
      </c>
      <c r="S241" s="181"/>
      <c r="T241" s="183">
        <f>SUM(T242:T253)</f>
        <v>0</v>
      </c>
      <c r="AR241" s="184" t="s">
        <v>85</v>
      </c>
      <c r="AT241" s="185" t="s">
        <v>75</v>
      </c>
      <c r="AU241" s="185" t="s">
        <v>83</v>
      </c>
      <c r="AY241" s="184" t="s">
        <v>166</v>
      </c>
      <c r="BK241" s="186">
        <f>SUM(BK242:BK253)</f>
        <v>0</v>
      </c>
    </row>
    <row r="242" spans="1:65" s="2" customFormat="1" ht="24.2" customHeight="1">
      <c r="A242" s="32"/>
      <c r="B242" s="33"/>
      <c r="C242" s="187" t="s">
        <v>596</v>
      </c>
      <c r="D242" s="187" t="s">
        <v>167</v>
      </c>
      <c r="E242" s="188" t="s">
        <v>1969</v>
      </c>
      <c r="F242" s="189" t="s">
        <v>1970</v>
      </c>
      <c r="G242" s="190" t="s">
        <v>297</v>
      </c>
      <c r="H242" s="191">
        <v>288.54</v>
      </c>
      <c r="I242" s="192"/>
      <c r="J242" s="193">
        <f>ROUND(I242*H242,2)</f>
        <v>0</v>
      </c>
      <c r="K242" s="189" t="s">
        <v>274</v>
      </c>
      <c r="L242" s="37"/>
      <c r="M242" s="194" t="s">
        <v>1</v>
      </c>
      <c r="N242" s="195" t="s">
        <v>41</v>
      </c>
      <c r="O242" s="69"/>
      <c r="P242" s="196">
        <f>O242*H242</f>
        <v>0</v>
      </c>
      <c r="Q242" s="196">
        <v>0.00022</v>
      </c>
      <c r="R242" s="196">
        <f>Q242*H242</f>
        <v>0.0634788</v>
      </c>
      <c r="S242" s="196">
        <v>0</v>
      </c>
      <c r="T242" s="197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98" t="s">
        <v>183</v>
      </c>
      <c r="AT242" s="198" t="s">
        <v>167</v>
      </c>
      <c r="AU242" s="198" t="s">
        <v>85</v>
      </c>
      <c r="AY242" s="15" t="s">
        <v>166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15" t="s">
        <v>83</v>
      </c>
      <c r="BK242" s="199">
        <f>ROUND(I242*H242,2)</f>
        <v>0</v>
      </c>
      <c r="BL242" s="15" t="s">
        <v>183</v>
      </c>
      <c r="BM242" s="198" t="s">
        <v>1971</v>
      </c>
    </row>
    <row r="243" spans="2:51" s="13" customFormat="1" ht="11.25">
      <c r="B243" s="200"/>
      <c r="C243" s="201"/>
      <c r="D243" s="202" t="s">
        <v>178</v>
      </c>
      <c r="E243" s="203" t="s">
        <v>1</v>
      </c>
      <c r="F243" s="204" t="s">
        <v>1972</v>
      </c>
      <c r="G243" s="201"/>
      <c r="H243" s="205">
        <v>5.28</v>
      </c>
      <c r="I243" s="206"/>
      <c r="J243" s="201"/>
      <c r="K243" s="201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178</v>
      </c>
      <c r="AU243" s="211" t="s">
        <v>85</v>
      </c>
      <c r="AV243" s="13" t="s">
        <v>85</v>
      </c>
      <c r="AW243" s="13" t="s">
        <v>32</v>
      </c>
      <c r="AX243" s="13" t="s">
        <v>76</v>
      </c>
      <c r="AY243" s="211" t="s">
        <v>166</v>
      </c>
    </row>
    <row r="244" spans="2:51" s="13" customFormat="1" ht="11.25">
      <c r="B244" s="200"/>
      <c r="C244" s="201"/>
      <c r="D244" s="202" t="s">
        <v>178</v>
      </c>
      <c r="E244" s="203" t="s">
        <v>1</v>
      </c>
      <c r="F244" s="204" t="s">
        <v>1973</v>
      </c>
      <c r="G244" s="201"/>
      <c r="H244" s="205">
        <v>26.32</v>
      </c>
      <c r="I244" s="206"/>
      <c r="J244" s="201"/>
      <c r="K244" s="201"/>
      <c r="L244" s="207"/>
      <c r="M244" s="208"/>
      <c r="N244" s="209"/>
      <c r="O244" s="209"/>
      <c r="P244" s="209"/>
      <c r="Q244" s="209"/>
      <c r="R244" s="209"/>
      <c r="S244" s="209"/>
      <c r="T244" s="210"/>
      <c r="AT244" s="211" t="s">
        <v>178</v>
      </c>
      <c r="AU244" s="211" t="s">
        <v>85</v>
      </c>
      <c r="AV244" s="13" t="s">
        <v>85</v>
      </c>
      <c r="AW244" s="13" t="s">
        <v>32</v>
      </c>
      <c r="AX244" s="13" t="s">
        <v>76</v>
      </c>
      <c r="AY244" s="211" t="s">
        <v>166</v>
      </c>
    </row>
    <row r="245" spans="2:51" s="13" customFormat="1" ht="11.25">
      <c r="B245" s="200"/>
      <c r="C245" s="201"/>
      <c r="D245" s="202" t="s">
        <v>178</v>
      </c>
      <c r="E245" s="203" t="s">
        <v>1</v>
      </c>
      <c r="F245" s="204" t="s">
        <v>1974</v>
      </c>
      <c r="G245" s="201"/>
      <c r="H245" s="205">
        <v>32.704</v>
      </c>
      <c r="I245" s="206"/>
      <c r="J245" s="201"/>
      <c r="K245" s="201"/>
      <c r="L245" s="207"/>
      <c r="M245" s="208"/>
      <c r="N245" s="209"/>
      <c r="O245" s="209"/>
      <c r="P245" s="209"/>
      <c r="Q245" s="209"/>
      <c r="R245" s="209"/>
      <c r="S245" s="209"/>
      <c r="T245" s="210"/>
      <c r="AT245" s="211" t="s">
        <v>178</v>
      </c>
      <c r="AU245" s="211" t="s">
        <v>85</v>
      </c>
      <c r="AV245" s="13" t="s">
        <v>85</v>
      </c>
      <c r="AW245" s="13" t="s">
        <v>32</v>
      </c>
      <c r="AX245" s="13" t="s">
        <v>76</v>
      </c>
      <c r="AY245" s="211" t="s">
        <v>166</v>
      </c>
    </row>
    <row r="246" spans="2:51" s="13" customFormat="1" ht="11.25">
      <c r="B246" s="200"/>
      <c r="C246" s="201"/>
      <c r="D246" s="202" t="s">
        <v>178</v>
      </c>
      <c r="E246" s="203" t="s">
        <v>1</v>
      </c>
      <c r="F246" s="204" t="s">
        <v>1975</v>
      </c>
      <c r="G246" s="201"/>
      <c r="H246" s="205">
        <v>1.5</v>
      </c>
      <c r="I246" s="206"/>
      <c r="J246" s="201"/>
      <c r="K246" s="201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178</v>
      </c>
      <c r="AU246" s="211" t="s">
        <v>85</v>
      </c>
      <c r="AV246" s="13" t="s">
        <v>85</v>
      </c>
      <c r="AW246" s="13" t="s">
        <v>32</v>
      </c>
      <c r="AX246" s="13" t="s">
        <v>76</v>
      </c>
      <c r="AY246" s="211" t="s">
        <v>166</v>
      </c>
    </row>
    <row r="247" spans="2:51" s="13" customFormat="1" ht="11.25">
      <c r="B247" s="200"/>
      <c r="C247" s="201"/>
      <c r="D247" s="202" t="s">
        <v>178</v>
      </c>
      <c r="E247" s="203" t="s">
        <v>1</v>
      </c>
      <c r="F247" s="204" t="s">
        <v>1976</v>
      </c>
      <c r="G247" s="201"/>
      <c r="H247" s="205">
        <v>8.96</v>
      </c>
      <c r="I247" s="206"/>
      <c r="J247" s="201"/>
      <c r="K247" s="201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178</v>
      </c>
      <c r="AU247" s="211" t="s">
        <v>85</v>
      </c>
      <c r="AV247" s="13" t="s">
        <v>85</v>
      </c>
      <c r="AW247" s="13" t="s">
        <v>32</v>
      </c>
      <c r="AX247" s="13" t="s">
        <v>76</v>
      </c>
      <c r="AY247" s="211" t="s">
        <v>166</v>
      </c>
    </row>
    <row r="248" spans="2:51" s="13" customFormat="1" ht="11.25">
      <c r="B248" s="200"/>
      <c r="C248" s="201"/>
      <c r="D248" s="202" t="s">
        <v>178</v>
      </c>
      <c r="E248" s="203" t="s">
        <v>1</v>
      </c>
      <c r="F248" s="204" t="s">
        <v>1977</v>
      </c>
      <c r="G248" s="201"/>
      <c r="H248" s="205">
        <v>28.32</v>
      </c>
      <c r="I248" s="206"/>
      <c r="J248" s="201"/>
      <c r="K248" s="201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178</v>
      </c>
      <c r="AU248" s="211" t="s">
        <v>85</v>
      </c>
      <c r="AV248" s="13" t="s">
        <v>85</v>
      </c>
      <c r="AW248" s="13" t="s">
        <v>32</v>
      </c>
      <c r="AX248" s="13" t="s">
        <v>76</v>
      </c>
      <c r="AY248" s="211" t="s">
        <v>166</v>
      </c>
    </row>
    <row r="249" spans="2:51" s="13" customFormat="1" ht="11.25">
      <c r="B249" s="200"/>
      <c r="C249" s="201"/>
      <c r="D249" s="202" t="s">
        <v>178</v>
      </c>
      <c r="E249" s="203" t="s">
        <v>1</v>
      </c>
      <c r="F249" s="204" t="s">
        <v>1978</v>
      </c>
      <c r="G249" s="201"/>
      <c r="H249" s="205">
        <v>68.592</v>
      </c>
      <c r="I249" s="206"/>
      <c r="J249" s="201"/>
      <c r="K249" s="201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178</v>
      </c>
      <c r="AU249" s="211" t="s">
        <v>85</v>
      </c>
      <c r="AV249" s="13" t="s">
        <v>85</v>
      </c>
      <c r="AW249" s="13" t="s">
        <v>32</v>
      </c>
      <c r="AX249" s="13" t="s">
        <v>76</v>
      </c>
      <c r="AY249" s="211" t="s">
        <v>166</v>
      </c>
    </row>
    <row r="250" spans="2:51" s="13" customFormat="1" ht="11.25">
      <c r="B250" s="200"/>
      <c r="C250" s="201"/>
      <c r="D250" s="202" t="s">
        <v>178</v>
      </c>
      <c r="E250" s="203" t="s">
        <v>1</v>
      </c>
      <c r="F250" s="204" t="s">
        <v>1979</v>
      </c>
      <c r="G250" s="201"/>
      <c r="H250" s="205">
        <v>84.24</v>
      </c>
      <c r="I250" s="206"/>
      <c r="J250" s="201"/>
      <c r="K250" s="201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178</v>
      </c>
      <c r="AU250" s="211" t="s">
        <v>85</v>
      </c>
      <c r="AV250" s="13" t="s">
        <v>85</v>
      </c>
      <c r="AW250" s="13" t="s">
        <v>32</v>
      </c>
      <c r="AX250" s="13" t="s">
        <v>76</v>
      </c>
      <c r="AY250" s="211" t="s">
        <v>166</v>
      </c>
    </row>
    <row r="251" spans="2:51" s="13" customFormat="1" ht="11.25">
      <c r="B251" s="200"/>
      <c r="C251" s="201"/>
      <c r="D251" s="202" t="s">
        <v>178</v>
      </c>
      <c r="E251" s="203" t="s">
        <v>1</v>
      </c>
      <c r="F251" s="204" t="s">
        <v>1980</v>
      </c>
      <c r="G251" s="201"/>
      <c r="H251" s="205">
        <v>7.424</v>
      </c>
      <c r="I251" s="206"/>
      <c r="J251" s="201"/>
      <c r="K251" s="201"/>
      <c r="L251" s="207"/>
      <c r="M251" s="208"/>
      <c r="N251" s="209"/>
      <c r="O251" s="209"/>
      <c r="P251" s="209"/>
      <c r="Q251" s="209"/>
      <c r="R251" s="209"/>
      <c r="S251" s="209"/>
      <c r="T251" s="210"/>
      <c r="AT251" s="211" t="s">
        <v>178</v>
      </c>
      <c r="AU251" s="211" t="s">
        <v>85</v>
      </c>
      <c r="AV251" s="13" t="s">
        <v>85</v>
      </c>
      <c r="AW251" s="13" t="s">
        <v>32</v>
      </c>
      <c r="AX251" s="13" t="s">
        <v>76</v>
      </c>
      <c r="AY251" s="211" t="s">
        <v>166</v>
      </c>
    </row>
    <row r="252" spans="2:51" s="13" customFormat="1" ht="11.25">
      <c r="B252" s="200"/>
      <c r="C252" s="201"/>
      <c r="D252" s="202" t="s">
        <v>178</v>
      </c>
      <c r="E252" s="203" t="s">
        <v>1</v>
      </c>
      <c r="F252" s="204" t="s">
        <v>1981</v>
      </c>
      <c r="G252" s="201"/>
      <c r="H252" s="205">
        <v>25.2</v>
      </c>
      <c r="I252" s="206"/>
      <c r="J252" s="201"/>
      <c r="K252" s="201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178</v>
      </c>
      <c r="AU252" s="211" t="s">
        <v>85</v>
      </c>
      <c r="AV252" s="13" t="s">
        <v>85</v>
      </c>
      <c r="AW252" s="13" t="s">
        <v>32</v>
      </c>
      <c r="AX252" s="13" t="s">
        <v>76</v>
      </c>
      <c r="AY252" s="211" t="s">
        <v>166</v>
      </c>
    </row>
    <row r="253" spans="1:65" s="2" customFormat="1" ht="44.25" customHeight="1">
      <c r="A253" s="32"/>
      <c r="B253" s="33"/>
      <c r="C253" s="187" t="s">
        <v>600</v>
      </c>
      <c r="D253" s="187" t="s">
        <v>167</v>
      </c>
      <c r="E253" s="188" t="s">
        <v>1982</v>
      </c>
      <c r="F253" s="189" t="s">
        <v>1983</v>
      </c>
      <c r="G253" s="190" t="s">
        <v>362</v>
      </c>
      <c r="H253" s="191">
        <v>1</v>
      </c>
      <c r="I253" s="192"/>
      <c r="J253" s="193">
        <f>ROUND(I253*H253,2)</f>
        <v>0</v>
      </c>
      <c r="K253" s="189" t="s">
        <v>1</v>
      </c>
      <c r="L253" s="37"/>
      <c r="M253" s="214" t="s">
        <v>1</v>
      </c>
      <c r="N253" s="215" t="s">
        <v>41</v>
      </c>
      <c r="O253" s="216"/>
      <c r="P253" s="217">
        <f>O253*H253</f>
        <v>0</v>
      </c>
      <c r="Q253" s="217">
        <v>0</v>
      </c>
      <c r="R253" s="217">
        <f>Q253*H253</f>
        <v>0</v>
      </c>
      <c r="S253" s="217">
        <v>0</v>
      </c>
      <c r="T253" s="218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98" t="s">
        <v>183</v>
      </c>
      <c r="AT253" s="198" t="s">
        <v>167</v>
      </c>
      <c r="AU253" s="198" t="s">
        <v>85</v>
      </c>
      <c r="AY253" s="15" t="s">
        <v>166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5" t="s">
        <v>83</v>
      </c>
      <c r="BK253" s="199">
        <f>ROUND(I253*H253,2)</f>
        <v>0</v>
      </c>
      <c r="BL253" s="15" t="s">
        <v>183</v>
      </c>
      <c r="BM253" s="198" t="s">
        <v>1984</v>
      </c>
    </row>
    <row r="254" spans="1:31" s="2" customFormat="1" ht="6.95" customHeight="1">
      <c r="A254" s="32"/>
      <c r="B254" s="52"/>
      <c r="C254" s="53"/>
      <c r="D254" s="53"/>
      <c r="E254" s="53"/>
      <c r="F254" s="53"/>
      <c r="G254" s="53"/>
      <c r="H254" s="53"/>
      <c r="I254" s="53"/>
      <c r="J254" s="53"/>
      <c r="K254" s="53"/>
      <c r="L254" s="37"/>
      <c r="M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</row>
  </sheetData>
  <sheetProtection algorithmName="SHA-512" hashValue="l7pOONIK+FPAGK2rdYMApgLcdfcnGOqu43H7I5BucJgVNVSgOjK0YFuB5Ue/UEyxGzbsINjecTTYFHN8mbfJkQ==" saltValue="tvFn9hBprp4Lnfcw6CgiVoBIJbt80ocRaz8dHxTIEyhuS/6ugx91+hSl4/HmwayYCo4RVOsh7bOZLmEk1vmavA==" spinCount="100000" sheet="1" objects="1" scenarios="1" formatColumns="0" formatRows="0" autoFilter="0"/>
  <autoFilter ref="C127:K253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5" t="s">
        <v>106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85</v>
      </c>
    </row>
    <row r="4" spans="2:46" s="1" customFormat="1" ht="24.95" customHeight="1">
      <c r="B4" s="18"/>
      <c r="D4" s="115" t="s">
        <v>137</v>
      </c>
      <c r="L4" s="18"/>
      <c r="M4" s="116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17" t="s">
        <v>16</v>
      </c>
      <c r="L6" s="18"/>
    </row>
    <row r="7" spans="2:12" s="1" customFormat="1" ht="16.5" customHeight="1">
      <c r="B7" s="18"/>
      <c r="E7" s="277" t="str">
        <f>'Rekapitulace stavby'!K6</f>
        <v>Dům s pečovatelskou službou Hranice</v>
      </c>
      <c r="F7" s="278"/>
      <c r="G7" s="278"/>
      <c r="H7" s="278"/>
      <c r="L7" s="18"/>
    </row>
    <row r="8" spans="2:12" s="1" customFormat="1" ht="12" customHeight="1">
      <c r="B8" s="18"/>
      <c r="D8" s="117" t="s">
        <v>138</v>
      </c>
      <c r="L8" s="18"/>
    </row>
    <row r="9" spans="1:31" s="2" customFormat="1" ht="16.5" customHeight="1">
      <c r="A9" s="32"/>
      <c r="B9" s="37"/>
      <c r="C9" s="32"/>
      <c r="D9" s="32"/>
      <c r="E9" s="277" t="s">
        <v>244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117" t="s">
        <v>245</v>
      </c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7"/>
      <c r="C11" s="32"/>
      <c r="D11" s="32"/>
      <c r="E11" s="279" t="s">
        <v>1985</v>
      </c>
      <c r="F11" s="280"/>
      <c r="G11" s="280"/>
      <c r="H11" s="280"/>
      <c r="I11" s="32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7"/>
      <c r="C12" s="32"/>
      <c r="D12" s="32"/>
      <c r="E12" s="32"/>
      <c r="F12" s="32"/>
      <c r="G12" s="32"/>
      <c r="H12" s="32"/>
      <c r="I12" s="32"/>
      <c r="J12" s="32"/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7"/>
      <c r="C13" s="32"/>
      <c r="D13" s="117" t="s">
        <v>18</v>
      </c>
      <c r="E13" s="32"/>
      <c r="F13" s="108" t="s">
        <v>1</v>
      </c>
      <c r="G13" s="32"/>
      <c r="H13" s="32"/>
      <c r="I13" s="117" t="s">
        <v>19</v>
      </c>
      <c r="J13" s="108" t="s">
        <v>1</v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7" t="s">
        <v>20</v>
      </c>
      <c r="E14" s="32"/>
      <c r="F14" s="108" t="s">
        <v>21</v>
      </c>
      <c r="G14" s="32"/>
      <c r="H14" s="32"/>
      <c r="I14" s="117" t="s">
        <v>22</v>
      </c>
      <c r="J14" s="118" t="str">
        <f>'Rekapitulace stavby'!AN8</f>
        <v>12. 3. 2021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7"/>
      <c r="C15" s="32"/>
      <c r="D15" s="32"/>
      <c r="E15" s="32"/>
      <c r="F15" s="32"/>
      <c r="G15" s="32"/>
      <c r="H15" s="32"/>
      <c r="I15" s="32"/>
      <c r="J15" s="32"/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7"/>
      <c r="C16" s="32"/>
      <c r="D16" s="117" t="s">
        <v>24</v>
      </c>
      <c r="E16" s="32"/>
      <c r="F16" s="32"/>
      <c r="G16" s="32"/>
      <c r="H16" s="32"/>
      <c r="I16" s="117" t="s">
        <v>25</v>
      </c>
      <c r="J16" s="108" t="s">
        <v>1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7"/>
      <c r="C17" s="32"/>
      <c r="D17" s="32"/>
      <c r="E17" s="108" t="s">
        <v>26</v>
      </c>
      <c r="F17" s="32"/>
      <c r="G17" s="32"/>
      <c r="H17" s="32"/>
      <c r="I17" s="117" t="s">
        <v>27</v>
      </c>
      <c r="J17" s="108" t="s">
        <v>1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7"/>
      <c r="C19" s="32"/>
      <c r="D19" s="117" t="s">
        <v>28</v>
      </c>
      <c r="E19" s="32"/>
      <c r="F19" s="32"/>
      <c r="G19" s="32"/>
      <c r="H19" s="32"/>
      <c r="I19" s="117" t="s">
        <v>25</v>
      </c>
      <c r="J19" s="28" t="str">
        <f>'Rekapitulace stavby'!AN13</f>
        <v>Vyplň údaj</v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7"/>
      <c r="C20" s="32"/>
      <c r="D20" s="32"/>
      <c r="E20" s="281" t="str">
        <f>'Rekapitulace stavby'!E14</f>
        <v>Vyplň údaj</v>
      </c>
      <c r="F20" s="282"/>
      <c r="G20" s="282"/>
      <c r="H20" s="282"/>
      <c r="I20" s="117" t="s">
        <v>27</v>
      </c>
      <c r="J20" s="28" t="str">
        <f>'Rekapitulace stavby'!AN14</f>
        <v>Vyplň údaj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7"/>
      <c r="C22" s="32"/>
      <c r="D22" s="117" t="s">
        <v>30</v>
      </c>
      <c r="E22" s="32"/>
      <c r="F22" s="32"/>
      <c r="G22" s="32"/>
      <c r="H22" s="32"/>
      <c r="I22" s="117" t="s">
        <v>25</v>
      </c>
      <c r="J22" s="108" t="s">
        <v>1</v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7"/>
      <c r="C23" s="32"/>
      <c r="D23" s="32"/>
      <c r="E23" s="108" t="s">
        <v>31</v>
      </c>
      <c r="F23" s="32"/>
      <c r="G23" s="32"/>
      <c r="H23" s="32"/>
      <c r="I23" s="117" t="s">
        <v>27</v>
      </c>
      <c r="J23" s="108" t="s">
        <v>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7"/>
      <c r="C25" s="32"/>
      <c r="D25" s="117" t="s">
        <v>33</v>
      </c>
      <c r="E25" s="32"/>
      <c r="F25" s="32"/>
      <c r="G25" s="32"/>
      <c r="H25" s="32"/>
      <c r="I25" s="117" t="s">
        <v>25</v>
      </c>
      <c r="J25" s="108" t="s">
        <v>1</v>
      </c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7"/>
      <c r="C26" s="32"/>
      <c r="D26" s="32"/>
      <c r="E26" s="108" t="s">
        <v>34</v>
      </c>
      <c r="F26" s="32"/>
      <c r="G26" s="32"/>
      <c r="H26" s="32"/>
      <c r="I26" s="117" t="s">
        <v>27</v>
      </c>
      <c r="J26" s="108" t="s">
        <v>1</v>
      </c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7"/>
      <c r="C28" s="32"/>
      <c r="D28" s="117" t="s">
        <v>35</v>
      </c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19"/>
      <c r="B29" s="120"/>
      <c r="C29" s="119"/>
      <c r="D29" s="119"/>
      <c r="E29" s="283" t="s">
        <v>1</v>
      </c>
      <c r="F29" s="283"/>
      <c r="G29" s="283"/>
      <c r="H29" s="283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2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3" t="s">
        <v>36</v>
      </c>
      <c r="E32" s="32"/>
      <c r="F32" s="32"/>
      <c r="G32" s="32"/>
      <c r="H32" s="32"/>
      <c r="I32" s="32"/>
      <c r="J32" s="124">
        <f>ROUND(J133,2)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2"/>
      <c r="J33" s="122"/>
      <c r="K33" s="12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5" t="s">
        <v>38</v>
      </c>
      <c r="G34" s="32"/>
      <c r="H34" s="32"/>
      <c r="I34" s="125" t="s">
        <v>37</v>
      </c>
      <c r="J34" s="125" t="s">
        <v>39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6" t="s">
        <v>40</v>
      </c>
      <c r="E35" s="117" t="s">
        <v>41</v>
      </c>
      <c r="F35" s="127">
        <f>ROUND((SUM(BE133:BE253)),2)</f>
        <v>0</v>
      </c>
      <c r="G35" s="32"/>
      <c r="H35" s="32"/>
      <c r="I35" s="128">
        <v>0.21</v>
      </c>
      <c r="J35" s="127">
        <f>ROUND(((SUM(BE133:BE253))*I35),2)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7" t="s">
        <v>42</v>
      </c>
      <c r="F36" s="127">
        <f>ROUND((SUM(BF133:BF253)),2)</f>
        <v>0</v>
      </c>
      <c r="G36" s="32"/>
      <c r="H36" s="32"/>
      <c r="I36" s="128">
        <v>0.15</v>
      </c>
      <c r="J36" s="127">
        <f>ROUND(((SUM(BF133:BF253))*I36),2)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7" t="s">
        <v>43</v>
      </c>
      <c r="F37" s="127">
        <f>ROUND((SUM(BG133:BG253)),2)</f>
        <v>0</v>
      </c>
      <c r="G37" s="32"/>
      <c r="H37" s="32"/>
      <c r="I37" s="128">
        <v>0.21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7" t="s">
        <v>44</v>
      </c>
      <c r="F38" s="127">
        <f>ROUND((SUM(BH133:BH253)),2)</f>
        <v>0</v>
      </c>
      <c r="G38" s="32"/>
      <c r="H38" s="32"/>
      <c r="I38" s="128">
        <v>0.15</v>
      </c>
      <c r="J38" s="127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7" t="s">
        <v>45</v>
      </c>
      <c r="F39" s="127">
        <f>ROUND((SUM(BI133:BI253)),2)</f>
        <v>0</v>
      </c>
      <c r="G39" s="32"/>
      <c r="H39" s="32"/>
      <c r="I39" s="128">
        <v>0</v>
      </c>
      <c r="J39" s="127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9"/>
      <c r="D41" s="130" t="s">
        <v>46</v>
      </c>
      <c r="E41" s="131"/>
      <c r="F41" s="131"/>
      <c r="G41" s="132" t="s">
        <v>47</v>
      </c>
      <c r="H41" s="133" t="s">
        <v>48</v>
      </c>
      <c r="I41" s="131"/>
      <c r="J41" s="134">
        <f>SUM(J32:J39)</f>
        <v>0</v>
      </c>
      <c r="K41" s="135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36" t="s">
        <v>49</v>
      </c>
      <c r="E50" s="137"/>
      <c r="F50" s="137"/>
      <c r="G50" s="136" t="s">
        <v>50</v>
      </c>
      <c r="H50" s="137"/>
      <c r="I50" s="137"/>
      <c r="J50" s="137"/>
      <c r="K50" s="137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38" t="s">
        <v>51</v>
      </c>
      <c r="E61" s="139"/>
      <c r="F61" s="140" t="s">
        <v>52</v>
      </c>
      <c r="G61" s="138" t="s">
        <v>51</v>
      </c>
      <c r="H61" s="139"/>
      <c r="I61" s="139"/>
      <c r="J61" s="141" t="s">
        <v>52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6" t="s">
        <v>53</v>
      </c>
      <c r="E65" s="142"/>
      <c r="F65" s="142"/>
      <c r="G65" s="136" t="s">
        <v>54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38" t="s">
        <v>51</v>
      </c>
      <c r="E76" s="139"/>
      <c r="F76" s="140" t="s">
        <v>52</v>
      </c>
      <c r="G76" s="138" t="s">
        <v>51</v>
      </c>
      <c r="H76" s="139"/>
      <c r="I76" s="139"/>
      <c r="J76" s="141" t="s">
        <v>52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4" t="str">
        <f>E7</f>
        <v>Dům s pečovatelskou službou Hranice</v>
      </c>
      <c r="F85" s="285"/>
      <c r="G85" s="285"/>
      <c r="H85" s="285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19"/>
      <c r="C86" s="27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2"/>
      <c r="B87" s="33"/>
      <c r="C87" s="34"/>
      <c r="D87" s="34"/>
      <c r="E87" s="284" t="s">
        <v>244</v>
      </c>
      <c r="F87" s="286"/>
      <c r="G87" s="286"/>
      <c r="H87" s="286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245</v>
      </c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237" t="str">
        <f>E11</f>
        <v>150 - SO 01 - Stávající budova - fasáda</v>
      </c>
      <c r="F89" s="286"/>
      <c r="G89" s="286"/>
      <c r="H89" s="286"/>
      <c r="I89" s="34"/>
      <c r="J89" s="34"/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4"/>
      <c r="E91" s="34"/>
      <c r="F91" s="25" t="str">
        <f>F14</f>
        <v>Hranice u Aše</v>
      </c>
      <c r="G91" s="34"/>
      <c r="H91" s="34"/>
      <c r="I91" s="27" t="s">
        <v>22</v>
      </c>
      <c r="J91" s="64" t="str">
        <f>IF(J14="","",J14)</f>
        <v>12. 3. 2021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4"/>
      <c r="E93" s="34"/>
      <c r="F93" s="25" t="str">
        <f>E17</f>
        <v>Město Hranice</v>
      </c>
      <c r="G93" s="34"/>
      <c r="H93" s="34"/>
      <c r="I93" s="27" t="s">
        <v>30</v>
      </c>
      <c r="J93" s="30" t="str">
        <f>E23</f>
        <v>ing.Kostner Petr</v>
      </c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4"/>
      <c r="E94" s="34"/>
      <c r="F94" s="25" t="str">
        <f>IF(E20="","",E20)</f>
        <v>Vyplň údaj</v>
      </c>
      <c r="G94" s="34"/>
      <c r="H94" s="34"/>
      <c r="I94" s="27" t="s">
        <v>33</v>
      </c>
      <c r="J94" s="30" t="str">
        <f>E26</f>
        <v>Milan Hájek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47" t="s">
        <v>141</v>
      </c>
      <c r="D96" s="148"/>
      <c r="E96" s="148"/>
      <c r="F96" s="148"/>
      <c r="G96" s="148"/>
      <c r="H96" s="148"/>
      <c r="I96" s="148"/>
      <c r="J96" s="149" t="s">
        <v>142</v>
      </c>
      <c r="K96" s="148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49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50" t="s">
        <v>143</v>
      </c>
      <c r="D98" s="34"/>
      <c r="E98" s="34"/>
      <c r="F98" s="34"/>
      <c r="G98" s="34"/>
      <c r="H98" s="34"/>
      <c r="I98" s="34"/>
      <c r="J98" s="82">
        <f>J133</f>
        <v>0</v>
      </c>
      <c r="K98" s="34"/>
      <c r="L98" s="49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5" t="s">
        <v>144</v>
      </c>
    </row>
    <row r="99" spans="2:12" s="9" customFormat="1" ht="24.95" customHeight="1">
      <c r="B99" s="151"/>
      <c r="C99" s="152"/>
      <c r="D99" s="153" t="s">
        <v>247</v>
      </c>
      <c r="E99" s="154"/>
      <c r="F99" s="154"/>
      <c r="G99" s="154"/>
      <c r="H99" s="154"/>
      <c r="I99" s="154"/>
      <c r="J99" s="155">
        <f>J134</f>
        <v>0</v>
      </c>
      <c r="K99" s="152"/>
      <c r="L99" s="156"/>
    </row>
    <row r="100" spans="2:12" s="10" customFormat="1" ht="19.9" customHeight="1">
      <c r="B100" s="157"/>
      <c r="C100" s="102"/>
      <c r="D100" s="158" t="s">
        <v>248</v>
      </c>
      <c r="E100" s="159"/>
      <c r="F100" s="159"/>
      <c r="G100" s="159"/>
      <c r="H100" s="159"/>
      <c r="I100" s="159"/>
      <c r="J100" s="160">
        <f>J135</f>
        <v>0</v>
      </c>
      <c r="K100" s="102"/>
      <c r="L100" s="161"/>
    </row>
    <row r="101" spans="2:12" s="10" customFormat="1" ht="19.9" customHeight="1">
      <c r="B101" s="157"/>
      <c r="C101" s="102"/>
      <c r="D101" s="158" t="s">
        <v>249</v>
      </c>
      <c r="E101" s="159"/>
      <c r="F101" s="159"/>
      <c r="G101" s="159"/>
      <c r="H101" s="159"/>
      <c r="I101" s="159"/>
      <c r="J101" s="160">
        <f>J145</f>
        <v>0</v>
      </c>
      <c r="K101" s="102"/>
      <c r="L101" s="161"/>
    </row>
    <row r="102" spans="2:12" s="10" customFormat="1" ht="19.9" customHeight="1">
      <c r="B102" s="157"/>
      <c r="C102" s="102"/>
      <c r="D102" s="158" t="s">
        <v>252</v>
      </c>
      <c r="E102" s="159"/>
      <c r="F102" s="159"/>
      <c r="G102" s="159"/>
      <c r="H102" s="159"/>
      <c r="I102" s="159"/>
      <c r="J102" s="160">
        <f>J154</f>
        <v>0</v>
      </c>
      <c r="K102" s="102"/>
      <c r="L102" s="161"/>
    </row>
    <row r="103" spans="2:12" s="10" customFormat="1" ht="19.9" customHeight="1">
      <c r="B103" s="157"/>
      <c r="C103" s="102"/>
      <c r="D103" s="158" t="s">
        <v>1986</v>
      </c>
      <c r="E103" s="159"/>
      <c r="F103" s="159"/>
      <c r="G103" s="159"/>
      <c r="H103" s="159"/>
      <c r="I103" s="159"/>
      <c r="J103" s="160">
        <f>J169</f>
        <v>0</v>
      </c>
      <c r="K103" s="102"/>
      <c r="L103" s="161"/>
    </row>
    <row r="104" spans="2:12" s="10" customFormat="1" ht="19.9" customHeight="1">
      <c r="B104" s="157"/>
      <c r="C104" s="102"/>
      <c r="D104" s="158" t="s">
        <v>253</v>
      </c>
      <c r="E104" s="159"/>
      <c r="F104" s="159"/>
      <c r="G104" s="159"/>
      <c r="H104" s="159"/>
      <c r="I104" s="159"/>
      <c r="J104" s="160">
        <f>J173</f>
        <v>0</v>
      </c>
      <c r="K104" s="102"/>
      <c r="L104" s="161"/>
    </row>
    <row r="105" spans="2:12" s="10" customFormat="1" ht="19.9" customHeight="1">
      <c r="B105" s="157"/>
      <c r="C105" s="102"/>
      <c r="D105" s="158" t="s">
        <v>254</v>
      </c>
      <c r="E105" s="159"/>
      <c r="F105" s="159"/>
      <c r="G105" s="159"/>
      <c r="H105" s="159"/>
      <c r="I105" s="159"/>
      <c r="J105" s="160">
        <f>J205</f>
        <v>0</v>
      </c>
      <c r="K105" s="102"/>
      <c r="L105" s="161"/>
    </row>
    <row r="106" spans="2:12" s="10" customFormat="1" ht="19.9" customHeight="1">
      <c r="B106" s="157"/>
      <c r="C106" s="102"/>
      <c r="D106" s="158" t="s">
        <v>255</v>
      </c>
      <c r="E106" s="159"/>
      <c r="F106" s="159"/>
      <c r="G106" s="159"/>
      <c r="H106" s="159"/>
      <c r="I106" s="159"/>
      <c r="J106" s="160">
        <f>J210</f>
        <v>0</v>
      </c>
      <c r="K106" s="102"/>
      <c r="L106" s="161"/>
    </row>
    <row r="107" spans="2:12" s="9" customFormat="1" ht="24.95" customHeight="1">
      <c r="B107" s="151"/>
      <c r="C107" s="152"/>
      <c r="D107" s="153" t="s">
        <v>256</v>
      </c>
      <c r="E107" s="154"/>
      <c r="F107" s="154"/>
      <c r="G107" s="154"/>
      <c r="H107" s="154"/>
      <c r="I107" s="154"/>
      <c r="J107" s="155">
        <f>J212</f>
        <v>0</v>
      </c>
      <c r="K107" s="152"/>
      <c r="L107" s="156"/>
    </row>
    <row r="108" spans="2:12" s="10" customFormat="1" ht="19.9" customHeight="1">
      <c r="B108" s="157"/>
      <c r="C108" s="102"/>
      <c r="D108" s="158" t="s">
        <v>257</v>
      </c>
      <c r="E108" s="159"/>
      <c r="F108" s="159"/>
      <c r="G108" s="159"/>
      <c r="H108" s="159"/>
      <c r="I108" s="159"/>
      <c r="J108" s="160">
        <f>J213</f>
        <v>0</v>
      </c>
      <c r="K108" s="102"/>
      <c r="L108" s="161"/>
    </row>
    <row r="109" spans="2:12" s="10" customFormat="1" ht="19.9" customHeight="1">
      <c r="B109" s="157"/>
      <c r="C109" s="102"/>
      <c r="D109" s="158" t="s">
        <v>258</v>
      </c>
      <c r="E109" s="159"/>
      <c r="F109" s="159"/>
      <c r="G109" s="159"/>
      <c r="H109" s="159"/>
      <c r="I109" s="159"/>
      <c r="J109" s="160">
        <f>J233</f>
        <v>0</v>
      </c>
      <c r="K109" s="102"/>
      <c r="L109" s="161"/>
    </row>
    <row r="110" spans="2:12" s="10" customFormat="1" ht="19.9" customHeight="1">
      <c r="B110" s="157"/>
      <c r="C110" s="102"/>
      <c r="D110" s="158" t="s">
        <v>1751</v>
      </c>
      <c r="E110" s="159"/>
      <c r="F110" s="159"/>
      <c r="G110" s="159"/>
      <c r="H110" s="159"/>
      <c r="I110" s="159"/>
      <c r="J110" s="160">
        <f>J239</f>
        <v>0</v>
      </c>
      <c r="K110" s="102"/>
      <c r="L110" s="161"/>
    </row>
    <row r="111" spans="2:12" s="10" customFormat="1" ht="19.9" customHeight="1">
      <c r="B111" s="157"/>
      <c r="C111" s="102"/>
      <c r="D111" s="158" t="s">
        <v>1753</v>
      </c>
      <c r="E111" s="159"/>
      <c r="F111" s="159"/>
      <c r="G111" s="159"/>
      <c r="H111" s="159"/>
      <c r="I111" s="159"/>
      <c r="J111" s="160">
        <f>J250</f>
        <v>0</v>
      </c>
      <c r="K111" s="102"/>
      <c r="L111" s="161"/>
    </row>
    <row r="112" spans="1:31" s="2" customFormat="1" ht="21.75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7" spans="1:31" s="2" customFormat="1" ht="6.95" customHeight="1">
      <c r="A117" s="32"/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4.95" customHeight="1">
      <c r="A118" s="32"/>
      <c r="B118" s="33"/>
      <c r="C118" s="21" t="s">
        <v>150</v>
      </c>
      <c r="D118" s="34"/>
      <c r="E118" s="34"/>
      <c r="F118" s="34"/>
      <c r="G118" s="34"/>
      <c r="H118" s="34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16</v>
      </c>
      <c r="D120" s="34"/>
      <c r="E120" s="34"/>
      <c r="F120" s="34"/>
      <c r="G120" s="34"/>
      <c r="H120" s="34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4"/>
      <c r="D121" s="34"/>
      <c r="E121" s="284" t="str">
        <f>E7</f>
        <v>Dům s pečovatelskou službou Hranice</v>
      </c>
      <c r="F121" s="285"/>
      <c r="G121" s="285"/>
      <c r="H121" s="285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2:12" s="1" customFormat="1" ht="12" customHeight="1">
      <c r="B122" s="19"/>
      <c r="C122" s="27" t="s">
        <v>138</v>
      </c>
      <c r="D122" s="20"/>
      <c r="E122" s="20"/>
      <c r="F122" s="20"/>
      <c r="G122" s="20"/>
      <c r="H122" s="20"/>
      <c r="I122" s="20"/>
      <c r="J122" s="20"/>
      <c r="K122" s="20"/>
      <c r="L122" s="18"/>
    </row>
    <row r="123" spans="1:31" s="2" customFormat="1" ht="16.5" customHeight="1">
      <c r="A123" s="32"/>
      <c r="B123" s="33"/>
      <c r="C123" s="34"/>
      <c r="D123" s="34"/>
      <c r="E123" s="284" t="s">
        <v>244</v>
      </c>
      <c r="F123" s="286"/>
      <c r="G123" s="286"/>
      <c r="H123" s="286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245</v>
      </c>
      <c r="D124" s="34"/>
      <c r="E124" s="34"/>
      <c r="F124" s="34"/>
      <c r="G124" s="34"/>
      <c r="H124" s="34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4"/>
      <c r="D125" s="34"/>
      <c r="E125" s="237" t="str">
        <f>E11</f>
        <v>150 - SO 01 - Stávající budova - fasáda</v>
      </c>
      <c r="F125" s="286"/>
      <c r="G125" s="286"/>
      <c r="H125" s="286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20</v>
      </c>
      <c r="D127" s="34"/>
      <c r="E127" s="34"/>
      <c r="F127" s="25" t="str">
        <f>F14</f>
        <v>Hranice u Aše</v>
      </c>
      <c r="G127" s="34"/>
      <c r="H127" s="34"/>
      <c r="I127" s="27" t="s">
        <v>22</v>
      </c>
      <c r="J127" s="64" t="str">
        <f>IF(J14="","",J14)</f>
        <v>12. 3. 2021</v>
      </c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5.2" customHeight="1">
      <c r="A129" s="32"/>
      <c r="B129" s="33"/>
      <c r="C129" s="27" t="s">
        <v>24</v>
      </c>
      <c r="D129" s="34"/>
      <c r="E129" s="34"/>
      <c r="F129" s="25" t="str">
        <f>E17</f>
        <v>Město Hranice</v>
      </c>
      <c r="G129" s="34"/>
      <c r="H129" s="34"/>
      <c r="I129" s="27" t="s">
        <v>30</v>
      </c>
      <c r="J129" s="30" t="str">
        <f>E23</f>
        <v>ing.Kostner Petr</v>
      </c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5.2" customHeight="1">
      <c r="A130" s="32"/>
      <c r="B130" s="33"/>
      <c r="C130" s="27" t="s">
        <v>28</v>
      </c>
      <c r="D130" s="34"/>
      <c r="E130" s="34"/>
      <c r="F130" s="25" t="str">
        <f>IF(E20="","",E20)</f>
        <v>Vyplň údaj</v>
      </c>
      <c r="G130" s="34"/>
      <c r="H130" s="34"/>
      <c r="I130" s="27" t="s">
        <v>33</v>
      </c>
      <c r="J130" s="30" t="str">
        <f>E26</f>
        <v>Milan Hájek</v>
      </c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0.35" customHeight="1">
      <c r="A131" s="32"/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11" customFormat="1" ht="29.25" customHeight="1">
      <c r="A132" s="162"/>
      <c r="B132" s="163"/>
      <c r="C132" s="164" t="s">
        <v>151</v>
      </c>
      <c r="D132" s="165" t="s">
        <v>61</v>
      </c>
      <c r="E132" s="165" t="s">
        <v>57</v>
      </c>
      <c r="F132" s="165" t="s">
        <v>58</v>
      </c>
      <c r="G132" s="165" t="s">
        <v>152</v>
      </c>
      <c r="H132" s="165" t="s">
        <v>153</v>
      </c>
      <c r="I132" s="165" t="s">
        <v>154</v>
      </c>
      <c r="J132" s="165" t="s">
        <v>142</v>
      </c>
      <c r="K132" s="166" t="s">
        <v>155</v>
      </c>
      <c r="L132" s="167"/>
      <c r="M132" s="73" t="s">
        <v>1</v>
      </c>
      <c r="N132" s="74" t="s">
        <v>40</v>
      </c>
      <c r="O132" s="74" t="s">
        <v>156</v>
      </c>
      <c r="P132" s="74" t="s">
        <v>157</v>
      </c>
      <c r="Q132" s="74" t="s">
        <v>158</v>
      </c>
      <c r="R132" s="74" t="s">
        <v>159</v>
      </c>
      <c r="S132" s="74" t="s">
        <v>160</v>
      </c>
      <c r="T132" s="75" t="s">
        <v>161</v>
      </c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</row>
    <row r="133" spans="1:63" s="2" customFormat="1" ht="22.9" customHeight="1">
      <c r="A133" s="32"/>
      <c r="B133" s="33"/>
      <c r="C133" s="80" t="s">
        <v>162</v>
      </c>
      <c r="D133" s="34"/>
      <c r="E133" s="34"/>
      <c r="F133" s="34"/>
      <c r="G133" s="34"/>
      <c r="H133" s="34"/>
      <c r="I133" s="34"/>
      <c r="J133" s="168">
        <f>BK133</f>
        <v>0</v>
      </c>
      <c r="K133" s="34"/>
      <c r="L133" s="37"/>
      <c r="M133" s="76"/>
      <c r="N133" s="169"/>
      <c r="O133" s="77"/>
      <c r="P133" s="170">
        <f>P134+P212</f>
        <v>0</v>
      </c>
      <c r="Q133" s="77"/>
      <c r="R133" s="170">
        <f>R134+R212</f>
        <v>28.785201040000004</v>
      </c>
      <c r="S133" s="77"/>
      <c r="T133" s="171">
        <f>T134+T212</f>
        <v>20.110916000000007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5" t="s">
        <v>75</v>
      </c>
      <c r="AU133" s="15" t="s">
        <v>144</v>
      </c>
      <c r="BK133" s="172">
        <f>BK134+BK212</f>
        <v>0</v>
      </c>
    </row>
    <row r="134" spans="2:63" s="12" customFormat="1" ht="25.9" customHeight="1">
      <c r="B134" s="173"/>
      <c r="C134" s="174"/>
      <c r="D134" s="175" t="s">
        <v>75</v>
      </c>
      <c r="E134" s="176" t="s">
        <v>268</v>
      </c>
      <c r="F134" s="176" t="s">
        <v>269</v>
      </c>
      <c r="G134" s="174"/>
      <c r="H134" s="174"/>
      <c r="I134" s="177"/>
      <c r="J134" s="178">
        <f>BK134</f>
        <v>0</v>
      </c>
      <c r="K134" s="174"/>
      <c r="L134" s="179"/>
      <c r="M134" s="180"/>
      <c r="N134" s="181"/>
      <c r="O134" s="181"/>
      <c r="P134" s="182">
        <f>P135+P145+P154+P169+P173+P205+P210</f>
        <v>0</v>
      </c>
      <c r="Q134" s="181"/>
      <c r="R134" s="182">
        <f>R135+R145+R154+R169+R173+R205+R210</f>
        <v>25.914949440000004</v>
      </c>
      <c r="S134" s="181"/>
      <c r="T134" s="183">
        <f>T135+T145+T154+T169+T173+T205+T210</f>
        <v>19.893720000000005</v>
      </c>
      <c r="AR134" s="184" t="s">
        <v>83</v>
      </c>
      <c r="AT134" s="185" t="s">
        <v>75</v>
      </c>
      <c r="AU134" s="185" t="s">
        <v>76</v>
      </c>
      <c r="AY134" s="184" t="s">
        <v>166</v>
      </c>
      <c r="BK134" s="186">
        <f>BK135+BK145+BK154+BK169+BK173+BK205+BK210</f>
        <v>0</v>
      </c>
    </row>
    <row r="135" spans="2:63" s="12" customFormat="1" ht="22.9" customHeight="1">
      <c r="B135" s="173"/>
      <c r="C135" s="174"/>
      <c r="D135" s="175" t="s">
        <v>75</v>
      </c>
      <c r="E135" s="212" t="s">
        <v>83</v>
      </c>
      <c r="F135" s="212" t="s">
        <v>270</v>
      </c>
      <c r="G135" s="174"/>
      <c r="H135" s="174"/>
      <c r="I135" s="177"/>
      <c r="J135" s="213">
        <f>BK135</f>
        <v>0</v>
      </c>
      <c r="K135" s="174"/>
      <c r="L135" s="179"/>
      <c r="M135" s="180"/>
      <c r="N135" s="181"/>
      <c r="O135" s="181"/>
      <c r="P135" s="182">
        <f>SUM(P136:P144)</f>
        <v>0</v>
      </c>
      <c r="Q135" s="181"/>
      <c r="R135" s="182">
        <f>SUM(R136:R144)</f>
        <v>0</v>
      </c>
      <c r="S135" s="181"/>
      <c r="T135" s="183">
        <f>SUM(T136:T144)</f>
        <v>0</v>
      </c>
      <c r="AR135" s="184" t="s">
        <v>83</v>
      </c>
      <c r="AT135" s="185" t="s">
        <v>75</v>
      </c>
      <c r="AU135" s="185" t="s">
        <v>83</v>
      </c>
      <c r="AY135" s="184" t="s">
        <v>166</v>
      </c>
      <c r="BK135" s="186">
        <f>SUM(BK136:BK144)</f>
        <v>0</v>
      </c>
    </row>
    <row r="136" spans="1:65" s="2" customFormat="1" ht="33" customHeight="1">
      <c r="A136" s="32"/>
      <c r="B136" s="33"/>
      <c r="C136" s="187" t="s">
        <v>83</v>
      </c>
      <c r="D136" s="187" t="s">
        <v>167</v>
      </c>
      <c r="E136" s="188" t="s">
        <v>1987</v>
      </c>
      <c r="F136" s="189" t="s">
        <v>1988</v>
      </c>
      <c r="G136" s="190" t="s">
        <v>273</v>
      </c>
      <c r="H136" s="191">
        <v>84.969</v>
      </c>
      <c r="I136" s="192"/>
      <c r="J136" s="193">
        <f>ROUND(I136*H136,2)</f>
        <v>0</v>
      </c>
      <c r="K136" s="189" t="s">
        <v>274</v>
      </c>
      <c r="L136" s="37"/>
      <c r="M136" s="194" t="s">
        <v>1</v>
      </c>
      <c r="N136" s="195" t="s">
        <v>41</v>
      </c>
      <c r="O136" s="69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8" t="s">
        <v>165</v>
      </c>
      <c r="AT136" s="198" t="s">
        <v>167</v>
      </c>
      <c r="AU136" s="198" t="s">
        <v>85</v>
      </c>
      <c r="AY136" s="15" t="s">
        <v>166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5" t="s">
        <v>83</v>
      </c>
      <c r="BK136" s="199">
        <f>ROUND(I136*H136,2)</f>
        <v>0</v>
      </c>
      <c r="BL136" s="15" t="s">
        <v>165</v>
      </c>
      <c r="BM136" s="198" t="s">
        <v>1989</v>
      </c>
    </row>
    <row r="137" spans="2:51" s="13" customFormat="1" ht="11.25">
      <c r="B137" s="200"/>
      <c r="C137" s="201"/>
      <c r="D137" s="202" t="s">
        <v>178</v>
      </c>
      <c r="E137" s="203" t="s">
        <v>1</v>
      </c>
      <c r="F137" s="204" t="s">
        <v>1990</v>
      </c>
      <c r="G137" s="201"/>
      <c r="H137" s="205">
        <v>84.969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178</v>
      </c>
      <c r="AU137" s="211" t="s">
        <v>85</v>
      </c>
      <c r="AV137" s="13" t="s">
        <v>85</v>
      </c>
      <c r="AW137" s="13" t="s">
        <v>32</v>
      </c>
      <c r="AX137" s="13" t="s">
        <v>83</v>
      </c>
      <c r="AY137" s="211" t="s">
        <v>166</v>
      </c>
    </row>
    <row r="138" spans="1:65" s="2" customFormat="1" ht="33" customHeight="1">
      <c r="A138" s="32"/>
      <c r="B138" s="33"/>
      <c r="C138" s="187" t="s">
        <v>85</v>
      </c>
      <c r="D138" s="187" t="s">
        <v>167</v>
      </c>
      <c r="E138" s="188" t="s">
        <v>283</v>
      </c>
      <c r="F138" s="189" t="s">
        <v>284</v>
      </c>
      <c r="G138" s="190" t="s">
        <v>273</v>
      </c>
      <c r="H138" s="191">
        <v>37.764</v>
      </c>
      <c r="I138" s="192"/>
      <c r="J138" s="193">
        <f>ROUND(I138*H138,2)</f>
        <v>0</v>
      </c>
      <c r="K138" s="189" t="s">
        <v>274</v>
      </c>
      <c r="L138" s="37"/>
      <c r="M138" s="194" t="s">
        <v>1</v>
      </c>
      <c r="N138" s="195" t="s">
        <v>41</v>
      </c>
      <c r="O138" s="69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98" t="s">
        <v>165</v>
      </c>
      <c r="AT138" s="198" t="s">
        <v>167</v>
      </c>
      <c r="AU138" s="198" t="s">
        <v>85</v>
      </c>
      <c r="AY138" s="15" t="s">
        <v>166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5" t="s">
        <v>83</v>
      </c>
      <c r="BK138" s="199">
        <f>ROUND(I138*H138,2)</f>
        <v>0</v>
      </c>
      <c r="BL138" s="15" t="s">
        <v>165</v>
      </c>
      <c r="BM138" s="198" t="s">
        <v>1991</v>
      </c>
    </row>
    <row r="139" spans="2:51" s="13" customFormat="1" ht="11.25">
      <c r="B139" s="200"/>
      <c r="C139" s="201"/>
      <c r="D139" s="202" t="s">
        <v>178</v>
      </c>
      <c r="E139" s="203" t="s">
        <v>1</v>
      </c>
      <c r="F139" s="204" t="s">
        <v>1992</v>
      </c>
      <c r="G139" s="201"/>
      <c r="H139" s="205">
        <v>37.764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178</v>
      </c>
      <c r="AU139" s="211" t="s">
        <v>85</v>
      </c>
      <c r="AV139" s="13" t="s">
        <v>85</v>
      </c>
      <c r="AW139" s="13" t="s">
        <v>32</v>
      </c>
      <c r="AX139" s="13" t="s">
        <v>83</v>
      </c>
      <c r="AY139" s="211" t="s">
        <v>166</v>
      </c>
    </row>
    <row r="140" spans="1:65" s="2" customFormat="1" ht="33" customHeight="1">
      <c r="A140" s="32"/>
      <c r="B140" s="33"/>
      <c r="C140" s="187" t="s">
        <v>125</v>
      </c>
      <c r="D140" s="187" t="s">
        <v>167</v>
      </c>
      <c r="E140" s="188" t="s">
        <v>286</v>
      </c>
      <c r="F140" s="189" t="s">
        <v>287</v>
      </c>
      <c r="G140" s="190" t="s">
        <v>288</v>
      </c>
      <c r="H140" s="191">
        <v>75.528</v>
      </c>
      <c r="I140" s="192"/>
      <c r="J140" s="193">
        <f>ROUND(I140*H140,2)</f>
        <v>0</v>
      </c>
      <c r="K140" s="189" t="s">
        <v>274</v>
      </c>
      <c r="L140" s="37"/>
      <c r="M140" s="194" t="s">
        <v>1</v>
      </c>
      <c r="N140" s="195" t="s">
        <v>41</v>
      </c>
      <c r="O140" s="69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98" t="s">
        <v>165</v>
      </c>
      <c r="AT140" s="198" t="s">
        <v>167</v>
      </c>
      <c r="AU140" s="198" t="s">
        <v>85</v>
      </c>
      <c r="AY140" s="15" t="s">
        <v>166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5" t="s">
        <v>83</v>
      </c>
      <c r="BK140" s="199">
        <f>ROUND(I140*H140,2)</f>
        <v>0</v>
      </c>
      <c r="BL140" s="15" t="s">
        <v>165</v>
      </c>
      <c r="BM140" s="198" t="s">
        <v>1993</v>
      </c>
    </row>
    <row r="141" spans="2:51" s="13" customFormat="1" ht="11.25">
      <c r="B141" s="200"/>
      <c r="C141" s="201"/>
      <c r="D141" s="202" t="s">
        <v>178</v>
      </c>
      <c r="E141" s="201"/>
      <c r="F141" s="204" t="s">
        <v>1994</v>
      </c>
      <c r="G141" s="201"/>
      <c r="H141" s="205">
        <v>75.528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178</v>
      </c>
      <c r="AU141" s="211" t="s">
        <v>85</v>
      </c>
      <c r="AV141" s="13" t="s">
        <v>85</v>
      </c>
      <c r="AW141" s="13" t="s">
        <v>4</v>
      </c>
      <c r="AX141" s="13" t="s">
        <v>83</v>
      </c>
      <c r="AY141" s="211" t="s">
        <v>166</v>
      </c>
    </row>
    <row r="142" spans="1:65" s="2" customFormat="1" ht="16.5" customHeight="1">
      <c r="A142" s="32"/>
      <c r="B142" s="33"/>
      <c r="C142" s="187" t="s">
        <v>165</v>
      </c>
      <c r="D142" s="187" t="s">
        <v>167</v>
      </c>
      <c r="E142" s="188" t="s">
        <v>291</v>
      </c>
      <c r="F142" s="189" t="s">
        <v>292</v>
      </c>
      <c r="G142" s="190" t="s">
        <v>273</v>
      </c>
      <c r="H142" s="191">
        <v>37.764</v>
      </c>
      <c r="I142" s="192"/>
      <c r="J142" s="193">
        <f>ROUND(I142*H142,2)</f>
        <v>0</v>
      </c>
      <c r="K142" s="189" t="s">
        <v>274</v>
      </c>
      <c r="L142" s="37"/>
      <c r="M142" s="194" t="s">
        <v>1</v>
      </c>
      <c r="N142" s="195" t="s">
        <v>41</v>
      </c>
      <c r="O142" s="69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98" t="s">
        <v>165</v>
      </c>
      <c r="AT142" s="198" t="s">
        <v>167</v>
      </c>
      <c r="AU142" s="198" t="s">
        <v>85</v>
      </c>
      <c r="AY142" s="15" t="s">
        <v>166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5" t="s">
        <v>83</v>
      </c>
      <c r="BK142" s="199">
        <f>ROUND(I142*H142,2)</f>
        <v>0</v>
      </c>
      <c r="BL142" s="15" t="s">
        <v>165</v>
      </c>
      <c r="BM142" s="198" t="s">
        <v>1995</v>
      </c>
    </row>
    <row r="143" spans="1:65" s="2" customFormat="1" ht="24.2" customHeight="1">
      <c r="A143" s="32"/>
      <c r="B143" s="33"/>
      <c r="C143" s="187" t="s">
        <v>192</v>
      </c>
      <c r="D143" s="187" t="s">
        <v>167</v>
      </c>
      <c r="E143" s="188" t="s">
        <v>1996</v>
      </c>
      <c r="F143" s="189" t="s">
        <v>1997</v>
      </c>
      <c r="G143" s="190" t="s">
        <v>273</v>
      </c>
      <c r="H143" s="191">
        <v>47.205</v>
      </c>
      <c r="I143" s="192"/>
      <c r="J143" s="193">
        <f>ROUND(I143*H143,2)</f>
        <v>0</v>
      </c>
      <c r="K143" s="189" t="s">
        <v>274</v>
      </c>
      <c r="L143" s="37"/>
      <c r="M143" s="194" t="s">
        <v>1</v>
      </c>
      <c r="N143" s="195" t="s">
        <v>41</v>
      </c>
      <c r="O143" s="69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98" t="s">
        <v>165</v>
      </c>
      <c r="AT143" s="198" t="s">
        <v>167</v>
      </c>
      <c r="AU143" s="198" t="s">
        <v>85</v>
      </c>
      <c r="AY143" s="15" t="s">
        <v>166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5" t="s">
        <v>83</v>
      </c>
      <c r="BK143" s="199">
        <f>ROUND(I143*H143,2)</f>
        <v>0</v>
      </c>
      <c r="BL143" s="15" t="s">
        <v>165</v>
      </c>
      <c r="BM143" s="198" t="s">
        <v>1998</v>
      </c>
    </row>
    <row r="144" spans="2:51" s="13" customFormat="1" ht="11.25">
      <c r="B144" s="200"/>
      <c r="C144" s="201"/>
      <c r="D144" s="202" t="s">
        <v>178</v>
      </c>
      <c r="E144" s="203" t="s">
        <v>1</v>
      </c>
      <c r="F144" s="204" t="s">
        <v>1999</v>
      </c>
      <c r="G144" s="201"/>
      <c r="H144" s="205">
        <v>47.205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178</v>
      </c>
      <c r="AU144" s="211" t="s">
        <v>85</v>
      </c>
      <c r="AV144" s="13" t="s">
        <v>85</v>
      </c>
      <c r="AW144" s="13" t="s">
        <v>32</v>
      </c>
      <c r="AX144" s="13" t="s">
        <v>83</v>
      </c>
      <c r="AY144" s="211" t="s">
        <v>166</v>
      </c>
    </row>
    <row r="145" spans="2:63" s="12" customFormat="1" ht="22.9" customHeight="1">
      <c r="B145" s="173"/>
      <c r="C145" s="174"/>
      <c r="D145" s="175" t="s">
        <v>75</v>
      </c>
      <c r="E145" s="212" t="s">
        <v>85</v>
      </c>
      <c r="F145" s="212" t="s">
        <v>294</v>
      </c>
      <c r="G145" s="174"/>
      <c r="H145" s="174"/>
      <c r="I145" s="177"/>
      <c r="J145" s="213">
        <f>BK145</f>
        <v>0</v>
      </c>
      <c r="K145" s="174"/>
      <c r="L145" s="179"/>
      <c r="M145" s="180"/>
      <c r="N145" s="181"/>
      <c r="O145" s="181"/>
      <c r="P145" s="182">
        <f>SUM(P146:P153)</f>
        <v>0</v>
      </c>
      <c r="Q145" s="181"/>
      <c r="R145" s="182">
        <f>SUM(R146:R153)</f>
        <v>0.06448</v>
      </c>
      <c r="S145" s="181"/>
      <c r="T145" s="183">
        <f>SUM(T146:T153)</f>
        <v>0</v>
      </c>
      <c r="AR145" s="184" t="s">
        <v>83</v>
      </c>
      <c r="AT145" s="185" t="s">
        <v>75</v>
      </c>
      <c r="AU145" s="185" t="s">
        <v>83</v>
      </c>
      <c r="AY145" s="184" t="s">
        <v>166</v>
      </c>
      <c r="BK145" s="186">
        <f>SUM(BK146:BK153)</f>
        <v>0</v>
      </c>
    </row>
    <row r="146" spans="1:65" s="2" customFormat="1" ht="33" customHeight="1">
      <c r="A146" s="32"/>
      <c r="B146" s="33"/>
      <c r="C146" s="187" t="s">
        <v>210</v>
      </c>
      <c r="D146" s="187" t="s">
        <v>167</v>
      </c>
      <c r="E146" s="188" t="s">
        <v>2000</v>
      </c>
      <c r="F146" s="189" t="s">
        <v>2001</v>
      </c>
      <c r="G146" s="190" t="s">
        <v>273</v>
      </c>
      <c r="H146" s="191">
        <v>15.6</v>
      </c>
      <c r="I146" s="192"/>
      <c r="J146" s="193">
        <f>ROUND(I146*H146,2)</f>
        <v>0</v>
      </c>
      <c r="K146" s="189" t="s">
        <v>274</v>
      </c>
      <c r="L146" s="37"/>
      <c r="M146" s="194" t="s">
        <v>1</v>
      </c>
      <c r="N146" s="195" t="s">
        <v>41</v>
      </c>
      <c r="O146" s="69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98" t="s">
        <v>165</v>
      </c>
      <c r="AT146" s="198" t="s">
        <v>167</v>
      </c>
      <c r="AU146" s="198" t="s">
        <v>85</v>
      </c>
      <c r="AY146" s="15" t="s">
        <v>166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5" t="s">
        <v>83</v>
      </c>
      <c r="BK146" s="199">
        <f>ROUND(I146*H146,2)</f>
        <v>0</v>
      </c>
      <c r="BL146" s="15" t="s">
        <v>165</v>
      </c>
      <c r="BM146" s="198" t="s">
        <v>2002</v>
      </c>
    </row>
    <row r="147" spans="2:51" s="13" customFormat="1" ht="11.25">
      <c r="B147" s="200"/>
      <c r="C147" s="201"/>
      <c r="D147" s="202" t="s">
        <v>178</v>
      </c>
      <c r="E147" s="203" t="s">
        <v>1</v>
      </c>
      <c r="F147" s="204" t="s">
        <v>2003</v>
      </c>
      <c r="G147" s="201"/>
      <c r="H147" s="205">
        <v>15.6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178</v>
      </c>
      <c r="AU147" s="211" t="s">
        <v>85</v>
      </c>
      <c r="AV147" s="13" t="s">
        <v>85</v>
      </c>
      <c r="AW147" s="13" t="s">
        <v>32</v>
      </c>
      <c r="AX147" s="13" t="s">
        <v>83</v>
      </c>
      <c r="AY147" s="211" t="s">
        <v>166</v>
      </c>
    </row>
    <row r="148" spans="1:65" s="2" customFormat="1" ht="24.2" customHeight="1">
      <c r="A148" s="32"/>
      <c r="B148" s="33"/>
      <c r="C148" s="187" t="s">
        <v>214</v>
      </c>
      <c r="D148" s="187" t="s">
        <v>167</v>
      </c>
      <c r="E148" s="188" t="s">
        <v>2004</v>
      </c>
      <c r="F148" s="189" t="s">
        <v>2005</v>
      </c>
      <c r="G148" s="190" t="s">
        <v>297</v>
      </c>
      <c r="H148" s="191">
        <v>78</v>
      </c>
      <c r="I148" s="192"/>
      <c r="J148" s="193">
        <f>ROUND(I148*H148,2)</f>
        <v>0</v>
      </c>
      <c r="K148" s="189" t="s">
        <v>274</v>
      </c>
      <c r="L148" s="37"/>
      <c r="M148" s="194" t="s">
        <v>1</v>
      </c>
      <c r="N148" s="195" t="s">
        <v>41</v>
      </c>
      <c r="O148" s="69"/>
      <c r="P148" s="196">
        <f>O148*H148</f>
        <v>0</v>
      </c>
      <c r="Q148" s="196">
        <v>0.00017</v>
      </c>
      <c r="R148" s="196">
        <f>Q148*H148</f>
        <v>0.013260000000000001</v>
      </c>
      <c r="S148" s="196">
        <v>0</v>
      </c>
      <c r="T148" s="19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8" t="s">
        <v>165</v>
      </c>
      <c r="AT148" s="198" t="s">
        <v>167</v>
      </c>
      <c r="AU148" s="198" t="s">
        <v>85</v>
      </c>
      <c r="AY148" s="15" t="s">
        <v>166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5" t="s">
        <v>83</v>
      </c>
      <c r="BK148" s="199">
        <f>ROUND(I148*H148,2)</f>
        <v>0</v>
      </c>
      <c r="BL148" s="15" t="s">
        <v>165</v>
      </c>
      <c r="BM148" s="198" t="s">
        <v>2006</v>
      </c>
    </row>
    <row r="149" spans="2:51" s="13" customFormat="1" ht="11.25">
      <c r="B149" s="200"/>
      <c r="C149" s="201"/>
      <c r="D149" s="202" t="s">
        <v>178</v>
      </c>
      <c r="E149" s="203" t="s">
        <v>1</v>
      </c>
      <c r="F149" s="204" t="s">
        <v>2007</v>
      </c>
      <c r="G149" s="201"/>
      <c r="H149" s="205">
        <v>78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178</v>
      </c>
      <c r="AU149" s="211" t="s">
        <v>85</v>
      </c>
      <c r="AV149" s="13" t="s">
        <v>85</v>
      </c>
      <c r="AW149" s="13" t="s">
        <v>32</v>
      </c>
      <c r="AX149" s="13" t="s">
        <v>83</v>
      </c>
      <c r="AY149" s="211" t="s">
        <v>166</v>
      </c>
    </row>
    <row r="150" spans="1:65" s="2" customFormat="1" ht="16.5" customHeight="1">
      <c r="A150" s="32"/>
      <c r="B150" s="33"/>
      <c r="C150" s="219" t="s">
        <v>218</v>
      </c>
      <c r="D150" s="219" t="s">
        <v>345</v>
      </c>
      <c r="E150" s="220" t="s">
        <v>2008</v>
      </c>
      <c r="F150" s="221" t="s">
        <v>2009</v>
      </c>
      <c r="G150" s="222" t="s">
        <v>297</v>
      </c>
      <c r="H150" s="223">
        <v>85.8</v>
      </c>
      <c r="I150" s="224"/>
      <c r="J150" s="225">
        <f>ROUND(I150*H150,2)</f>
        <v>0</v>
      </c>
      <c r="K150" s="221" t="s">
        <v>274</v>
      </c>
      <c r="L150" s="226"/>
      <c r="M150" s="227" t="s">
        <v>1</v>
      </c>
      <c r="N150" s="228" t="s">
        <v>41</v>
      </c>
      <c r="O150" s="69"/>
      <c r="P150" s="196">
        <f>O150*H150</f>
        <v>0</v>
      </c>
      <c r="Q150" s="196">
        <v>0.0003</v>
      </c>
      <c r="R150" s="196">
        <f>Q150*H150</f>
        <v>0.025739999999999996</v>
      </c>
      <c r="S150" s="196">
        <v>0</v>
      </c>
      <c r="T150" s="19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98" t="s">
        <v>218</v>
      </c>
      <c r="AT150" s="198" t="s">
        <v>345</v>
      </c>
      <c r="AU150" s="198" t="s">
        <v>85</v>
      </c>
      <c r="AY150" s="15" t="s">
        <v>166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5" t="s">
        <v>83</v>
      </c>
      <c r="BK150" s="199">
        <f>ROUND(I150*H150,2)</f>
        <v>0</v>
      </c>
      <c r="BL150" s="15" t="s">
        <v>165</v>
      </c>
      <c r="BM150" s="198" t="s">
        <v>2010</v>
      </c>
    </row>
    <row r="151" spans="2:51" s="13" customFormat="1" ht="11.25">
      <c r="B151" s="200"/>
      <c r="C151" s="201"/>
      <c r="D151" s="202" t="s">
        <v>178</v>
      </c>
      <c r="E151" s="201"/>
      <c r="F151" s="204" t="s">
        <v>2011</v>
      </c>
      <c r="G151" s="201"/>
      <c r="H151" s="205">
        <v>85.8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178</v>
      </c>
      <c r="AU151" s="211" t="s">
        <v>85</v>
      </c>
      <c r="AV151" s="13" t="s">
        <v>85</v>
      </c>
      <c r="AW151" s="13" t="s">
        <v>4</v>
      </c>
      <c r="AX151" s="13" t="s">
        <v>83</v>
      </c>
      <c r="AY151" s="211" t="s">
        <v>166</v>
      </c>
    </row>
    <row r="152" spans="1:65" s="2" customFormat="1" ht="24.2" customHeight="1">
      <c r="A152" s="32"/>
      <c r="B152" s="33"/>
      <c r="C152" s="187" t="s">
        <v>222</v>
      </c>
      <c r="D152" s="187" t="s">
        <v>167</v>
      </c>
      <c r="E152" s="188" t="s">
        <v>2012</v>
      </c>
      <c r="F152" s="189" t="s">
        <v>2013</v>
      </c>
      <c r="G152" s="190" t="s">
        <v>382</v>
      </c>
      <c r="H152" s="191">
        <v>52</v>
      </c>
      <c r="I152" s="192"/>
      <c r="J152" s="193">
        <f>ROUND(I152*H152,2)</f>
        <v>0</v>
      </c>
      <c r="K152" s="189" t="s">
        <v>274</v>
      </c>
      <c r="L152" s="37"/>
      <c r="M152" s="194" t="s">
        <v>1</v>
      </c>
      <c r="N152" s="195" t="s">
        <v>41</v>
      </c>
      <c r="O152" s="69"/>
      <c r="P152" s="196">
        <f>O152*H152</f>
        <v>0</v>
      </c>
      <c r="Q152" s="196">
        <v>0.00049</v>
      </c>
      <c r="R152" s="196">
        <f>Q152*H152</f>
        <v>0.02548</v>
      </c>
      <c r="S152" s="196">
        <v>0</v>
      </c>
      <c r="T152" s="197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98" t="s">
        <v>165</v>
      </c>
      <c r="AT152" s="198" t="s">
        <v>167</v>
      </c>
      <c r="AU152" s="198" t="s">
        <v>85</v>
      </c>
      <c r="AY152" s="15" t="s">
        <v>166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5" t="s">
        <v>83</v>
      </c>
      <c r="BK152" s="199">
        <f>ROUND(I152*H152,2)</f>
        <v>0</v>
      </c>
      <c r="BL152" s="15" t="s">
        <v>165</v>
      </c>
      <c r="BM152" s="198" t="s">
        <v>2014</v>
      </c>
    </row>
    <row r="153" spans="2:51" s="13" customFormat="1" ht="11.25">
      <c r="B153" s="200"/>
      <c r="C153" s="201"/>
      <c r="D153" s="202" t="s">
        <v>178</v>
      </c>
      <c r="E153" s="203" t="s">
        <v>1</v>
      </c>
      <c r="F153" s="204" t="s">
        <v>2015</v>
      </c>
      <c r="G153" s="201"/>
      <c r="H153" s="205">
        <v>52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178</v>
      </c>
      <c r="AU153" s="211" t="s">
        <v>85</v>
      </c>
      <c r="AV153" s="13" t="s">
        <v>85</v>
      </c>
      <c r="AW153" s="13" t="s">
        <v>32</v>
      </c>
      <c r="AX153" s="13" t="s">
        <v>83</v>
      </c>
      <c r="AY153" s="211" t="s">
        <v>166</v>
      </c>
    </row>
    <row r="154" spans="2:63" s="12" customFormat="1" ht="22.9" customHeight="1">
      <c r="B154" s="173"/>
      <c r="C154" s="174"/>
      <c r="D154" s="175" t="s">
        <v>75</v>
      </c>
      <c r="E154" s="212" t="s">
        <v>210</v>
      </c>
      <c r="F154" s="212" t="s">
        <v>429</v>
      </c>
      <c r="G154" s="174"/>
      <c r="H154" s="174"/>
      <c r="I154" s="177"/>
      <c r="J154" s="213">
        <f>BK154</f>
        <v>0</v>
      </c>
      <c r="K154" s="174"/>
      <c r="L154" s="179"/>
      <c r="M154" s="180"/>
      <c r="N154" s="181"/>
      <c r="O154" s="181"/>
      <c r="P154" s="182">
        <f>SUM(P155:P168)</f>
        <v>0</v>
      </c>
      <c r="Q154" s="181"/>
      <c r="R154" s="182">
        <f>SUM(R155:R168)</f>
        <v>24.891869440000004</v>
      </c>
      <c r="S154" s="181"/>
      <c r="T154" s="183">
        <f>SUM(T155:T168)</f>
        <v>0</v>
      </c>
      <c r="AR154" s="184" t="s">
        <v>83</v>
      </c>
      <c r="AT154" s="185" t="s">
        <v>75</v>
      </c>
      <c r="AU154" s="185" t="s">
        <v>83</v>
      </c>
      <c r="AY154" s="184" t="s">
        <v>166</v>
      </c>
      <c r="BK154" s="186">
        <f>SUM(BK155:BK168)</f>
        <v>0</v>
      </c>
    </row>
    <row r="155" spans="1:65" s="2" customFormat="1" ht="24.2" customHeight="1">
      <c r="A155" s="32"/>
      <c r="B155" s="33"/>
      <c r="C155" s="187" t="s">
        <v>228</v>
      </c>
      <c r="D155" s="187" t="s">
        <v>167</v>
      </c>
      <c r="E155" s="188" t="s">
        <v>2016</v>
      </c>
      <c r="F155" s="189" t="s">
        <v>2017</v>
      </c>
      <c r="G155" s="190" t="s">
        <v>297</v>
      </c>
      <c r="H155" s="191">
        <v>13.563</v>
      </c>
      <c r="I155" s="192"/>
      <c r="J155" s="193">
        <f>ROUND(I155*H155,2)</f>
        <v>0</v>
      </c>
      <c r="K155" s="189" t="s">
        <v>274</v>
      </c>
      <c r="L155" s="37"/>
      <c r="M155" s="194" t="s">
        <v>1</v>
      </c>
      <c r="N155" s="195" t="s">
        <v>41</v>
      </c>
      <c r="O155" s="69"/>
      <c r="P155" s="196">
        <f>O155*H155</f>
        <v>0</v>
      </c>
      <c r="Q155" s="196">
        <v>0.00656</v>
      </c>
      <c r="R155" s="196">
        <f>Q155*H155</f>
        <v>0.08897328</v>
      </c>
      <c r="S155" s="196">
        <v>0</v>
      </c>
      <c r="T155" s="19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98" t="s">
        <v>165</v>
      </c>
      <c r="AT155" s="198" t="s">
        <v>167</v>
      </c>
      <c r="AU155" s="198" t="s">
        <v>85</v>
      </c>
      <c r="AY155" s="15" t="s">
        <v>166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5" t="s">
        <v>83</v>
      </c>
      <c r="BK155" s="199">
        <f>ROUND(I155*H155,2)</f>
        <v>0</v>
      </c>
      <c r="BL155" s="15" t="s">
        <v>165</v>
      </c>
      <c r="BM155" s="198" t="s">
        <v>2018</v>
      </c>
    </row>
    <row r="156" spans="2:51" s="13" customFormat="1" ht="11.25">
      <c r="B156" s="200"/>
      <c r="C156" s="201"/>
      <c r="D156" s="202" t="s">
        <v>178</v>
      </c>
      <c r="E156" s="203" t="s">
        <v>1</v>
      </c>
      <c r="F156" s="204" t="s">
        <v>448</v>
      </c>
      <c r="G156" s="201"/>
      <c r="H156" s="205">
        <v>1.6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178</v>
      </c>
      <c r="AU156" s="211" t="s">
        <v>85</v>
      </c>
      <c r="AV156" s="13" t="s">
        <v>85</v>
      </c>
      <c r="AW156" s="13" t="s">
        <v>32</v>
      </c>
      <c r="AX156" s="13" t="s">
        <v>76</v>
      </c>
      <c r="AY156" s="211" t="s">
        <v>166</v>
      </c>
    </row>
    <row r="157" spans="2:51" s="13" customFormat="1" ht="11.25">
      <c r="B157" s="200"/>
      <c r="C157" s="201"/>
      <c r="D157" s="202" t="s">
        <v>178</v>
      </c>
      <c r="E157" s="203" t="s">
        <v>1</v>
      </c>
      <c r="F157" s="204" t="s">
        <v>2019</v>
      </c>
      <c r="G157" s="201"/>
      <c r="H157" s="205">
        <v>6.669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178</v>
      </c>
      <c r="AU157" s="211" t="s">
        <v>85</v>
      </c>
      <c r="AV157" s="13" t="s">
        <v>85</v>
      </c>
      <c r="AW157" s="13" t="s">
        <v>32</v>
      </c>
      <c r="AX157" s="13" t="s">
        <v>76</v>
      </c>
      <c r="AY157" s="211" t="s">
        <v>166</v>
      </c>
    </row>
    <row r="158" spans="2:51" s="13" customFormat="1" ht="11.25">
      <c r="B158" s="200"/>
      <c r="C158" s="201"/>
      <c r="D158" s="202" t="s">
        <v>178</v>
      </c>
      <c r="E158" s="203" t="s">
        <v>1</v>
      </c>
      <c r="F158" s="204" t="s">
        <v>2020</v>
      </c>
      <c r="G158" s="201"/>
      <c r="H158" s="205">
        <v>5.294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178</v>
      </c>
      <c r="AU158" s="211" t="s">
        <v>85</v>
      </c>
      <c r="AV158" s="13" t="s">
        <v>85</v>
      </c>
      <c r="AW158" s="13" t="s">
        <v>32</v>
      </c>
      <c r="AX158" s="13" t="s">
        <v>76</v>
      </c>
      <c r="AY158" s="211" t="s">
        <v>166</v>
      </c>
    </row>
    <row r="159" spans="1:65" s="2" customFormat="1" ht="24.2" customHeight="1">
      <c r="A159" s="32"/>
      <c r="B159" s="33"/>
      <c r="C159" s="187" t="s">
        <v>232</v>
      </c>
      <c r="D159" s="187" t="s">
        <v>167</v>
      </c>
      <c r="E159" s="188" t="s">
        <v>2021</v>
      </c>
      <c r="F159" s="189" t="s">
        <v>2022</v>
      </c>
      <c r="G159" s="190" t="s">
        <v>297</v>
      </c>
      <c r="H159" s="191">
        <v>568.392</v>
      </c>
      <c r="I159" s="192"/>
      <c r="J159" s="193">
        <f>ROUND(I159*H159,2)</f>
        <v>0</v>
      </c>
      <c r="K159" s="189" t="s">
        <v>274</v>
      </c>
      <c r="L159" s="37"/>
      <c r="M159" s="194" t="s">
        <v>1</v>
      </c>
      <c r="N159" s="195" t="s">
        <v>41</v>
      </c>
      <c r="O159" s="69"/>
      <c r="P159" s="196">
        <f>O159*H159</f>
        <v>0</v>
      </c>
      <c r="Q159" s="196">
        <v>0.03538</v>
      </c>
      <c r="R159" s="196">
        <f>Q159*H159</f>
        <v>20.109708960000003</v>
      </c>
      <c r="S159" s="196">
        <v>0</v>
      </c>
      <c r="T159" s="19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98" t="s">
        <v>165</v>
      </c>
      <c r="AT159" s="198" t="s">
        <v>167</v>
      </c>
      <c r="AU159" s="198" t="s">
        <v>85</v>
      </c>
      <c r="AY159" s="15" t="s">
        <v>166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5" t="s">
        <v>83</v>
      </c>
      <c r="BK159" s="199">
        <f>ROUND(I159*H159,2)</f>
        <v>0</v>
      </c>
      <c r="BL159" s="15" t="s">
        <v>165</v>
      </c>
      <c r="BM159" s="198" t="s">
        <v>2023</v>
      </c>
    </row>
    <row r="160" spans="1:65" s="2" customFormat="1" ht="24.2" customHeight="1">
      <c r="A160" s="32"/>
      <c r="B160" s="33"/>
      <c r="C160" s="187" t="s">
        <v>236</v>
      </c>
      <c r="D160" s="187" t="s">
        <v>167</v>
      </c>
      <c r="E160" s="188" t="s">
        <v>2024</v>
      </c>
      <c r="F160" s="189" t="s">
        <v>2025</v>
      </c>
      <c r="G160" s="190" t="s">
        <v>297</v>
      </c>
      <c r="H160" s="191">
        <v>62.8</v>
      </c>
      <c r="I160" s="192"/>
      <c r="J160" s="193">
        <f>ROUND(I160*H160,2)</f>
        <v>0</v>
      </c>
      <c r="K160" s="189" t="s">
        <v>274</v>
      </c>
      <c r="L160" s="37"/>
      <c r="M160" s="194" t="s">
        <v>1</v>
      </c>
      <c r="N160" s="195" t="s">
        <v>41</v>
      </c>
      <c r="O160" s="69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98" t="s">
        <v>165</v>
      </c>
      <c r="AT160" s="198" t="s">
        <v>167</v>
      </c>
      <c r="AU160" s="198" t="s">
        <v>85</v>
      </c>
      <c r="AY160" s="15" t="s">
        <v>166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5" t="s">
        <v>83</v>
      </c>
      <c r="BK160" s="199">
        <f>ROUND(I160*H160,2)</f>
        <v>0</v>
      </c>
      <c r="BL160" s="15" t="s">
        <v>165</v>
      </c>
      <c r="BM160" s="198" t="s">
        <v>2026</v>
      </c>
    </row>
    <row r="161" spans="2:51" s="13" customFormat="1" ht="11.25">
      <c r="B161" s="200"/>
      <c r="C161" s="201"/>
      <c r="D161" s="202" t="s">
        <v>178</v>
      </c>
      <c r="E161" s="203" t="s">
        <v>1</v>
      </c>
      <c r="F161" s="204" t="s">
        <v>2027</v>
      </c>
      <c r="G161" s="201"/>
      <c r="H161" s="205">
        <v>62.8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178</v>
      </c>
      <c r="AU161" s="211" t="s">
        <v>85</v>
      </c>
      <c r="AV161" s="13" t="s">
        <v>85</v>
      </c>
      <c r="AW161" s="13" t="s">
        <v>32</v>
      </c>
      <c r="AX161" s="13" t="s">
        <v>83</v>
      </c>
      <c r="AY161" s="211" t="s">
        <v>166</v>
      </c>
    </row>
    <row r="162" spans="1:65" s="2" customFormat="1" ht="24.2" customHeight="1">
      <c r="A162" s="32"/>
      <c r="B162" s="33"/>
      <c r="C162" s="187" t="s">
        <v>240</v>
      </c>
      <c r="D162" s="187" t="s">
        <v>167</v>
      </c>
      <c r="E162" s="188" t="s">
        <v>485</v>
      </c>
      <c r="F162" s="189" t="s">
        <v>486</v>
      </c>
      <c r="G162" s="190" t="s">
        <v>297</v>
      </c>
      <c r="H162" s="191">
        <v>73.834</v>
      </c>
      <c r="I162" s="192"/>
      <c r="J162" s="193">
        <f>ROUND(I162*H162,2)</f>
        <v>0</v>
      </c>
      <c r="K162" s="189" t="s">
        <v>274</v>
      </c>
      <c r="L162" s="37"/>
      <c r="M162" s="194" t="s">
        <v>1</v>
      </c>
      <c r="N162" s="195" t="s">
        <v>41</v>
      </c>
      <c r="O162" s="69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98" t="s">
        <v>165</v>
      </c>
      <c r="AT162" s="198" t="s">
        <v>167</v>
      </c>
      <c r="AU162" s="198" t="s">
        <v>85</v>
      </c>
      <c r="AY162" s="15" t="s">
        <v>166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5" t="s">
        <v>83</v>
      </c>
      <c r="BK162" s="199">
        <f>ROUND(I162*H162,2)</f>
        <v>0</v>
      </c>
      <c r="BL162" s="15" t="s">
        <v>165</v>
      </c>
      <c r="BM162" s="198" t="s">
        <v>2028</v>
      </c>
    </row>
    <row r="163" spans="2:51" s="13" customFormat="1" ht="11.25">
      <c r="B163" s="200"/>
      <c r="C163" s="201"/>
      <c r="D163" s="202" t="s">
        <v>178</v>
      </c>
      <c r="E163" s="203" t="s">
        <v>1</v>
      </c>
      <c r="F163" s="204" t="s">
        <v>2029</v>
      </c>
      <c r="G163" s="201"/>
      <c r="H163" s="205">
        <v>7.9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178</v>
      </c>
      <c r="AU163" s="211" t="s">
        <v>85</v>
      </c>
      <c r="AV163" s="13" t="s">
        <v>85</v>
      </c>
      <c r="AW163" s="13" t="s">
        <v>32</v>
      </c>
      <c r="AX163" s="13" t="s">
        <v>76</v>
      </c>
      <c r="AY163" s="211" t="s">
        <v>166</v>
      </c>
    </row>
    <row r="164" spans="2:51" s="13" customFormat="1" ht="11.25">
      <c r="B164" s="200"/>
      <c r="C164" s="201"/>
      <c r="D164" s="202" t="s">
        <v>178</v>
      </c>
      <c r="E164" s="203" t="s">
        <v>1</v>
      </c>
      <c r="F164" s="204" t="s">
        <v>2030</v>
      </c>
      <c r="G164" s="201"/>
      <c r="H164" s="205">
        <v>26.4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178</v>
      </c>
      <c r="AU164" s="211" t="s">
        <v>85</v>
      </c>
      <c r="AV164" s="13" t="s">
        <v>85</v>
      </c>
      <c r="AW164" s="13" t="s">
        <v>32</v>
      </c>
      <c r="AX164" s="13" t="s">
        <v>76</v>
      </c>
      <c r="AY164" s="211" t="s">
        <v>166</v>
      </c>
    </row>
    <row r="165" spans="2:51" s="13" customFormat="1" ht="11.25">
      <c r="B165" s="200"/>
      <c r="C165" s="201"/>
      <c r="D165" s="202" t="s">
        <v>178</v>
      </c>
      <c r="E165" s="203" t="s">
        <v>1</v>
      </c>
      <c r="F165" s="204" t="s">
        <v>1414</v>
      </c>
      <c r="G165" s="201"/>
      <c r="H165" s="205">
        <v>33.99</v>
      </c>
      <c r="I165" s="206"/>
      <c r="J165" s="201"/>
      <c r="K165" s="201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178</v>
      </c>
      <c r="AU165" s="211" t="s">
        <v>85</v>
      </c>
      <c r="AV165" s="13" t="s">
        <v>85</v>
      </c>
      <c r="AW165" s="13" t="s">
        <v>32</v>
      </c>
      <c r="AX165" s="13" t="s">
        <v>76</v>
      </c>
      <c r="AY165" s="211" t="s">
        <v>166</v>
      </c>
    </row>
    <row r="166" spans="2:51" s="13" customFormat="1" ht="11.25">
      <c r="B166" s="200"/>
      <c r="C166" s="201"/>
      <c r="D166" s="202" t="s">
        <v>178</v>
      </c>
      <c r="E166" s="203" t="s">
        <v>1</v>
      </c>
      <c r="F166" s="204" t="s">
        <v>1604</v>
      </c>
      <c r="G166" s="201"/>
      <c r="H166" s="205">
        <v>5.544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178</v>
      </c>
      <c r="AU166" s="211" t="s">
        <v>85</v>
      </c>
      <c r="AV166" s="13" t="s">
        <v>85</v>
      </c>
      <c r="AW166" s="13" t="s">
        <v>32</v>
      </c>
      <c r="AX166" s="13" t="s">
        <v>76</v>
      </c>
      <c r="AY166" s="211" t="s">
        <v>166</v>
      </c>
    </row>
    <row r="167" spans="1:65" s="2" customFormat="1" ht="24.2" customHeight="1">
      <c r="A167" s="32"/>
      <c r="B167" s="33"/>
      <c r="C167" s="187" t="s">
        <v>173</v>
      </c>
      <c r="D167" s="187" t="s">
        <v>167</v>
      </c>
      <c r="E167" s="188" t="s">
        <v>2031</v>
      </c>
      <c r="F167" s="189" t="s">
        <v>2032</v>
      </c>
      <c r="G167" s="190" t="s">
        <v>273</v>
      </c>
      <c r="H167" s="191">
        <v>2.08</v>
      </c>
      <c r="I167" s="192"/>
      <c r="J167" s="193">
        <f>ROUND(I167*H167,2)</f>
        <v>0</v>
      </c>
      <c r="K167" s="189" t="s">
        <v>274</v>
      </c>
      <c r="L167" s="37"/>
      <c r="M167" s="194" t="s">
        <v>1</v>
      </c>
      <c r="N167" s="195" t="s">
        <v>41</v>
      </c>
      <c r="O167" s="69"/>
      <c r="P167" s="196">
        <f>O167*H167</f>
        <v>0</v>
      </c>
      <c r="Q167" s="196">
        <v>2.25634</v>
      </c>
      <c r="R167" s="196">
        <f>Q167*H167</f>
        <v>4.6931872</v>
      </c>
      <c r="S167" s="196">
        <v>0</v>
      </c>
      <c r="T167" s="197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98" t="s">
        <v>165</v>
      </c>
      <c r="AT167" s="198" t="s">
        <v>167</v>
      </c>
      <c r="AU167" s="198" t="s">
        <v>85</v>
      </c>
      <c r="AY167" s="15" t="s">
        <v>166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5" t="s">
        <v>83</v>
      </c>
      <c r="BK167" s="199">
        <f>ROUND(I167*H167,2)</f>
        <v>0</v>
      </c>
      <c r="BL167" s="15" t="s">
        <v>165</v>
      </c>
      <c r="BM167" s="198" t="s">
        <v>2033</v>
      </c>
    </row>
    <row r="168" spans="2:51" s="13" customFormat="1" ht="11.25">
      <c r="B168" s="200"/>
      <c r="C168" s="201"/>
      <c r="D168" s="202" t="s">
        <v>178</v>
      </c>
      <c r="E168" s="203" t="s">
        <v>1</v>
      </c>
      <c r="F168" s="204" t="s">
        <v>2034</v>
      </c>
      <c r="G168" s="201"/>
      <c r="H168" s="205">
        <v>2.08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178</v>
      </c>
      <c r="AU168" s="211" t="s">
        <v>85</v>
      </c>
      <c r="AV168" s="13" t="s">
        <v>85</v>
      </c>
      <c r="AW168" s="13" t="s">
        <v>32</v>
      </c>
      <c r="AX168" s="13" t="s">
        <v>83</v>
      </c>
      <c r="AY168" s="211" t="s">
        <v>166</v>
      </c>
    </row>
    <row r="169" spans="2:63" s="12" customFormat="1" ht="22.9" customHeight="1">
      <c r="B169" s="173"/>
      <c r="C169" s="174"/>
      <c r="D169" s="175" t="s">
        <v>75</v>
      </c>
      <c r="E169" s="212" t="s">
        <v>218</v>
      </c>
      <c r="F169" s="212" t="s">
        <v>2035</v>
      </c>
      <c r="G169" s="174"/>
      <c r="H169" s="174"/>
      <c r="I169" s="177"/>
      <c r="J169" s="213">
        <f>BK169</f>
        <v>0</v>
      </c>
      <c r="K169" s="174"/>
      <c r="L169" s="179"/>
      <c r="M169" s="180"/>
      <c r="N169" s="181"/>
      <c r="O169" s="181"/>
      <c r="P169" s="182">
        <f>SUM(P170:P172)</f>
        <v>0</v>
      </c>
      <c r="Q169" s="181"/>
      <c r="R169" s="182">
        <f>SUM(R170:R172)</f>
        <v>0.9586</v>
      </c>
      <c r="S169" s="181"/>
      <c r="T169" s="183">
        <f>SUM(T170:T172)</f>
        <v>0</v>
      </c>
      <c r="AR169" s="184" t="s">
        <v>83</v>
      </c>
      <c r="AT169" s="185" t="s">
        <v>75</v>
      </c>
      <c r="AU169" s="185" t="s">
        <v>83</v>
      </c>
      <c r="AY169" s="184" t="s">
        <v>166</v>
      </c>
      <c r="BK169" s="186">
        <f>SUM(BK170:BK172)</f>
        <v>0</v>
      </c>
    </row>
    <row r="170" spans="1:65" s="2" customFormat="1" ht="24.2" customHeight="1">
      <c r="A170" s="32"/>
      <c r="B170" s="33"/>
      <c r="C170" s="187" t="s">
        <v>8</v>
      </c>
      <c r="D170" s="187" t="s">
        <v>167</v>
      </c>
      <c r="E170" s="188" t="s">
        <v>2036</v>
      </c>
      <c r="F170" s="189" t="s">
        <v>2037</v>
      </c>
      <c r="G170" s="190" t="s">
        <v>176</v>
      </c>
      <c r="H170" s="191">
        <v>4</v>
      </c>
      <c r="I170" s="192"/>
      <c r="J170" s="193">
        <f>ROUND(I170*H170,2)</f>
        <v>0</v>
      </c>
      <c r="K170" s="189" t="s">
        <v>274</v>
      </c>
      <c r="L170" s="37"/>
      <c r="M170" s="194" t="s">
        <v>1</v>
      </c>
      <c r="N170" s="195" t="s">
        <v>41</v>
      </c>
      <c r="O170" s="69"/>
      <c r="P170" s="196">
        <f>O170*H170</f>
        <v>0</v>
      </c>
      <c r="Q170" s="196">
        <v>0.06896</v>
      </c>
      <c r="R170" s="196">
        <f>Q170*H170</f>
        <v>0.27584</v>
      </c>
      <c r="S170" s="196">
        <v>0</v>
      </c>
      <c r="T170" s="197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98" t="s">
        <v>165</v>
      </c>
      <c r="AT170" s="198" t="s">
        <v>167</v>
      </c>
      <c r="AU170" s="198" t="s">
        <v>85</v>
      </c>
      <c r="AY170" s="15" t="s">
        <v>166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5" t="s">
        <v>83</v>
      </c>
      <c r="BK170" s="199">
        <f>ROUND(I170*H170,2)</f>
        <v>0</v>
      </c>
      <c r="BL170" s="15" t="s">
        <v>165</v>
      </c>
      <c r="BM170" s="198" t="s">
        <v>2038</v>
      </c>
    </row>
    <row r="171" spans="1:65" s="2" customFormat="1" ht="33" customHeight="1">
      <c r="A171" s="32"/>
      <c r="B171" s="33"/>
      <c r="C171" s="187" t="s">
        <v>183</v>
      </c>
      <c r="D171" s="187" t="s">
        <v>167</v>
      </c>
      <c r="E171" s="188" t="s">
        <v>2039</v>
      </c>
      <c r="F171" s="189" t="s">
        <v>2040</v>
      </c>
      <c r="G171" s="190" t="s">
        <v>176</v>
      </c>
      <c r="H171" s="191">
        <v>4</v>
      </c>
      <c r="I171" s="192"/>
      <c r="J171" s="193">
        <f>ROUND(I171*H171,2)</f>
        <v>0</v>
      </c>
      <c r="K171" s="189" t="s">
        <v>274</v>
      </c>
      <c r="L171" s="37"/>
      <c r="M171" s="194" t="s">
        <v>1</v>
      </c>
      <c r="N171" s="195" t="s">
        <v>41</v>
      </c>
      <c r="O171" s="69"/>
      <c r="P171" s="196">
        <f>O171*H171</f>
        <v>0</v>
      </c>
      <c r="Q171" s="196">
        <v>0.01818</v>
      </c>
      <c r="R171" s="196">
        <f>Q171*H171</f>
        <v>0.07272</v>
      </c>
      <c r="S171" s="196">
        <v>0</v>
      </c>
      <c r="T171" s="19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98" t="s">
        <v>165</v>
      </c>
      <c r="AT171" s="198" t="s">
        <v>167</v>
      </c>
      <c r="AU171" s="198" t="s">
        <v>85</v>
      </c>
      <c r="AY171" s="15" t="s">
        <v>166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5" t="s">
        <v>83</v>
      </c>
      <c r="BK171" s="199">
        <f>ROUND(I171*H171,2)</f>
        <v>0</v>
      </c>
      <c r="BL171" s="15" t="s">
        <v>165</v>
      </c>
      <c r="BM171" s="198" t="s">
        <v>2041</v>
      </c>
    </row>
    <row r="172" spans="1:65" s="2" customFormat="1" ht="33" customHeight="1">
      <c r="A172" s="32"/>
      <c r="B172" s="33"/>
      <c r="C172" s="187" t="s">
        <v>187</v>
      </c>
      <c r="D172" s="187" t="s">
        <v>167</v>
      </c>
      <c r="E172" s="188" t="s">
        <v>2042</v>
      </c>
      <c r="F172" s="189" t="s">
        <v>2043</v>
      </c>
      <c r="G172" s="190" t="s">
        <v>176</v>
      </c>
      <c r="H172" s="191">
        <v>4</v>
      </c>
      <c r="I172" s="192"/>
      <c r="J172" s="193">
        <f>ROUND(I172*H172,2)</f>
        <v>0</v>
      </c>
      <c r="K172" s="189" t="s">
        <v>274</v>
      </c>
      <c r="L172" s="37"/>
      <c r="M172" s="194" t="s">
        <v>1</v>
      </c>
      <c r="N172" s="195" t="s">
        <v>41</v>
      </c>
      <c r="O172" s="69"/>
      <c r="P172" s="196">
        <f>O172*H172</f>
        <v>0</v>
      </c>
      <c r="Q172" s="196">
        <v>0.15251</v>
      </c>
      <c r="R172" s="196">
        <f>Q172*H172</f>
        <v>0.61004</v>
      </c>
      <c r="S172" s="196">
        <v>0</v>
      </c>
      <c r="T172" s="197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98" t="s">
        <v>165</v>
      </c>
      <c r="AT172" s="198" t="s">
        <v>167</v>
      </c>
      <c r="AU172" s="198" t="s">
        <v>85</v>
      </c>
      <c r="AY172" s="15" t="s">
        <v>166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5" t="s">
        <v>83</v>
      </c>
      <c r="BK172" s="199">
        <f>ROUND(I172*H172,2)</f>
        <v>0</v>
      </c>
      <c r="BL172" s="15" t="s">
        <v>165</v>
      </c>
      <c r="BM172" s="198" t="s">
        <v>2044</v>
      </c>
    </row>
    <row r="173" spans="2:63" s="12" customFormat="1" ht="22.9" customHeight="1">
      <c r="B173" s="173"/>
      <c r="C173" s="174"/>
      <c r="D173" s="175" t="s">
        <v>75</v>
      </c>
      <c r="E173" s="212" t="s">
        <v>222</v>
      </c>
      <c r="F173" s="212" t="s">
        <v>509</v>
      </c>
      <c r="G173" s="174"/>
      <c r="H173" s="174"/>
      <c r="I173" s="177"/>
      <c r="J173" s="213">
        <f>BK173</f>
        <v>0</v>
      </c>
      <c r="K173" s="174"/>
      <c r="L173" s="179"/>
      <c r="M173" s="180"/>
      <c r="N173" s="181"/>
      <c r="O173" s="181"/>
      <c r="P173" s="182">
        <f>SUM(P174:P204)</f>
        <v>0</v>
      </c>
      <c r="Q173" s="181"/>
      <c r="R173" s="182">
        <f>SUM(R174:R204)</f>
        <v>0</v>
      </c>
      <c r="S173" s="181"/>
      <c r="T173" s="183">
        <f>SUM(T174:T204)</f>
        <v>19.893720000000005</v>
      </c>
      <c r="AR173" s="184" t="s">
        <v>83</v>
      </c>
      <c r="AT173" s="185" t="s">
        <v>75</v>
      </c>
      <c r="AU173" s="185" t="s">
        <v>83</v>
      </c>
      <c r="AY173" s="184" t="s">
        <v>166</v>
      </c>
      <c r="BK173" s="186">
        <f>SUM(BK174:BK204)</f>
        <v>0</v>
      </c>
    </row>
    <row r="174" spans="1:65" s="2" customFormat="1" ht="33" customHeight="1">
      <c r="A174" s="32"/>
      <c r="B174" s="33"/>
      <c r="C174" s="187" t="s">
        <v>350</v>
      </c>
      <c r="D174" s="187" t="s">
        <v>167</v>
      </c>
      <c r="E174" s="188" t="s">
        <v>2045</v>
      </c>
      <c r="F174" s="189" t="s">
        <v>2046</v>
      </c>
      <c r="G174" s="190" t="s">
        <v>297</v>
      </c>
      <c r="H174" s="191">
        <v>575.67</v>
      </c>
      <c r="I174" s="192"/>
      <c r="J174" s="193">
        <f>ROUND(I174*H174,2)</f>
        <v>0</v>
      </c>
      <c r="K174" s="189" t="s">
        <v>274</v>
      </c>
      <c r="L174" s="37"/>
      <c r="M174" s="194" t="s">
        <v>1</v>
      </c>
      <c r="N174" s="195" t="s">
        <v>41</v>
      </c>
      <c r="O174" s="69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98" t="s">
        <v>165</v>
      </c>
      <c r="AT174" s="198" t="s">
        <v>167</v>
      </c>
      <c r="AU174" s="198" t="s">
        <v>85</v>
      </c>
      <c r="AY174" s="15" t="s">
        <v>166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5" t="s">
        <v>83</v>
      </c>
      <c r="BK174" s="199">
        <f>ROUND(I174*H174,2)</f>
        <v>0</v>
      </c>
      <c r="BL174" s="15" t="s">
        <v>165</v>
      </c>
      <c r="BM174" s="198" t="s">
        <v>2047</v>
      </c>
    </row>
    <row r="175" spans="2:51" s="13" customFormat="1" ht="11.25">
      <c r="B175" s="200"/>
      <c r="C175" s="201"/>
      <c r="D175" s="202" t="s">
        <v>178</v>
      </c>
      <c r="E175" s="203" t="s">
        <v>1</v>
      </c>
      <c r="F175" s="204" t="s">
        <v>2048</v>
      </c>
      <c r="G175" s="201"/>
      <c r="H175" s="205">
        <v>155.82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178</v>
      </c>
      <c r="AU175" s="211" t="s">
        <v>85</v>
      </c>
      <c r="AV175" s="13" t="s">
        <v>85</v>
      </c>
      <c r="AW175" s="13" t="s">
        <v>32</v>
      </c>
      <c r="AX175" s="13" t="s">
        <v>76</v>
      </c>
      <c r="AY175" s="211" t="s">
        <v>166</v>
      </c>
    </row>
    <row r="176" spans="2:51" s="13" customFormat="1" ht="11.25">
      <c r="B176" s="200"/>
      <c r="C176" s="201"/>
      <c r="D176" s="202" t="s">
        <v>178</v>
      </c>
      <c r="E176" s="203" t="s">
        <v>1</v>
      </c>
      <c r="F176" s="204" t="s">
        <v>2049</v>
      </c>
      <c r="G176" s="201"/>
      <c r="H176" s="205">
        <v>145.53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178</v>
      </c>
      <c r="AU176" s="211" t="s">
        <v>85</v>
      </c>
      <c r="AV176" s="13" t="s">
        <v>85</v>
      </c>
      <c r="AW176" s="13" t="s">
        <v>32</v>
      </c>
      <c r="AX176" s="13" t="s">
        <v>76</v>
      </c>
      <c r="AY176" s="211" t="s">
        <v>166</v>
      </c>
    </row>
    <row r="177" spans="2:51" s="13" customFormat="1" ht="11.25">
      <c r="B177" s="200"/>
      <c r="C177" s="201"/>
      <c r="D177" s="202" t="s">
        <v>178</v>
      </c>
      <c r="E177" s="203" t="s">
        <v>1</v>
      </c>
      <c r="F177" s="204" t="s">
        <v>2050</v>
      </c>
      <c r="G177" s="201"/>
      <c r="H177" s="205">
        <v>124.72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178</v>
      </c>
      <c r="AU177" s="211" t="s">
        <v>85</v>
      </c>
      <c r="AV177" s="13" t="s">
        <v>85</v>
      </c>
      <c r="AW177" s="13" t="s">
        <v>32</v>
      </c>
      <c r="AX177" s="13" t="s">
        <v>76</v>
      </c>
      <c r="AY177" s="211" t="s">
        <v>166</v>
      </c>
    </row>
    <row r="178" spans="2:51" s="13" customFormat="1" ht="11.25">
      <c r="B178" s="200"/>
      <c r="C178" s="201"/>
      <c r="D178" s="202" t="s">
        <v>178</v>
      </c>
      <c r="E178" s="203" t="s">
        <v>1</v>
      </c>
      <c r="F178" s="204" t="s">
        <v>2051</v>
      </c>
      <c r="G178" s="201"/>
      <c r="H178" s="205">
        <v>180.72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178</v>
      </c>
      <c r="AU178" s="211" t="s">
        <v>85</v>
      </c>
      <c r="AV178" s="13" t="s">
        <v>85</v>
      </c>
      <c r="AW178" s="13" t="s">
        <v>32</v>
      </c>
      <c r="AX178" s="13" t="s">
        <v>76</v>
      </c>
      <c r="AY178" s="211" t="s">
        <v>166</v>
      </c>
    </row>
    <row r="179" spans="2:51" s="13" customFormat="1" ht="11.25">
      <c r="B179" s="200"/>
      <c r="C179" s="201"/>
      <c r="D179" s="202" t="s">
        <v>178</v>
      </c>
      <c r="E179" s="203" t="s">
        <v>1</v>
      </c>
      <c r="F179" s="204" t="s">
        <v>2052</v>
      </c>
      <c r="G179" s="201"/>
      <c r="H179" s="205">
        <v>41.6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178</v>
      </c>
      <c r="AU179" s="211" t="s">
        <v>85</v>
      </c>
      <c r="AV179" s="13" t="s">
        <v>85</v>
      </c>
      <c r="AW179" s="13" t="s">
        <v>32</v>
      </c>
      <c r="AX179" s="13" t="s">
        <v>76</v>
      </c>
      <c r="AY179" s="211" t="s">
        <v>166</v>
      </c>
    </row>
    <row r="180" spans="2:51" s="13" customFormat="1" ht="11.25">
      <c r="B180" s="200"/>
      <c r="C180" s="201"/>
      <c r="D180" s="202" t="s">
        <v>178</v>
      </c>
      <c r="E180" s="203" t="s">
        <v>1</v>
      </c>
      <c r="F180" s="204" t="s">
        <v>2053</v>
      </c>
      <c r="G180" s="201"/>
      <c r="H180" s="205">
        <v>-72.72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178</v>
      </c>
      <c r="AU180" s="211" t="s">
        <v>85</v>
      </c>
      <c r="AV180" s="13" t="s">
        <v>85</v>
      </c>
      <c r="AW180" s="13" t="s">
        <v>32</v>
      </c>
      <c r="AX180" s="13" t="s">
        <v>76</v>
      </c>
      <c r="AY180" s="211" t="s">
        <v>166</v>
      </c>
    </row>
    <row r="181" spans="1:65" s="2" customFormat="1" ht="33" customHeight="1">
      <c r="A181" s="32"/>
      <c r="B181" s="33"/>
      <c r="C181" s="187" t="s">
        <v>359</v>
      </c>
      <c r="D181" s="187" t="s">
        <v>167</v>
      </c>
      <c r="E181" s="188" t="s">
        <v>2054</v>
      </c>
      <c r="F181" s="189" t="s">
        <v>2055</v>
      </c>
      <c r="G181" s="190" t="s">
        <v>297</v>
      </c>
      <c r="H181" s="191">
        <v>51900.3</v>
      </c>
      <c r="I181" s="192"/>
      <c r="J181" s="193">
        <f>ROUND(I181*H181,2)</f>
        <v>0</v>
      </c>
      <c r="K181" s="189" t="s">
        <v>274</v>
      </c>
      <c r="L181" s="37"/>
      <c r="M181" s="194" t="s">
        <v>1</v>
      </c>
      <c r="N181" s="195" t="s">
        <v>41</v>
      </c>
      <c r="O181" s="69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98" t="s">
        <v>165</v>
      </c>
      <c r="AT181" s="198" t="s">
        <v>167</v>
      </c>
      <c r="AU181" s="198" t="s">
        <v>85</v>
      </c>
      <c r="AY181" s="15" t="s">
        <v>166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5" t="s">
        <v>83</v>
      </c>
      <c r="BK181" s="199">
        <f>ROUND(I181*H181,2)</f>
        <v>0</v>
      </c>
      <c r="BL181" s="15" t="s">
        <v>165</v>
      </c>
      <c r="BM181" s="198" t="s">
        <v>2056</v>
      </c>
    </row>
    <row r="182" spans="2:51" s="13" customFormat="1" ht="11.25">
      <c r="B182" s="200"/>
      <c r="C182" s="201"/>
      <c r="D182" s="202" t="s">
        <v>178</v>
      </c>
      <c r="E182" s="201"/>
      <c r="F182" s="204" t="s">
        <v>2057</v>
      </c>
      <c r="G182" s="201"/>
      <c r="H182" s="205">
        <v>51900.3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178</v>
      </c>
      <c r="AU182" s="211" t="s">
        <v>85</v>
      </c>
      <c r="AV182" s="13" t="s">
        <v>85</v>
      </c>
      <c r="AW182" s="13" t="s">
        <v>4</v>
      </c>
      <c r="AX182" s="13" t="s">
        <v>83</v>
      </c>
      <c r="AY182" s="211" t="s">
        <v>166</v>
      </c>
    </row>
    <row r="183" spans="1:65" s="2" customFormat="1" ht="33" customHeight="1">
      <c r="A183" s="32"/>
      <c r="B183" s="33"/>
      <c r="C183" s="187" t="s">
        <v>364</v>
      </c>
      <c r="D183" s="187" t="s">
        <v>167</v>
      </c>
      <c r="E183" s="188" t="s">
        <v>2058</v>
      </c>
      <c r="F183" s="189" t="s">
        <v>2059</v>
      </c>
      <c r="G183" s="190" t="s">
        <v>297</v>
      </c>
      <c r="H183" s="191">
        <v>575.67</v>
      </c>
      <c r="I183" s="192"/>
      <c r="J183" s="193">
        <f>ROUND(I183*H183,2)</f>
        <v>0</v>
      </c>
      <c r="K183" s="189" t="s">
        <v>274</v>
      </c>
      <c r="L183" s="37"/>
      <c r="M183" s="194" t="s">
        <v>1</v>
      </c>
      <c r="N183" s="195" t="s">
        <v>41</v>
      </c>
      <c r="O183" s="69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98" t="s">
        <v>165</v>
      </c>
      <c r="AT183" s="198" t="s">
        <v>167</v>
      </c>
      <c r="AU183" s="198" t="s">
        <v>85</v>
      </c>
      <c r="AY183" s="15" t="s">
        <v>166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5" t="s">
        <v>83</v>
      </c>
      <c r="BK183" s="199">
        <f>ROUND(I183*H183,2)</f>
        <v>0</v>
      </c>
      <c r="BL183" s="15" t="s">
        <v>165</v>
      </c>
      <c r="BM183" s="198" t="s">
        <v>2060</v>
      </c>
    </row>
    <row r="184" spans="1:65" s="2" customFormat="1" ht="21.75" customHeight="1">
      <c r="A184" s="32"/>
      <c r="B184" s="33"/>
      <c r="C184" s="187" t="s">
        <v>7</v>
      </c>
      <c r="D184" s="187" t="s">
        <v>167</v>
      </c>
      <c r="E184" s="188" t="s">
        <v>2061</v>
      </c>
      <c r="F184" s="189" t="s">
        <v>2062</v>
      </c>
      <c r="G184" s="190" t="s">
        <v>297</v>
      </c>
      <c r="H184" s="191">
        <v>575.67</v>
      </c>
      <c r="I184" s="192"/>
      <c r="J184" s="193">
        <f>ROUND(I184*H184,2)</f>
        <v>0</v>
      </c>
      <c r="K184" s="189" t="s">
        <v>274</v>
      </c>
      <c r="L184" s="37"/>
      <c r="M184" s="194" t="s">
        <v>1</v>
      </c>
      <c r="N184" s="195" t="s">
        <v>41</v>
      </c>
      <c r="O184" s="69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98" t="s">
        <v>165</v>
      </c>
      <c r="AT184" s="198" t="s">
        <v>167</v>
      </c>
      <c r="AU184" s="198" t="s">
        <v>85</v>
      </c>
      <c r="AY184" s="15" t="s">
        <v>166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5" t="s">
        <v>83</v>
      </c>
      <c r="BK184" s="199">
        <f>ROUND(I184*H184,2)</f>
        <v>0</v>
      </c>
      <c r="BL184" s="15" t="s">
        <v>165</v>
      </c>
      <c r="BM184" s="198" t="s">
        <v>2063</v>
      </c>
    </row>
    <row r="185" spans="1:65" s="2" customFormat="1" ht="21.75" customHeight="1">
      <c r="A185" s="32"/>
      <c r="B185" s="33"/>
      <c r="C185" s="187" t="s">
        <v>379</v>
      </c>
      <c r="D185" s="187" t="s">
        <v>167</v>
      </c>
      <c r="E185" s="188" t="s">
        <v>2064</v>
      </c>
      <c r="F185" s="189" t="s">
        <v>2065</v>
      </c>
      <c r="G185" s="190" t="s">
        <v>297</v>
      </c>
      <c r="H185" s="191">
        <v>51900.3</v>
      </c>
      <c r="I185" s="192"/>
      <c r="J185" s="193">
        <f>ROUND(I185*H185,2)</f>
        <v>0</v>
      </c>
      <c r="K185" s="189" t="s">
        <v>274</v>
      </c>
      <c r="L185" s="37"/>
      <c r="M185" s="194" t="s">
        <v>1</v>
      </c>
      <c r="N185" s="195" t="s">
        <v>41</v>
      </c>
      <c r="O185" s="69"/>
      <c r="P185" s="196">
        <f>O185*H185</f>
        <v>0</v>
      </c>
      <c r="Q185" s="196">
        <v>0</v>
      </c>
      <c r="R185" s="196">
        <f>Q185*H185</f>
        <v>0</v>
      </c>
      <c r="S185" s="196">
        <v>0</v>
      </c>
      <c r="T185" s="197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98" t="s">
        <v>165</v>
      </c>
      <c r="AT185" s="198" t="s">
        <v>167</v>
      </c>
      <c r="AU185" s="198" t="s">
        <v>85</v>
      </c>
      <c r="AY185" s="15" t="s">
        <v>166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5" t="s">
        <v>83</v>
      </c>
      <c r="BK185" s="199">
        <f>ROUND(I185*H185,2)</f>
        <v>0</v>
      </c>
      <c r="BL185" s="15" t="s">
        <v>165</v>
      </c>
      <c r="BM185" s="198" t="s">
        <v>2066</v>
      </c>
    </row>
    <row r="186" spans="2:51" s="13" customFormat="1" ht="11.25">
      <c r="B186" s="200"/>
      <c r="C186" s="201"/>
      <c r="D186" s="202" t="s">
        <v>178</v>
      </c>
      <c r="E186" s="201"/>
      <c r="F186" s="204" t="s">
        <v>2057</v>
      </c>
      <c r="G186" s="201"/>
      <c r="H186" s="205">
        <v>51900.3</v>
      </c>
      <c r="I186" s="206"/>
      <c r="J186" s="201"/>
      <c r="K186" s="201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178</v>
      </c>
      <c r="AU186" s="211" t="s">
        <v>85</v>
      </c>
      <c r="AV186" s="13" t="s">
        <v>85</v>
      </c>
      <c r="AW186" s="13" t="s">
        <v>4</v>
      </c>
      <c r="AX186" s="13" t="s">
        <v>83</v>
      </c>
      <c r="AY186" s="211" t="s">
        <v>166</v>
      </c>
    </row>
    <row r="187" spans="1:65" s="2" customFormat="1" ht="21.75" customHeight="1">
      <c r="A187" s="32"/>
      <c r="B187" s="33"/>
      <c r="C187" s="187" t="s">
        <v>388</v>
      </c>
      <c r="D187" s="187" t="s">
        <v>167</v>
      </c>
      <c r="E187" s="188" t="s">
        <v>2067</v>
      </c>
      <c r="F187" s="189" t="s">
        <v>2068</v>
      </c>
      <c r="G187" s="190" t="s">
        <v>297</v>
      </c>
      <c r="H187" s="191">
        <v>575.67</v>
      </c>
      <c r="I187" s="192"/>
      <c r="J187" s="193">
        <f>ROUND(I187*H187,2)</f>
        <v>0</v>
      </c>
      <c r="K187" s="189" t="s">
        <v>274</v>
      </c>
      <c r="L187" s="37"/>
      <c r="M187" s="194" t="s">
        <v>1</v>
      </c>
      <c r="N187" s="195" t="s">
        <v>41</v>
      </c>
      <c r="O187" s="69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98" t="s">
        <v>165</v>
      </c>
      <c r="AT187" s="198" t="s">
        <v>167</v>
      </c>
      <c r="AU187" s="198" t="s">
        <v>85</v>
      </c>
      <c r="AY187" s="15" t="s">
        <v>166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5" t="s">
        <v>83</v>
      </c>
      <c r="BK187" s="199">
        <f>ROUND(I187*H187,2)</f>
        <v>0</v>
      </c>
      <c r="BL187" s="15" t="s">
        <v>165</v>
      </c>
      <c r="BM187" s="198" t="s">
        <v>2069</v>
      </c>
    </row>
    <row r="188" spans="1:65" s="2" customFormat="1" ht="16.5" customHeight="1">
      <c r="A188" s="32"/>
      <c r="B188" s="33"/>
      <c r="C188" s="187" t="s">
        <v>393</v>
      </c>
      <c r="D188" s="187" t="s">
        <v>167</v>
      </c>
      <c r="E188" s="188" t="s">
        <v>2070</v>
      </c>
      <c r="F188" s="189" t="s">
        <v>2071</v>
      </c>
      <c r="G188" s="190" t="s">
        <v>382</v>
      </c>
      <c r="H188" s="191">
        <v>4</v>
      </c>
      <c r="I188" s="192"/>
      <c r="J188" s="193">
        <f>ROUND(I188*H188,2)</f>
        <v>0</v>
      </c>
      <c r="K188" s="189" t="s">
        <v>274</v>
      </c>
      <c r="L188" s="37"/>
      <c r="M188" s="194" t="s">
        <v>1</v>
      </c>
      <c r="N188" s="195" t="s">
        <v>41</v>
      </c>
      <c r="O188" s="69"/>
      <c r="P188" s="196">
        <f>O188*H188</f>
        <v>0</v>
      </c>
      <c r="Q188" s="196">
        <v>0</v>
      </c>
      <c r="R188" s="196">
        <f>Q188*H188</f>
        <v>0</v>
      </c>
      <c r="S188" s="196">
        <v>0</v>
      </c>
      <c r="T188" s="197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98" t="s">
        <v>165</v>
      </c>
      <c r="AT188" s="198" t="s">
        <v>167</v>
      </c>
      <c r="AU188" s="198" t="s">
        <v>85</v>
      </c>
      <c r="AY188" s="15" t="s">
        <v>166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5" t="s">
        <v>83</v>
      </c>
      <c r="BK188" s="199">
        <f>ROUND(I188*H188,2)</f>
        <v>0</v>
      </c>
      <c r="BL188" s="15" t="s">
        <v>165</v>
      </c>
      <c r="BM188" s="198" t="s">
        <v>2072</v>
      </c>
    </row>
    <row r="189" spans="1:65" s="2" customFormat="1" ht="24.2" customHeight="1">
      <c r="A189" s="32"/>
      <c r="B189" s="33"/>
      <c r="C189" s="187" t="s">
        <v>398</v>
      </c>
      <c r="D189" s="187" t="s">
        <v>167</v>
      </c>
      <c r="E189" s="188" t="s">
        <v>2073</v>
      </c>
      <c r="F189" s="189" t="s">
        <v>2074</v>
      </c>
      <c r="G189" s="190" t="s">
        <v>382</v>
      </c>
      <c r="H189" s="191">
        <v>360</v>
      </c>
      <c r="I189" s="192"/>
      <c r="J189" s="193">
        <f>ROUND(I189*H189,2)</f>
        <v>0</v>
      </c>
      <c r="K189" s="189" t="s">
        <v>274</v>
      </c>
      <c r="L189" s="37"/>
      <c r="M189" s="194" t="s">
        <v>1</v>
      </c>
      <c r="N189" s="195" t="s">
        <v>41</v>
      </c>
      <c r="O189" s="69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98" t="s">
        <v>165</v>
      </c>
      <c r="AT189" s="198" t="s">
        <v>167</v>
      </c>
      <c r="AU189" s="198" t="s">
        <v>85</v>
      </c>
      <c r="AY189" s="15" t="s">
        <v>166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5" t="s">
        <v>83</v>
      </c>
      <c r="BK189" s="199">
        <f>ROUND(I189*H189,2)</f>
        <v>0</v>
      </c>
      <c r="BL189" s="15" t="s">
        <v>165</v>
      </c>
      <c r="BM189" s="198" t="s">
        <v>2075</v>
      </c>
    </row>
    <row r="190" spans="2:51" s="13" customFormat="1" ht="11.25">
      <c r="B190" s="200"/>
      <c r="C190" s="201"/>
      <c r="D190" s="202" t="s">
        <v>178</v>
      </c>
      <c r="E190" s="201"/>
      <c r="F190" s="204" t="s">
        <v>2076</v>
      </c>
      <c r="G190" s="201"/>
      <c r="H190" s="205">
        <v>360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178</v>
      </c>
      <c r="AU190" s="211" t="s">
        <v>85</v>
      </c>
      <c r="AV190" s="13" t="s">
        <v>85</v>
      </c>
      <c r="AW190" s="13" t="s">
        <v>4</v>
      </c>
      <c r="AX190" s="13" t="s">
        <v>83</v>
      </c>
      <c r="AY190" s="211" t="s">
        <v>166</v>
      </c>
    </row>
    <row r="191" spans="1:65" s="2" customFormat="1" ht="16.5" customHeight="1">
      <c r="A191" s="32"/>
      <c r="B191" s="33"/>
      <c r="C191" s="187" t="s">
        <v>408</v>
      </c>
      <c r="D191" s="187" t="s">
        <v>167</v>
      </c>
      <c r="E191" s="188" t="s">
        <v>2077</v>
      </c>
      <c r="F191" s="189" t="s">
        <v>2078</v>
      </c>
      <c r="G191" s="190" t="s">
        <v>382</v>
      </c>
      <c r="H191" s="191">
        <v>4</v>
      </c>
      <c r="I191" s="192"/>
      <c r="J191" s="193">
        <f>ROUND(I191*H191,2)</f>
        <v>0</v>
      </c>
      <c r="K191" s="189" t="s">
        <v>274</v>
      </c>
      <c r="L191" s="37"/>
      <c r="M191" s="194" t="s">
        <v>1</v>
      </c>
      <c r="N191" s="195" t="s">
        <v>41</v>
      </c>
      <c r="O191" s="69"/>
      <c r="P191" s="196">
        <f>O191*H191</f>
        <v>0</v>
      </c>
      <c r="Q191" s="196">
        <v>0</v>
      </c>
      <c r="R191" s="196">
        <f>Q191*H191</f>
        <v>0</v>
      </c>
      <c r="S191" s="196">
        <v>0</v>
      </c>
      <c r="T191" s="197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98" t="s">
        <v>165</v>
      </c>
      <c r="AT191" s="198" t="s">
        <v>167</v>
      </c>
      <c r="AU191" s="198" t="s">
        <v>85</v>
      </c>
      <c r="AY191" s="15" t="s">
        <v>166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5" t="s">
        <v>83</v>
      </c>
      <c r="BK191" s="199">
        <f>ROUND(I191*H191,2)</f>
        <v>0</v>
      </c>
      <c r="BL191" s="15" t="s">
        <v>165</v>
      </c>
      <c r="BM191" s="198" t="s">
        <v>2079</v>
      </c>
    </row>
    <row r="192" spans="1:65" s="2" customFormat="1" ht="37.9" customHeight="1">
      <c r="A192" s="32"/>
      <c r="B192" s="33"/>
      <c r="C192" s="187" t="s">
        <v>414</v>
      </c>
      <c r="D192" s="187" t="s">
        <v>167</v>
      </c>
      <c r="E192" s="188" t="s">
        <v>2080</v>
      </c>
      <c r="F192" s="189" t="s">
        <v>2081</v>
      </c>
      <c r="G192" s="190" t="s">
        <v>297</v>
      </c>
      <c r="H192" s="191">
        <v>568.392</v>
      </c>
      <c r="I192" s="192"/>
      <c r="J192" s="193">
        <f>ROUND(I192*H192,2)</f>
        <v>0</v>
      </c>
      <c r="K192" s="189" t="s">
        <v>274</v>
      </c>
      <c r="L192" s="37"/>
      <c r="M192" s="194" t="s">
        <v>1</v>
      </c>
      <c r="N192" s="195" t="s">
        <v>41</v>
      </c>
      <c r="O192" s="69"/>
      <c r="P192" s="196">
        <f>O192*H192</f>
        <v>0</v>
      </c>
      <c r="Q192" s="196">
        <v>0</v>
      </c>
      <c r="R192" s="196">
        <f>Q192*H192</f>
        <v>0</v>
      </c>
      <c r="S192" s="196">
        <v>0.035</v>
      </c>
      <c r="T192" s="197">
        <f>S192*H192</f>
        <v>19.893720000000005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98" t="s">
        <v>165</v>
      </c>
      <c r="AT192" s="198" t="s">
        <v>167</v>
      </c>
      <c r="AU192" s="198" t="s">
        <v>85</v>
      </c>
      <c r="AY192" s="15" t="s">
        <v>166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5" t="s">
        <v>83</v>
      </c>
      <c r="BK192" s="199">
        <f>ROUND(I192*H192,2)</f>
        <v>0</v>
      </c>
      <c r="BL192" s="15" t="s">
        <v>165</v>
      </c>
      <c r="BM192" s="198" t="s">
        <v>2082</v>
      </c>
    </row>
    <row r="193" spans="2:51" s="13" customFormat="1" ht="11.25">
      <c r="B193" s="200"/>
      <c r="C193" s="201"/>
      <c r="D193" s="202" t="s">
        <v>178</v>
      </c>
      <c r="E193" s="203" t="s">
        <v>1</v>
      </c>
      <c r="F193" s="204" t="s">
        <v>2048</v>
      </c>
      <c r="G193" s="201"/>
      <c r="H193" s="205">
        <v>155.82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178</v>
      </c>
      <c r="AU193" s="211" t="s">
        <v>85</v>
      </c>
      <c r="AV193" s="13" t="s">
        <v>85</v>
      </c>
      <c r="AW193" s="13" t="s">
        <v>32</v>
      </c>
      <c r="AX193" s="13" t="s">
        <v>76</v>
      </c>
      <c r="AY193" s="211" t="s">
        <v>166</v>
      </c>
    </row>
    <row r="194" spans="2:51" s="13" customFormat="1" ht="11.25">
      <c r="B194" s="200"/>
      <c r="C194" s="201"/>
      <c r="D194" s="202" t="s">
        <v>178</v>
      </c>
      <c r="E194" s="203" t="s">
        <v>1</v>
      </c>
      <c r="F194" s="204" t="s">
        <v>2049</v>
      </c>
      <c r="G194" s="201"/>
      <c r="H194" s="205">
        <v>145.53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178</v>
      </c>
      <c r="AU194" s="211" t="s">
        <v>85</v>
      </c>
      <c r="AV194" s="13" t="s">
        <v>85</v>
      </c>
      <c r="AW194" s="13" t="s">
        <v>32</v>
      </c>
      <c r="AX194" s="13" t="s">
        <v>76</v>
      </c>
      <c r="AY194" s="211" t="s">
        <v>166</v>
      </c>
    </row>
    <row r="195" spans="2:51" s="13" customFormat="1" ht="11.25">
      <c r="B195" s="200"/>
      <c r="C195" s="201"/>
      <c r="D195" s="202" t="s">
        <v>178</v>
      </c>
      <c r="E195" s="203" t="s">
        <v>1</v>
      </c>
      <c r="F195" s="204" t="s">
        <v>2050</v>
      </c>
      <c r="G195" s="201"/>
      <c r="H195" s="205">
        <v>124.72</v>
      </c>
      <c r="I195" s="206"/>
      <c r="J195" s="201"/>
      <c r="K195" s="201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178</v>
      </c>
      <c r="AU195" s="211" t="s">
        <v>85</v>
      </c>
      <c r="AV195" s="13" t="s">
        <v>85</v>
      </c>
      <c r="AW195" s="13" t="s">
        <v>32</v>
      </c>
      <c r="AX195" s="13" t="s">
        <v>76</v>
      </c>
      <c r="AY195" s="211" t="s">
        <v>166</v>
      </c>
    </row>
    <row r="196" spans="2:51" s="13" customFormat="1" ht="11.25">
      <c r="B196" s="200"/>
      <c r="C196" s="201"/>
      <c r="D196" s="202" t="s">
        <v>178</v>
      </c>
      <c r="E196" s="203" t="s">
        <v>1</v>
      </c>
      <c r="F196" s="204" t="s">
        <v>2051</v>
      </c>
      <c r="G196" s="201"/>
      <c r="H196" s="205">
        <v>180.72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178</v>
      </c>
      <c r="AU196" s="211" t="s">
        <v>85</v>
      </c>
      <c r="AV196" s="13" t="s">
        <v>85</v>
      </c>
      <c r="AW196" s="13" t="s">
        <v>32</v>
      </c>
      <c r="AX196" s="13" t="s">
        <v>76</v>
      </c>
      <c r="AY196" s="211" t="s">
        <v>166</v>
      </c>
    </row>
    <row r="197" spans="2:51" s="13" customFormat="1" ht="11.25">
      <c r="B197" s="200"/>
      <c r="C197" s="201"/>
      <c r="D197" s="202" t="s">
        <v>178</v>
      </c>
      <c r="E197" s="203" t="s">
        <v>1</v>
      </c>
      <c r="F197" s="204" t="s">
        <v>2083</v>
      </c>
      <c r="G197" s="201"/>
      <c r="H197" s="205">
        <v>-7.9</v>
      </c>
      <c r="I197" s="206"/>
      <c r="J197" s="201"/>
      <c r="K197" s="201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178</v>
      </c>
      <c r="AU197" s="211" t="s">
        <v>85</v>
      </c>
      <c r="AV197" s="13" t="s">
        <v>85</v>
      </c>
      <c r="AW197" s="13" t="s">
        <v>32</v>
      </c>
      <c r="AX197" s="13" t="s">
        <v>76</v>
      </c>
      <c r="AY197" s="211" t="s">
        <v>166</v>
      </c>
    </row>
    <row r="198" spans="2:51" s="13" customFormat="1" ht="11.25">
      <c r="B198" s="200"/>
      <c r="C198" s="201"/>
      <c r="D198" s="202" t="s">
        <v>178</v>
      </c>
      <c r="E198" s="203" t="s">
        <v>1</v>
      </c>
      <c r="F198" s="204" t="s">
        <v>2084</v>
      </c>
      <c r="G198" s="201"/>
      <c r="H198" s="205">
        <v>-26.4</v>
      </c>
      <c r="I198" s="206"/>
      <c r="J198" s="201"/>
      <c r="K198" s="201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178</v>
      </c>
      <c r="AU198" s="211" t="s">
        <v>85</v>
      </c>
      <c r="AV198" s="13" t="s">
        <v>85</v>
      </c>
      <c r="AW198" s="13" t="s">
        <v>32</v>
      </c>
      <c r="AX198" s="13" t="s">
        <v>76</v>
      </c>
      <c r="AY198" s="211" t="s">
        <v>166</v>
      </c>
    </row>
    <row r="199" spans="2:51" s="13" customFormat="1" ht="11.25">
      <c r="B199" s="200"/>
      <c r="C199" s="201"/>
      <c r="D199" s="202" t="s">
        <v>178</v>
      </c>
      <c r="E199" s="203" t="s">
        <v>1</v>
      </c>
      <c r="F199" s="204" t="s">
        <v>2085</v>
      </c>
      <c r="G199" s="201"/>
      <c r="H199" s="205">
        <v>-33.99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178</v>
      </c>
      <c r="AU199" s="211" t="s">
        <v>85</v>
      </c>
      <c r="AV199" s="13" t="s">
        <v>85</v>
      </c>
      <c r="AW199" s="13" t="s">
        <v>32</v>
      </c>
      <c r="AX199" s="13" t="s">
        <v>76</v>
      </c>
      <c r="AY199" s="211" t="s">
        <v>166</v>
      </c>
    </row>
    <row r="200" spans="2:51" s="13" customFormat="1" ht="11.25">
      <c r="B200" s="200"/>
      <c r="C200" s="201"/>
      <c r="D200" s="202" t="s">
        <v>178</v>
      </c>
      <c r="E200" s="203" t="s">
        <v>1</v>
      </c>
      <c r="F200" s="204" t="s">
        <v>2086</v>
      </c>
      <c r="G200" s="201"/>
      <c r="H200" s="205">
        <v>-5.544</v>
      </c>
      <c r="I200" s="206"/>
      <c r="J200" s="201"/>
      <c r="K200" s="201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178</v>
      </c>
      <c r="AU200" s="211" t="s">
        <v>85</v>
      </c>
      <c r="AV200" s="13" t="s">
        <v>85</v>
      </c>
      <c r="AW200" s="13" t="s">
        <v>32</v>
      </c>
      <c r="AX200" s="13" t="s">
        <v>76</v>
      </c>
      <c r="AY200" s="211" t="s">
        <v>166</v>
      </c>
    </row>
    <row r="201" spans="2:51" s="13" customFormat="1" ht="11.25">
      <c r="B201" s="200"/>
      <c r="C201" s="201"/>
      <c r="D201" s="202" t="s">
        <v>178</v>
      </c>
      <c r="E201" s="203" t="s">
        <v>1</v>
      </c>
      <c r="F201" s="204" t="s">
        <v>2087</v>
      </c>
      <c r="G201" s="201"/>
      <c r="H201" s="205">
        <v>4.86</v>
      </c>
      <c r="I201" s="206"/>
      <c r="J201" s="201"/>
      <c r="K201" s="201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178</v>
      </c>
      <c r="AU201" s="211" t="s">
        <v>85</v>
      </c>
      <c r="AV201" s="13" t="s">
        <v>85</v>
      </c>
      <c r="AW201" s="13" t="s">
        <v>32</v>
      </c>
      <c r="AX201" s="13" t="s">
        <v>76</v>
      </c>
      <c r="AY201" s="211" t="s">
        <v>166</v>
      </c>
    </row>
    <row r="202" spans="2:51" s="13" customFormat="1" ht="11.25">
      <c r="B202" s="200"/>
      <c r="C202" s="201"/>
      <c r="D202" s="202" t="s">
        <v>178</v>
      </c>
      <c r="E202" s="203" t="s">
        <v>1</v>
      </c>
      <c r="F202" s="204" t="s">
        <v>2088</v>
      </c>
      <c r="G202" s="201"/>
      <c r="H202" s="205">
        <v>12.24</v>
      </c>
      <c r="I202" s="206"/>
      <c r="J202" s="201"/>
      <c r="K202" s="201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178</v>
      </c>
      <c r="AU202" s="211" t="s">
        <v>85</v>
      </c>
      <c r="AV202" s="13" t="s">
        <v>85</v>
      </c>
      <c r="AW202" s="13" t="s">
        <v>32</v>
      </c>
      <c r="AX202" s="13" t="s">
        <v>76</v>
      </c>
      <c r="AY202" s="211" t="s">
        <v>166</v>
      </c>
    </row>
    <row r="203" spans="2:51" s="13" customFormat="1" ht="11.25">
      <c r="B203" s="200"/>
      <c r="C203" s="201"/>
      <c r="D203" s="202" t="s">
        <v>178</v>
      </c>
      <c r="E203" s="203" t="s">
        <v>1</v>
      </c>
      <c r="F203" s="204" t="s">
        <v>2089</v>
      </c>
      <c r="G203" s="201"/>
      <c r="H203" s="205">
        <v>15.66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178</v>
      </c>
      <c r="AU203" s="211" t="s">
        <v>85</v>
      </c>
      <c r="AV203" s="13" t="s">
        <v>85</v>
      </c>
      <c r="AW203" s="13" t="s">
        <v>32</v>
      </c>
      <c r="AX203" s="13" t="s">
        <v>76</v>
      </c>
      <c r="AY203" s="211" t="s">
        <v>166</v>
      </c>
    </row>
    <row r="204" spans="2:51" s="13" customFormat="1" ht="11.25">
      <c r="B204" s="200"/>
      <c r="C204" s="201"/>
      <c r="D204" s="202" t="s">
        <v>178</v>
      </c>
      <c r="E204" s="203" t="s">
        <v>1</v>
      </c>
      <c r="F204" s="204" t="s">
        <v>2090</v>
      </c>
      <c r="G204" s="201"/>
      <c r="H204" s="205">
        <v>2.676</v>
      </c>
      <c r="I204" s="206"/>
      <c r="J204" s="201"/>
      <c r="K204" s="201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178</v>
      </c>
      <c r="AU204" s="211" t="s">
        <v>85</v>
      </c>
      <c r="AV204" s="13" t="s">
        <v>85</v>
      </c>
      <c r="AW204" s="13" t="s">
        <v>32</v>
      </c>
      <c r="AX204" s="13" t="s">
        <v>76</v>
      </c>
      <c r="AY204" s="211" t="s">
        <v>166</v>
      </c>
    </row>
    <row r="205" spans="2:63" s="12" customFormat="1" ht="22.9" customHeight="1">
      <c r="B205" s="173"/>
      <c r="C205" s="174"/>
      <c r="D205" s="175" t="s">
        <v>75</v>
      </c>
      <c r="E205" s="212" t="s">
        <v>594</v>
      </c>
      <c r="F205" s="212" t="s">
        <v>595</v>
      </c>
      <c r="G205" s="174"/>
      <c r="H205" s="174"/>
      <c r="I205" s="177"/>
      <c r="J205" s="213">
        <f>BK205</f>
        <v>0</v>
      </c>
      <c r="K205" s="174"/>
      <c r="L205" s="179"/>
      <c r="M205" s="180"/>
      <c r="N205" s="181"/>
      <c r="O205" s="181"/>
      <c r="P205" s="182">
        <f>SUM(P206:P209)</f>
        <v>0</v>
      </c>
      <c r="Q205" s="181"/>
      <c r="R205" s="182">
        <f>SUM(R206:R209)</f>
        <v>0</v>
      </c>
      <c r="S205" s="181"/>
      <c r="T205" s="183">
        <f>SUM(T206:T209)</f>
        <v>0</v>
      </c>
      <c r="AR205" s="184" t="s">
        <v>83</v>
      </c>
      <c r="AT205" s="185" t="s">
        <v>75</v>
      </c>
      <c r="AU205" s="185" t="s">
        <v>83</v>
      </c>
      <c r="AY205" s="184" t="s">
        <v>166</v>
      </c>
      <c r="BK205" s="186">
        <f>SUM(BK206:BK209)</f>
        <v>0</v>
      </c>
    </row>
    <row r="206" spans="1:65" s="2" customFormat="1" ht="24.2" customHeight="1">
      <c r="A206" s="32"/>
      <c r="B206" s="33"/>
      <c r="C206" s="187" t="s">
        <v>420</v>
      </c>
      <c r="D206" s="187" t="s">
        <v>167</v>
      </c>
      <c r="E206" s="188" t="s">
        <v>601</v>
      </c>
      <c r="F206" s="189" t="s">
        <v>602</v>
      </c>
      <c r="G206" s="190" t="s">
        <v>288</v>
      </c>
      <c r="H206" s="191">
        <v>20.111</v>
      </c>
      <c r="I206" s="192"/>
      <c r="J206" s="193">
        <f>ROUND(I206*H206,2)</f>
        <v>0</v>
      </c>
      <c r="K206" s="189" t="s">
        <v>274</v>
      </c>
      <c r="L206" s="37"/>
      <c r="M206" s="194" t="s">
        <v>1</v>
      </c>
      <c r="N206" s="195" t="s">
        <v>41</v>
      </c>
      <c r="O206" s="69"/>
      <c r="P206" s="196">
        <f>O206*H206</f>
        <v>0</v>
      </c>
      <c r="Q206" s="196">
        <v>0</v>
      </c>
      <c r="R206" s="196">
        <f>Q206*H206</f>
        <v>0</v>
      </c>
      <c r="S206" s="196">
        <v>0</v>
      </c>
      <c r="T206" s="197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98" t="s">
        <v>165</v>
      </c>
      <c r="AT206" s="198" t="s">
        <v>167</v>
      </c>
      <c r="AU206" s="198" t="s">
        <v>85</v>
      </c>
      <c r="AY206" s="15" t="s">
        <v>166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5" t="s">
        <v>83</v>
      </c>
      <c r="BK206" s="199">
        <f>ROUND(I206*H206,2)</f>
        <v>0</v>
      </c>
      <c r="BL206" s="15" t="s">
        <v>165</v>
      </c>
      <c r="BM206" s="198" t="s">
        <v>2091</v>
      </c>
    </row>
    <row r="207" spans="1:65" s="2" customFormat="1" ht="24.2" customHeight="1">
      <c r="A207" s="32"/>
      <c r="B207" s="33"/>
      <c r="C207" s="187" t="s">
        <v>424</v>
      </c>
      <c r="D207" s="187" t="s">
        <v>167</v>
      </c>
      <c r="E207" s="188" t="s">
        <v>605</v>
      </c>
      <c r="F207" s="189" t="s">
        <v>606</v>
      </c>
      <c r="G207" s="190" t="s">
        <v>288</v>
      </c>
      <c r="H207" s="191">
        <v>180.999</v>
      </c>
      <c r="I207" s="192"/>
      <c r="J207" s="193">
        <f>ROUND(I207*H207,2)</f>
        <v>0</v>
      </c>
      <c r="K207" s="189" t="s">
        <v>274</v>
      </c>
      <c r="L207" s="37"/>
      <c r="M207" s="194" t="s">
        <v>1</v>
      </c>
      <c r="N207" s="195" t="s">
        <v>41</v>
      </c>
      <c r="O207" s="69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98" t="s">
        <v>165</v>
      </c>
      <c r="AT207" s="198" t="s">
        <v>167</v>
      </c>
      <c r="AU207" s="198" t="s">
        <v>85</v>
      </c>
      <c r="AY207" s="15" t="s">
        <v>166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5" t="s">
        <v>83</v>
      </c>
      <c r="BK207" s="199">
        <f>ROUND(I207*H207,2)</f>
        <v>0</v>
      </c>
      <c r="BL207" s="15" t="s">
        <v>165</v>
      </c>
      <c r="BM207" s="198" t="s">
        <v>2092</v>
      </c>
    </row>
    <row r="208" spans="2:51" s="13" customFormat="1" ht="11.25">
      <c r="B208" s="200"/>
      <c r="C208" s="201"/>
      <c r="D208" s="202" t="s">
        <v>178</v>
      </c>
      <c r="E208" s="201"/>
      <c r="F208" s="204" t="s">
        <v>2093</v>
      </c>
      <c r="G208" s="201"/>
      <c r="H208" s="205">
        <v>180.999</v>
      </c>
      <c r="I208" s="206"/>
      <c r="J208" s="201"/>
      <c r="K208" s="201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178</v>
      </c>
      <c r="AU208" s="211" t="s">
        <v>85</v>
      </c>
      <c r="AV208" s="13" t="s">
        <v>85</v>
      </c>
      <c r="AW208" s="13" t="s">
        <v>4</v>
      </c>
      <c r="AX208" s="13" t="s">
        <v>83</v>
      </c>
      <c r="AY208" s="211" t="s">
        <v>166</v>
      </c>
    </row>
    <row r="209" spans="1:65" s="2" customFormat="1" ht="33" customHeight="1">
      <c r="A209" s="32"/>
      <c r="B209" s="33"/>
      <c r="C209" s="187" t="s">
        <v>430</v>
      </c>
      <c r="D209" s="187" t="s">
        <v>167</v>
      </c>
      <c r="E209" s="188" t="s">
        <v>1181</v>
      </c>
      <c r="F209" s="189" t="s">
        <v>1182</v>
      </c>
      <c r="G209" s="190" t="s">
        <v>288</v>
      </c>
      <c r="H209" s="191">
        <v>20.111</v>
      </c>
      <c r="I209" s="192"/>
      <c r="J209" s="193">
        <f>ROUND(I209*H209,2)</f>
        <v>0</v>
      </c>
      <c r="K209" s="189" t="s">
        <v>274</v>
      </c>
      <c r="L209" s="37"/>
      <c r="M209" s="194" t="s">
        <v>1</v>
      </c>
      <c r="N209" s="195" t="s">
        <v>41</v>
      </c>
      <c r="O209" s="69"/>
      <c r="P209" s="196">
        <f>O209*H209</f>
        <v>0</v>
      </c>
      <c r="Q209" s="196">
        <v>0</v>
      </c>
      <c r="R209" s="196">
        <f>Q209*H209</f>
        <v>0</v>
      </c>
      <c r="S209" s="196">
        <v>0</v>
      </c>
      <c r="T209" s="197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98" t="s">
        <v>165</v>
      </c>
      <c r="AT209" s="198" t="s">
        <v>167</v>
      </c>
      <c r="AU209" s="198" t="s">
        <v>85</v>
      </c>
      <c r="AY209" s="15" t="s">
        <v>166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5" t="s">
        <v>83</v>
      </c>
      <c r="BK209" s="199">
        <f>ROUND(I209*H209,2)</f>
        <v>0</v>
      </c>
      <c r="BL209" s="15" t="s">
        <v>165</v>
      </c>
      <c r="BM209" s="198" t="s">
        <v>2094</v>
      </c>
    </row>
    <row r="210" spans="2:63" s="12" customFormat="1" ht="22.9" customHeight="1">
      <c r="B210" s="173"/>
      <c r="C210" s="174"/>
      <c r="D210" s="175" t="s">
        <v>75</v>
      </c>
      <c r="E210" s="212" t="s">
        <v>613</v>
      </c>
      <c r="F210" s="212" t="s">
        <v>614</v>
      </c>
      <c r="G210" s="174"/>
      <c r="H210" s="174"/>
      <c r="I210" s="177"/>
      <c r="J210" s="213">
        <f>BK210</f>
        <v>0</v>
      </c>
      <c r="K210" s="174"/>
      <c r="L210" s="179"/>
      <c r="M210" s="180"/>
      <c r="N210" s="181"/>
      <c r="O210" s="181"/>
      <c r="P210" s="182">
        <f>P211</f>
        <v>0</v>
      </c>
      <c r="Q210" s="181"/>
      <c r="R210" s="182">
        <f>R211</f>
        <v>0</v>
      </c>
      <c r="S210" s="181"/>
      <c r="T210" s="183">
        <f>T211</f>
        <v>0</v>
      </c>
      <c r="AR210" s="184" t="s">
        <v>83</v>
      </c>
      <c r="AT210" s="185" t="s">
        <v>75</v>
      </c>
      <c r="AU210" s="185" t="s">
        <v>83</v>
      </c>
      <c r="AY210" s="184" t="s">
        <v>166</v>
      </c>
      <c r="BK210" s="186">
        <f>BK211</f>
        <v>0</v>
      </c>
    </row>
    <row r="211" spans="1:65" s="2" customFormat="1" ht="16.5" customHeight="1">
      <c r="A211" s="32"/>
      <c r="B211" s="33"/>
      <c r="C211" s="187" t="s">
        <v>434</v>
      </c>
      <c r="D211" s="187" t="s">
        <v>167</v>
      </c>
      <c r="E211" s="188" t="s">
        <v>2095</v>
      </c>
      <c r="F211" s="189" t="s">
        <v>2096</v>
      </c>
      <c r="G211" s="190" t="s">
        <v>288</v>
      </c>
      <c r="H211" s="191">
        <v>25.915</v>
      </c>
      <c r="I211" s="192"/>
      <c r="J211" s="193">
        <f>ROUND(I211*H211,2)</f>
        <v>0</v>
      </c>
      <c r="K211" s="189" t="s">
        <v>274</v>
      </c>
      <c r="L211" s="37"/>
      <c r="M211" s="194" t="s">
        <v>1</v>
      </c>
      <c r="N211" s="195" t="s">
        <v>41</v>
      </c>
      <c r="O211" s="69"/>
      <c r="P211" s="196">
        <f>O211*H211</f>
        <v>0</v>
      </c>
      <c r="Q211" s="196">
        <v>0</v>
      </c>
      <c r="R211" s="196">
        <f>Q211*H211</f>
        <v>0</v>
      </c>
      <c r="S211" s="196">
        <v>0</v>
      </c>
      <c r="T211" s="197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98" t="s">
        <v>165</v>
      </c>
      <c r="AT211" s="198" t="s">
        <v>167</v>
      </c>
      <c r="AU211" s="198" t="s">
        <v>85</v>
      </c>
      <c r="AY211" s="15" t="s">
        <v>166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5" t="s">
        <v>83</v>
      </c>
      <c r="BK211" s="199">
        <f>ROUND(I211*H211,2)</f>
        <v>0</v>
      </c>
      <c r="BL211" s="15" t="s">
        <v>165</v>
      </c>
      <c r="BM211" s="198" t="s">
        <v>2097</v>
      </c>
    </row>
    <row r="212" spans="2:63" s="12" customFormat="1" ht="25.9" customHeight="1">
      <c r="B212" s="173"/>
      <c r="C212" s="174"/>
      <c r="D212" s="175" t="s">
        <v>75</v>
      </c>
      <c r="E212" s="176" t="s">
        <v>619</v>
      </c>
      <c r="F212" s="176" t="s">
        <v>620</v>
      </c>
      <c r="G212" s="174"/>
      <c r="H212" s="174"/>
      <c r="I212" s="177"/>
      <c r="J212" s="178">
        <f>BK212</f>
        <v>0</v>
      </c>
      <c r="K212" s="174"/>
      <c r="L212" s="179"/>
      <c r="M212" s="180"/>
      <c r="N212" s="181"/>
      <c r="O212" s="181"/>
      <c r="P212" s="182">
        <f>P213+P233+P239+P250</f>
        <v>0</v>
      </c>
      <c r="Q212" s="181"/>
      <c r="R212" s="182">
        <f>R213+R233+R239+R250</f>
        <v>2.8702516</v>
      </c>
      <c r="S212" s="181"/>
      <c r="T212" s="183">
        <f>T213+T233+T239+T250</f>
        <v>0.217196</v>
      </c>
      <c r="AR212" s="184" t="s">
        <v>85</v>
      </c>
      <c r="AT212" s="185" t="s">
        <v>75</v>
      </c>
      <c r="AU212" s="185" t="s">
        <v>76</v>
      </c>
      <c r="AY212" s="184" t="s">
        <v>166</v>
      </c>
      <c r="BK212" s="186">
        <f>BK213+BK233+BK239+BK250</f>
        <v>0</v>
      </c>
    </row>
    <row r="213" spans="2:63" s="12" customFormat="1" ht="22.9" customHeight="1">
      <c r="B213" s="173"/>
      <c r="C213" s="174"/>
      <c r="D213" s="175" t="s">
        <v>75</v>
      </c>
      <c r="E213" s="212" t="s">
        <v>621</v>
      </c>
      <c r="F213" s="212" t="s">
        <v>622</v>
      </c>
      <c r="G213" s="174"/>
      <c r="H213" s="174"/>
      <c r="I213" s="177"/>
      <c r="J213" s="213">
        <f>BK213</f>
        <v>0</v>
      </c>
      <c r="K213" s="174"/>
      <c r="L213" s="179"/>
      <c r="M213" s="180"/>
      <c r="N213" s="181"/>
      <c r="O213" s="181"/>
      <c r="P213" s="182">
        <f>SUM(P214:P232)</f>
        <v>0</v>
      </c>
      <c r="Q213" s="181"/>
      <c r="R213" s="182">
        <f>SUM(R214:R232)</f>
        <v>1.4269599999999998</v>
      </c>
      <c r="S213" s="181"/>
      <c r="T213" s="183">
        <f>SUM(T214:T232)</f>
        <v>0</v>
      </c>
      <c r="AR213" s="184" t="s">
        <v>85</v>
      </c>
      <c r="AT213" s="185" t="s">
        <v>75</v>
      </c>
      <c r="AU213" s="185" t="s">
        <v>83</v>
      </c>
      <c r="AY213" s="184" t="s">
        <v>166</v>
      </c>
      <c r="BK213" s="186">
        <f>SUM(BK214:BK232)</f>
        <v>0</v>
      </c>
    </row>
    <row r="214" spans="1:65" s="2" customFormat="1" ht="24.2" customHeight="1">
      <c r="A214" s="32"/>
      <c r="B214" s="33"/>
      <c r="C214" s="187" t="s">
        <v>440</v>
      </c>
      <c r="D214" s="187" t="s">
        <v>167</v>
      </c>
      <c r="E214" s="188" t="s">
        <v>634</v>
      </c>
      <c r="F214" s="189" t="s">
        <v>635</v>
      </c>
      <c r="G214" s="190" t="s">
        <v>297</v>
      </c>
      <c r="H214" s="191">
        <v>98</v>
      </c>
      <c r="I214" s="192"/>
      <c r="J214" s="193">
        <f>ROUND(I214*H214,2)</f>
        <v>0</v>
      </c>
      <c r="K214" s="189" t="s">
        <v>274</v>
      </c>
      <c r="L214" s="37"/>
      <c r="M214" s="194" t="s">
        <v>1</v>
      </c>
      <c r="N214" s="195" t="s">
        <v>41</v>
      </c>
      <c r="O214" s="69"/>
      <c r="P214" s="196">
        <f>O214*H214</f>
        <v>0</v>
      </c>
      <c r="Q214" s="196">
        <v>0</v>
      </c>
      <c r="R214" s="196">
        <f>Q214*H214</f>
        <v>0</v>
      </c>
      <c r="S214" s="196">
        <v>0</v>
      </c>
      <c r="T214" s="197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98" t="s">
        <v>183</v>
      </c>
      <c r="AT214" s="198" t="s">
        <v>167</v>
      </c>
      <c r="AU214" s="198" t="s">
        <v>85</v>
      </c>
      <c r="AY214" s="15" t="s">
        <v>166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5" t="s">
        <v>83</v>
      </c>
      <c r="BK214" s="199">
        <f>ROUND(I214*H214,2)</f>
        <v>0</v>
      </c>
      <c r="BL214" s="15" t="s">
        <v>183</v>
      </c>
      <c r="BM214" s="198" t="s">
        <v>2098</v>
      </c>
    </row>
    <row r="215" spans="2:51" s="13" customFormat="1" ht="11.25">
      <c r="B215" s="200"/>
      <c r="C215" s="201"/>
      <c r="D215" s="202" t="s">
        <v>178</v>
      </c>
      <c r="E215" s="203" t="s">
        <v>1</v>
      </c>
      <c r="F215" s="204" t="s">
        <v>2099</v>
      </c>
      <c r="G215" s="201"/>
      <c r="H215" s="205">
        <v>98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178</v>
      </c>
      <c r="AU215" s="211" t="s">
        <v>85</v>
      </c>
      <c r="AV215" s="13" t="s">
        <v>85</v>
      </c>
      <c r="AW215" s="13" t="s">
        <v>32</v>
      </c>
      <c r="AX215" s="13" t="s">
        <v>76</v>
      </c>
      <c r="AY215" s="211" t="s">
        <v>166</v>
      </c>
    </row>
    <row r="216" spans="1:65" s="2" customFormat="1" ht="16.5" customHeight="1">
      <c r="A216" s="32"/>
      <c r="B216" s="33"/>
      <c r="C216" s="219" t="s">
        <v>444</v>
      </c>
      <c r="D216" s="219" t="s">
        <v>345</v>
      </c>
      <c r="E216" s="220" t="s">
        <v>629</v>
      </c>
      <c r="F216" s="221" t="s">
        <v>630</v>
      </c>
      <c r="G216" s="222" t="s">
        <v>288</v>
      </c>
      <c r="H216" s="223">
        <v>0.102</v>
      </c>
      <c r="I216" s="224"/>
      <c r="J216" s="225">
        <f>ROUND(I216*H216,2)</f>
        <v>0</v>
      </c>
      <c r="K216" s="221" t="s">
        <v>274</v>
      </c>
      <c r="L216" s="226"/>
      <c r="M216" s="227" t="s">
        <v>1</v>
      </c>
      <c r="N216" s="228" t="s">
        <v>41</v>
      </c>
      <c r="O216" s="69"/>
      <c r="P216" s="196">
        <f>O216*H216</f>
        <v>0</v>
      </c>
      <c r="Q216" s="196">
        <v>1</v>
      </c>
      <c r="R216" s="196">
        <f>Q216*H216</f>
        <v>0.102</v>
      </c>
      <c r="S216" s="196">
        <v>0</v>
      </c>
      <c r="T216" s="197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98" t="s">
        <v>440</v>
      </c>
      <c r="AT216" s="198" t="s">
        <v>345</v>
      </c>
      <c r="AU216" s="198" t="s">
        <v>85</v>
      </c>
      <c r="AY216" s="15" t="s">
        <v>166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15" t="s">
        <v>83</v>
      </c>
      <c r="BK216" s="199">
        <f>ROUND(I216*H216,2)</f>
        <v>0</v>
      </c>
      <c r="BL216" s="15" t="s">
        <v>183</v>
      </c>
      <c r="BM216" s="198" t="s">
        <v>2100</v>
      </c>
    </row>
    <row r="217" spans="2:51" s="13" customFormat="1" ht="11.25">
      <c r="B217" s="200"/>
      <c r="C217" s="201"/>
      <c r="D217" s="202" t="s">
        <v>178</v>
      </c>
      <c r="E217" s="201"/>
      <c r="F217" s="204" t="s">
        <v>2101</v>
      </c>
      <c r="G217" s="201"/>
      <c r="H217" s="205">
        <v>0.102</v>
      </c>
      <c r="I217" s="206"/>
      <c r="J217" s="201"/>
      <c r="K217" s="201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178</v>
      </c>
      <c r="AU217" s="211" t="s">
        <v>85</v>
      </c>
      <c r="AV217" s="13" t="s">
        <v>85</v>
      </c>
      <c r="AW217" s="13" t="s">
        <v>4</v>
      </c>
      <c r="AX217" s="13" t="s">
        <v>83</v>
      </c>
      <c r="AY217" s="211" t="s">
        <v>166</v>
      </c>
    </row>
    <row r="218" spans="1:65" s="2" customFormat="1" ht="24.2" customHeight="1">
      <c r="A218" s="32"/>
      <c r="B218" s="33"/>
      <c r="C218" s="187" t="s">
        <v>449</v>
      </c>
      <c r="D218" s="187" t="s">
        <v>167</v>
      </c>
      <c r="E218" s="188" t="s">
        <v>2102</v>
      </c>
      <c r="F218" s="189" t="s">
        <v>2103</v>
      </c>
      <c r="G218" s="190" t="s">
        <v>297</v>
      </c>
      <c r="H218" s="191">
        <v>98</v>
      </c>
      <c r="I218" s="192"/>
      <c r="J218" s="193">
        <f>ROUND(I218*H218,2)</f>
        <v>0</v>
      </c>
      <c r="K218" s="189" t="s">
        <v>274</v>
      </c>
      <c r="L218" s="37"/>
      <c r="M218" s="194" t="s">
        <v>1</v>
      </c>
      <c r="N218" s="195" t="s">
        <v>41</v>
      </c>
      <c r="O218" s="69"/>
      <c r="P218" s="196">
        <f>O218*H218</f>
        <v>0</v>
      </c>
      <c r="Q218" s="196">
        <v>0</v>
      </c>
      <c r="R218" s="196">
        <f>Q218*H218</f>
        <v>0</v>
      </c>
      <c r="S218" s="196">
        <v>0</v>
      </c>
      <c r="T218" s="197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98" t="s">
        <v>183</v>
      </c>
      <c r="AT218" s="198" t="s">
        <v>167</v>
      </c>
      <c r="AU218" s="198" t="s">
        <v>85</v>
      </c>
      <c r="AY218" s="15" t="s">
        <v>166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5" t="s">
        <v>83</v>
      </c>
      <c r="BK218" s="199">
        <f>ROUND(I218*H218,2)</f>
        <v>0</v>
      </c>
      <c r="BL218" s="15" t="s">
        <v>183</v>
      </c>
      <c r="BM218" s="198" t="s">
        <v>2104</v>
      </c>
    </row>
    <row r="219" spans="2:51" s="13" customFormat="1" ht="11.25">
      <c r="B219" s="200"/>
      <c r="C219" s="201"/>
      <c r="D219" s="202" t="s">
        <v>178</v>
      </c>
      <c r="E219" s="203" t="s">
        <v>1</v>
      </c>
      <c r="F219" s="204" t="s">
        <v>2099</v>
      </c>
      <c r="G219" s="201"/>
      <c r="H219" s="205">
        <v>98</v>
      </c>
      <c r="I219" s="206"/>
      <c r="J219" s="201"/>
      <c r="K219" s="201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178</v>
      </c>
      <c r="AU219" s="211" t="s">
        <v>85</v>
      </c>
      <c r="AV219" s="13" t="s">
        <v>85</v>
      </c>
      <c r="AW219" s="13" t="s">
        <v>32</v>
      </c>
      <c r="AX219" s="13" t="s">
        <v>83</v>
      </c>
      <c r="AY219" s="211" t="s">
        <v>166</v>
      </c>
    </row>
    <row r="220" spans="1:65" s="2" customFormat="1" ht="16.5" customHeight="1">
      <c r="A220" s="32"/>
      <c r="B220" s="33"/>
      <c r="C220" s="219" t="s">
        <v>453</v>
      </c>
      <c r="D220" s="219" t="s">
        <v>345</v>
      </c>
      <c r="E220" s="220" t="s">
        <v>2008</v>
      </c>
      <c r="F220" s="221" t="s">
        <v>2009</v>
      </c>
      <c r="G220" s="222" t="s">
        <v>297</v>
      </c>
      <c r="H220" s="223">
        <v>117.6</v>
      </c>
      <c r="I220" s="224"/>
      <c r="J220" s="225">
        <f>ROUND(I220*H220,2)</f>
        <v>0</v>
      </c>
      <c r="K220" s="221" t="s">
        <v>274</v>
      </c>
      <c r="L220" s="226"/>
      <c r="M220" s="227" t="s">
        <v>1</v>
      </c>
      <c r="N220" s="228" t="s">
        <v>41</v>
      </c>
      <c r="O220" s="69"/>
      <c r="P220" s="196">
        <f>O220*H220</f>
        <v>0</v>
      </c>
      <c r="Q220" s="196">
        <v>0.0003</v>
      </c>
      <c r="R220" s="196">
        <f>Q220*H220</f>
        <v>0.03527999999999999</v>
      </c>
      <c r="S220" s="196">
        <v>0</v>
      </c>
      <c r="T220" s="197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98" t="s">
        <v>440</v>
      </c>
      <c r="AT220" s="198" t="s">
        <v>345</v>
      </c>
      <c r="AU220" s="198" t="s">
        <v>85</v>
      </c>
      <c r="AY220" s="15" t="s">
        <v>166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5" t="s">
        <v>83</v>
      </c>
      <c r="BK220" s="199">
        <f>ROUND(I220*H220,2)</f>
        <v>0</v>
      </c>
      <c r="BL220" s="15" t="s">
        <v>183</v>
      </c>
      <c r="BM220" s="198" t="s">
        <v>2105</v>
      </c>
    </row>
    <row r="221" spans="2:51" s="13" customFormat="1" ht="11.25">
      <c r="B221" s="200"/>
      <c r="C221" s="201"/>
      <c r="D221" s="202" t="s">
        <v>178</v>
      </c>
      <c r="E221" s="201"/>
      <c r="F221" s="204" t="s">
        <v>2106</v>
      </c>
      <c r="G221" s="201"/>
      <c r="H221" s="205">
        <v>117.6</v>
      </c>
      <c r="I221" s="206"/>
      <c r="J221" s="201"/>
      <c r="K221" s="201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178</v>
      </c>
      <c r="AU221" s="211" t="s">
        <v>85</v>
      </c>
      <c r="AV221" s="13" t="s">
        <v>85</v>
      </c>
      <c r="AW221" s="13" t="s">
        <v>4</v>
      </c>
      <c r="AX221" s="13" t="s">
        <v>83</v>
      </c>
      <c r="AY221" s="211" t="s">
        <v>166</v>
      </c>
    </row>
    <row r="222" spans="1:65" s="2" customFormat="1" ht="24.2" customHeight="1">
      <c r="A222" s="32"/>
      <c r="B222" s="33"/>
      <c r="C222" s="187" t="s">
        <v>459</v>
      </c>
      <c r="D222" s="187" t="s">
        <v>167</v>
      </c>
      <c r="E222" s="188" t="s">
        <v>688</v>
      </c>
      <c r="F222" s="189" t="s">
        <v>689</v>
      </c>
      <c r="G222" s="190" t="s">
        <v>297</v>
      </c>
      <c r="H222" s="191">
        <v>98</v>
      </c>
      <c r="I222" s="192"/>
      <c r="J222" s="193">
        <f>ROUND(I222*H222,2)</f>
        <v>0</v>
      </c>
      <c r="K222" s="189" t="s">
        <v>274</v>
      </c>
      <c r="L222" s="37"/>
      <c r="M222" s="194" t="s">
        <v>1</v>
      </c>
      <c r="N222" s="195" t="s">
        <v>41</v>
      </c>
      <c r="O222" s="69"/>
      <c r="P222" s="196">
        <f>O222*H222</f>
        <v>0</v>
      </c>
      <c r="Q222" s="196">
        <v>0.0004</v>
      </c>
      <c r="R222" s="196">
        <f>Q222*H222</f>
        <v>0.0392</v>
      </c>
      <c r="S222" s="196">
        <v>0</v>
      </c>
      <c r="T222" s="197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98" t="s">
        <v>183</v>
      </c>
      <c r="AT222" s="198" t="s">
        <v>167</v>
      </c>
      <c r="AU222" s="198" t="s">
        <v>85</v>
      </c>
      <c r="AY222" s="15" t="s">
        <v>166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5" t="s">
        <v>83</v>
      </c>
      <c r="BK222" s="199">
        <f>ROUND(I222*H222,2)</f>
        <v>0</v>
      </c>
      <c r="BL222" s="15" t="s">
        <v>183</v>
      </c>
      <c r="BM222" s="198" t="s">
        <v>2107</v>
      </c>
    </row>
    <row r="223" spans="1:65" s="2" customFormat="1" ht="37.9" customHeight="1">
      <c r="A223" s="32"/>
      <c r="B223" s="33"/>
      <c r="C223" s="219" t="s">
        <v>472</v>
      </c>
      <c r="D223" s="219" t="s">
        <v>345</v>
      </c>
      <c r="E223" s="220" t="s">
        <v>676</v>
      </c>
      <c r="F223" s="221" t="s">
        <v>677</v>
      </c>
      <c r="G223" s="222" t="s">
        <v>297</v>
      </c>
      <c r="H223" s="223">
        <v>117.6</v>
      </c>
      <c r="I223" s="224"/>
      <c r="J223" s="225">
        <f>ROUND(I223*H223,2)</f>
        <v>0</v>
      </c>
      <c r="K223" s="221" t="s">
        <v>274</v>
      </c>
      <c r="L223" s="226"/>
      <c r="M223" s="227" t="s">
        <v>1</v>
      </c>
      <c r="N223" s="228" t="s">
        <v>41</v>
      </c>
      <c r="O223" s="69"/>
      <c r="P223" s="196">
        <f>O223*H223</f>
        <v>0</v>
      </c>
      <c r="Q223" s="196">
        <v>0.0045</v>
      </c>
      <c r="R223" s="196">
        <f>Q223*H223</f>
        <v>0.5291999999999999</v>
      </c>
      <c r="S223" s="196">
        <v>0</v>
      </c>
      <c r="T223" s="197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98" t="s">
        <v>440</v>
      </c>
      <c r="AT223" s="198" t="s">
        <v>345</v>
      </c>
      <c r="AU223" s="198" t="s">
        <v>85</v>
      </c>
      <c r="AY223" s="15" t="s">
        <v>166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5" t="s">
        <v>83</v>
      </c>
      <c r="BK223" s="199">
        <f>ROUND(I223*H223,2)</f>
        <v>0</v>
      </c>
      <c r="BL223" s="15" t="s">
        <v>183</v>
      </c>
      <c r="BM223" s="198" t="s">
        <v>2108</v>
      </c>
    </row>
    <row r="224" spans="2:51" s="13" customFormat="1" ht="11.25">
      <c r="B224" s="200"/>
      <c r="C224" s="201"/>
      <c r="D224" s="202" t="s">
        <v>178</v>
      </c>
      <c r="E224" s="201"/>
      <c r="F224" s="204" t="s">
        <v>2106</v>
      </c>
      <c r="G224" s="201"/>
      <c r="H224" s="205">
        <v>117.6</v>
      </c>
      <c r="I224" s="206"/>
      <c r="J224" s="201"/>
      <c r="K224" s="201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178</v>
      </c>
      <c r="AU224" s="211" t="s">
        <v>85</v>
      </c>
      <c r="AV224" s="13" t="s">
        <v>85</v>
      </c>
      <c r="AW224" s="13" t="s">
        <v>4</v>
      </c>
      <c r="AX224" s="13" t="s">
        <v>83</v>
      </c>
      <c r="AY224" s="211" t="s">
        <v>166</v>
      </c>
    </row>
    <row r="225" spans="1:65" s="2" customFormat="1" ht="24.2" customHeight="1">
      <c r="A225" s="32"/>
      <c r="B225" s="33"/>
      <c r="C225" s="187" t="s">
        <v>484</v>
      </c>
      <c r="D225" s="187" t="s">
        <v>167</v>
      </c>
      <c r="E225" s="188" t="s">
        <v>688</v>
      </c>
      <c r="F225" s="189" t="s">
        <v>689</v>
      </c>
      <c r="G225" s="190" t="s">
        <v>297</v>
      </c>
      <c r="H225" s="191">
        <v>98</v>
      </c>
      <c r="I225" s="192"/>
      <c r="J225" s="193">
        <f>ROUND(I225*H225,2)</f>
        <v>0</v>
      </c>
      <c r="K225" s="189" t="s">
        <v>274</v>
      </c>
      <c r="L225" s="37"/>
      <c r="M225" s="194" t="s">
        <v>1</v>
      </c>
      <c r="N225" s="195" t="s">
        <v>41</v>
      </c>
      <c r="O225" s="69"/>
      <c r="P225" s="196">
        <f>O225*H225</f>
        <v>0</v>
      </c>
      <c r="Q225" s="196">
        <v>0.0004</v>
      </c>
      <c r="R225" s="196">
        <f>Q225*H225</f>
        <v>0.0392</v>
      </c>
      <c r="S225" s="196">
        <v>0</v>
      </c>
      <c r="T225" s="197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98" t="s">
        <v>183</v>
      </c>
      <c r="AT225" s="198" t="s">
        <v>167</v>
      </c>
      <c r="AU225" s="198" t="s">
        <v>85</v>
      </c>
      <c r="AY225" s="15" t="s">
        <v>166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5" t="s">
        <v>83</v>
      </c>
      <c r="BK225" s="199">
        <f>ROUND(I225*H225,2)</f>
        <v>0</v>
      </c>
      <c r="BL225" s="15" t="s">
        <v>183</v>
      </c>
      <c r="BM225" s="198" t="s">
        <v>2109</v>
      </c>
    </row>
    <row r="226" spans="1:65" s="2" customFormat="1" ht="37.9" customHeight="1">
      <c r="A226" s="32"/>
      <c r="B226" s="33"/>
      <c r="C226" s="219" t="s">
        <v>489</v>
      </c>
      <c r="D226" s="219" t="s">
        <v>345</v>
      </c>
      <c r="E226" s="220" t="s">
        <v>2110</v>
      </c>
      <c r="F226" s="221" t="s">
        <v>2111</v>
      </c>
      <c r="G226" s="222" t="s">
        <v>297</v>
      </c>
      <c r="H226" s="223">
        <v>117.6</v>
      </c>
      <c r="I226" s="224"/>
      <c r="J226" s="225">
        <f>ROUND(I226*H226,2)</f>
        <v>0</v>
      </c>
      <c r="K226" s="221" t="s">
        <v>274</v>
      </c>
      <c r="L226" s="226"/>
      <c r="M226" s="227" t="s">
        <v>1</v>
      </c>
      <c r="N226" s="228" t="s">
        <v>41</v>
      </c>
      <c r="O226" s="69"/>
      <c r="P226" s="196">
        <f>O226*H226</f>
        <v>0</v>
      </c>
      <c r="Q226" s="196">
        <v>0.0054</v>
      </c>
      <c r="R226" s="196">
        <f>Q226*H226</f>
        <v>0.63504</v>
      </c>
      <c r="S226" s="196">
        <v>0</v>
      </c>
      <c r="T226" s="197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98" t="s">
        <v>440</v>
      </c>
      <c r="AT226" s="198" t="s">
        <v>345</v>
      </c>
      <c r="AU226" s="198" t="s">
        <v>85</v>
      </c>
      <c r="AY226" s="15" t="s">
        <v>166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5" t="s">
        <v>83</v>
      </c>
      <c r="BK226" s="199">
        <f>ROUND(I226*H226,2)</f>
        <v>0</v>
      </c>
      <c r="BL226" s="15" t="s">
        <v>183</v>
      </c>
      <c r="BM226" s="198" t="s">
        <v>2112</v>
      </c>
    </row>
    <row r="227" spans="2:51" s="13" customFormat="1" ht="11.25">
      <c r="B227" s="200"/>
      <c r="C227" s="201"/>
      <c r="D227" s="202" t="s">
        <v>178</v>
      </c>
      <c r="E227" s="201"/>
      <c r="F227" s="204" t="s">
        <v>2106</v>
      </c>
      <c r="G227" s="201"/>
      <c r="H227" s="205">
        <v>117.6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178</v>
      </c>
      <c r="AU227" s="211" t="s">
        <v>85</v>
      </c>
      <c r="AV227" s="13" t="s">
        <v>85</v>
      </c>
      <c r="AW227" s="13" t="s">
        <v>4</v>
      </c>
      <c r="AX227" s="13" t="s">
        <v>83</v>
      </c>
      <c r="AY227" s="211" t="s">
        <v>166</v>
      </c>
    </row>
    <row r="228" spans="1:65" s="2" customFormat="1" ht="24.2" customHeight="1">
      <c r="A228" s="32"/>
      <c r="B228" s="33"/>
      <c r="C228" s="187" t="s">
        <v>495</v>
      </c>
      <c r="D228" s="187" t="s">
        <v>167</v>
      </c>
      <c r="E228" s="188" t="s">
        <v>2113</v>
      </c>
      <c r="F228" s="189" t="s">
        <v>2114</v>
      </c>
      <c r="G228" s="190" t="s">
        <v>297</v>
      </c>
      <c r="H228" s="191">
        <v>98</v>
      </c>
      <c r="I228" s="192"/>
      <c r="J228" s="193">
        <f>ROUND(I228*H228,2)</f>
        <v>0</v>
      </c>
      <c r="K228" s="189" t="s">
        <v>274</v>
      </c>
      <c r="L228" s="37"/>
      <c r="M228" s="194" t="s">
        <v>1</v>
      </c>
      <c r="N228" s="195" t="s">
        <v>41</v>
      </c>
      <c r="O228" s="69"/>
      <c r="P228" s="196">
        <f>O228*H228</f>
        <v>0</v>
      </c>
      <c r="Q228" s="196">
        <v>0.0004</v>
      </c>
      <c r="R228" s="196">
        <f>Q228*H228</f>
        <v>0.0392</v>
      </c>
      <c r="S228" s="196">
        <v>0</v>
      </c>
      <c r="T228" s="197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98" t="s">
        <v>183</v>
      </c>
      <c r="AT228" s="198" t="s">
        <v>167</v>
      </c>
      <c r="AU228" s="198" t="s">
        <v>85</v>
      </c>
      <c r="AY228" s="15" t="s">
        <v>166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5" t="s">
        <v>83</v>
      </c>
      <c r="BK228" s="199">
        <f>ROUND(I228*H228,2)</f>
        <v>0</v>
      </c>
      <c r="BL228" s="15" t="s">
        <v>183</v>
      </c>
      <c r="BM228" s="198" t="s">
        <v>2115</v>
      </c>
    </row>
    <row r="229" spans="2:51" s="13" customFormat="1" ht="11.25">
      <c r="B229" s="200"/>
      <c r="C229" s="201"/>
      <c r="D229" s="202" t="s">
        <v>178</v>
      </c>
      <c r="E229" s="203" t="s">
        <v>1</v>
      </c>
      <c r="F229" s="204" t="s">
        <v>2099</v>
      </c>
      <c r="G229" s="201"/>
      <c r="H229" s="205">
        <v>98</v>
      </c>
      <c r="I229" s="206"/>
      <c r="J229" s="201"/>
      <c r="K229" s="201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178</v>
      </c>
      <c r="AU229" s="211" t="s">
        <v>85</v>
      </c>
      <c r="AV229" s="13" t="s">
        <v>85</v>
      </c>
      <c r="AW229" s="13" t="s">
        <v>32</v>
      </c>
      <c r="AX229" s="13" t="s">
        <v>76</v>
      </c>
      <c r="AY229" s="211" t="s">
        <v>166</v>
      </c>
    </row>
    <row r="230" spans="1:65" s="2" customFormat="1" ht="24.2" customHeight="1">
      <c r="A230" s="32"/>
      <c r="B230" s="33"/>
      <c r="C230" s="187" t="s">
        <v>500</v>
      </c>
      <c r="D230" s="187" t="s">
        <v>167</v>
      </c>
      <c r="E230" s="188" t="s">
        <v>2116</v>
      </c>
      <c r="F230" s="189" t="s">
        <v>2117</v>
      </c>
      <c r="G230" s="190" t="s">
        <v>382</v>
      </c>
      <c r="H230" s="191">
        <v>49</v>
      </c>
      <c r="I230" s="192"/>
      <c r="J230" s="193">
        <f>ROUND(I230*H230,2)</f>
        <v>0</v>
      </c>
      <c r="K230" s="189" t="s">
        <v>274</v>
      </c>
      <c r="L230" s="37"/>
      <c r="M230" s="194" t="s">
        <v>1</v>
      </c>
      <c r="N230" s="195" t="s">
        <v>41</v>
      </c>
      <c r="O230" s="69"/>
      <c r="P230" s="196">
        <f>O230*H230</f>
        <v>0</v>
      </c>
      <c r="Q230" s="196">
        <v>0.00016</v>
      </c>
      <c r="R230" s="196">
        <f>Q230*H230</f>
        <v>0.007840000000000001</v>
      </c>
      <c r="S230" s="196">
        <v>0</v>
      </c>
      <c r="T230" s="197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98" t="s">
        <v>183</v>
      </c>
      <c r="AT230" s="198" t="s">
        <v>167</v>
      </c>
      <c r="AU230" s="198" t="s">
        <v>85</v>
      </c>
      <c r="AY230" s="15" t="s">
        <v>166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5" t="s">
        <v>83</v>
      </c>
      <c r="BK230" s="199">
        <f>ROUND(I230*H230,2)</f>
        <v>0</v>
      </c>
      <c r="BL230" s="15" t="s">
        <v>183</v>
      </c>
      <c r="BM230" s="198" t="s">
        <v>2118</v>
      </c>
    </row>
    <row r="231" spans="2:51" s="13" customFormat="1" ht="11.25">
      <c r="B231" s="200"/>
      <c r="C231" s="201"/>
      <c r="D231" s="202" t="s">
        <v>178</v>
      </c>
      <c r="E231" s="203" t="s">
        <v>1</v>
      </c>
      <c r="F231" s="204" t="s">
        <v>2119</v>
      </c>
      <c r="G231" s="201"/>
      <c r="H231" s="205">
        <v>49</v>
      </c>
      <c r="I231" s="206"/>
      <c r="J231" s="201"/>
      <c r="K231" s="201"/>
      <c r="L231" s="207"/>
      <c r="M231" s="208"/>
      <c r="N231" s="209"/>
      <c r="O231" s="209"/>
      <c r="P231" s="209"/>
      <c r="Q231" s="209"/>
      <c r="R231" s="209"/>
      <c r="S231" s="209"/>
      <c r="T231" s="210"/>
      <c r="AT231" s="211" t="s">
        <v>178</v>
      </c>
      <c r="AU231" s="211" t="s">
        <v>85</v>
      </c>
      <c r="AV231" s="13" t="s">
        <v>85</v>
      </c>
      <c r="AW231" s="13" t="s">
        <v>32</v>
      </c>
      <c r="AX231" s="13" t="s">
        <v>76</v>
      </c>
      <c r="AY231" s="211" t="s">
        <v>166</v>
      </c>
    </row>
    <row r="232" spans="1:65" s="2" customFormat="1" ht="24.2" customHeight="1">
      <c r="A232" s="32"/>
      <c r="B232" s="33"/>
      <c r="C232" s="187" t="s">
        <v>505</v>
      </c>
      <c r="D232" s="187" t="s">
        <v>167</v>
      </c>
      <c r="E232" s="188" t="s">
        <v>695</v>
      </c>
      <c r="F232" s="189" t="s">
        <v>696</v>
      </c>
      <c r="G232" s="190" t="s">
        <v>697</v>
      </c>
      <c r="H232" s="229"/>
      <c r="I232" s="192"/>
      <c r="J232" s="193">
        <f>ROUND(I232*H232,2)</f>
        <v>0</v>
      </c>
      <c r="K232" s="189" t="s">
        <v>274</v>
      </c>
      <c r="L232" s="37"/>
      <c r="M232" s="194" t="s">
        <v>1</v>
      </c>
      <c r="N232" s="195" t="s">
        <v>41</v>
      </c>
      <c r="O232" s="69"/>
      <c r="P232" s="196">
        <f>O232*H232</f>
        <v>0</v>
      </c>
      <c r="Q232" s="196">
        <v>0</v>
      </c>
      <c r="R232" s="196">
        <f>Q232*H232</f>
        <v>0</v>
      </c>
      <c r="S232" s="196">
        <v>0</v>
      </c>
      <c r="T232" s="197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98" t="s">
        <v>183</v>
      </c>
      <c r="AT232" s="198" t="s">
        <v>167</v>
      </c>
      <c r="AU232" s="198" t="s">
        <v>85</v>
      </c>
      <c r="AY232" s="15" t="s">
        <v>166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5" t="s">
        <v>83</v>
      </c>
      <c r="BK232" s="199">
        <f>ROUND(I232*H232,2)</f>
        <v>0</v>
      </c>
      <c r="BL232" s="15" t="s">
        <v>183</v>
      </c>
      <c r="BM232" s="198" t="s">
        <v>2120</v>
      </c>
    </row>
    <row r="233" spans="2:63" s="12" customFormat="1" ht="22.9" customHeight="1">
      <c r="B233" s="173"/>
      <c r="C233" s="174"/>
      <c r="D233" s="175" t="s">
        <v>75</v>
      </c>
      <c r="E233" s="212" t="s">
        <v>699</v>
      </c>
      <c r="F233" s="212" t="s">
        <v>700</v>
      </c>
      <c r="G233" s="174"/>
      <c r="H233" s="174"/>
      <c r="I233" s="177"/>
      <c r="J233" s="213">
        <f>BK233</f>
        <v>0</v>
      </c>
      <c r="K233" s="174"/>
      <c r="L233" s="179"/>
      <c r="M233" s="180"/>
      <c r="N233" s="181"/>
      <c r="O233" s="181"/>
      <c r="P233" s="182">
        <f>SUM(P234:P238)</f>
        <v>0</v>
      </c>
      <c r="Q233" s="181"/>
      <c r="R233" s="182">
        <f>SUM(R234:R238)</f>
        <v>0.64386</v>
      </c>
      <c r="S233" s="181"/>
      <c r="T233" s="183">
        <f>SUM(T234:T238)</f>
        <v>0</v>
      </c>
      <c r="AR233" s="184" t="s">
        <v>85</v>
      </c>
      <c r="AT233" s="185" t="s">
        <v>75</v>
      </c>
      <c r="AU233" s="185" t="s">
        <v>83</v>
      </c>
      <c r="AY233" s="184" t="s">
        <v>166</v>
      </c>
      <c r="BK233" s="186">
        <f>SUM(BK234:BK238)</f>
        <v>0</v>
      </c>
    </row>
    <row r="234" spans="1:65" s="2" customFormat="1" ht="24.2" customHeight="1">
      <c r="A234" s="32"/>
      <c r="B234" s="33"/>
      <c r="C234" s="187" t="s">
        <v>510</v>
      </c>
      <c r="D234" s="187" t="s">
        <v>167</v>
      </c>
      <c r="E234" s="188" t="s">
        <v>2121</v>
      </c>
      <c r="F234" s="189" t="s">
        <v>2122</v>
      </c>
      <c r="G234" s="190" t="s">
        <v>297</v>
      </c>
      <c r="H234" s="191">
        <v>98</v>
      </c>
      <c r="I234" s="192"/>
      <c r="J234" s="193">
        <f>ROUND(I234*H234,2)</f>
        <v>0</v>
      </c>
      <c r="K234" s="189" t="s">
        <v>274</v>
      </c>
      <c r="L234" s="37"/>
      <c r="M234" s="194" t="s">
        <v>1</v>
      </c>
      <c r="N234" s="195" t="s">
        <v>41</v>
      </c>
      <c r="O234" s="69"/>
      <c r="P234" s="196">
        <f>O234*H234</f>
        <v>0</v>
      </c>
      <c r="Q234" s="196">
        <v>0.003</v>
      </c>
      <c r="R234" s="196">
        <f>Q234*H234</f>
        <v>0.294</v>
      </c>
      <c r="S234" s="196">
        <v>0</v>
      </c>
      <c r="T234" s="197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98" t="s">
        <v>183</v>
      </c>
      <c r="AT234" s="198" t="s">
        <v>167</v>
      </c>
      <c r="AU234" s="198" t="s">
        <v>85</v>
      </c>
      <c r="AY234" s="15" t="s">
        <v>166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15" t="s">
        <v>83</v>
      </c>
      <c r="BK234" s="199">
        <f>ROUND(I234*H234,2)</f>
        <v>0</v>
      </c>
      <c r="BL234" s="15" t="s">
        <v>183</v>
      </c>
      <c r="BM234" s="198" t="s">
        <v>2123</v>
      </c>
    </row>
    <row r="235" spans="2:51" s="13" customFormat="1" ht="11.25">
      <c r="B235" s="200"/>
      <c r="C235" s="201"/>
      <c r="D235" s="202" t="s">
        <v>178</v>
      </c>
      <c r="E235" s="203" t="s">
        <v>1</v>
      </c>
      <c r="F235" s="204" t="s">
        <v>2099</v>
      </c>
      <c r="G235" s="201"/>
      <c r="H235" s="205">
        <v>98</v>
      </c>
      <c r="I235" s="206"/>
      <c r="J235" s="201"/>
      <c r="K235" s="201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178</v>
      </c>
      <c r="AU235" s="211" t="s">
        <v>85</v>
      </c>
      <c r="AV235" s="13" t="s">
        <v>85</v>
      </c>
      <c r="AW235" s="13" t="s">
        <v>32</v>
      </c>
      <c r="AX235" s="13" t="s">
        <v>76</v>
      </c>
      <c r="AY235" s="211" t="s">
        <v>166</v>
      </c>
    </row>
    <row r="236" spans="1:65" s="2" customFormat="1" ht="24.2" customHeight="1">
      <c r="A236" s="32"/>
      <c r="B236" s="33"/>
      <c r="C236" s="219" t="s">
        <v>514</v>
      </c>
      <c r="D236" s="219" t="s">
        <v>345</v>
      </c>
      <c r="E236" s="220" t="s">
        <v>2124</v>
      </c>
      <c r="F236" s="221" t="s">
        <v>2125</v>
      </c>
      <c r="G236" s="222" t="s">
        <v>297</v>
      </c>
      <c r="H236" s="223">
        <v>99.96</v>
      </c>
      <c r="I236" s="224"/>
      <c r="J236" s="225">
        <f>ROUND(I236*H236,2)</f>
        <v>0</v>
      </c>
      <c r="K236" s="221" t="s">
        <v>274</v>
      </c>
      <c r="L236" s="226"/>
      <c r="M236" s="227" t="s">
        <v>1</v>
      </c>
      <c r="N236" s="228" t="s">
        <v>41</v>
      </c>
      <c r="O236" s="69"/>
      <c r="P236" s="196">
        <f>O236*H236</f>
        <v>0</v>
      </c>
      <c r="Q236" s="196">
        <v>0.0035</v>
      </c>
      <c r="R236" s="196">
        <f>Q236*H236</f>
        <v>0.34986</v>
      </c>
      <c r="S236" s="196">
        <v>0</v>
      </c>
      <c r="T236" s="197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98" t="s">
        <v>440</v>
      </c>
      <c r="AT236" s="198" t="s">
        <v>345</v>
      </c>
      <c r="AU236" s="198" t="s">
        <v>85</v>
      </c>
      <c r="AY236" s="15" t="s">
        <v>166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5" t="s">
        <v>83</v>
      </c>
      <c r="BK236" s="199">
        <f>ROUND(I236*H236,2)</f>
        <v>0</v>
      </c>
      <c r="BL236" s="15" t="s">
        <v>183</v>
      </c>
      <c r="BM236" s="198" t="s">
        <v>2126</v>
      </c>
    </row>
    <row r="237" spans="2:51" s="13" customFormat="1" ht="11.25">
      <c r="B237" s="200"/>
      <c r="C237" s="201"/>
      <c r="D237" s="202" t="s">
        <v>178</v>
      </c>
      <c r="E237" s="201"/>
      <c r="F237" s="204" t="s">
        <v>2127</v>
      </c>
      <c r="G237" s="201"/>
      <c r="H237" s="205">
        <v>99.96</v>
      </c>
      <c r="I237" s="206"/>
      <c r="J237" s="201"/>
      <c r="K237" s="201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178</v>
      </c>
      <c r="AU237" s="211" t="s">
        <v>85</v>
      </c>
      <c r="AV237" s="13" t="s">
        <v>85</v>
      </c>
      <c r="AW237" s="13" t="s">
        <v>4</v>
      </c>
      <c r="AX237" s="13" t="s">
        <v>83</v>
      </c>
      <c r="AY237" s="211" t="s">
        <v>166</v>
      </c>
    </row>
    <row r="238" spans="1:65" s="2" customFormat="1" ht="24.2" customHeight="1">
      <c r="A238" s="32"/>
      <c r="B238" s="33"/>
      <c r="C238" s="187" t="s">
        <v>518</v>
      </c>
      <c r="D238" s="187" t="s">
        <v>167</v>
      </c>
      <c r="E238" s="188" t="s">
        <v>729</v>
      </c>
      <c r="F238" s="189" t="s">
        <v>730</v>
      </c>
      <c r="G238" s="190" t="s">
        <v>697</v>
      </c>
      <c r="H238" s="229"/>
      <c r="I238" s="192"/>
      <c r="J238" s="193">
        <f>ROUND(I238*H238,2)</f>
        <v>0</v>
      </c>
      <c r="K238" s="189" t="s">
        <v>274</v>
      </c>
      <c r="L238" s="37"/>
      <c r="M238" s="194" t="s">
        <v>1</v>
      </c>
      <c r="N238" s="195" t="s">
        <v>41</v>
      </c>
      <c r="O238" s="69"/>
      <c r="P238" s="196">
        <f>O238*H238</f>
        <v>0</v>
      </c>
      <c r="Q238" s="196">
        <v>0</v>
      </c>
      <c r="R238" s="196">
        <f>Q238*H238</f>
        <v>0</v>
      </c>
      <c r="S238" s="196">
        <v>0</v>
      </c>
      <c r="T238" s="197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98" t="s">
        <v>183</v>
      </c>
      <c r="AT238" s="198" t="s">
        <v>167</v>
      </c>
      <c r="AU238" s="198" t="s">
        <v>85</v>
      </c>
      <c r="AY238" s="15" t="s">
        <v>166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5" t="s">
        <v>83</v>
      </c>
      <c r="BK238" s="199">
        <f>ROUND(I238*H238,2)</f>
        <v>0</v>
      </c>
      <c r="BL238" s="15" t="s">
        <v>183</v>
      </c>
      <c r="BM238" s="198" t="s">
        <v>2128</v>
      </c>
    </row>
    <row r="239" spans="2:63" s="12" customFormat="1" ht="22.9" customHeight="1">
      <c r="B239" s="173"/>
      <c r="C239" s="174"/>
      <c r="D239" s="175" t="s">
        <v>75</v>
      </c>
      <c r="E239" s="212" t="s">
        <v>1870</v>
      </c>
      <c r="F239" s="212" t="s">
        <v>1871</v>
      </c>
      <c r="G239" s="174"/>
      <c r="H239" s="174"/>
      <c r="I239" s="177"/>
      <c r="J239" s="213">
        <f>BK239</f>
        <v>0</v>
      </c>
      <c r="K239" s="174"/>
      <c r="L239" s="179"/>
      <c r="M239" s="180"/>
      <c r="N239" s="181"/>
      <c r="O239" s="181"/>
      <c r="P239" s="182">
        <f>SUM(P240:P249)</f>
        <v>0</v>
      </c>
      <c r="Q239" s="181"/>
      <c r="R239" s="182">
        <f>SUM(R240:R249)</f>
        <v>0.20261999999999997</v>
      </c>
      <c r="S239" s="181"/>
      <c r="T239" s="183">
        <f>SUM(T240:T249)</f>
        <v>0.217196</v>
      </c>
      <c r="AR239" s="184" t="s">
        <v>85</v>
      </c>
      <c r="AT239" s="185" t="s">
        <v>75</v>
      </c>
      <c r="AU239" s="185" t="s">
        <v>83</v>
      </c>
      <c r="AY239" s="184" t="s">
        <v>166</v>
      </c>
      <c r="BK239" s="186">
        <f>SUM(BK240:BK249)</f>
        <v>0</v>
      </c>
    </row>
    <row r="240" spans="1:65" s="2" customFormat="1" ht="16.5" customHeight="1">
      <c r="A240" s="32"/>
      <c r="B240" s="33"/>
      <c r="C240" s="187" t="s">
        <v>522</v>
      </c>
      <c r="D240" s="187" t="s">
        <v>167</v>
      </c>
      <c r="E240" s="188" t="s">
        <v>2129</v>
      </c>
      <c r="F240" s="189" t="s">
        <v>2130</v>
      </c>
      <c r="G240" s="190" t="s">
        <v>382</v>
      </c>
      <c r="H240" s="191">
        <v>43</v>
      </c>
      <c r="I240" s="192"/>
      <c r="J240" s="193">
        <f>ROUND(I240*H240,2)</f>
        <v>0</v>
      </c>
      <c r="K240" s="189" t="s">
        <v>274</v>
      </c>
      <c r="L240" s="37"/>
      <c r="M240" s="194" t="s">
        <v>1</v>
      </c>
      <c r="N240" s="195" t="s">
        <v>41</v>
      </c>
      <c r="O240" s="69"/>
      <c r="P240" s="196">
        <f>O240*H240</f>
        <v>0</v>
      </c>
      <c r="Q240" s="196">
        <v>0</v>
      </c>
      <c r="R240" s="196">
        <f>Q240*H240</f>
        <v>0</v>
      </c>
      <c r="S240" s="196">
        <v>0.00167</v>
      </c>
      <c r="T240" s="197">
        <f>S240*H240</f>
        <v>0.07181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98" t="s">
        <v>183</v>
      </c>
      <c r="AT240" s="198" t="s">
        <v>167</v>
      </c>
      <c r="AU240" s="198" t="s">
        <v>85</v>
      </c>
      <c r="AY240" s="15" t="s">
        <v>166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5" t="s">
        <v>83</v>
      </c>
      <c r="BK240" s="199">
        <f>ROUND(I240*H240,2)</f>
        <v>0</v>
      </c>
      <c r="BL240" s="15" t="s">
        <v>183</v>
      </c>
      <c r="BM240" s="198" t="s">
        <v>2131</v>
      </c>
    </row>
    <row r="241" spans="2:51" s="13" customFormat="1" ht="11.25">
      <c r="B241" s="200"/>
      <c r="C241" s="201"/>
      <c r="D241" s="202" t="s">
        <v>178</v>
      </c>
      <c r="E241" s="203" t="s">
        <v>1</v>
      </c>
      <c r="F241" s="204" t="s">
        <v>2132</v>
      </c>
      <c r="G241" s="201"/>
      <c r="H241" s="205">
        <v>10</v>
      </c>
      <c r="I241" s="206"/>
      <c r="J241" s="201"/>
      <c r="K241" s="201"/>
      <c r="L241" s="207"/>
      <c r="M241" s="208"/>
      <c r="N241" s="209"/>
      <c r="O241" s="209"/>
      <c r="P241" s="209"/>
      <c r="Q241" s="209"/>
      <c r="R241" s="209"/>
      <c r="S241" s="209"/>
      <c r="T241" s="210"/>
      <c r="AT241" s="211" t="s">
        <v>178</v>
      </c>
      <c r="AU241" s="211" t="s">
        <v>85</v>
      </c>
      <c r="AV241" s="13" t="s">
        <v>85</v>
      </c>
      <c r="AW241" s="13" t="s">
        <v>32</v>
      </c>
      <c r="AX241" s="13" t="s">
        <v>76</v>
      </c>
      <c r="AY241" s="211" t="s">
        <v>166</v>
      </c>
    </row>
    <row r="242" spans="2:51" s="13" customFormat="1" ht="11.25">
      <c r="B242" s="200"/>
      <c r="C242" s="201"/>
      <c r="D242" s="202" t="s">
        <v>178</v>
      </c>
      <c r="E242" s="203" t="s">
        <v>1</v>
      </c>
      <c r="F242" s="204" t="s">
        <v>2133</v>
      </c>
      <c r="G242" s="201"/>
      <c r="H242" s="205">
        <v>13.2</v>
      </c>
      <c r="I242" s="206"/>
      <c r="J242" s="201"/>
      <c r="K242" s="201"/>
      <c r="L242" s="207"/>
      <c r="M242" s="208"/>
      <c r="N242" s="209"/>
      <c r="O242" s="209"/>
      <c r="P242" s="209"/>
      <c r="Q242" s="209"/>
      <c r="R242" s="209"/>
      <c r="S242" s="209"/>
      <c r="T242" s="210"/>
      <c r="AT242" s="211" t="s">
        <v>178</v>
      </c>
      <c r="AU242" s="211" t="s">
        <v>85</v>
      </c>
      <c r="AV242" s="13" t="s">
        <v>85</v>
      </c>
      <c r="AW242" s="13" t="s">
        <v>32</v>
      </c>
      <c r="AX242" s="13" t="s">
        <v>76</v>
      </c>
      <c r="AY242" s="211" t="s">
        <v>166</v>
      </c>
    </row>
    <row r="243" spans="2:51" s="13" customFormat="1" ht="11.25">
      <c r="B243" s="200"/>
      <c r="C243" s="201"/>
      <c r="D243" s="202" t="s">
        <v>178</v>
      </c>
      <c r="E243" s="203" t="s">
        <v>1</v>
      </c>
      <c r="F243" s="204" t="s">
        <v>2134</v>
      </c>
      <c r="G243" s="201"/>
      <c r="H243" s="205">
        <v>16.5</v>
      </c>
      <c r="I243" s="206"/>
      <c r="J243" s="201"/>
      <c r="K243" s="201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178</v>
      </c>
      <c r="AU243" s="211" t="s">
        <v>85</v>
      </c>
      <c r="AV243" s="13" t="s">
        <v>85</v>
      </c>
      <c r="AW243" s="13" t="s">
        <v>32</v>
      </c>
      <c r="AX243" s="13" t="s">
        <v>76</v>
      </c>
      <c r="AY243" s="211" t="s">
        <v>166</v>
      </c>
    </row>
    <row r="244" spans="2:51" s="13" customFormat="1" ht="11.25">
      <c r="B244" s="200"/>
      <c r="C244" s="201"/>
      <c r="D244" s="202" t="s">
        <v>178</v>
      </c>
      <c r="E244" s="203" t="s">
        <v>1</v>
      </c>
      <c r="F244" s="204" t="s">
        <v>2135</v>
      </c>
      <c r="G244" s="201"/>
      <c r="H244" s="205">
        <v>3.3</v>
      </c>
      <c r="I244" s="206"/>
      <c r="J244" s="201"/>
      <c r="K244" s="201"/>
      <c r="L244" s="207"/>
      <c r="M244" s="208"/>
      <c r="N244" s="209"/>
      <c r="O244" s="209"/>
      <c r="P244" s="209"/>
      <c r="Q244" s="209"/>
      <c r="R244" s="209"/>
      <c r="S244" s="209"/>
      <c r="T244" s="210"/>
      <c r="AT244" s="211" t="s">
        <v>178</v>
      </c>
      <c r="AU244" s="211" t="s">
        <v>85</v>
      </c>
      <c r="AV244" s="13" t="s">
        <v>85</v>
      </c>
      <c r="AW244" s="13" t="s">
        <v>32</v>
      </c>
      <c r="AX244" s="13" t="s">
        <v>76</v>
      </c>
      <c r="AY244" s="211" t="s">
        <v>166</v>
      </c>
    </row>
    <row r="245" spans="1:65" s="2" customFormat="1" ht="16.5" customHeight="1">
      <c r="A245" s="32"/>
      <c r="B245" s="33"/>
      <c r="C245" s="187" t="s">
        <v>527</v>
      </c>
      <c r="D245" s="187" t="s">
        <v>167</v>
      </c>
      <c r="E245" s="188" t="s">
        <v>2136</v>
      </c>
      <c r="F245" s="189" t="s">
        <v>2137</v>
      </c>
      <c r="G245" s="190" t="s">
        <v>382</v>
      </c>
      <c r="H245" s="191">
        <v>36.9</v>
      </c>
      <c r="I245" s="192"/>
      <c r="J245" s="193">
        <f>ROUND(I245*H245,2)</f>
        <v>0</v>
      </c>
      <c r="K245" s="189" t="s">
        <v>274</v>
      </c>
      <c r="L245" s="37"/>
      <c r="M245" s="194" t="s">
        <v>1</v>
      </c>
      <c r="N245" s="195" t="s">
        <v>41</v>
      </c>
      <c r="O245" s="69"/>
      <c r="P245" s="196">
        <f>O245*H245</f>
        <v>0</v>
      </c>
      <c r="Q245" s="196">
        <v>0</v>
      </c>
      <c r="R245" s="196">
        <f>Q245*H245</f>
        <v>0</v>
      </c>
      <c r="S245" s="196">
        <v>0.00394</v>
      </c>
      <c r="T245" s="197">
        <f>S245*H245</f>
        <v>0.145386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98" t="s">
        <v>183</v>
      </c>
      <c r="AT245" s="198" t="s">
        <v>167</v>
      </c>
      <c r="AU245" s="198" t="s">
        <v>85</v>
      </c>
      <c r="AY245" s="15" t="s">
        <v>166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15" t="s">
        <v>83</v>
      </c>
      <c r="BK245" s="199">
        <f>ROUND(I245*H245,2)</f>
        <v>0</v>
      </c>
      <c r="BL245" s="15" t="s">
        <v>183</v>
      </c>
      <c r="BM245" s="198" t="s">
        <v>2138</v>
      </c>
    </row>
    <row r="246" spans="2:51" s="13" customFormat="1" ht="11.25">
      <c r="B246" s="200"/>
      <c r="C246" s="201"/>
      <c r="D246" s="202" t="s">
        <v>178</v>
      </c>
      <c r="E246" s="203" t="s">
        <v>1</v>
      </c>
      <c r="F246" s="204" t="s">
        <v>2139</v>
      </c>
      <c r="G246" s="201"/>
      <c r="H246" s="205">
        <v>36.9</v>
      </c>
      <c r="I246" s="206"/>
      <c r="J246" s="201"/>
      <c r="K246" s="201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178</v>
      </c>
      <c r="AU246" s="211" t="s">
        <v>85</v>
      </c>
      <c r="AV246" s="13" t="s">
        <v>85</v>
      </c>
      <c r="AW246" s="13" t="s">
        <v>32</v>
      </c>
      <c r="AX246" s="13" t="s">
        <v>83</v>
      </c>
      <c r="AY246" s="211" t="s">
        <v>166</v>
      </c>
    </row>
    <row r="247" spans="1:65" s="2" customFormat="1" ht="24.2" customHeight="1">
      <c r="A247" s="32"/>
      <c r="B247" s="33"/>
      <c r="C247" s="187" t="s">
        <v>532</v>
      </c>
      <c r="D247" s="187" t="s">
        <v>167</v>
      </c>
      <c r="E247" s="188" t="s">
        <v>2140</v>
      </c>
      <c r="F247" s="189" t="s">
        <v>2141</v>
      </c>
      <c r="G247" s="190" t="s">
        <v>382</v>
      </c>
      <c r="H247" s="191">
        <v>43</v>
      </c>
      <c r="I247" s="192"/>
      <c r="J247" s="193">
        <f>ROUND(I247*H247,2)</f>
        <v>0</v>
      </c>
      <c r="K247" s="189" t="s">
        <v>274</v>
      </c>
      <c r="L247" s="37"/>
      <c r="M247" s="194" t="s">
        <v>1</v>
      </c>
      <c r="N247" s="195" t="s">
        <v>41</v>
      </c>
      <c r="O247" s="69"/>
      <c r="P247" s="196">
        <f>O247*H247</f>
        <v>0</v>
      </c>
      <c r="Q247" s="196">
        <v>0.00291</v>
      </c>
      <c r="R247" s="196">
        <f>Q247*H247</f>
        <v>0.12513</v>
      </c>
      <c r="S247" s="196">
        <v>0</v>
      </c>
      <c r="T247" s="197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98" t="s">
        <v>183</v>
      </c>
      <c r="AT247" s="198" t="s">
        <v>167</v>
      </c>
      <c r="AU247" s="198" t="s">
        <v>85</v>
      </c>
      <c r="AY247" s="15" t="s">
        <v>166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5" t="s">
        <v>83</v>
      </c>
      <c r="BK247" s="199">
        <f>ROUND(I247*H247,2)</f>
        <v>0</v>
      </c>
      <c r="BL247" s="15" t="s">
        <v>183</v>
      </c>
      <c r="BM247" s="198" t="s">
        <v>2142</v>
      </c>
    </row>
    <row r="248" spans="1:65" s="2" customFormat="1" ht="24.2" customHeight="1">
      <c r="A248" s="32"/>
      <c r="B248" s="33"/>
      <c r="C248" s="187" t="s">
        <v>538</v>
      </c>
      <c r="D248" s="187" t="s">
        <v>167</v>
      </c>
      <c r="E248" s="188" t="s">
        <v>2143</v>
      </c>
      <c r="F248" s="189" t="s">
        <v>2144</v>
      </c>
      <c r="G248" s="190" t="s">
        <v>382</v>
      </c>
      <c r="H248" s="191">
        <v>36.9</v>
      </c>
      <c r="I248" s="192"/>
      <c r="J248" s="193">
        <f>ROUND(I248*H248,2)</f>
        <v>0</v>
      </c>
      <c r="K248" s="189" t="s">
        <v>274</v>
      </c>
      <c r="L248" s="37"/>
      <c r="M248" s="194" t="s">
        <v>1</v>
      </c>
      <c r="N248" s="195" t="s">
        <v>41</v>
      </c>
      <c r="O248" s="69"/>
      <c r="P248" s="196">
        <f>O248*H248</f>
        <v>0</v>
      </c>
      <c r="Q248" s="196">
        <v>0.0021</v>
      </c>
      <c r="R248" s="196">
        <f>Q248*H248</f>
        <v>0.07748999999999999</v>
      </c>
      <c r="S248" s="196">
        <v>0</v>
      </c>
      <c r="T248" s="197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98" t="s">
        <v>183</v>
      </c>
      <c r="AT248" s="198" t="s">
        <v>167</v>
      </c>
      <c r="AU248" s="198" t="s">
        <v>85</v>
      </c>
      <c r="AY248" s="15" t="s">
        <v>166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5" t="s">
        <v>83</v>
      </c>
      <c r="BK248" s="199">
        <f>ROUND(I248*H248,2)</f>
        <v>0</v>
      </c>
      <c r="BL248" s="15" t="s">
        <v>183</v>
      </c>
      <c r="BM248" s="198" t="s">
        <v>2145</v>
      </c>
    </row>
    <row r="249" spans="1:65" s="2" customFormat="1" ht="24.2" customHeight="1">
      <c r="A249" s="32"/>
      <c r="B249" s="33"/>
      <c r="C249" s="187" t="s">
        <v>543</v>
      </c>
      <c r="D249" s="187" t="s">
        <v>167</v>
      </c>
      <c r="E249" s="188" t="s">
        <v>2146</v>
      </c>
      <c r="F249" s="189" t="s">
        <v>2147</v>
      </c>
      <c r="G249" s="190" t="s">
        <v>697</v>
      </c>
      <c r="H249" s="229"/>
      <c r="I249" s="192"/>
      <c r="J249" s="193">
        <f>ROUND(I249*H249,2)</f>
        <v>0</v>
      </c>
      <c r="K249" s="189" t="s">
        <v>274</v>
      </c>
      <c r="L249" s="37"/>
      <c r="M249" s="194" t="s">
        <v>1</v>
      </c>
      <c r="N249" s="195" t="s">
        <v>41</v>
      </c>
      <c r="O249" s="69"/>
      <c r="P249" s="196">
        <f>O249*H249</f>
        <v>0</v>
      </c>
      <c r="Q249" s="196">
        <v>0</v>
      </c>
      <c r="R249" s="196">
        <f>Q249*H249</f>
        <v>0</v>
      </c>
      <c r="S249" s="196">
        <v>0</v>
      </c>
      <c r="T249" s="197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98" t="s">
        <v>183</v>
      </c>
      <c r="AT249" s="198" t="s">
        <v>167</v>
      </c>
      <c r="AU249" s="198" t="s">
        <v>85</v>
      </c>
      <c r="AY249" s="15" t="s">
        <v>166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5" t="s">
        <v>83</v>
      </c>
      <c r="BK249" s="199">
        <f>ROUND(I249*H249,2)</f>
        <v>0</v>
      </c>
      <c r="BL249" s="15" t="s">
        <v>183</v>
      </c>
      <c r="BM249" s="198" t="s">
        <v>2148</v>
      </c>
    </row>
    <row r="250" spans="2:63" s="12" customFormat="1" ht="22.9" customHeight="1">
      <c r="B250" s="173"/>
      <c r="C250" s="174"/>
      <c r="D250" s="175" t="s">
        <v>75</v>
      </c>
      <c r="E250" s="212" t="s">
        <v>1967</v>
      </c>
      <c r="F250" s="212" t="s">
        <v>1968</v>
      </c>
      <c r="G250" s="174"/>
      <c r="H250" s="174"/>
      <c r="I250" s="177"/>
      <c r="J250" s="213">
        <f>BK250</f>
        <v>0</v>
      </c>
      <c r="K250" s="174"/>
      <c r="L250" s="179"/>
      <c r="M250" s="180"/>
      <c r="N250" s="181"/>
      <c r="O250" s="181"/>
      <c r="P250" s="182">
        <f>SUM(P251:P253)</f>
        <v>0</v>
      </c>
      <c r="Q250" s="181"/>
      <c r="R250" s="182">
        <f>SUM(R251:R253)</f>
        <v>0.5968116000000001</v>
      </c>
      <c r="S250" s="181"/>
      <c r="T250" s="183">
        <f>SUM(T251:T253)</f>
        <v>0</v>
      </c>
      <c r="AR250" s="184" t="s">
        <v>85</v>
      </c>
      <c r="AT250" s="185" t="s">
        <v>75</v>
      </c>
      <c r="AU250" s="185" t="s">
        <v>83</v>
      </c>
      <c r="AY250" s="184" t="s">
        <v>166</v>
      </c>
      <c r="BK250" s="186">
        <f>SUM(BK251:BK253)</f>
        <v>0</v>
      </c>
    </row>
    <row r="251" spans="1:65" s="2" customFormat="1" ht="16.5" customHeight="1">
      <c r="A251" s="32"/>
      <c r="B251" s="33"/>
      <c r="C251" s="187" t="s">
        <v>548</v>
      </c>
      <c r="D251" s="187" t="s">
        <v>167</v>
      </c>
      <c r="E251" s="188" t="s">
        <v>2149</v>
      </c>
      <c r="F251" s="189" t="s">
        <v>2150</v>
      </c>
      <c r="G251" s="190" t="s">
        <v>297</v>
      </c>
      <c r="H251" s="191">
        <v>568.392</v>
      </c>
      <c r="I251" s="192"/>
      <c r="J251" s="193">
        <f>ROUND(I251*H251,2)</f>
        <v>0</v>
      </c>
      <c r="K251" s="189" t="s">
        <v>274</v>
      </c>
      <c r="L251" s="37"/>
      <c r="M251" s="194" t="s">
        <v>1</v>
      </c>
      <c r="N251" s="195" t="s">
        <v>41</v>
      </c>
      <c r="O251" s="69"/>
      <c r="P251" s="196">
        <f>O251*H251</f>
        <v>0</v>
      </c>
      <c r="Q251" s="196">
        <v>0</v>
      </c>
      <c r="R251" s="196">
        <f>Q251*H251</f>
        <v>0</v>
      </c>
      <c r="S251" s="196">
        <v>0</v>
      </c>
      <c r="T251" s="197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98" t="s">
        <v>183</v>
      </c>
      <c r="AT251" s="198" t="s">
        <v>167</v>
      </c>
      <c r="AU251" s="198" t="s">
        <v>85</v>
      </c>
      <c r="AY251" s="15" t="s">
        <v>166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5" t="s">
        <v>83</v>
      </c>
      <c r="BK251" s="199">
        <f>ROUND(I251*H251,2)</f>
        <v>0</v>
      </c>
      <c r="BL251" s="15" t="s">
        <v>183</v>
      </c>
      <c r="BM251" s="198" t="s">
        <v>2151</v>
      </c>
    </row>
    <row r="252" spans="1:65" s="2" customFormat="1" ht="21.75" customHeight="1">
      <c r="A252" s="32"/>
      <c r="B252" s="33"/>
      <c r="C252" s="187" t="s">
        <v>553</v>
      </c>
      <c r="D252" s="187" t="s">
        <v>167</v>
      </c>
      <c r="E252" s="188" t="s">
        <v>2152</v>
      </c>
      <c r="F252" s="189" t="s">
        <v>2153</v>
      </c>
      <c r="G252" s="190" t="s">
        <v>297</v>
      </c>
      <c r="H252" s="191">
        <v>568.392</v>
      </c>
      <c r="I252" s="192"/>
      <c r="J252" s="193">
        <f>ROUND(I252*H252,2)</f>
        <v>0</v>
      </c>
      <c r="K252" s="189" t="s">
        <v>274</v>
      </c>
      <c r="L252" s="37"/>
      <c r="M252" s="194" t="s">
        <v>1</v>
      </c>
      <c r="N252" s="195" t="s">
        <v>41</v>
      </c>
      <c r="O252" s="69"/>
      <c r="P252" s="196">
        <f>O252*H252</f>
        <v>0</v>
      </c>
      <c r="Q252" s="196">
        <v>0.00013</v>
      </c>
      <c r="R252" s="196">
        <f>Q252*H252</f>
        <v>0.07389096</v>
      </c>
      <c r="S252" s="196">
        <v>0</v>
      </c>
      <c r="T252" s="197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98" t="s">
        <v>183</v>
      </c>
      <c r="AT252" s="198" t="s">
        <v>167</v>
      </c>
      <c r="AU252" s="198" t="s">
        <v>85</v>
      </c>
      <c r="AY252" s="15" t="s">
        <v>166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15" t="s">
        <v>83</v>
      </c>
      <c r="BK252" s="199">
        <f>ROUND(I252*H252,2)</f>
        <v>0</v>
      </c>
      <c r="BL252" s="15" t="s">
        <v>183</v>
      </c>
      <c r="BM252" s="198" t="s">
        <v>2154</v>
      </c>
    </row>
    <row r="253" spans="1:65" s="2" customFormat="1" ht="24.2" customHeight="1">
      <c r="A253" s="32"/>
      <c r="B253" s="33"/>
      <c r="C253" s="187" t="s">
        <v>559</v>
      </c>
      <c r="D253" s="187" t="s">
        <v>167</v>
      </c>
      <c r="E253" s="188" t="s">
        <v>2155</v>
      </c>
      <c r="F253" s="189" t="s">
        <v>2156</v>
      </c>
      <c r="G253" s="190" t="s">
        <v>297</v>
      </c>
      <c r="H253" s="191">
        <v>568.392</v>
      </c>
      <c r="I253" s="192"/>
      <c r="J253" s="193">
        <f>ROUND(I253*H253,2)</f>
        <v>0</v>
      </c>
      <c r="K253" s="189" t="s">
        <v>274</v>
      </c>
      <c r="L253" s="37"/>
      <c r="M253" s="214" t="s">
        <v>1</v>
      </c>
      <c r="N253" s="215" t="s">
        <v>41</v>
      </c>
      <c r="O253" s="216"/>
      <c r="P253" s="217">
        <f>O253*H253</f>
        <v>0</v>
      </c>
      <c r="Q253" s="217">
        <v>0.00092</v>
      </c>
      <c r="R253" s="217">
        <f>Q253*H253</f>
        <v>0.52292064</v>
      </c>
      <c r="S253" s="217">
        <v>0</v>
      </c>
      <c r="T253" s="218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98" t="s">
        <v>183</v>
      </c>
      <c r="AT253" s="198" t="s">
        <v>167</v>
      </c>
      <c r="AU253" s="198" t="s">
        <v>85</v>
      </c>
      <c r="AY253" s="15" t="s">
        <v>166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5" t="s">
        <v>83</v>
      </c>
      <c r="BK253" s="199">
        <f>ROUND(I253*H253,2)</f>
        <v>0</v>
      </c>
      <c r="BL253" s="15" t="s">
        <v>183</v>
      </c>
      <c r="BM253" s="198" t="s">
        <v>2157</v>
      </c>
    </row>
    <row r="254" spans="1:31" s="2" customFormat="1" ht="6.95" customHeight="1">
      <c r="A254" s="32"/>
      <c r="B254" s="52"/>
      <c r="C254" s="53"/>
      <c r="D254" s="53"/>
      <c r="E254" s="53"/>
      <c r="F254" s="53"/>
      <c r="G254" s="53"/>
      <c r="H254" s="53"/>
      <c r="I254" s="53"/>
      <c r="J254" s="53"/>
      <c r="K254" s="53"/>
      <c r="L254" s="37"/>
      <c r="M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</row>
  </sheetData>
  <sheetProtection algorithmName="SHA-512" hashValue="qsyYwXMraa5FfJApmp7b1/Th6OgDGIIYhyfyD1jfZy3dcUOjEhSY10GcMnIMLtTQJPsIqwdliRmM2IbMEwTGRw==" saltValue="6515ctCjaTG1cw+oDexn0/04R9d4/BM3rVFsvyIdI0kU9Gs59oo5N3tJyuq7/Q7dO1nx+/OZilmRRn/+Y8u7tw==" spinCount="100000" sheet="1" objects="1" scenarios="1" formatColumns="0" formatRows="0" autoFilter="0"/>
  <autoFilter ref="C132:K253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5" t="s">
        <v>109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85</v>
      </c>
    </row>
    <row r="4" spans="2:46" s="1" customFormat="1" ht="24.95" customHeight="1">
      <c r="B4" s="18"/>
      <c r="D4" s="115" t="s">
        <v>137</v>
      </c>
      <c r="L4" s="18"/>
      <c r="M4" s="116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17" t="s">
        <v>16</v>
      </c>
      <c r="L6" s="18"/>
    </row>
    <row r="7" spans="2:12" s="1" customFormat="1" ht="16.5" customHeight="1">
      <c r="B7" s="18"/>
      <c r="E7" s="277" t="str">
        <f>'Rekapitulace stavby'!K6</f>
        <v>Dům s pečovatelskou službou Hranice</v>
      </c>
      <c r="F7" s="278"/>
      <c r="G7" s="278"/>
      <c r="H7" s="278"/>
      <c r="L7" s="18"/>
    </row>
    <row r="8" spans="2:12" s="1" customFormat="1" ht="12" customHeight="1">
      <c r="B8" s="18"/>
      <c r="D8" s="117" t="s">
        <v>138</v>
      </c>
      <c r="L8" s="18"/>
    </row>
    <row r="9" spans="1:31" s="2" customFormat="1" ht="16.5" customHeight="1">
      <c r="A9" s="32"/>
      <c r="B9" s="37"/>
      <c r="C9" s="32"/>
      <c r="D9" s="32"/>
      <c r="E9" s="277" t="s">
        <v>244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117" t="s">
        <v>245</v>
      </c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7"/>
      <c r="C11" s="32"/>
      <c r="D11" s="32"/>
      <c r="E11" s="279" t="s">
        <v>2158</v>
      </c>
      <c r="F11" s="280"/>
      <c r="G11" s="280"/>
      <c r="H11" s="280"/>
      <c r="I11" s="32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7"/>
      <c r="C12" s="32"/>
      <c r="D12" s="32"/>
      <c r="E12" s="32"/>
      <c r="F12" s="32"/>
      <c r="G12" s="32"/>
      <c r="H12" s="32"/>
      <c r="I12" s="32"/>
      <c r="J12" s="32"/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7"/>
      <c r="C13" s="32"/>
      <c r="D13" s="117" t="s">
        <v>18</v>
      </c>
      <c r="E13" s="32"/>
      <c r="F13" s="108" t="s">
        <v>1</v>
      </c>
      <c r="G13" s="32"/>
      <c r="H13" s="32"/>
      <c r="I13" s="117" t="s">
        <v>19</v>
      </c>
      <c r="J13" s="108" t="s">
        <v>1</v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7" t="s">
        <v>20</v>
      </c>
      <c r="E14" s="32"/>
      <c r="F14" s="108" t="s">
        <v>21</v>
      </c>
      <c r="G14" s="32"/>
      <c r="H14" s="32"/>
      <c r="I14" s="117" t="s">
        <v>22</v>
      </c>
      <c r="J14" s="118" t="str">
        <f>'Rekapitulace stavby'!AN8</f>
        <v>12. 3. 2021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7"/>
      <c r="C15" s="32"/>
      <c r="D15" s="32"/>
      <c r="E15" s="32"/>
      <c r="F15" s="32"/>
      <c r="G15" s="32"/>
      <c r="H15" s="32"/>
      <c r="I15" s="32"/>
      <c r="J15" s="32"/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7"/>
      <c r="C16" s="32"/>
      <c r="D16" s="117" t="s">
        <v>24</v>
      </c>
      <c r="E16" s="32"/>
      <c r="F16" s="32"/>
      <c r="G16" s="32"/>
      <c r="H16" s="32"/>
      <c r="I16" s="117" t="s">
        <v>25</v>
      </c>
      <c r="J16" s="108" t="s">
        <v>1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7"/>
      <c r="C17" s="32"/>
      <c r="D17" s="32"/>
      <c r="E17" s="108" t="s">
        <v>26</v>
      </c>
      <c r="F17" s="32"/>
      <c r="G17" s="32"/>
      <c r="H17" s="32"/>
      <c r="I17" s="117" t="s">
        <v>27</v>
      </c>
      <c r="J17" s="108" t="s">
        <v>1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7"/>
      <c r="C19" s="32"/>
      <c r="D19" s="117" t="s">
        <v>28</v>
      </c>
      <c r="E19" s="32"/>
      <c r="F19" s="32"/>
      <c r="G19" s="32"/>
      <c r="H19" s="32"/>
      <c r="I19" s="117" t="s">
        <v>25</v>
      </c>
      <c r="J19" s="28" t="str">
        <f>'Rekapitulace stavby'!AN13</f>
        <v>Vyplň údaj</v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7"/>
      <c r="C20" s="32"/>
      <c r="D20" s="32"/>
      <c r="E20" s="281" t="str">
        <f>'Rekapitulace stavby'!E14</f>
        <v>Vyplň údaj</v>
      </c>
      <c r="F20" s="282"/>
      <c r="G20" s="282"/>
      <c r="H20" s="282"/>
      <c r="I20" s="117" t="s">
        <v>27</v>
      </c>
      <c r="J20" s="28" t="str">
        <f>'Rekapitulace stavby'!AN14</f>
        <v>Vyplň údaj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7"/>
      <c r="C22" s="32"/>
      <c r="D22" s="117" t="s">
        <v>30</v>
      </c>
      <c r="E22" s="32"/>
      <c r="F22" s="32"/>
      <c r="G22" s="32"/>
      <c r="H22" s="32"/>
      <c r="I22" s="117" t="s">
        <v>25</v>
      </c>
      <c r="J22" s="108" t="s">
        <v>1</v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7"/>
      <c r="C23" s="32"/>
      <c r="D23" s="32"/>
      <c r="E23" s="108" t="s">
        <v>31</v>
      </c>
      <c r="F23" s="32"/>
      <c r="G23" s="32"/>
      <c r="H23" s="32"/>
      <c r="I23" s="117" t="s">
        <v>27</v>
      </c>
      <c r="J23" s="108" t="s">
        <v>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7"/>
      <c r="C25" s="32"/>
      <c r="D25" s="117" t="s">
        <v>33</v>
      </c>
      <c r="E25" s="32"/>
      <c r="F25" s="32"/>
      <c r="G25" s="32"/>
      <c r="H25" s="32"/>
      <c r="I25" s="117" t="s">
        <v>25</v>
      </c>
      <c r="J25" s="108" t="s">
        <v>1</v>
      </c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7"/>
      <c r="C26" s="32"/>
      <c r="D26" s="32"/>
      <c r="E26" s="108" t="s">
        <v>34</v>
      </c>
      <c r="F26" s="32"/>
      <c r="G26" s="32"/>
      <c r="H26" s="32"/>
      <c r="I26" s="117" t="s">
        <v>27</v>
      </c>
      <c r="J26" s="108" t="s">
        <v>1</v>
      </c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7"/>
      <c r="C28" s="32"/>
      <c r="D28" s="117" t="s">
        <v>35</v>
      </c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19"/>
      <c r="B29" s="120"/>
      <c r="C29" s="119"/>
      <c r="D29" s="119"/>
      <c r="E29" s="283" t="s">
        <v>1</v>
      </c>
      <c r="F29" s="283"/>
      <c r="G29" s="283"/>
      <c r="H29" s="283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2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3" t="s">
        <v>36</v>
      </c>
      <c r="E32" s="32"/>
      <c r="F32" s="32"/>
      <c r="G32" s="32"/>
      <c r="H32" s="32"/>
      <c r="I32" s="32"/>
      <c r="J32" s="124">
        <f>ROUND(J133,2)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2"/>
      <c r="J33" s="122"/>
      <c r="K33" s="12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5" t="s">
        <v>38</v>
      </c>
      <c r="G34" s="32"/>
      <c r="H34" s="32"/>
      <c r="I34" s="125" t="s">
        <v>37</v>
      </c>
      <c r="J34" s="125" t="s">
        <v>39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6" t="s">
        <v>40</v>
      </c>
      <c r="E35" s="117" t="s">
        <v>41</v>
      </c>
      <c r="F35" s="127">
        <f>ROUND((SUM(BE133:BE247)),2)</f>
        <v>0</v>
      </c>
      <c r="G35" s="32"/>
      <c r="H35" s="32"/>
      <c r="I35" s="128">
        <v>0.21</v>
      </c>
      <c r="J35" s="127">
        <f>ROUND(((SUM(BE133:BE247))*I35),2)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7" t="s">
        <v>42</v>
      </c>
      <c r="F36" s="127">
        <f>ROUND((SUM(BF133:BF247)),2)</f>
        <v>0</v>
      </c>
      <c r="G36" s="32"/>
      <c r="H36" s="32"/>
      <c r="I36" s="128">
        <v>0.15</v>
      </c>
      <c r="J36" s="127">
        <f>ROUND(((SUM(BF133:BF247))*I36),2)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7" t="s">
        <v>43</v>
      </c>
      <c r="F37" s="127">
        <f>ROUND((SUM(BG133:BG247)),2)</f>
        <v>0</v>
      </c>
      <c r="G37" s="32"/>
      <c r="H37" s="32"/>
      <c r="I37" s="128">
        <v>0.21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7" t="s">
        <v>44</v>
      </c>
      <c r="F38" s="127">
        <f>ROUND((SUM(BH133:BH247)),2)</f>
        <v>0</v>
      </c>
      <c r="G38" s="32"/>
      <c r="H38" s="32"/>
      <c r="I38" s="128">
        <v>0.15</v>
      </c>
      <c r="J38" s="127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7" t="s">
        <v>45</v>
      </c>
      <c r="F39" s="127">
        <f>ROUND((SUM(BI133:BI247)),2)</f>
        <v>0</v>
      </c>
      <c r="G39" s="32"/>
      <c r="H39" s="32"/>
      <c r="I39" s="128">
        <v>0</v>
      </c>
      <c r="J39" s="127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9"/>
      <c r="D41" s="130" t="s">
        <v>46</v>
      </c>
      <c r="E41" s="131"/>
      <c r="F41" s="131"/>
      <c r="G41" s="132" t="s">
        <v>47</v>
      </c>
      <c r="H41" s="133" t="s">
        <v>48</v>
      </c>
      <c r="I41" s="131"/>
      <c r="J41" s="134">
        <f>SUM(J32:J39)</f>
        <v>0</v>
      </c>
      <c r="K41" s="135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36" t="s">
        <v>49</v>
      </c>
      <c r="E50" s="137"/>
      <c r="F50" s="137"/>
      <c r="G50" s="136" t="s">
        <v>50</v>
      </c>
      <c r="H50" s="137"/>
      <c r="I50" s="137"/>
      <c r="J50" s="137"/>
      <c r="K50" s="137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38" t="s">
        <v>51</v>
      </c>
      <c r="E61" s="139"/>
      <c r="F61" s="140" t="s">
        <v>52</v>
      </c>
      <c r="G61" s="138" t="s">
        <v>51</v>
      </c>
      <c r="H61" s="139"/>
      <c r="I61" s="139"/>
      <c r="J61" s="141" t="s">
        <v>52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6" t="s">
        <v>53</v>
      </c>
      <c r="E65" s="142"/>
      <c r="F65" s="142"/>
      <c r="G65" s="136" t="s">
        <v>54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38" t="s">
        <v>51</v>
      </c>
      <c r="E76" s="139"/>
      <c r="F76" s="140" t="s">
        <v>52</v>
      </c>
      <c r="G76" s="138" t="s">
        <v>51</v>
      </c>
      <c r="H76" s="139"/>
      <c r="I76" s="139"/>
      <c r="J76" s="141" t="s">
        <v>52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4" t="str">
        <f>E7</f>
        <v>Dům s pečovatelskou službou Hranice</v>
      </c>
      <c r="F85" s="285"/>
      <c r="G85" s="285"/>
      <c r="H85" s="285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19"/>
      <c r="C86" s="27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2"/>
      <c r="B87" s="33"/>
      <c r="C87" s="34"/>
      <c r="D87" s="34"/>
      <c r="E87" s="284" t="s">
        <v>244</v>
      </c>
      <c r="F87" s="286"/>
      <c r="G87" s="286"/>
      <c r="H87" s="286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245</v>
      </c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237" t="str">
        <f>E11</f>
        <v>160 - SO 01 - ZTI</v>
      </c>
      <c r="F89" s="286"/>
      <c r="G89" s="286"/>
      <c r="H89" s="286"/>
      <c r="I89" s="34"/>
      <c r="J89" s="34"/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4"/>
      <c r="E91" s="34"/>
      <c r="F91" s="25" t="str">
        <f>F14</f>
        <v>Hranice u Aše</v>
      </c>
      <c r="G91" s="34"/>
      <c r="H91" s="34"/>
      <c r="I91" s="27" t="s">
        <v>22</v>
      </c>
      <c r="J91" s="64" t="str">
        <f>IF(J14="","",J14)</f>
        <v>12. 3. 2021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4"/>
      <c r="E93" s="34"/>
      <c r="F93" s="25" t="str">
        <f>E17</f>
        <v>Město Hranice</v>
      </c>
      <c r="G93" s="34"/>
      <c r="H93" s="34"/>
      <c r="I93" s="27" t="s">
        <v>30</v>
      </c>
      <c r="J93" s="30" t="str">
        <f>E23</f>
        <v>ing.Kostner Petr</v>
      </c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4"/>
      <c r="E94" s="34"/>
      <c r="F94" s="25" t="str">
        <f>IF(E20="","",E20)</f>
        <v>Vyplň údaj</v>
      </c>
      <c r="G94" s="34"/>
      <c r="H94" s="34"/>
      <c r="I94" s="27" t="s">
        <v>33</v>
      </c>
      <c r="J94" s="30" t="str">
        <f>E26</f>
        <v>Milan Hájek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47" t="s">
        <v>141</v>
      </c>
      <c r="D96" s="148"/>
      <c r="E96" s="148"/>
      <c r="F96" s="148"/>
      <c r="G96" s="148"/>
      <c r="H96" s="148"/>
      <c r="I96" s="148"/>
      <c r="J96" s="149" t="s">
        <v>142</v>
      </c>
      <c r="K96" s="148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49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50" t="s">
        <v>143</v>
      </c>
      <c r="D98" s="34"/>
      <c r="E98" s="34"/>
      <c r="F98" s="34"/>
      <c r="G98" s="34"/>
      <c r="H98" s="34"/>
      <c r="I98" s="34"/>
      <c r="J98" s="82">
        <f>J133</f>
        <v>0</v>
      </c>
      <c r="K98" s="34"/>
      <c r="L98" s="49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5" t="s">
        <v>144</v>
      </c>
    </row>
    <row r="99" spans="2:12" s="9" customFormat="1" ht="24.95" customHeight="1">
      <c r="B99" s="151"/>
      <c r="C99" s="152"/>
      <c r="D99" s="153" t="s">
        <v>247</v>
      </c>
      <c r="E99" s="154"/>
      <c r="F99" s="154"/>
      <c r="G99" s="154"/>
      <c r="H99" s="154"/>
      <c r="I99" s="154"/>
      <c r="J99" s="155">
        <f>J134</f>
        <v>0</v>
      </c>
      <c r="K99" s="152"/>
      <c r="L99" s="156"/>
    </row>
    <row r="100" spans="2:12" s="10" customFormat="1" ht="19.9" customHeight="1">
      <c r="B100" s="157"/>
      <c r="C100" s="102"/>
      <c r="D100" s="158" t="s">
        <v>248</v>
      </c>
      <c r="E100" s="159"/>
      <c r="F100" s="159"/>
      <c r="G100" s="159"/>
      <c r="H100" s="159"/>
      <c r="I100" s="159"/>
      <c r="J100" s="160">
        <f>J135</f>
        <v>0</v>
      </c>
      <c r="K100" s="102"/>
      <c r="L100" s="161"/>
    </row>
    <row r="101" spans="2:12" s="10" customFormat="1" ht="19.9" customHeight="1">
      <c r="B101" s="157"/>
      <c r="C101" s="102"/>
      <c r="D101" s="158" t="s">
        <v>250</v>
      </c>
      <c r="E101" s="159"/>
      <c r="F101" s="159"/>
      <c r="G101" s="159"/>
      <c r="H101" s="159"/>
      <c r="I101" s="159"/>
      <c r="J101" s="160">
        <f>J141</f>
        <v>0</v>
      </c>
      <c r="K101" s="102"/>
      <c r="L101" s="161"/>
    </row>
    <row r="102" spans="2:12" s="10" customFormat="1" ht="19.9" customHeight="1">
      <c r="B102" s="157"/>
      <c r="C102" s="102"/>
      <c r="D102" s="158" t="s">
        <v>252</v>
      </c>
      <c r="E102" s="159"/>
      <c r="F102" s="159"/>
      <c r="G102" s="159"/>
      <c r="H102" s="159"/>
      <c r="I102" s="159"/>
      <c r="J102" s="160">
        <f>J144</f>
        <v>0</v>
      </c>
      <c r="K102" s="102"/>
      <c r="L102" s="161"/>
    </row>
    <row r="103" spans="2:12" s="10" customFormat="1" ht="19.9" customHeight="1">
      <c r="B103" s="157"/>
      <c r="C103" s="102"/>
      <c r="D103" s="158" t="s">
        <v>253</v>
      </c>
      <c r="E103" s="159"/>
      <c r="F103" s="159"/>
      <c r="G103" s="159"/>
      <c r="H103" s="159"/>
      <c r="I103" s="159"/>
      <c r="J103" s="160">
        <f>J148</f>
        <v>0</v>
      </c>
      <c r="K103" s="102"/>
      <c r="L103" s="161"/>
    </row>
    <row r="104" spans="2:12" s="10" customFormat="1" ht="19.9" customHeight="1">
      <c r="B104" s="157"/>
      <c r="C104" s="102"/>
      <c r="D104" s="158" t="s">
        <v>254</v>
      </c>
      <c r="E104" s="159"/>
      <c r="F104" s="159"/>
      <c r="G104" s="159"/>
      <c r="H104" s="159"/>
      <c r="I104" s="159"/>
      <c r="J104" s="160">
        <f>J153</f>
        <v>0</v>
      </c>
      <c r="K104" s="102"/>
      <c r="L104" s="161"/>
    </row>
    <row r="105" spans="2:12" s="10" customFormat="1" ht="19.9" customHeight="1">
      <c r="B105" s="157"/>
      <c r="C105" s="102"/>
      <c r="D105" s="158" t="s">
        <v>255</v>
      </c>
      <c r="E105" s="159"/>
      <c r="F105" s="159"/>
      <c r="G105" s="159"/>
      <c r="H105" s="159"/>
      <c r="I105" s="159"/>
      <c r="J105" s="160">
        <f>J159</f>
        <v>0</v>
      </c>
      <c r="K105" s="102"/>
      <c r="L105" s="161"/>
    </row>
    <row r="106" spans="2:12" s="9" customFormat="1" ht="24.95" customHeight="1">
      <c r="B106" s="151"/>
      <c r="C106" s="152"/>
      <c r="D106" s="153" t="s">
        <v>256</v>
      </c>
      <c r="E106" s="154"/>
      <c r="F106" s="154"/>
      <c r="G106" s="154"/>
      <c r="H106" s="154"/>
      <c r="I106" s="154"/>
      <c r="J106" s="155">
        <f>J161</f>
        <v>0</v>
      </c>
      <c r="K106" s="152"/>
      <c r="L106" s="156"/>
    </row>
    <row r="107" spans="2:12" s="10" customFormat="1" ht="19.9" customHeight="1">
      <c r="B107" s="157"/>
      <c r="C107" s="102"/>
      <c r="D107" s="158" t="s">
        <v>258</v>
      </c>
      <c r="E107" s="159"/>
      <c r="F107" s="159"/>
      <c r="G107" s="159"/>
      <c r="H107" s="159"/>
      <c r="I107" s="159"/>
      <c r="J107" s="160">
        <f>J162</f>
        <v>0</v>
      </c>
      <c r="K107" s="102"/>
      <c r="L107" s="161"/>
    </row>
    <row r="108" spans="2:12" s="10" customFormat="1" ht="19.9" customHeight="1">
      <c r="B108" s="157"/>
      <c r="C108" s="102"/>
      <c r="D108" s="158" t="s">
        <v>2159</v>
      </c>
      <c r="E108" s="159"/>
      <c r="F108" s="159"/>
      <c r="G108" s="159"/>
      <c r="H108" s="159"/>
      <c r="I108" s="159"/>
      <c r="J108" s="160">
        <f>J184</f>
        <v>0</v>
      </c>
      <c r="K108" s="102"/>
      <c r="L108" s="161"/>
    </row>
    <row r="109" spans="2:12" s="10" customFormat="1" ht="19.9" customHeight="1">
      <c r="B109" s="157"/>
      <c r="C109" s="102"/>
      <c r="D109" s="158" t="s">
        <v>2160</v>
      </c>
      <c r="E109" s="159"/>
      <c r="F109" s="159"/>
      <c r="G109" s="159"/>
      <c r="H109" s="159"/>
      <c r="I109" s="159"/>
      <c r="J109" s="160">
        <f>J202</f>
        <v>0</v>
      </c>
      <c r="K109" s="102"/>
      <c r="L109" s="161"/>
    </row>
    <row r="110" spans="2:12" s="10" customFormat="1" ht="19.9" customHeight="1">
      <c r="B110" s="157"/>
      <c r="C110" s="102"/>
      <c r="D110" s="158" t="s">
        <v>1088</v>
      </c>
      <c r="E110" s="159"/>
      <c r="F110" s="159"/>
      <c r="G110" s="159"/>
      <c r="H110" s="159"/>
      <c r="I110" s="159"/>
      <c r="J110" s="160">
        <f>J224</f>
        <v>0</v>
      </c>
      <c r="K110" s="102"/>
      <c r="L110" s="161"/>
    </row>
    <row r="111" spans="2:12" s="10" customFormat="1" ht="19.9" customHeight="1">
      <c r="B111" s="157"/>
      <c r="C111" s="102"/>
      <c r="D111" s="158" t="s">
        <v>2161</v>
      </c>
      <c r="E111" s="159"/>
      <c r="F111" s="159"/>
      <c r="G111" s="159"/>
      <c r="H111" s="159"/>
      <c r="I111" s="159"/>
      <c r="J111" s="160">
        <f>J245</f>
        <v>0</v>
      </c>
      <c r="K111" s="102"/>
      <c r="L111" s="161"/>
    </row>
    <row r="112" spans="1:31" s="2" customFormat="1" ht="21.75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7" spans="1:31" s="2" customFormat="1" ht="6.95" customHeight="1">
      <c r="A117" s="32"/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4.95" customHeight="1">
      <c r="A118" s="32"/>
      <c r="B118" s="33"/>
      <c r="C118" s="21" t="s">
        <v>150</v>
      </c>
      <c r="D118" s="34"/>
      <c r="E118" s="34"/>
      <c r="F118" s="34"/>
      <c r="G118" s="34"/>
      <c r="H118" s="34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16</v>
      </c>
      <c r="D120" s="34"/>
      <c r="E120" s="34"/>
      <c r="F120" s="34"/>
      <c r="G120" s="34"/>
      <c r="H120" s="34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4"/>
      <c r="D121" s="34"/>
      <c r="E121" s="284" t="str">
        <f>E7</f>
        <v>Dům s pečovatelskou službou Hranice</v>
      </c>
      <c r="F121" s="285"/>
      <c r="G121" s="285"/>
      <c r="H121" s="285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2:12" s="1" customFormat="1" ht="12" customHeight="1">
      <c r="B122" s="19"/>
      <c r="C122" s="27" t="s">
        <v>138</v>
      </c>
      <c r="D122" s="20"/>
      <c r="E122" s="20"/>
      <c r="F122" s="20"/>
      <c r="G122" s="20"/>
      <c r="H122" s="20"/>
      <c r="I122" s="20"/>
      <c r="J122" s="20"/>
      <c r="K122" s="20"/>
      <c r="L122" s="18"/>
    </row>
    <row r="123" spans="1:31" s="2" customFormat="1" ht="16.5" customHeight="1">
      <c r="A123" s="32"/>
      <c r="B123" s="33"/>
      <c r="C123" s="34"/>
      <c r="D123" s="34"/>
      <c r="E123" s="284" t="s">
        <v>244</v>
      </c>
      <c r="F123" s="286"/>
      <c r="G123" s="286"/>
      <c r="H123" s="286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245</v>
      </c>
      <c r="D124" s="34"/>
      <c r="E124" s="34"/>
      <c r="F124" s="34"/>
      <c r="G124" s="34"/>
      <c r="H124" s="34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4"/>
      <c r="D125" s="34"/>
      <c r="E125" s="237" t="str">
        <f>E11</f>
        <v>160 - SO 01 - ZTI</v>
      </c>
      <c r="F125" s="286"/>
      <c r="G125" s="286"/>
      <c r="H125" s="286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20</v>
      </c>
      <c r="D127" s="34"/>
      <c r="E127" s="34"/>
      <c r="F127" s="25" t="str">
        <f>F14</f>
        <v>Hranice u Aše</v>
      </c>
      <c r="G127" s="34"/>
      <c r="H127" s="34"/>
      <c r="I127" s="27" t="s">
        <v>22</v>
      </c>
      <c r="J127" s="64" t="str">
        <f>IF(J14="","",J14)</f>
        <v>12. 3. 2021</v>
      </c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5.2" customHeight="1">
      <c r="A129" s="32"/>
      <c r="B129" s="33"/>
      <c r="C129" s="27" t="s">
        <v>24</v>
      </c>
      <c r="D129" s="34"/>
      <c r="E129" s="34"/>
      <c r="F129" s="25" t="str">
        <f>E17</f>
        <v>Město Hranice</v>
      </c>
      <c r="G129" s="34"/>
      <c r="H129" s="34"/>
      <c r="I129" s="27" t="s">
        <v>30</v>
      </c>
      <c r="J129" s="30" t="str">
        <f>E23</f>
        <v>ing.Kostner Petr</v>
      </c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5.2" customHeight="1">
      <c r="A130" s="32"/>
      <c r="B130" s="33"/>
      <c r="C130" s="27" t="s">
        <v>28</v>
      </c>
      <c r="D130" s="34"/>
      <c r="E130" s="34"/>
      <c r="F130" s="25" t="str">
        <f>IF(E20="","",E20)</f>
        <v>Vyplň údaj</v>
      </c>
      <c r="G130" s="34"/>
      <c r="H130" s="34"/>
      <c r="I130" s="27" t="s">
        <v>33</v>
      </c>
      <c r="J130" s="30" t="str">
        <f>E26</f>
        <v>Milan Hájek</v>
      </c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0.35" customHeight="1">
      <c r="A131" s="32"/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11" customFormat="1" ht="29.25" customHeight="1">
      <c r="A132" s="162"/>
      <c r="B132" s="163"/>
      <c r="C132" s="164" t="s">
        <v>151</v>
      </c>
      <c r="D132" s="165" t="s">
        <v>61</v>
      </c>
      <c r="E132" s="165" t="s">
        <v>57</v>
      </c>
      <c r="F132" s="165" t="s">
        <v>58</v>
      </c>
      <c r="G132" s="165" t="s">
        <v>152</v>
      </c>
      <c r="H132" s="165" t="s">
        <v>153</v>
      </c>
      <c r="I132" s="165" t="s">
        <v>154</v>
      </c>
      <c r="J132" s="165" t="s">
        <v>142</v>
      </c>
      <c r="K132" s="166" t="s">
        <v>155</v>
      </c>
      <c r="L132" s="167"/>
      <c r="M132" s="73" t="s">
        <v>1</v>
      </c>
      <c r="N132" s="74" t="s">
        <v>40</v>
      </c>
      <c r="O132" s="74" t="s">
        <v>156</v>
      </c>
      <c r="P132" s="74" t="s">
        <v>157</v>
      </c>
      <c r="Q132" s="74" t="s">
        <v>158</v>
      </c>
      <c r="R132" s="74" t="s">
        <v>159</v>
      </c>
      <c r="S132" s="74" t="s">
        <v>160</v>
      </c>
      <c r="T132" s="75" t="s">
        <v>161</v>
      </c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</row>
    <row r="133" spans="1:63" s="2" customFormat="1" ht="22.9" customHeight="1">
      <c r="A133" s="32"/>
      <c r="B133" s="33"/>
      <c r="C133" s="80" t="s">
        <v>162</v>
      </c>
      <c r="D133" s="34"/>
      <c r="E133" s="34"/>
      <c r="F133" s="34"/>
      <c r="G133" s="34"/>
      <c r="H133" s="34"/>
      <c r="I133" s="34"/>
      <c r="J133" s="168">
        <f>BK133</f>
        <v>0</v>
      </c>
      <c r="K133" s="34"/>
      <c r="L133" s="37"/>
      <c r="M133" s="76"/>
      <c r="N133" s="169"/>
      <c r="O133" s="77"/>
      <c r="P133" s="170">
        <f>P134+P161</f>
        <v>0</v>
      </c>
      <c r="Q133" s="77"/>
      <c r="R133" s="170">
        <f>R134+R161</f>
        <v>30.537442999999996</v>
      </c>
      <c r="S133" s="77"/>
      <c r="T133" s="171">
        <f>T134+T161</f>
        <v>4.28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5" t="s">
        <v>75</v>
      </c>
      <c r="AU133" s="15" t="s">
        <v>144</v>
      </c>
      <c r="BK133" s="172">
        <f>BK134+BK161</f>
        <v>0</v>
      </c>
    </row>
    <row r="134" spans="2:63" s="12" customFormat="1" ht="25.9" customHeight="1">
      <c r="B134" s="173"/>
      <c r="C134" s="174"/>
      <c r="D134" s="175" t="s">
        <v>75</v>
      </c>
      <c r="E134" s="176" t="s">
        <v>268</v>
      </c>
      <c r="F134" s="176" t="s">
        <v>269</v>
      </c>
      <c r="G134" s="174"/>
      <c r="H134" s="174"/>
      <c r="I134" s="177"/>
      <c r="J134" s="178">
        <f>BK134</f>
        <v>0</v>
      </c>
      <c r="K134" s="174"/>
      <c r="L134" s="179"/>
      <c r="M134" s="180"/>
      <c r="N134" s="181"/>
      <c r="O134" s="181"/>
      <c r="P134" s="182">
        <f>P135+P141+P144+P148+P153+P159</f>
        <v>0</v>
      </c>
      <c r="Q134" s="181"/>
      <c r="R134" s="182">
        <f>R135+R141+R144+R148+R153+R159</f>
        <v>27.730169999999998</v>
      </c>
      <c r="S134" s="181"/>
      <c r="T134" s="183">
        <f>T135+T141+T144+T148+T153+T159</f>
        <v>4.28</v>
      </c>
      <c r="AR134" s="184" t="s">
        <v>83</v>
      </c>
      <c r="AT134" s="185" t="s">
        <v>75</v>
      </c>
      <c r="AU134" s="185" t="s">
        <v>76</v>
      </c>
      <c r="AY134" s="184" t="s">
        <v>166</v>
      </c>
      <c r="BK134" s="186">
        <f>BK135+BK141+BK144+BK148+BK153+BK159</f>
        <v>0</v>
      </c>
    </row>
    <row r="135" spans="2:63" s="12" customFormat="1" ht="22.9" customHeight="1">
      <c r="B135" s="173"/>
      <c r="C135" s="174"/>
      <c r="D135" s="175" t="s">
        <v>75</v>
      </c>
      <c r="E135" s="212" t="s">
        <v>83</v>
      </c>
      <c r="F135" s="212" t="s">
        <v>270</v>
      </c>
      <c r="G135" s="174"/>
      <c r="H135" s="174"/>
      <c r="I135" s="177"/>
      <c r="J135" s="213">
        <f>BK135</f>
        <v>0</v>
      </c>
      <c r="K135" s="174"/>
      <c r="L135" s="179"/>
      <c r="M135" s="180"/>
      <c r="N135" s="181"/>
      <c r="O135" s="181"/>
      <c r="P135" s="182">
        <f>SUM(P136:P140)</f>
        <v>0</v>
      </c>
      <c r="Q135" s="181"/>
      <c r="R135" s="182">
        <f>SUM(R136:R140)</f>
        <v>25.2</v>
      </c>
      <c r="S135" s="181"/>
      <c r="T135" s="183">
        <f>SUM(T136:T140)</f>
        <v>0</v>
      </c>
      <c r="AR135" s="184" t="s">
        <v>83</v>
      </c>
      <c r="AT135" s="185" t="s">
        <v>75</v>
      </c>
      <c r="AU135" s="185" t="s">
        <v>83</v>
      </c>
      <c r="AY135" s="184" t="s">
        <v>166</v>
      </c>
      <c r="BK135" s="186">
        <f>SUM(BK136:BK140)</f>
        <v>0</v>
      </c>
    </row>
    <row r="136" spans="1:65" s="2" customFormat="1" ht="33" customHeight="1">
      <c r="A136" s="32"/>
      <c r="B136" s="33"/>
      <c r="C136" s="187" t="s">
        <v>83</v>
      </c>
      <c r="D136" s="187" t="s">
        <v>167</v>
      </c>
      <c r="E136" s="188" t="s">
        <v>2162</v>
      </c>
      <c r="F136" s="189" t="s">
        <v>2163</v>
      </c>
      <c r="G136" s="190" t="s">
        <v>273</v>
      </c>
      <c r="H136" s="191">
        <v>12.6</v>
      </c>
      <c r="I136" s="192"/>
      <c r="J136" s="193">
        <f>ROUND(I136*H136,2)</f>
        <v>0</v>
      </c>
      <c r="K136" s="189" t="s">
        <v>274</v>
      </c>
      <c r="L136" s="37"/>
      <c r="M136" s="194" t="s">
        <v>1</v>
      </c>
      <c r="N136" s="195" t="s">
        <v>41</v>
      </c>
      <c r="O136" s="69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8" t="s">
        <v>165</v>
      </c>
      <c r="AT136" s="198" t="s">
        <v>167</v>
      </c>
      <c r="AU136" s="198" t="s">
        <v>85</v>
      </c>
      <c r="AY136" s="15" t="s">
        <v>166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5" t="s">
        <v>83</v>
      </c>
      <c r="BK136" s="199">
        <f>ROUND(I136*H136,2)</f>
        <v>0</v>
      </c>
      <c r="BL136" s="15" t="s">
        <v>165</v>
      </c>
      <c r="BM136" s="198" t="s">
        <v>2164</v>
      </c>
    </row>
    <row r="137" spans="2:51" s="13" customFormat="1" ht="11.25">
      <c r="B137" s="200"/>
      <c r="C137" s="201"/>
      <c r="D137" s="202" t="s">
        <v>178</v>
      </c>
      <c r="E137" s="203" t="s">
        <v>1</v>
      </c>
      <c r="F137" s="204" t="s">
        <v>2165</v>
      </c>
      <c r="G137" s="201"/>
      <c r="H137" s="205">
        <v>12.6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178</v>
      </c>
      <c r="AU137" s="211" t="s">
        <v>85</v>
      </c>
      <c r="AV137" s="13" t="s">
        <v>85</v>
      </c>
      <c r="AW137" s="13" t="s">
        <v>32</v>
      </c>
      <c r="AX137" s="13" t="s">
        <v>83</v>
      </c>
      <c r="AY137" s="211" t="s">
        <v>166</v>
      </c>
    </row>
    <row r="138" spans="1:65" s="2" customFormat="1" ht="24.2" customHeight="1">
      <c r="A138" s="32"/>
      <c r="B138" s="33"/>
      <c r="C138" s="187" t="s">
        <v>85</v>
      </c>
      <c r="D138" s="187" t="s">
        <v>167</v>
      </c>
      <c r="E138" s="188" t="s">
        <v>2166</v>
      </c>
      <c r="F138" s="189" t="s">
        <v>2167</v>
      </c>
      <c r="G138" s="190" t="s">
        <v>273</v>
      </c>
      <c r="H138" s="191">
        <v>12.6</v>
      </c>
      <c r="I138" s="192"/>
      <c r="J138" s="193">
        <f>ROUND(I138*H138,2)</f>
        <v>0</v>
      </c>
      <c r="K138" s="189" t="s">
        <v>274</v>
      </c>
      <c r="L138" s="37"/>
      <c r="M138" s="194" t="s">
        <v>1</v>
      </c>
      <c r="N138" s="195" t="s">
        <v>41</v>
      </c>
      <c r="O138" s="69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98" t="s">
        <v>165</v>
      </c>
      <c r="AT138" s="198" t="s">
        <v>167</v>
      </c>
      <c r="AU138" s="198" t="s">
        <v>85</v>
      </c>
      <c r="AY138" s="15" t="s">
        <v>166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5" t="s">
        <v>83</v>
      </c>
      <c r="BK138" s="199">
        <f>ROUND(I138*H138,2)</f>
        <v>0</v>
      </c>
      <c r="BL138" s="15" t="s">
        <v>165</v>
      </c>
      <c r="BM138" s="198" t="s">
        <v>2168</v>
      </c>
    </row>
    <row r="139" spans="1:65" s="2" customFormat="1" ht="16.5" customHeight="1">
      <c r="A139" s="32"/>
      <c r="B139" s="33"/>
      <c r="C139" s="219" t="s">
        <v>125</v>
      </c>
      <c r="D139" s="219" t="s">
        <v>345</v>
      </c>
      <c r="E139" s="220" t="s">
        <v>2169</v>
      </c>
      <c r="F139" s="221" t="s">
        <v>2170</v>
      </c>
      <c r="G139" s="222" t="s">
        <v>288</v>
      </c>
      <c r="H139" s="223">
        <v>25.2</v>
      </c>
      <c r="I139" s="224"/>
      <c r="J139" s="225">
        <f>ROUND(I139*H139,2)</f>
        <v>0</v>
      </c>
      <c r="K139" s="221" t="s">
        <v>274</v>
      </c>
      <c r="L139" s="226"/>
      <c r="M139" s="227" t="s">
        <v>1</v>
      </c>
      <c r="N139" s="228" t="s">
        <v>41</v>
      </c>
      <c r="O139" s="69"/>
      <c r="P139" s="196">
        <f>O139*H139</f>
        <v>0</v>
      </c>
      <c r="Q139" s="196">
        <v>1</v>
      </c>
      <c r="R139" s="196">
        <f>Q139*H139</f>
        <v>25.2</v>
      </c>
      <c r="S139" s="196">
        <v>0</v>
      </c>
      <c r="T139" s="197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98" t="s">
        <v>218</v>
      </c>
      <c r="AT139" s="198" t="s">
        <v>345</v>
      </c>
      <c r="AU139" s="198" t="s">
        <v>85</v>
      </c>
      <c r="AY139" s="15" t="s">
        <v>166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5" t="s">
        <v>83</v>
      </c>
      <c r="BK139" s="199">
        <f>ROUND(I139*H139,2)</f>
        <v>0</v>
      </c>
      <c r="BL139" s="15" t="s">
        <v>165</v>
      </c>
      <c r="BM139" s="198" t="s">
        <v>2171</v>
      </c>
    </row>
    <row r="140" spans="2:51" s="13" customFormat="1" ht="11.25">
      <c r="B140" s="200"/>
      <c r="C140" s="201"/>
      <c r="D140" s="202" t="s">
        <v>178</v>
      </c>
      <c r="E140" s="201"/>
      <c r="F140" s="204" t="s">
        <v>2172</v>
      </c>
      <c r="G140" s="201"/>
      <c r="H140" s="205">
        <v>25.2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178</v>
      </c>
      <c r="AU140" s="211" t="s">
        <v>85</v>
      </c>
      <c r="AV140" s="13" t="s">
        <v>85</v>
      </c>
      <c r="AW140" s="13" t="s">
        <v>4</v>
      </c>
      <c r="AX140" s="13" t="s">
        <v>83</v>
      </c>
      <c r="AY140" s="211" t="s">
        <v>166</v>
      </c>
    </row>
    <row r="141" spans="2:63" s="12" customFormat="1" ht="22.9" customHeight="1">
      <c r="B141" s="173"/>
      <c r="C141" s="174"/>
      <c r="D141" s="175" t="s">
        <v>75</v>
      </c>
      <c r="E141" s="212" t="s">
        <v>125</v>
      </c>
      <c r="F141" s="212" t="s">
        <v>304</v>
      </c>
      <c r="G141" s="174"/>
      <c r="H141" s="174"/>
      <c r="I141" s="177"/>
      <c r="J141" s="213">
        <f>BK141</f>
        <v>0</v>
      </c>
      <c r="K141" s="174"/>
      <c r="L141" s="179"/>
      <c r="M141" s="180"/>
      <c r="N141" s="181"/>
      <c r="O141" s="181"/>
      <c r="P141" s="182">
        <f>SUM(P142:P143)</f>
        <v>0</v>
      </c>
      <c r="Q141" s="181"/>
      <c r="R141" s="182">
        <f>SUM(R142:R143)</f>
        <v>1.25817</v>
      </c>
      <c r="S141" s="181"/>
      <c r="T141" s="183">
        <f>SUM(T142:T143)</f>
        <v>0</v>
      </c>
      <c r="AR141" s="184" t="s">
        <v>83</v>
      </c>
      <c r="AT141" s="185" t="s">
        <v>75</v>
      </c>
      <c r="AU141" s="185" t="s">
        <v>83</v>
      </c>
      <c r="AY141" s="184" t="s">
        <v>166</v>
      </c>
      <c r="BK141" s="186">
        <f>SUM(BK142:BK143)</f>
        <v>0</v>
      </c>
    </row>
    <row r="142" spans="1:65" s="2" customFormat="1" ht="24.2" customHeight="1">
      <c r="A142" s="32"/>
      <c r="B142" s="33"/>
      <c r="C142" s="187" t="s">
        <v>165</v>
      </c>
      <c r="D142" s="187" t="s">
        <v>167</v>
      </c>
      <c r="E142" s="188" t="s">
        <v>2173</v>
      </c>
      <c r="F142" s="189" t="s">
        <v>2174</v>
      </c>
      <c r="G142" s="190" t="s">
        <v>297</v>
      </c>
      <c r="H142" s="191">
        <v>10.2</v>
      </c>
      <c r="I142" s="192"/>
      <c r="J142" s="193">
        <f>ROUND(I142*H142,2)</f>
        <v>0</v>
      </c>
      <c r="K142" s="189" t="s">
        <v>274</v>
      </c>
      <c r="L142" s="37"/>
      <c r="M142" s="194" t="s">
        <v>1</v>
      </c>
      <c r="N142" s="195" t="s">
        <v>41</v>
      </c>
      <c r="O142" s="69"/>
      <c r="P142" s="196">
        <f>O142*H142</f>
        <v>0</v>
      </c>
      <c r="Q142" s="196">
        <v>0.12335</v>
      </c>
      <c r="R142" s="196">
        <f>Q142*H142</f>
        <v>1.25817</v>
      </c>
      <c r="S142" s="196">
        <v>0</v>
      </c>
      <c r="T142" s="197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98" t="s">
        <v>165</v>
      </c>
      <c r="AT142" s="198" t="s">
        <v>167</v>
      </c>
      <c r="AU142" s="198" t="s">
        <v>85</v>
      </c>
      <c r="AY142" s="15" t="s">
        <v>166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5" t="s">
        <v>83</v>
      </c>
      <c r="BK142" s="199">
        <f>ROUND(I142*H142,2)</f>
        <v>0</v>
      </c>
      <c r="BL142" s="15" t="s">
        <v>165</v>
      </c>
      <c r="BM142" s="198" t="s">
        <v>2175</v>
      </c>
    </row>
    <row r="143" spans="2:51" s="13" customFormat="1" ht="11.25">
      <c r="B143" s="200"/>
      <c r="C143" s="201"/>
      <c r="D143" s="202" t="s">
        <v>178</v>
      </c>
      <c r="E143" s="203" t="s">
        <v>1</v>
      </c>
      <c r="F143" s="204" t="s">
        <v>2176</v>
      </c>
      <c r="G143" s="201"/>
      <c r="H143" s="205">
        <v>10.2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178</v>
      </c>
      <c r="AU143" s="211" t="s">
        <v>85</v>
      </c>
      <c r="AV143" s="13" t="s">
        <v>85</v>
      </c>
      <c r="AW143" s="13" t="s">
        <v>32</v>
      </c>
      <c r="AX143" s="13" t="s">
        <v>83</v>
      </c>
      <c r="AY143" s="211" t="s">
        <v>166</v>
      </c>
    </row>
    <row r="144" spans="2:63" s="12" customFormat="1" ht="22.9" customHeight="1">
      <c r="B144" s="173"/>
      <c r="C144" s="174"/>
      <c r="D144" s="175" t="s">
        <v>75</v>
      </c>
      <c r="E144" s="212" t="s">
        <v>210</v>
      </c>
      <c r="F144" s="212" t="s">
        <v>429</v>
      </c>
      <c r="G144" s="174"/>
      <c r="H144" s="174"/>
      <c r="I144" s="177"/>
      <c r="J144" s="213">
        <f>BK144</f>
        <v>0</v>
      </c>
      <c r="K144" s="174"/>
      <c r="L144" s="179"/>
      <c r="M144" s="180"/>
      <c r="N144" s="181"/>
      <c r="O144" s="181"/>
      <c r="P144" s="182">
        <f>SUM(P145:P147)</f>
        <v>0</v>
      </c>
      <c r="Q144" s="181"/>
      <c r="R144" s="182">
        <f>SUM(R145:R147)</f>
        <v>1.272</v>
      </c>
      <c r="S144" s="181"/>
      <c r="T144" s="183">
        <f>SUM(T145:T147)</f>
        <v>0</v>
      </c>
      <c r="AR144" s="184" t="s">
        <v>83</v>
      </c>
      <c r="AT144" s="185" t="s">
        <v>75</v>
      </c>
      <c r="AU144" s="185" t="s">
        <v>83</v>
      </c>
      <c r="AY144" s="184" t="s">
        <v>166</v>
      </c>
      <c r="BK144" s="186">
        <f>SUM(BK145:BK147)</f>
        <v>0</v>
      </c>
    </row>
    <row r="145" spans="1:65" s="2" customFormat="1" ht="21.75" customHeight="1">
      <c r="A145" s="32"/>
      <c r="B145" s="33"/>
      <c r="C145" s="187" t="s">
        <v>192</v>
      </c>
      <c r="D145" s="187" t="s">
        <v>167</v>
      </c>
      <c r="E145" s="188" t="s">
        <v>2177</v>
      </c>
      <c r="F145" s="189" t="s">
        <v>2178</v>
      </c>
      <c r="G145" s="190" t="s">
        <v>297</v>
      </c>
      <c r="H145" s="191">
        <v>31.8</v>
      </c>
      <c r="I145" s="192"/>
      <c r="J145" s="193">
        <f>ROUND(I145*H145,2)</f>
        <v>0</v>
      </c>
      <c r="K145" s="189" t="s">
        <v>274</v>
      </c>
      <c r="L145" s="37"/>
      <c r="M145" s="194" t="s">
        <v>1</v>
      </c>
      <c r="N145" s="195" t="s">
        <v>41</v>
      </c>
      <c r="O145" s="69"/>
      <c r="P145" s="196">
        <f>O145*H145</f>
        <v>0</v>
      </c>
      <c r="Q145" s="196">
        <v>0.04</v>
      </c>
      <c r="R145" s="196">
        <f>Q145*H145</f>
        <v>1.272</v>
      </c>
      <c r="S145" s="196">
        <v>0</v>
      </c>
      <c r="T145" s="19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98" t="s">
        <v>165</v>
      </c>
      <c r="AT145" s="198" t="s">
        <v>167</v>
      </c>
      <c r="AU145" s="198" t="s">
        <v>85</v>
      </c>
      <c r="AY145" s="15" t="s">
        <v>166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5" t="s">
        <v>83</v>
      </c>
      <c r="BK145" s="199">
        <f>ROUND(I145*H145,2)</f>
        <v>0</v>
      </c>
      <c r="BL145" s="15" t="s">
        <v>165</v>
      </c>
      <c r="BM145" s="198" t="s">
        <v>2179</v>
      </c>
    </row>
    <row r="146" spans="2:51" s="13" customFormat="1" ht="11.25">
      <c r="B146" s="200"/>
      <c r="C146" s="201"/>
      <c r="D146" s="202" t="s">
        <v>178</v>
      </c>
      <c r="E146" s="203" t="s">
        <v>1</v>
      </c>
      <c r="F146" s="204" t="s">
        <v>2180</v>
      </c>
      <c r="G146" s="201"/>
      <c r="H146" s="205">
        <v>25.5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178</v>
      </c>
      <c r="AU146" s="211" t="s">
        <v>85</v>
      </c>
      <c r="AV146" s="13" t="s">
        <v>85</v>
      </c>
      <c r="AW146" s="13" t="s">
        <v>32</v>
      </c>
      <c r="AX146" s="13" t="s">
        <v>76</v>
      </c>
      <c r="AY146" s="211" t="s">
        <v>166</v>
      </c>
    </row>
    <row r="147" spans="2:51" s="13" customFormat="1" ht="11.25">
      <c r="B147" s="200"/>
      <c r="C147" s="201"/>
      <c r="D147" s="202" t="s">
        <v>178</v>
      </c>
      <c r="E147" s="203" t="s">
        <v>1</v>
      </c>
      <c r="F147" s="204" t="s">
        <v>2181</v>
      </c>
      <c r="G147" s="201"/>
      <c r="H147" s="205">
        <v>6.3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178</v>
      </c>
      <c r="AU147" s="211" t="s">
        <v>85</v>
      </c>
      <c r="AV147" s="13" t="s">
        <v>85</v>
      </c>
      <c r="AW147" s="13" t="s">
        <v>32</v>
      </c>
      <c r="AX147" s="13" t="s">
        <v>76</v>
      </c>
      <c r="AY147" s="211" t="s">
        <v>166</v>
      </c>
    </row>
    <row r="148" spans="2:63" s="12" customFormat="1" ht="22.9" customHeight="1">
      <c r="B148" s="173"/>
      <c r="C148" s="174"/>
      <c r="D148" s="175" t="s">
        <v>75</v>
      </c>
      <c r="E148" s="212" t="s">
        <v>222</v>
      </c>
      <c r="F148" s="212" t="s">
        <v>509</v>
      </c>
      <c r="G148" s="174"/>
      <c r="H148" s="174"/>
      <c r="I148" s="177"/>
      <c r="J148" s="213">
        <f>BK148</f>
        <v>0</v>
      </c>
      <c r="K148" s="174"/>
      <c r="L148" s="179"/>
      <c r="M148" s="180"/>
      <c r="N148" s="181"/>
      <c r="O148" s="181"/>
      <c r="P148" s="182">
        <f>SUM(P149:P152)</f>
        <v>0</v>
      </c>
      <c r="Q148" s="181"/>
      <c r="R148" s="182">
        <f>SUM(R149:R152)</f>
        <v>0</v>
      </c>
      <c r="S148" s="181"/>
      <c r="T148" s="183">
        <f>SUM(T149:T152)</f>
        <v>4.28</v>
      </c>
      <c r="AR148" s="184" t="s">
        <v>83</v>
      </c>
      <c r="AT148" s="185" t="s">
        <v>75</v>
      </c>
      <c r="AU148" s="185" t="s">
        <v>83</v>
      </c>
      <c r="AY148" s="184" t="s">
        <v>166</v>
      </c>
      <c r="BK148" s="186">
        <f>SUM(BK149:BK152)</f>
        <v>0</v>
      </c>
    </row>
    <row r="149" spans="1:65" s="2" customFormat="1" ht="24.2" customHeight="1">
      <c r="A149" s="32"/>
      <c r="B149" s="33"/>
      <c r="C149" s="187" t="s">
        <v>210</v>
      </c>
      <c r="D149" s="187" t="s">
        <v>167</v>
      </c>
      <c r="E149" s="188" t="s">
        <v>2182</v>
      </c>
      <c r="F149" s="189" t="s">
        <v>2183</v>
      </c>
      <c r="G149" s="190" t="s">
        <v>382</v>
      </c>
      <c r="H149" s="191">
        <v>510</v>
      </c>
      <c r="I149" s="192"/>
      <c r="J149" s="193">
        <f>ROUND(I149*H149,2)</f>
        <v>0</v>
      </c>
      <c r="K149" s="189" t="s">
        <v>274</v>
      </c>
      <c r="L149" s="37"/>
      <c r="M149" s="194" t="s">
        <v>1</v>
      </c>
      <c r="N149" s="195" t="s">
        <v>41</v>
      </c>
      <c r="O149" s="69"/>
      <c r="P149" s="196">
        <f>O149*H149</f>
        <v>0</v>
      </c>
      <c r="Q149" s="196">
        <v>0</v>
      </c>
      <c r="R149" s="196">
        <f>Q149*H149</f>
        <v>0</v>
      </c>
      <c r="S149" s="196">
        <v>0.002</v>
      </c>
      <c r="T149" s="197">
        <f>S149*H149</f>
        <v>1.02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98" t="s">
        <v>165</v>
      </c>
      <c r="AT149" s="198" t="s">
        <v>167</v>
      </c>
      <c r="AU149" s="198" t="s">
        <v>85</v>
      </c>
      <c r="AY149" s="15" t="s">
        <v>166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5" t="s">
        <v>83</v>
      </c>
      <c r="BK149" s="199">
        <f>ROUND(I149*H149,2)</f>
        <v>0</v>
      </c>
      <c r="BL149" s="15" t="s">
        <v>165</v>
      </c>
      <c r="BM149" s="198" t="s">
        <v>2184</v>
      </c>
    </row>
    <row r="150" spans="2:51" s="13" customFormat="1" ht="11.25">
      <c r="B150" s="200"/>
      <c r="C150" s="201"/>
      <c r="D150" s="202" t="s">
        <v>178</v>
      </c>
      <c r="E150" s="203" t="s">
        <v>1</v>
      </c>
      <c r="F150" s="204" t="s">
        <v>2185</v>
      </c>
      <c r="G150" s="201"/>
      <c r="H150" s="205">
        <v>510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178</v>
      </c>
      <c r="AU150" s="211" t="s">
        <v>85</v>
      </c>
      <c r="AV150" s="13" t="s">
        <v>85</v>
      </c>
      <c r="AW150" s="13" t="s">
        <v>32</v>
      </c>
      <c r="AX150" s="13" t="s">
        <v>83</v>
      </c>
      <c r="AY150" s="211" t="s">
        <v>166</v>
      </c>
    </row>
    <row r="151" spans="1:65" s="2" customFormat="1" ht="24.2" customHeight="1">
      <c r="A151" s="32"/>
      <c r="B151" s="33"/>
      <c r="C151" s="187" t="s">
        <v>214</v>
      </c>
      <c r="D151" s="187" t="s">
        <v>167</v>
      </c>
      <c r="E151" s="188" t="s">
        <v>2186</v>
      </c>
      <c r="F151" s="189" t="s">
        <v>2187</v>
      </c>
      <c r="G151" s="190" t="s">
        <v>382</v>
      </c>
      <c r="H151" s="191">
        <v>90</v>
      </c>
      <c r="I151" s="192"/>
      <c r="J151" s="193">
        <f>ROUND(I151*H151,2)</f>
        <v>0</v>
      </c>
      <c r="K151" s="189" t="s">
        <v>274</v>
      </c>
      <c r="L151" s="37"/>
      <c r="M151" s="194" t="s">
        <v>1</v>
      </c>
      <c r="N151" s="195" t="s">
        <v>41</v>
      </c>
      <c r="O151" s="69"/>
      <c r="P151" s="196">
        <f>O151*H151</f>
        <v>0</v>
      </c>
      <c r="Q151" s="196">
        <v>0</v>
      </c>
      <c r="R151" s="196">
        <f>Q151*H151</f>
        <v>0</v>
      </c>
      <c r="S151" s="196">
        <v>0.006</v>
      </c>
      <c r="T151" s="197">
        <f>S151*H151</f>
        <v>0.54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98" t="s">
        <v>165</v>
      </c>
      <c r="AT151" s="198" t="s">
        <v>167</v>
      </c>
      <c r="AU151" s="198" t="s">
        <v>85</v>
      </c>
      <c r="AY151" s="15" t="s">
        <v>166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5" t="s">
        <v>83</v>
      </c>
      <c r="BK151" s="199">
        <f>ROUND(I151*H151,2)</f>
        <v>0</v>
      </c>
      <c r="BL151" s="15" t="s">
        <v>165</v>
      </c>
      <c r="BM151" s="198" t="s">
        <v>2188</v>
      </c>
    </row>
    <row r="152" spans="1:65" s="2" customFormat="1" ht="24.2" customHeight="1">
      <c r="A152" s="32"/>
      <c r="B152" s="33"/>
      <c r="C152" s="187" t="s">
        <v>218</v>
      </c>
      <c r="D152" s="187" t="s">
        <v>167</v>
      </c>
      <c r="E152" s="188" t="s">
        <v>2189</v>
      </c>
      <c r="F152" s="189" t="s">
        <v>2190</v>
      </c>
      <c r="G152" s="190" t="s">
        <v>382</v>
      </c>
      <c r="H152" s="191">
        <v>68</v>
      </c>
      <c r="I152" s="192"/>
      <c r="J152" s="193">
        <f>ROUND(I152*H152,2)</f>
        <v>0</v>
      </c>
      <c r="K152" s="189" t="s">
        <v>274</v>
      </c>
      <c r="L152" s="37"/>
      <c r="M152" s="194" t="s">
        <v>1</v>
      </c>
      <c r="N152" s="195" t="s">
        <v>41</v>
      </c>
      <c r="O152" s="69"/>
      <c r="P152" s="196">
        <f>O152*H152</f>
        <v>0</v>
      </c>
      <c r="Q152" s="196">
        <v>0</v>
      </c>
      <c r="R152" s="196">
        <f>Q152*H152</f>
        <v>0</v>
      </c>
      <c r="S152" s="196">
        <v>0.04</v>
      </c>
      <c r="T152" s="197">
        <f>S152*H152</f>
        <v>2.72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98" t="s">
        <v>165</v>
      </c>
      <c r="AT152" s="198" t="s">
        <v>167</v>
      </c>
      <c r="AU152" s="198" t="s">
        <v>85</v>
      </c>
      <c r="AY152" s="15" t="s">
        <v>166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5" t="s">
        <v>83</v>
      </c>
      <c r="BK152" s="199">
        <f>ROUND(I152*H152,2)</f>
        <v>0</v>
      </c>
      <c r="BL152" s="15" t="s">
        <v>165</v>
      </c>
      <c r="BM152" s="198" t="s">
        <v>2191</v>
      </c>
    </row>
    <row r="153" spans="2:63" s="12" customFormat="1" ht="22.9" customHeight="1">
      <c r="B153" s="173"/>
      <c r="C153" s="174"/>
      <c r="D153" s="175" t="s">
        <v>75</v>
      </c>
      <c r="E153" s="212" t="s">
        <v>594</v>
      </c>
      <c r="F153" s="212" t="s">
        <v>595</v>
      </c>
      <c r="G153" s="174"/>
      <c r="H153" s="174"/>
      <c r="I153" s="177"/>
      <c r="J153" s="213">
        <f>BK153</f>
        <v>0</v>
      </c>
      <c r="K153" s="174"/>
      <c r="L153" s="179"/>
      <c r="M153" s="180"/>
      <c r="N153" s="181"/>
      <c r="O153" s="181"/>
      <c r="P153" s="182">
        <f>SUM(P154:P158)</f>
        <v>0</v>
      </c>
      <c r="Q153" s="181"/>
      <c r="R153" s="182">
        <f>SUM(R154:R158)</f>
        <v>0</v>
      </c>
      <c r="S153" s="181"/>
      <c r="T153" s="183">
        <f>SUM(T154:T158)</f>
        <v>0</v>
      </c>
      <c r="AR153" s="184" t="s">
        <v>83</v>
      </c>
      <c r="AT153" s="185" t="s">
        <v>75</v>
      </c>
      <c r="AU153" s="185" t="s">
        <v>83</v>
      </c>
      <c r="AY153" s="184" t="s">
        <v>166</v>
      </c>
      <c r="BK153" s="186">
        <f>SUM(BK154:BK158)</f>
        <v>0</v>
      </c>
    </row>
    <row r="154" spans="1:65" s="2" customFormat="1" ht="33" customHeight="1">
      <c r="A154" s="32"/>
      <c r="B154" s="33"/>
      <c r="C154" s="187" t="s">
        <v>222</v>
      </c>
      <c r="D154" s="187" t="s">
        <v>167</v>
      </c>
      <c r="E154" s="188" t="s">
        <v>2192</v>
      </c>
      <c r="F154" s="189" t="s">
        <v>2193</v>
      </c>
      <c r="G154" s="190" t="s">
        <v>288</v>
      </c>
      <c r="H154" s="191">
        <v>4.28</v>
      </c>
      <c r="I154" s="192"/>
      <c r="J154" s="193">
        <f>ROUND(I154*H154,2)</f>
        <v>0</v>
      </c>
      <c r="K154" s="189" t="s">
        <v>274</v>
      </c>
      <c r="L154" s="37"/>
      <c r="M154" s="194" t="s">
        <v>1</v>
      </c>
      <c r="N154" s="195" t="s">
        <v>41</v>
      </c>
      <c r="O154" s="69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8" t="s">
        <v>165</v>
      </c>
      <c r="AT154" s="198" t="s">
        <v>167</v>
      </c>
      <c r="AU154" s="198" t="s">
        <v>85</v>
      </c>
      <c r="AY154" s="15" t="s">
        <v>166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5" t="s">
        <v>83</v>
      </c>
      <c r="BK154" s="199">
        <f>ROUND(I154*H154,2)</f>
        <v>0</v>
      </c>
      <c r="BL154" s="15" t="s">
        <v>165</v>
      </c>
      <c r="BM154" s="198" t="s">
        <v>2194</v>
      </c>
    </row>
    <row r="155" spans="1:65" s="2" customFormat="1" ht="24.2" customHeight="1">
      <c r="A155" s="32"/>
      <c r="B155" s="33"/>
      <c r="C155" s="187" t="s">
        <v>228</v>
      </c>
      <c r="D155" s="187" t="s">
        <v>167</v>
      </c>
      <c r="E155" s="188" t="s">
        <v>601</v>
      </c>
      <c r="F155" s="189" t="s">
        <v>602</v>
      </c>
      <c r="G155" s="190" t="s">
        <v>288</v>
      </c>
      <c r="H155" s="191">
        <v>4.28</v>
      </c>
      <c r="I155" s="192"/>
      <c r="J155" s="193">
        <f>ROUND(I155*H155,2)</f>
        <v>0</v>
      </c>
      <c r="K155" s="189" t="s">
        <v>274</v>
      </c>
      <c r="L155" s="37"/>
      <c r="M155" s="194" t="s">
        <v>1</v>
      </c>
      <c r="N155" s="195" t="s">
        <v>41</v>
      </c>
      <c r="O155" s="69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98" t="s">
        <v>165</v>
      </c>
      <c r="AT155" s="198" t="s">
        <v>167</v>
      </c>
      <c r="AU155" s="198" t="s">
        <v>85</v>
      </c>
      <c r="AY155" s="15" t="s">
        <v>166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5" t="s">
        <v>83</v>
      </c>
      <c r="BK155" s="199">
        <f>ROUND(I155*H155,2)</f>
        <v>0</v>
      </c>
      <c r="BL155" s="15" t="s">
        <v>165</v>
      </c>
      <c r="BM155" s="198" t="s">
        <v>2195</v>
      </c>
    </row>
    <row r="156" spans="1:65" s="2" customFormat="1" ht="24.2" customHeight="1">
      <c r="A156" s="32"/>
      <c r="B156" s="33"/>
      <c r="C156" s="187" t="s">
        <v>232</v>
      </c>
      <c r="D156" s="187" t="s">
        <v>167</v>
      </c>
      <c r="E156" s="188" t="s">
        <v>605</v>
      </c>
      <c r="F156" s="189" t="s">
        <v>606</v>
      </c>
      <c r="G156" s="190" t="s">
        <v>288</v>
      </c>
      <c r="H156" s="191">
        <v>38.52</v>
      </c>
      <c r="I156" s="192"/>
      <c r="J156" s="193">
        <f>ROUND(I156*H156,2)</f>
        <v>0</v>
      </c>
      <c r="K156" s="189" t="s">
        <v>274</v>
      </c>
      <c r="L156" s="37"/>
      <c r="M156" s="194" t="s">
        <v>1</v>
      </c>
      <c r="N156" s="195" t="s">
        <v>41</v>
      </c>
      <c r="O156" s="69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98" t="s">
        <v>165</v>
      </c>
      <c r="AT156" s="198" t="s">
        <v>167</v>
      </c>
      <c r="AU156" s="198" t="s">
        <v>85</v>
      </c>
      <c r="AY156" s="15" t="s">
        <v>166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5" t="s">
        <v>83</v>
      </c>
      <c r="BK156" s="199">
        <f>ROUND(I156*H156,2)</f>
        <v>0</v>
      </c>
      <c r="BL156" s="15" t="s">
        <v>165</v>
      </c>
      <c r="BM156" s="198" t="s">
        <v>2196</v>
      </c>
    </row>
    <row r="157" spans="2:51" s="13" customFormat="1" ht="11.25">
      <c r="B157" s="200"/>
      <c r="C157" s="201"/>
      <c r="D157" s="202" t="s">
        <v>178</v>
      </c>
      <c r="E157" s="201"/>
      <c r="F157" s="204" t="s">
        <v>2197</v>
      </c>
      <c r="G157" s="201"/>
      <c r="H157" s="205">
        <v>38.52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178</v>
      </c>
      <c r="AU157" s="211" t="s">
        <v>85</v>
      </c>
      <c r="AV157" s="13" t="s">
        <v>85</v>
      </c>
      <c r="AW157" s="13" t="s">
        <v>4</v>
      </c>
      <c r="AX157" s="13" t="s">
        <v>83</v>
      </c>
      <c r="AY157" s="211" t="s">
        <v>166</v>
      </c>
    </row>
    <row r="158" spans="1:65" s="2" customFormat="1" ht="33" customHeight="1">
      <c r="A158" s="32"/>
      <c r="B158" s="33"/>
      <c r="C158" s="187" t="s">
        <v>236</v>
      </c>
      <c r="D158" s="187" t="s">
        <v>167</v>
      </c>
      <c r="E158" s="188" t="s">
        <v>1181</v>
      </c>
      <c r="F158" s="189" t="s">
        <v>1182</v>
      </c>
      <c r="G158" s="190" t="s">
        <v>288</v>
      </c>
      <c r="H158" s="191">
        <v>4.28</v>
      </c>
      <c r="I158" s="192"/>
      <c r="J158" s="193">
        <f>ROUND(I158*H158,2)</f>
        <v>0</v>
      </c>
      <c r="K158" s="189" t="s">
        <v>274</v>
      </c>
      <c r="L158" s="37"/>
      <c r="M158" s="194" t="s">
        <v>1</v>
      </c>
      <c r="N158" s="195" t="s">
        <v>41</v>
      </c>
      <c r="O158" s="69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98" t="s">
        <v>165</v>
      </c>
      <c r="AT158" s="198" t="s">
        <v>167</v>
      </c>
      <c r="AU158" s="198" t="s">
        <v>85</v>
      </c>
      <c r="AY158" s="15" t="s">
        <v>166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5" t="s">
        <v>83</v>
      </c>
      <c r="BK158" s="199">
        <f>ROUND(I158*H158,2)</f>
        <v>0</v>
      </c>
      <c r="BL158" s="15" t="s">
        <v>165</v>
      </c>
      <c r="BM158" s="198" t="s">
        <v>2198</v>
      </c>
    </row>
    <row r="159" spans="2:63" s="12" customFormat="1" ht="22.9" customHeight="1">
      <c r="B159" s="173"/>
      <c r="C159" s="174"/>
      <c r="D159" s="175" t="s">
        <v>75</v>
      </c>
      <c r="E159" s="212" t="s">
        <v>613</v>
      </c>
      <c r="F159" s="212" t="s">
        <v>614</v>
      </c>
      <c r="G159" s="174"/>
      <c r="H159" s="174"/>
      <c r="I159" s="177"/>
      <c r="J159" s="213">
        <f>BK159</f>
        <v>0</v>
      </c>
      <c r="K159" s="174"/>
      <c r="L159" s="179"/>
      <c r="M159" s="180"/>
      <c r="N159" s="181"/>
      <c r="O159" s="181"/>
      <c r="P159" s="182">
        <f>P160</f>
        <v>0</v>
      </c>
      <c r="Q159" s="181"/>
      <c r="R159" s="182">
        <f>R160</f>
        <v>0</v>
      </c>
      <c r="S159" s="181"/>
      <c r="T159" s="183">
        <f>T160</f>
        <v>0</v>
      </c>
      <c r="AR159" s="184" t="s">
        <v>83</v>
      </c>
      <c r="AT159" s="185" t="s">
        <v>75</v>
      </c>
      <c r="AU159" s="185" t="s">
        <v>83</v>
      </c>
      <c r="AY159" s="184" t="s">
        <v>166</v>
      </c>
      <c r="BK159" s="186">
        <f>BK160</f>
        <v>0</v>
      </c>
    </row>
    <row r="160" spans="1:65" s="2" customFormat="1" ht="16.5" customHeight="1">
      <c r="A160" s="32"/>
      <c r="B160" s="33"/>
      <c r="C160" s="187" t="s">
        <v>240</v>
      </c>
      <c r="D160" s="187" t="s">
        <v>167</v>
      </c>
      <c r="E160" s="188" t="s">
        <v>2199</v>
      </c>
      <c r="F160" s="189" t="s">
        <v>2200</v>
      </c>
      <c r="G160" s="190" t="s">
        <v>288</v>
      </c>
      <c r="H160" s="191">
        <v>27.73</v>
      </c>
      <c r="I160" s="192"/>
      <c r="J160" s="193">
        <f>ROUND(I160*H160,2)</f>
        <v>0</v>
      </c>
      <c r="K160" s="189" t="s">
        <v>274</v>
      </c>
      <c r="L160" s="37"/>
      <c r="M160" s="194" t="s">
        <v>1</v>
      </c>
      <c r="N160" s="195" t="s">
        <v>41</v>
      </c>
      <c r="O160" s="69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98" t="s">
        <v>165</v>
      </c>
      <c r="AT160" s="198" t="s">
        <v>167</v>
      </c>
      <c r="AU160" s="198" t="s">
        <v>85</v>
      </c>
      <c r="AY160" s="15" t="s">
        <v>166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5" t="s">
        <v>83</v>
      </c>
      <c r="BK160" s="199">
        <f>ROUND(I160*H160,2)</f>
        <v>0</v>
      </c>
      <c r="BL160" s="15" t="s">
        <v>165</v>
      </c>
      <c r="BM160" s="198" t="s">
        <v>2201</v>
      </c>
    </row>
    <row r="161" spans="2:63" s="12" customFormat="1" ht="25.9" customHeight="1">
      <c r="B161" s="173"/>
      <c r="C161" s="174"/>
      <c r="D161" s="175" t="s">
        <v>75</v>
      </c>
      <c r="E161" s="176" t="s">
        <v>619</v>
      </c>
      <c r="F161" s="176" t="s">
        <v>620</v>
      </c>
      <c r="G161" s="174"/>
      <c r="H161" s="174"/>
      <c r="I161" s="177"/>
      <c r="J161" s="178">
        <f>BK161</f>
        <v>0</v>
      </c>
      <c r="K161" s="174"/>
      <c r="L161" s="179"/>
      <c r="M161" s="180"/>
      <c r="N161" s="181"/>
      <c r="O161" s="181"/>
      <c r="P161" s="182">
        <f>P162+P184+P202+P224+P245</f>
        <v>0</v>
      </c>
      <c r="Q161" s="181"/>
      <c r="R161" s="182">
        <f>R162+R184+R202+R224+R245</f>
        <v>2.8072730000000004</v>
      </c>
      <c r="S161" s="181"/>
      <c r="T161" s="183">
        <f>T162+T184+T202+T224+T245</f>
        <v>0</v>
      </c>
      <c r="AR161" s="184" t="s">
        <v>85</v>
      </c>
      <c r="AT161" s="185" t="s">
        <v>75</v>
      </c>
      <c r="AU161" s="185" t="s">
        <v>76</v>
      </c>
      <c r="AY161" s="184" t="s">
        <v>166</v>
      </c>
      <c r="BK161" s="186">
        <f>BK162+BK184+BK202+BK224+BK245</f>
        <v>0</v>
      </c>
    </row>
    <row r="162" spans="2:63" s="12" customFormat="1" ht="22.9" customHeight="1">
      <c r="B162" s="173"/>
      <c r="C162" s="174"/>
      <c r="D162" s="175" t="s">
        <v>75</v>
      </c>
      <c r="E162" s="212" t="s">
        <v>699</v>
      </c>
      <c r="F162" s="212" t="s">
        <v>700</v>
      </c>
      <c r="G162" s="174"/>
      <c r="H162" s="174"/>
      <c r="I162" s="177"/>
      <c r="J162" s="213">
        <f>BK162</f>
        <v>0</v>
      </c>
      <c r="K162" s="174"/>
      <c r="L162" s="179"/>
      <c r="M162" s="180"/>
      <c r="N162" s="181"/>
      <c r="O162" s="181"/>
      <c r="P162" s="182">
        <f>SUM(P163:P183)</f>
        <v>0</v>
      </c>
      <c r="Q162" s="181"/>
      <c r="R162" s="182">
        <f>SUM(R163:R183)</f>
        <v>0.036560999999999996</v>
      </c>
      <c r="S162" s="181"/>
      <c r="T162" s="183">
        <f>SUM(T163:T183)</f>
        <v>0</v>
      </c>
      <c r="AR162" s="184" t="s">
        <v>85</v>
      </c>
      <c r="AT162" s="185" t="s">
        <v>75</v>
      </c>
      <c r="AU162" s="185" t="s">
        <v>83</v>
      </c>
      <c r="AY162" s="184" t="s">
        <v>166</v>
      </c>
      <c r="BK162" s="186">
        <f>SUM(BK163:BK183)</f>
        <v>0</v>
      </c>
    </row>
    <row r="163" spans="1:65" s="2" customFormat="1" ht="24.2" customHeight="1">
      <c r="A163" s="32"/>
      <c r="B163" s="33"/>
      <c r="C163" s="187" t="s">
        <v>173</v>
      </c>
      <c r="D163" s="187" t="s">
        <v>167</v>
      </c>
      <c r="E163" s="188" t="s">
        <v>2202</v>
      </c>
      <c r="F163" s="189" t="s">
        <v>2203</v>
      </c>
      <c r="G163" s="190" t="s">
        <v>382</v>
      </c>
      <c r="H163" s="191">
        <v>607</v>
      </c>
      <c r="I163" s="192"/>
      <c r="J163" s="193">
        <f>ROUND(I163*H163,2)</f>
        <v>0</v>
      </c>
      <c r="K163" s="189" t="s">
        <v>274</v>
      </c>
      <c r="L163" s="37"/>
      <c r="M163" s="194" t="s">
        <v>1</v>
      </c>
      <c r="N163" s="195" t="s">
        <v>41</v>
      </c>
      <c r="O163" s="69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98" t="s">
        <v>183</v>
      </c>
      <c r="AT163" s="198" t="s">
        <v>167</v>
      </c>
      <c r="AU163" s="198" t="s">
        <v>85</v>
      </c>
      <c r="AY163" s="15" t="s">
        <v>166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5" t="s">
        <v>83</v>
      </c>
      <c r="BK163" s="199">
        <f>ROUND(I163*H163,2)</f>
        <v>0</v>
      </c>
      <c r="BL163" s="15" t="s">
        <v>183</v>
      </c>
      <c r="BM163" s="198" t="s">
        <v>2204</v>
      </c>
    </row>
    <row r="164" spans="2:51" s="13" customFormat="1" ht="11.25">
      <c r="B164" s="200"/>
      <c r="C164" s="201"/>
      <c r="D164" s="202" t="s">
        <v>178</v>
      </c>
      <c r="E164" s="203" t="s">
        <v>1</v>
      </c>
      <c r="F164" s="204" t="s">
        <v>2205</v>
      </c>
      <c r="G164" s="201"/>
      <c r="H164" s="205">
        <v>607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178</v>
      </c>
      <c r="AU164" s="211" t="s">
        <v>85</v>
      </c>
      <c r="AV164" s="13" t="s">
        <v>85</v>
      </c>
      <c r="AW164" s="13" t="s">
        <v>32</v>
      </c>
      <c r="AX164" s="13" t="s">
        <v>83</v>
      </c>
      <c r="AY164" s="211" t="s">
        <v>166</v>
      </c>
    </row>
    <row r="165" spans="1:65" s="2" customFormat="1" ht="24.2" customHeight="1">
      <c r="A165" s="32"/>
      <c r="B165" s="33"/>
      <c r="C165" s="219" t="s">
        <v>8</v>
      </c>
      <c r="D165" s="219" t="s">
        <v>345</v>
      </c>
      <c r="E165" s="220" t="s">
        <v>2206</v>
      </c>
      <c r="F165" s="221" t="s">
        <v>2207</v>
      </c>
      <c r="G165" s="222" t="s">
        <v>382</v>
      </c>
      <c r="H165" s="223">
        <v>26.25</v>
      </c>
      <c r="I165" s="224"/>
      <c r="J165" s="225">
        <f>ROUND(I165*H165,2)</f>
        <v>0</v>
      </c>
      <c r="K165" s="221" t="s">
        <v>274</v>
      </c>
      <c r="L165" s="226"/>
      <c r="M165" s="227" t="s">
        <v>1</v>
      </c>
      <c r="N165" s="228" t="s">
        <v>41</v>
      </c>
      <c r="O165" s="69"/>
      <c r="P165" s="196">
        <f>O165*H165</f>
        <v>0</v>
      </c>
      <c r="Q165" s="196">
        <v>5E-05</v>
      </c>
      <c r="R165" s="196">
        <f>Q165*H165</f>
        <v>0.0013125</v>
      </c>
      <c r="S165" s="196">
        <v>0</v>
      </c>
      <c r="T165" s="19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98" t="s">
        <v>440</v>
      </c>
      <c r="AT165" s="198" t="s">
        <v>345</v>
      </c>
      <c r="AU165" s="198" t="s">
        <v>85</v>
      </c>
      <c r="AY165" s="15" t="s">
        <v>166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5" t="s">
        <v>83</v>
      </c>
      <c r="BK165" s="199">
        <f>ROUND(I165*H165,2)</f>
        <v>0</v>
      </c>
      <c r="BL165" s="15" t="s">
        <v>183</v>
      </c>
      <c r="BM165" s="198" t="s">
        <v>2208</v>
      </c>
    </row>
    <row r="166" spans="2:51" s="13" customFormat="1" ht="11.25">
      <c r="B166" s="200"/>
      <c r="C166" s="201"/>
      <c r="D166" s="202" t="s">
        <v>178</v>
      </c>
      <c r="E166" s="201"/>
      <c r="F166" s="204" t="s">
        <v>2209</v>
      </c>
      <c r="G166" s="201"/>
      <c r="H166" s="205">
        <v>26.25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178</v>
      </c>
      <c r="AU166" s="211" t="s">
        <v>85</v>
      </c>
      <c r="AV166" s="13" t="s">
        <v>85</v>
      </c>
      <c r="AW166" s="13" t="s">
        <v>4</v>
      </c>
      <c r="AX166" s="13" t="s">
        <v>83</v>
      </c>
      <c r="AY166" s="211" t="s">
        <v>166</v>
      </c>
    </row>
    <row r="167" spans="1:65" s="2" customFormat="1" ht="24.2" customHeight="1">
      <c r="A167" s="32"/>
      <c r="B167" s="33"/>
      <c r="C167" s="219" t="s">
        <v>183</v>
      </c>
      <c r="D167" s="219" t="s">
        <v>345</v>
      </c>
      <c r="E167" s="220" t="s">
        <v>2210</v>
      </c>
      <c r="F167" s="221" t="s">
        <v>2211</v>
      </c>
      <c r="G167" s="222" t="s">
        <v>382</v>
      </c>
      <c r="H167" s="223">
        <v>26.25</v>
      </c>
      <c r="I167" s="224"/>
      <c r="J167" s="225">
        <f>ROUND(I167*H167,2)</f>
        <v>0</v>
      </c>
      <c r="K167" s="221" t="s">
        <v>274</v>
      </c>
      <c r="L167" s="226"/>
      <c r="M167" s="227" t="s">
        <v>1</v>
      </c>
      <c r="N167" s="228" t="s">
        <v>41</v>
      </c>
      <c r="O167" s="69"/>
      <c r="P167" s="196">
        <f>O167*H167</f>
        <v>0</v>
      </c>
      <c r="Q167" s="196">
        <v>0.00016</v>
      </c>
      <c r="R167" s="196">
        <f>Q167*H167</f>
        <v>0.004200000000000001</v>
      </c>
      <c r="S167" s="196">
        <v>0</v>
      </c>
      <c r="T167" s="197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98" t="s">
        <v>440</v>
      </c>
      <c r="AT167" s="198" t="s">
        <v>345</v>
      </c>
      <c r="AU167" s="198" t="s">
        <v>85</v>
      </c>
      <c r="AY167" s="15" t="s">
        <v>166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5" t="s">
        <v>83</v>
      </c>
      <c r="BK167" s="199">
        <f>ROUND(I167*H167,2)</f>
        <v>0</v>
      </c>
      <c r="BL167" s="15" t="s">
        <v>183</v>
      </c>
      <c r="BM167" s="198" t="s">
        <v>2212</v>
      </c>
    </row>
    <row r="168" spans="2:51" s="13" customFormat="1" ht="11.25">
      <c r="B168" s="200"/>
      <c r="C168" s="201"/>
      <c r="D168" s="202" t="s">
        <v>178</v>
      </c>
      <c r="E168" s="201"/>
      <c r="F168" s="204" t="s">
        <v>2209</v>
      </c>
      <c r="G168" s="201"/>
      <c r="H168" s="205">
        <v>26.25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178</v>
      </c>
      <c r="AU168" s="211" t="s">
        <v>85</v>
      </c>
      <c r="AV168" s="13" t="s">
        <v>85</v>
      </c>
      <c r="AW168" s="13" t="s">
        <v>4</v>
      </c>
      <c r="AX168" s="13" t="s">
        <v>83</v>
      </c>
      <c r="AY168" s="211" t="s">
        <v>166</v>
      </c>
    </row>
    <row r="169" spans="1:65" s="2" customFormat="1" ht="24.2" customHeight="1">
      <c r="A169" s="32"/>
      <c r="B169" s="33"/>
      <c r="C169" s="219" t="s">
        <v>187</v>
      </c>
      <c r="D169" s="219" t="s">
        <v>345</v>
      </c>
      <c r="E169" s="220" t="s">
        <v>2213</v>
      </c>
      <c r="F169" s="221" t="s">
        <v>2214</v>
      </c>
      <c r="G169" s="222" t="s">
        <v>382</v>
      </c>
      <c r="H169" s="223">
        <v>12.6</v>
      </c>
      <c r="I169" s="224"/>
      <c r="J169" s="225">
        <f>ROUND(I169*H169,2)</f>
        <v>0</v>
      </c>
      <c r="K169" s="221" t="s">
        <v>274</v>
      </c>
      <c r="L169" s="226"/>
      <c r="M169" s="227" t="s">
        <v>1</v>
      </c>
      <c r="N169" s="228" t="s">
        <v>41</v>
      </c>
      <c r="O169" s="69"/>
      <c r="P169" s="196">
        <f>O169*H169</f>
        <v>0</v>
      </c>
      <c r="Q169" s="196">
        <v>0.00014</v>
      </c>
      <c r="R169" s="196">
        <f>Q169*H169</f>
        <v>0.0017639999999999997</v>
      </c>
      <c r="S169" s="196">
        <v>0</v>
      </c>
      <c r="T169" s="197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98" t="s">
        <v>440</v>
      </c>
      <c r="AT169" s="198" t="s">
        <v>345</v>
      </c>
      <c r="AU169" s="198" t="s">
        <v>85</v>
      </c>
      <c r="AY169" s="15" t="s">
        <v>166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5" t="s">
        <v>83</v>
      </c>
      <c r="BK169" s="199">
        <f>ROUND(I169*H169,2)</f>
        <v>0</v>
      </c>
      <c r="BL169" s="15" t="s">
        <v>183</v>
      </c>
      <c r="BM169" s="198" t="s">
        <v>2215</v>
      </c>
    </row>
    <row r="170" spans="2:51" s="13" customFormat="1" ht="11.25">
      <c r="B170" s="200"/>
      <c r="C170" s="201"/>
      <c r="D170" s="202" t="s">
        <v>178</v>
      </c>
      <c r="E170" s="201"/>
      <c r="F170" s="204" t="s">
        <v>2216</v>
      </c>
      <c r="G170" s="201"/>
      <c r="H170" s="205">
        <v>12.6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178</v>
      </c>
      <c r="AU170" s="211" t="s">
        <v>85</v>
      </c>
      <c r="AV170" s="13" t="s">
        <v>85</v>
      </c>
      <c r="AW170" s="13" t="s">
        <v>4</v>
      </c>
      <c r="AX170" s="13" t="s">
        <v>83</v>
      </c>
      <c r="AY170" s="211" t="s">
        <v>166</v>
      </c>
    </row>
    <row r="171" spans="1:65" s="2" customFormat="1" ht="24.2" customHeight="1">
      <c r="A171" s="32"/>
      <c r="B171" s="33"/>
      <c r="C171" s="219" t="s">
        <v>350</v>
      </c>
      <c r="D171" s="219" t="s">
        <v>345</v>
      </c>
      <c r="E171" s="220" t="s">
        <v>2217</v>
      </c>
      <c r="F171" s="221" t="s">
        <v>2218</v>
      </c>
      <c r="G171" s="222" t="s">
        <v>382</v>
      </c>
      <c r="H171" s="223">
        <v>61.95</v>
      </c>
      <c r="I171" s="224"/>
      <c r="J171" s="225">
        <f>ROUND(I171*H171,2)</f>
        <v>0</v>
      </c>
      <c r="K171" s="221" t="s">
        <v>274</v>
      </c>
      <c r="L171" s="226"/>
      <c r="M171" s="227" t="s">
        <v>1</v>
      </c>
      <c r="N171" s="228" t="s">
        <v>41</v>
      </c>
      <c r="O171" s="69"/>
      <c r="P171" s="196">
        <f>O171*H171</f>
        <v>0</v>
      </c>
      <c r="Q171" s="196">
        <v>0.00012</v>
      </c>
      <c r="R171" s="196">
        <f>Q171*H171</f>
        <v>0.0074340000000000005</v>
      </c>
      <c r="S171" s="196">
        <v>0</v>
      </c>
      <c r="T171" s="19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98" t="s">
        <v>440</v>
      </c>
      <c r="AT171" s="198" t="s">
        <v>345</v>
      </c>
      <c r="AU171" s="198" t="s">
        <v>85</v>
      </c>
      <c r="AY171" s="15" t="s">
        <v>166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5" t="s">
        <v>83</v>
      </c>
      <c r="BK171" s="199">
        <f>ROUND(I171*H171,2)</f>
        <v>0</v>
      </c>
      <c r="BL171" s="15" t="s">
        <v>183</v>
      </c>
      <c r="BM171" s="198" t="s">
        <v>2219</v>
      </c>
    </row>
    <row r="172" spans="2:51" s="13" customFormat="1" ht="11.25">
      <c r="B172" s="200"/>
      <c r="C172" s="201"/>
      <c r="D172" s="202" t="s">
        <v>178</v>
      </c>
      <c r="E172" s="201"/>
      <c r="F172" s="204" t="s">
        <v>2220</v>
      </c>
      <c r="G172" s="201"/>
      <c r="H172" s="205">
        <v>61.95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178</v>
      </c>
      <c r="AU172" s="211" t="s">
        <v>85</v>
      </c>
      <c r="AV172" s="13" t="s">
        <v>85</v>
      </c>
      <c r="AW172" s="13" t="s">
        <v>4</v>
      </c>
      <c r="AX172" s="13" t="s">
        <v>83</v>
      </c>
      <c r="AY172" s="211" t="s">
        <v>166</v>
      </c>
    </row>
    <row r="173" spans="1:65" s="2" customFormat="1" ht="24.2" customHeight="1">
      <c r="A173" s="32"/>
      <c r="B173" s="33"/>
      <c r="C173" s="219" t="s">
        <v>359</v>
      </c>
      <c r="D173" s="219" t="s">
        <v>345</v>
      </c>
      <c r="E173" s="220" t="s">
        <v>2221</v>
      </c>
      <c r="F173" s="221" t="s">
        <v>2222</v>
      </c>
      <c r="G173" s="222" t="s">
        <v>382</v>
      </c>
      <c r="H173" s="223">
        <v>61.95</v>
      </c>
      <c r="I173" s="224"/>
      <c r="J173" s="225">
        <f>ROUND(I173*H173,2)</f>
        <v>0</v>
      </c>
      <c r="K173" s="221" t="s">
        <v>274</v>
      </c>
      <c r="L173" s="226"/>
      <c r="M173" s="227" t="s">
        <v>1</v>
      </c>
      <c r="N173" s="228" t="s">
        <v>41</v>
      </c>
      <c r="O173" s="69"/>
      <c r="P173" s="196">
        <f>O173*H173</f>
        <v>0</v>
      </c>
      <c r="Q173" s="196">
        <v>2E-05</v>
      </c>
      <c r="R173" s="196">
        <f>Q173*H173</f>
        <v>0.001239</v>
      </c>
      <c r="S173" s="196">
        <v>0</v>
      </c>
      <c r="T173" s="197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98" t="s">
        <v>440</v>
      </c>
      <c r="AT173" s="198" t="s">
        <v>345</v>
      </c>
      <c r="AU173" s="198" t="s">
        <v>85</v>
      </c>
      <c r="AY173" s="15" t="s">
        <v>166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5" t="s">
        <v>83</v>
      </c>
      <c r="BK173" s="199">
        <f>ROUND(I173*H173,2)</f>
        <v>0</v>
      </c>
      <c r="BL173" s="15" t="s">
        <v>183</v>
      </c>
      <c r="BM173" s="198" t="s">
        <v>2223</v>
      </c>
    </row>
    <row r="174" spans="2:51" s="13" customFormat="1" ht="11.25">
      <c r="B174" s="200"/>
      <c r="C174" s="201"/>
      <c r="D174" s="202" t="s">
        <v>178</v>
      </c>
      <c r="E174" s="201"/>
      <c r="F174" s="204" t="s">
        <v>2220</v>
      </c>
      <c r="G174" s="201"/>
      <c r="H174" s="205">
        <v>61.95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178</v>
      </c>
      <c r="AU174" s="211" t="s">
        <v>85</v>
      </c>
      <c r="AV174" s="13" t="s">
        <v>85</v>
      </c>
      <c r="AW174" s="13" t="s">
        <v>4</v>
      </c>
      <c r="AX174" s="13" t="s">
        <v>83</v>
      </c>
      <c r="AY174" s="211" t="s">
        <v>166</v>
      </c>
    </row>
    <row r="175" spans="1:65" s="2" customFormat="1" ht="24.2" customHeight="1">
      <c r="A175" s="32"/>
      <c r="B175" s="33"/>
      <c r="C175" s="219" t="s">
        <v>364</v>
      </c>
      <c r="D175" s="219" t="s">
        <v>345</v>
      </c>
      <c r="E175" s="220" t="s">
        <v>2224</v>
      </c>
      <c r="F175" s="221" t="s">
        <v>2225</v>
      </c>
      <c r="G175" s="222" t="s">
        <v>382</v>
      </c>
      <c r="H175" s="223">
        <v>180.6</v>
      </c>
      <c r="I175" s="224"/>
      <c r="J175" s="225">
        <f>ROUND(I175*H175,2)</f>
        <v>0</v>
      </c>
      <c r="K175" s="221" t="s">
        <v>274</v>
      </c>
      <c r="L175" s="226"/>
      <c r="M175" s="227" t="s">
        <v>1</v>
      </c>
      <c r="N175" s="228" t="s">
        <v>41</v>
      </c>
      <c r="O175" s="69"/>
      <c r="P175" s="196">
        <f>O175*H175</f>
        <v>0</v>
      </c>
      <c r="Q175" s="196">
        <v>7E-05</v>
      </c>
      <c r="R175" s="196">
        <f>Q175*H175</f>
        <v>0.012641999999999999</v>
      </c>
      <c r="S175" s="196">
        <v>0</v>
      </c>
      <c r="T175" s="19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98" t="s">
        <v>440</v>
      </c>
      <c r="AT175" s="198" t="s">
        <v>345</v>
      </c>
      <c r="AU175" s="198" t="s">
        <v>85</v>
      </c>
      <c r="AY175" s="15" t="s">
        <v>166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5" t="s">
        <v>83</v>
      </c>
      <c r="BK175" s="199">
        <f>ROUND(I175*H175,2)</f>
        <v>0</v>
      </c>
      <c r="BL175" s="15" t="s">
        <v>183</v>
      </c>
      <c r="BM175" s="198" t="s">
        <v>2226</v>
      </c>
    </row>
    <row r="176" spans="2:51" s="13" customFormat="1" ht="11.25">
      <c r="B176" s="200"/>
      <c r="C176" s="201"/>
      <c r="D176" s="202" t="s">
        <v>178</v>
      </c>
      <c r="E176" s="201"/>
      <c r="F176" s="204" t="s">
        <v>2227</v>
      </c>
      <c r="G176" s="201"/>
      <c r="H176" s="205">
        <v>180.6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178</v>
      </c>
      <c r="AU176" s="211" t="s">
        <v>85</v>
      </c>
      <c r="AV176" s="13" t="s">
        <v>85</v>
      </c>
      <c r="AW176" s="13" t="s">
        <v>4</v>
      </c>
      <c r="AX176" s="13" t="s">
        <v>83</v>
      </c>
      <c r="AY176" s="211" t="s">
        <v>166</v>
      </c>
    </row>
    <row r="177" spans="1:65" s="2" customFormat="1" ht="24.2" customHeight="1">
      <c r="A177" s="32"/>
      <c r="B177" s="33"/>
      <c r="C177" s="219" t="s">
        <v>7</v>
      </c>
      <c r="D177" s="219" t="s">
        <v>345</v>
      </c>
      <c r="E177" s="220" t="s">
        <v>2228</v>
      </c>
      <c r="F177" s="221" t="s">
        <v>2229</v>
      </c>
      <c r="G177" s="222" t="s">
        <v>382</v>
      </c>
      <c r="H177" s="223">
        <v>180.6</v>
      </c>
      <c r="I177" s="224"/>
      <c r="J177" s="225">
        <f>ROUND(I177*H177,2)</f>
        <v>0</v>
      </c>
      <c r="K177" s="221" t="s">
        <v>274</v>
      </c>
      <c r="L177" s="226"/>
      <c r="M177" s="227" t="s">
        <v>1</v>
      </c>
      <c r="N177" s="228" t="s">
        <v>41</v>
      </c>
      <c r="O177" s="69"/>
      <c r="P177" s="196">
        <f>O177*H177</f>
        <v>0</v>
      </c>
      <c r="Q177" s="196">
        <v>2E-05</v>
      </c>
      <c r="R177" s="196">
        <f>Q177*H177</f>
        <v>0.003612</v>
      </c>
      <c r="S177" s="196">
        <v>0</v>
      </c>
      <c r="T177" s="197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98" t="s">
        <v>440</v>
      </c>
      <c r="AT177" s="198" t="s">
        <v>345</v>
      </c>
      <c r="AU177" s="198" t="s">
        <v>85</v>
      </c>
      <c r="AY177" s="15" t="s">
        <v>166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5" t="s">
        <v>83</v>
      </c>
      <c r="BK177" s="199">
        <f>ROUND(I177*H177,2)</f>
        <v>0</v>
      </c>
      <c r="BL177" s="15" t="s">
        <v>183</v>
      </c>
      <c r="BM177" s="198" t="s">
        <v>2230</v>
      </c>
    </row>
    <row r="178" spans="2:51" s="13" customFormat="1" ht="11.25">
      <c r="B178" s="200"/>
      <c r="C178" s="201"/>
      <c r="D178" s="202" t="s">
        <v>178</v>
      </c>
      <c r="E178" s="201"/>
      <c r="F178" s="204" t="s">
        <v>2227</v>
      </c>
      <c r="G178" s="201"/>
      <c r="H178" s="205">
        <v>180.6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178</v>
      </c>
      <c r="AU178" s="211" t="s">
        <v>85</v>
      </c>
      <c r="AV178" s="13" t="s">
        <v>85</v>
      </c>
      <c r="AW178" s="13" t="s">
        <v>4</v>
      </c>
      <c r="AX178" s="13" t="s">
        <v>83</v>
      </c>
      <c r="AY178" s="211" t="s">
        <v>166</v>
      </c>
    </row>
    <row r="179" spans="1:65" s="2" customFormat="1" ht="24.2" customHeight="1">
      <c r="A179" s="32"/>
      <c r="B179" s="33"/>
      <c r="C179" s="219" t="s">
        <v>379</v>
      </c>
      <c r="D179" s="219" t="s">
        <v>345</v>
      </c>
      <c r="E179" s="220" t="s">
        <v>2231</v>
      </c>
      <c r="F179" s="221" t="s">
        <v>2232</v>
      </c>
      <c r="G179" s="222" t="s">
        <v>382</v>
      </c>
      <c r="H179" s="223">
        <v>43.575</v>
      </c>
      <c r="I179" s="224"/>
      <c r="J179" s="225">
        <f>ROUND(I179*H179,2)</f>
        <v>0</v>
      </c>
      <c r="K179" s="221" t="s">
        <v>274</v>
      </c>
      <c r="L179" s="226"/>
      <c r="M179" s="227" t="s">
        <v>1</v>
      </c>
      <c r="N179" s="228" t="s">
        <v>41</v>
      </c>
      <c r="O179" s="69"/>
      <c r="P179" s="196">
        <f>O179*H179</f>
        <v>0</v>
      </c>
      <c r="Q179" s="196">
        <v>2E-05</v>
      </c>
      <c r="R179" s="196">
        <f>Q179*H179</f>
        <v>0.0008715000000000001</v>
      </c>
      <c r="S179" s="196">
        <v>0</v>
      </c>
      <c r="T179" s="197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98" t="s">
        <v>440</v>
      </c>
      <c r="AT179" s="198" t="s">
        <v>345</v>
      </c>
      <c r="AU179" s="198" t="s">
        <v>85</v>
      </c>
      <c r="AY179" s="15" t="s">
        <v>166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5" t="s">
        <v>83</v>
      </c>
      <c r="BK179" s="199">
        <f>ROUND(I179*H179,2)</f>
        <v>0</v>
      </c>
      <c r="BL179" s="15" t="s">
        <v>183</v>
      </c>
      <c r="BM179" s="198" t="s">
        <v>2233</v>
      </c>
    </row>
    <row r="180" spans="2:51" s="13" customFormat="1" ht="11.25">
      <c r="B180" s="200"/>
      <c r="C180" s="201"/>
      <c r="D180" s="202" t="s">
        <v>178</v>
      </c>
      <c r="E180" s="201"/>
      <c r="F180" s="204" t="s">
        <v>2234</v>
      </c>
      <c r="G180" s="201"/>
      <c r="H180" s="205">
        <v>43.575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178</v>
      </c>
      <c r="AU180" s="211" t="s">
        <v>85</v>
      </c>
      <c r="AV180" s="13" t="s">
        <v>85</v>
      </c>
      <c r="AW180" s="13" t="s">
        <v>4</v>
      </c>
      <c r="AX180" s="13" t="s">
        <v>83</v>
      </c>
      <c r="AY180" s="211" t="s">
        <v>166</v>
      </c>
    </row>
    <row r="181" spans="1:65" s="2" customFormat="1" ht="24.2" customHeight="1">
      <c r="A181" s="32"/>
      <c r="B181" s="33"/>
      <c r="C181" s="219" t="s">
        <v>388</v>
      </c>
      <c r="D181" s="219" t="s">
        <v>345</v>
      </c>
      <c r="E181" s="220" t="s">
        <v>2235</v>
      </c>
      <c r="F181" s="221" t="s">
        <v>2236</v>
      </c>
      <c r="G181" s="222" t="s">
        <v>382</v>
      </c>
      <c r="H181" s="223">
        <v>43.575</v>
      </c>
      <c r="I181" s="224"/>
      <c r="J181" s="225">
        <f>ROUND(I181*H181,2)</f>
        <v>0</v>
      </c>
      <c r="K181" s="221" t="s">
        <v>274</v>
      </c>
      <c r="L181" s="226"/>
      <c r="M181" s="227" t="s">
        <v>1</v>
      </c>
      <c r="N181" s="228" t="s">
        <v>41</v>
      </c>
      <c r="O181" s="69"/>
      <c r="P181" s="196">
        <f>O181*H181</f>
        <v>0</v>
      </c>
      <c r="Q181" s="196">
        <v>8E-05</v>
      </c>
      <c r="R181" s="196">
        <f>Q181*H181</f>
        <v>0.0034860000000000004</v>
      </c>
      <c r="S181" s="196">
        <v>0</v>
      </c>
      <c r="T181" s="197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98" t="s">
        <v>440</v>
      </c>
      <c r="AT181" s="198" t="s">
        <v>345</v>
      </c>
      <c r="AU181" s="198" t="s">
        <v>85</v>
      </c>
      <c r="AY181" s="15" t="s">
        <v>166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5" t="s">
        <v>83</v>
      </c>
      <c r="BK181" s="199">
        <f>ROUND(I181*H181,2)</f>
        <v>0</v>
      </c>
      <c r="BL181" s="15" t="s">
        <v>183</v>
      </c>
      <c r="BM181" s="198" t="s">
        <v>2237</v>
      </c>
    </row>
    <row r="182" spans="2:51" s="13" customFormat="1" ht="11.25">
      <c r="B182" s="200"/>
      <c r="C182" s="201"/>
      <c r="D182" s="202" t="s">
        <v>178</v>
      </c>
      <c r="E182" s="201"/>
      <c r="F182" s="204" t="s">
        <v>2234</v>
      </c>
      <c r="G182" s="201"/>
      <c r="H182" s="205">
        <v>43.575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178</v>
      </c>
      <c r="AU182" s="211" t="s">
        <v>85</v>
      </c>
      <c r="AV182" s="13" t="s">
        <v>85</v>
      </c>
      <c r="AW182" s="13" t="s">
        <v>4</v>
      </c>
      <c r="AX182" s="13" t="s">
        <v>83</v>
      </c>
      <c r="AY182" s="211" t="s">
        <v>166</v>
      </c>
    </row>
    <row r="183" spans="1:65" s="2" customFormat="1" ht="24.2" customHeight="1">
      <c r="A183" s="32"/>
      <c r="B183" s="33"/>
      <c r="C183" s="187" t="s">
        <v>393</v>
      </c>
      <c r="D183" s="187" t="s">
        <v>167</v>
      </c>
      <c r="E183" s="188" t="s">
        <v>1791</v>
      </c>
      <c r="F183" s="189" t="s">
        <v>1792</v>
      </c>
      <c r="G183" s="190" t="s">
        <v>697</v>
      </c>
      <c r="H183" s="229"/>
      <c r="I183" s="192"/>
      <c r="J183" s="193">
        <f>ROUND(I183*H183,2)</f>
        <v>0</v>
      </c>
      <c r="K183" s="189" t="s">
        <v>274</v>
      </c>
      <c r="L183" s="37"/>
      <c r="M183" s="194" t="s">
        <v>1</v>
      </c>
      <c r="N183" s="195" t="s">
        <v>41</v>
      </c>
      <c r="O183" s="69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98" t="s">
        <v>183</v>
      </c>
      <c r="AT183" s="198" t="s">
        <v>167</v>
      </c>
      <c r="AU183" s="198" t="s">
        <v>85</v>
      </c>
      <c r="AY183" s="15" t="s">
        <v>166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5" t="s">
        <v>83</v>
      </c>
      <c r="BK183" s="199">
        <f>ROUND(I183*H183,2)</f>
        <v>0</v>
      </c>
      <c r="BL183" s="15" t="s">
        <v>183</v>
      </c>
      <c r="BM183" s="198" t="s">
        <v>2238</v>
      </c>
    </row>
    <row r="184" spans="2:63" s="12" customFormat="1" ht="22.9" customHeight="1">
      <c r="B184" s="173"/>
      <c r="C184" s="174"/>
      <c r="D184" s="175" t="s">
        <v>75</v>
      </c>
      <c r="E184" s="212" t="s">
        <v>2239</v>
      </c>
      <c r="F184" s="212" t="s">
        <v>2240</v>
      </c>
      <c r="G184" s="174"/>
      <c r="H184" s="174"/>
      <c r="I184" s="177"/>
      <c r="J184" s="213">
        <f>BK184</f>
        <v>0</v>
      </c>
      <c r="K184" s="174"/>
      <c r="L184" s="179"/>
      <c r="M184" s="180"/>
      <c r="N184" s="181"/>
      <c r="O184" s="181"/>
      <c r="P184" s="182">
        <f>SUM(P185:P201)</f>
        <v>0</v>
      </c>
      <c r="Q184" s="181"/>
      <c r="R184" s="182">
        <f>SUM(R185:R201)</f>
        <v>0.59293</v>
      </c>
      <c r="S184" s="181"/>
      <c r="T184" s="183">
        <f>SUM(T185:T201)</f>
        <v>0</v>
      </c>
      <c r="AR184" s="184" t="s">
        <v>85</v>
      </c>
      <c r="AT184" s="185" t="s">
        <v>75</v>
      </c>
      <c r="AU184" s="185" t="s">
        <v>83</v>
      </c>
      <c r="AY184" s="184" t="s">
        <v>166</v>
      </c>
      <c r="BK184" s="186">
        <f>SUM(BK185:BK201)</f>
        <v>0</v>
      </c>
    </row>
    <row r="185" spans="1:65" s="2" customFormat="1" ht="21.75" customHeight="1">
      <c r="A185" s="32"/>
      <c r="B185" s="33"/>
      <c r="C185" s="187" t="s">
        <v>398</v>
      </c>
      <c r="D185" s="187" t="s">
        <v>167</v>
      </c>
      <c r="E185" s="188" t="s">
        <v>2241</v>
      </c>
      <c r="F185" s="189" t="s">
        <v>2242</v>
      </c>
      <c r="G185" s="190" t="s">
        <v>382</v>
      </c>
      <c r="H185" s="191">
        <v>3</v>
      </c>
      <c r="I185" s="192"/>
      <c r="J185" s="193">
        <f aca="true" t="shared" si="0" ref="J185:J201">ROUND(I185*H185,2)</f>
        <v>0</v>
      </c>
      <c r="K185" s="189" t="s">
        <v>274</v>
      </c>
      <c r="L185" s="37"/>
      <c r="M185" s="194" t="s">
        <v>1</v>
      </c>
      <c r="N185" s="195" t="s">
        <v>41</v>
      </c>
      <c r="O185" s="69"/>
      <c r="P185" s="196">
        <f aca="true" t="shared" si="1" ref="P185:P201">O185*H185</f>
        <v>0</v>
      </c>
      <c r="Q185" s="196">
        <v>0.00142</v>
      </c>
      <c r="R185" s="196">
        <f aca="true" t="shared" si="2" ref="R185:R201">Q185*H185</f>
        <v>0.00426</v>
      </c>
      <c r="S185" s="196">
        <v>0</v>
      </c>
      <c r="T185" s="197">
        <f aca="true" t="shared" si="3" ref="T185:T201"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98" t="s">
        <v>183</v>
      </c>
      <c r="AT185" s="198" t="s">
        <v>167</v>
      </c>
      <c r="AU185" s="198" t="s">
        <v>85</v>
      </c>
      <c r="AY185" s="15" t="s">
        <v>166</v>
      </c>
      <c r="BE185" s="199">
        <f aca="true" t="shared" si="4" ref="BE185:BE201">IF(N185="základní",J185,0)</f>
        <v>0</v>
      </c>
      <c r="BF185" s="199">
        <f aca="true" t="shared" si="5" ref="BF185:BF201">IF(N185="snížená",J185,0)</f>
        <v>0</v>
      </c>
      <c r="BG185" s="199">
        <f aca="true" t="shared" si="6" ref="BG185:BG201">IF(N185="zákl. přenesená",J185,0)</f>
        <v>0</v>
      </c>
      <c r="BH185" s="199">
        <f aca="true" t="shared" si="7" ref="BH185:BH201">IF(N185="sníž. přenesená",J185,0)</f>
        <v>0</v>
      </c>
      <c r="BI185" s="199">
        <f aca="true" t="shared" si="8" ref="BI185:BI201">IF(N185="nulová",J185,0)</f>
        <v>0</v>
      </c>
      <c r="BJ185" s="15" t="s">
        <v>83</v>
      </c>
      <c r="BK185" s="199">
        <f aca="true" t="shared" si="9" ref="BK185:BK201">ROUND(I185*H185,2)</f>
        <v>0</v>
      </c>
      <c r="BL185" s="15" t="s">
        <v>183</v>
      </c>
      <c r="BM185" s="198" t="s">
        <v>2243</v>
      </c>
    </row>
    <row r="186" spans="1:65" s="2" customFormat="1" ht="21.75" customHeight="1">
      <c r="A186" s="32"/>
      <c r="B186" s="33"/>
      <c r="C186" s="187" t="s">
        <v>408</v>
      </c>
      <c r="D186" s="187" t="s">
        <v>167</v>
      </c>
      <c r="E186" s="188" t="s">
        <v>2244</v>
      </c>
      <c r="F186" s="189" t="s">
        <v>2245</v>
      </c>
      <c r="G186" s="190" t="s">
        <v>382</v>
      </c>
      <c r="H186" s="191">
        <v>20</v>
      </c>
      <c r="I186" s="192"/>
      <c r="J186" s="193">
        <f t="shared" si="0"/>
        <v>0</v>
      </c>
      <c r="K186" s="189" t="s">
        <v>274</v>
      </c>
      <c r="L186" s="37"/>
      <c r="M186" s="194" t="s">
        <v>1</v>
      </c>
      <c r="N186" s="195" t="s">
        <v>41</v>
      </c>
      <c r="O186" s="69"/>
      <c r="P186" s="196">
        <f t="shared" si="1"/>
        <v>0</v>
      </c>
      <c r="Q186" s="196">
        <v>0.00744</v>
      </c>
      <c r="R186" s="196">
        <f t="shared" si="2"/>
        <v>0.14880000000000002</v>
      </c>
      <c r="S186" s="196">
        <v>0</v>
      </c>
      <c r="T186" s="197">
        <f t="shared" si="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98" t="s">
        <v>183</v>
      </c>
      <c r="AT186" s="198" t="s">
        <v>167</v>
      </c>
      <c r="AU186" s="198" t="s">
        <v>85</v>
      </c>
      <c r="AY186" s="15" t="s">
        <v>166</v>
      </c>
      <c r="BE186" s="199">
        <f t="shared" si="4"/>
        <v>0</v>
      </c>
      <c r="BF186" s="199">
        <f t="shared" si="5"/>
        <v>0</v>
      </c>
      <c r="BG186" s="199">
        <f t="shared" si="6"/>
        <v>0</v>
      </c>
      <c r="BH186" s="199">
        <f t="shared" si="7"/>
        <v>0</v>
      </c>
      <c r="BI186" s="199">
        <f t="shared" si="8"/>
        <v>0</v>
      </c>
      <c r="BJ186" s="15" t="s">
        <v>83</v>
      </c>
      <c r="BK186" s="199">
        <f t="shared" si="9"/>
        <v>0</v>
      </c>
      <c r="BL186" s="15" t="s">
        <v>183</v>
      </c>
      <c r="BM186" s="198" t="s">
        <v>2246</v>
      </c>
    </row>
    <row r="187" spans="1:65" s="2" customFormat="1" ht="21.75" customHeight="1">
      <c r="A187" s="32"/>
      <c r="B187" s="33"/>
      <c r="C187" s="187" t="s">
        <v>414</v>
      </c>
      <c r="D187" s="187" t="s">
        <v>167</v>
      </c>
      <c r="E187" s="188" t="s">
        <v>2247</v>
      </c>
      <c r="F187" s="189" t="s">
        <v>2248</v>
      </c>
      <c r="G187" s="190" t="s">
        <v>382</v>
      </c>
      <c r="H187" s="191">
        <v>18</v>
      </c>
      <c r="I187" s="192"/>
      <c r="J187" s="193">
        <f t="shared" si="0"/>
        <v>0</v>
      </c>
      <c r="K187" s="189" t="s">
        <v>274</v>
      </c>
      <c r="L187" s="37"/>
      <c r="M187" s="194" t="s">
        <v>1</v>
      </c>
      <c r="N187" s="195" t="s">
        <v>41</v>
      </c>
      <c r="O187" s="69"/>
      <c r="P187" s="196">
        <f t="shared" si="1"/>
        <v>0</v>
      </c>
      <c r="Q187" s="196">
        <v>0.01232</v>
      </c>
      <c r="R187" s="196">
        <f t="shared" si="2"/>
        <v>0.22175999999999998</v>
      </c>
      <c r="S187" s="196">
        <v>0</v>
      </c>
      <c r="T187" s="197">
        <f t="shared" si="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98" t="s">
        <v>183</v>
      </c>
      <c r="AT187" s="198" t="s">
        <v>167</v>
      </c>
      <c r="AU187" s="198" t="s">
        <v>85</v>
      </c>
      <c r="AY187" s="15" t="s">
        <v>166</v>
      </c>
      <c r="BE187" s="199">
        <f t="shared" si="4"/>
        <v>0</v>
      </c>
      <c r="BF187" s="199">
        <f t="shared" si="5"/>
        <v>0</v>
      </c>
      <c r="BG187" s="199">
        <f t="shared" si="6"/>
        <v>0</v>
      </c>
      <c r="BH187" s="199">
        <f t="shared" si="7"/>
        <v>0</v>
      </c>
      <c r="BI187" s="199">
        <f t="shared" si="8"/>
        <v>0</v>
      </c>
      <c r="BJ187" s="15" t="s">
        <v>83</v>
      </c>
      <c r="BK187" s="199">
        <f t="shared" si="9"/>
        <v>0</v>
      </c>
      <c r="BL187" s="15" t="s">
        <v>183</v>
      </c>
      <c r="BM187" s="198" t="s">
        <v>2249</v>
      </c>
    </row>
    <row r="188" spans="1:65" s="2" customFormat="1" ht="16.5" customHeight="1">
      <c r="A188" s="32"/>
      <c r="B188" s="33"/>
      <c r="C188" s="187" t="s">
        <v>420</v>
      </c>
      <c r="D188" s="187" t="s">
        <v>167</v>
      </c>
      <c r="E188" s="188" t="s">
        <v>2250</v>
      </c>
      <c r="F188" s="189" t="s">
        <v>2251</v>
      </c>
      <c r="G188" s="190" t="s">
        <v>382</v>
      </c>
      <c r="H188" s="191">
        <v>68</v>
      </c>
      <c r="I188" s="192"/>
      <c r="J188" s="193">
        <f t="shared" si="0"/>
        <v>0</v>
      </c>
      <c r="K188" s="189" t="s">
        <v>274</v>
      </c>
      <c r="L188" s="37"/>
      <c r="M188" s="194" t="s">
        <v>1</v>
      </c>
      <c r="N188" s="195" t="s">
        <v>41</v>
      </c>
      <c r="O188" s="69"/>
      <c r="P188" s="196">
        <f t="shared" si="1"/>
        <v>0</v>
      </c>
      <c r="Q188" s="196">
        <v>0.00157</v>
      </c>
      <c r="R188" s="196">
        <f t="shared" si="2"/>
        <v>0.10676</v>
      </c>
      <c r="S188" s="196">
        <v>0</v>
      </c>
      <c r="T188" s="197">
        <f t="shared" si="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98" t="s">
        <v>183</v>
      </c>
      <c r="AT188" s="198" t="s">
        <v>167</v>
      </c>
      <c r="AU188" s="198" t="s">
        <v>85</v>
      </c>
      <c r="AY188" s="15" t="s">
        <v>166</v>
      </c>
      <c r="BE188" s="199">
        <f t="shared" si="4"/>
        <v>0</v>
      </c>
      <c r="BF188" s="199">
        <f t="shared" si="5"/>
        <v>0</v>
      </c>
      <c r="BG188" s="199">
        <f t="shared" si="6"/>
        <v>0</v>
      </c>
      <c r="BH188" s="199">
        <f t="shared" si="7"/>
        <v>0</v>
      </c>
      <c r="BI188" s="199">
        <f t="shared" si="8"/>
        <v>0</v>
      </c>
      <c r="BJ188" s="15" t="s">
        <v>83</v>
      </c>
      <c r="BK188" s="199">
        <f t="shared" si="9"/>
        <v>0</v>
      </c>
      <c r="BL188" s="15" t="s">
        <v>183</v>
      </c>
      <c r="BM188" s="198" t="s">
        <v>2252</v>
      </c>
    </row>
    <row r="189" spans="1:65" s="2" customFormat="1" ht="16.5" customHeight="1">
      <c r="A189" s="32"/>
      <c r="B189" s="33"/>
      <c r="C189" s="187" t="s">
        <v>424</v>
      </c>
      <c r="D189" s="187" t="s">
        <v>167</v>
      </c>
      <c r="E189" s="188" t="s">
        <v>2253</v>
      </c>
      <c r="F189" s="189" t="s">
        <v>2254</v>
      </c>
      <c r="G189" s="190" t="s">
        <v>382</v>
      </c>
      <c r="H189" s="191">
        <v>65</v>
      </c>
      <c r="I189" s="192"/>
      <c r="J189" s="193">
        <f t="shared" si="0"/>
        <v>0</v>
      </c>
      <c r="K189" s="189" t="s">
        <v>274</v>
      </c>
      <c r="L189" s="37"/>
      <c r="M189" s="194" t="s">
        <v>1</v>
      </c>
      <c r="N189" s="195" t="s">
        <v>41</v>
      </c>
      <c r="O189" s="69"/>
      <c r="P189" s="196">
        <f t="shared" si="1"/>
        <v>0</v>
      </c>
      <c r="Q189" s="196">
        <v>0.00036</v>
      </c>
      <c r="R189" s="196">
        <f t="shared" si="2"/>
        <v>0.0234</v>
      </c>
      <c r="S189" s="196">
        <v>0</v>
      </c>
      <c r="T189" s="197">
        <f t="shared" si="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98" t="s">
        <v>183</v>
      </c>
      <c r="AT189" s="198" t="s">
        <v>167</v>
      </c>
      <c r="AU189" s="198" t="s">
        <v>85</v>
      </c>
      <c r="AY189" s="15" t="s">
        <v>166</v>
      </c>
      <c r="BE189" s="199">
        <f t="shared" si="4"/>
        <v>0</v>
      </c>
      <c r="BF189" s="199">
        <f t="shared" si="5"/>
        <v>0</v>
      </c>
      <c r="BG189" s="199">
        <f t="shared" si="6"/>
        <v>0</v>
      </c>
      <c r="BH189" s="199">
        <f t="shared" si="7"/>
        <v>0</v>
      </c>
      <c r="BI189" s="199">
        <f t="shared" si="8"/>
        <v>0</v>
      </c>
      <c r="BJ189" s="15" t="s">
        <v>83</v>
      </c>
      <c r="BK189" s="199">
        <f t="shared" si="9"/>
        <v>0</v>
      </c>
      <c r="BL189" s="15" t="s">
        <v>183</v>
      </c>
      <c r="BM189" s="198" t="s">
        <v>2255</v>
      </c>
    </row>
    <row r="190" spans="1:65" s="2" customFormat="1" ht="16.5" customHeight="1">
      <c r="A190" s="32"/>
      <c r="B190" s="33"/>
      <c r="C190" s="187" t="s">
        <v>430</v>
      </c>
      <c r="D190" s="187" t="s">
        <v>167</v>
      </c>
      <c r="E190" s="188" t="s">
        <v>2256</v>
      </c>
      <c r="F190" s="189" t="s">
        <v>2257</v>
      </c>
      <c r="G190" s="190" t="s">
        <v>382</v>
      </c>
      <c r="H190" s="191">
        <v>40</v>
      </c>
      <c r="I190" s="192"/>
      <c r="J190" s="193">
        <f t="shared" si="0"/>
        <v>0</v>
      </c>
      <c r="K190" s="189" t="s">
        <v>274</v>
      </c>
      <c r="L190" s="37"/>
      <c r="M190" s="194" t="s">
        <v>1</v>
      </c>
      <c r="N190" s="195" t="s">
        <v>41</v>
      </c>
      <c r="O190" s="69"/>
      <c r="P190" s="196">
        <f t="shared" si="1"/>
        <v>0</v>
      </c>
      <c r="Q190" s="196">
        <v>0.00047</v>
      </c>
      <c r="R190" s="196">
        <f t="shared" si="2"/>
        <v>0.0188</v>
      </c>
      <c r="S190" s="196">
        <v>0</v>
      </c>
      <c r="T190" s="197">
        <f t="shared" si="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98" t="s">
        <v>183</v>
      </c>
      <c r="AT190" s="198" t="s">
        <v>167</v>
      </c>
      <c r="AU190" s="198" t="s">
        <v>85</v>
      </c>
      <c r="AY190" s="15" t="s">
        <v>166</v>
      </c>
      <c r="BE190" s="199">
        <f t="shared" si="4"/>
        <v>0</v>
      </c>
      <c r="BF190" s="199">
        <f t="shared" si="5"/>
        <v>0</v>
      </c>
      <c r="BG190" s="199">
        <f t="shared" si="6"/>
        <v>0</v>
      </c>
      <c r="BH190" s="199">
        <f t="shared" si="7"/>
        <v>0</v>
      </c>
      <c r="BI190" s="199">
        <f t="shared" si="8"/>
        <v>0</v>
      </c>
      <c r="BJ190" s="15" t="s">
        <v>83</v>
      </c>
      <c r="BK190" s="199">
        <f t="shared" si="9"/>
        <v>0</v>
      </c>
      <c r="BL190" s="15" t="s">
        <v>183</v>
      </c>
      <c r="BM190" s="198" t="s">
        <v>2258</v>
      </c>
    </row>
    <row r="191" spans="1:65" s="2" customFormat="1" ht="16.5" customHeight="1">
      <c r="A191" s="32"/>
      <c r="B191" s="33"/>
      <c r="C191" s="187" t="s">
        <v>434</v>
      </c>
      <c r="D191" s="187" t="s">
        <v>167</v>
      </c>
      <c r="E191" s="188" t="s">
        <v>2259</v>
      </c>
      <c r="F191" s="189" t="s">
        <v>2260</v>
      </c>
      <c r="G191" s="190" t="s">
        <v>382</v>
      </c>
      <c r="H191" s="191">
        <v>14</v>
      </c>
      <c r="I191" s="192"/>
      <c r="J191" s="193">
        <f t="shared" si="0"/>
        <v>0</v>
      </c>
      <c r="K191" s="189" t="s">
        <v>274</v>
      </c>
      <c r="L191" s="37"/>
      <c r="M191" s="194" t="s">
        <v>1</v>
      </c>
      <c r="N191" s="195" t="s">
        <v>41</v>
      </c>
      <c r="O191" s="69"/>
      <c r="P191" s="196">
        <f t="shared" si="1"/>
        <v>0</v>
      </c>
      <c r="Q191" s="196">
        <v>0.00157</v>
      </c>
      <c r="R191" s="196">
        <f t="shared" si="2"/>
        <v>0.02198</v>
      </c>
      <c r="S191" s="196">
        <v>0</v>
      </c>
      <c r="T191" s="197">
        <f t="shared" si="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98" t="s">
        <v>183</v>
      </c>
      <c r="AT191" s="198" t="s">
        <v>167</v>
      </c>
      <c r="AU191" s="198" t="s">
        <v>85</v>
      </c>
      <c r="AY191" s="15" t="s">
        <v>166</v>
      </c>
      <c r="BE191" s="199">
        <f t="shared" si="4"/>
        <v>0</v>
      </c>
      <c r="BF191" s="199">
        <f t="shared" si="5"/>
        <v>0</v>
      </c>
      <c r="BG191" s="199">
        <f t="shared" si="6"/>
        <v>0</v>
      </c>
      <c r="BH191" s="199">
        <f t="shared" si="7"/>
        <v>0</v>
      </c>
      <c r="BI191" s="199">
        <f t="shared" si="8"/>
        <v>0</v>
      </c>
      <c r="BJ191" s="15" t="s">
        <v>83</v>
      </c>
      <c r="BK191" s="199">
        <f t="shared" si="9"/>
        <v>0</v>
      </c>
      <c r="BL191" s="15" t="s">
        <v>183</v>
      </c>
      <c r="BM191" s="198" t="s">
        <v>2261</v>
      </c>
    </row>
    <row r="192" spans="1:65" s="2" customFormat="1" ht="16.5" customHeight="1">
      <c r="A192" s="32"/>
      <c r="B192" s="33"/>
      <c r="C192" s="187" t="s">
        <v>440</v>
      </c>
      <c r="D192" s="187" t="s">
        <v>167</v>
      </c>
      <c r="E192" s="188" t="s">
        <v>2262</v>
      </c>
      <c r="F192" s="189" t="s">
        <v>2263</v>
      </c>
      <c r="G192" s="190" t="s">
        <v>176</v>
      </c>
      <c r="H192" s="191">
        <v>32</v>
      </c>
      <c r="I192" s="192"/>
      <c r="J192" s="193">
        <f t="shared" si="0"/>
        <v>0</v>
      </c>
      <c r="K192" s="189" t="s">
        <v>274</v>
      </c>
      <c r="L192" s="37"/>
      <c r="M192" s="194" t="s">
        <v>1</v>
      </c>
      <c r="N192" s="195" t="s">
        <v>41</v>
      </c>
      <c r="O192" s="69"/>
      <c r="P192" s="196">
        <f t="shared" si="1"/>
        <v>0</v>
      </c>
      <c r="Q192" s="196">
        <v>0</v>
      </c>
      <c r="R192" s="196">
        <f t="shared" si="2"/>
        <v>0</v>
      </c>
      <c r="S192" s="196">
        <v>0</v>
      </c>
      <c r="T192" s="197">
        <f t="shared" si="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98" t="s">
        <v>183</v>
      </c>
      <c r="AT192" s="198" t="s">
        <v>167</v>
      </c>
      <c r="AU192" s="198" t="s">
        <v>85</v>
      </c>
      <c r="AY192" s="15" t="s">
        <v>166</v>
      </c>
      <c r="BE192" s="199">
        <f t="shared" si="4"/>
        <v>0</v>
      </c>
      <c r="BF192" s="199">
        <f t="shared" si="5"/>
        <v>0</v>
      </c>
      <c r="BG192" s="199">
        <f t="shared" si="6"/>
        <v>0</v>
      </c>
      <c r="BH192" s="199">
        <f t="shared" si="7"/>
        <v>0</v>
      </c>
      <c r="BI192" s="199">
        <f t="shared" si="8"/>
        <v>0</v>
      </c>
      <c r="BJ192" s="15" t="s">
        <v>83</v>
      </c>
      <c r="BK192" s="199">
        <f t="shared" si="9"/>
        <v>0</v>
      </c>
      <c r="BL192" s="15" t="s">
        <v>183</v>
      </c>
      <c r="BM192" s="198" t="s">
        <v>2264</v>
      </c>
    </row>
    <row r="193" spans="1:65" s="2" customFormat="1" ht="16.5" customHeight="1">
      <c r="A193" s="32"/>
      <c r="B193" s="33"/>
      <c r="C193" s="187" t="s">
        <v>444</v>
      </c>
      <c r="D193" s="187" t="s">
        <v>167</v>
      </c>
      <c r="E193" s="188" t="s">
        <v>2265</v>
      </c>
      <c r="F193" s="189" t="s">
        <v>2266</v>
      </c>
      <c r="G193" s="190" t="s">
        <v>176</v>
      </c>
      <c r="H193" s="191">
        <v>22</v>
      </c>
      <c r="I193" s="192"/>
      <c r="J193" s="193">
        <f t="shared" si="0"/>
        <v>0</v>
      </c>
      <c r="K193" s="189" t="s">
        <v>274</v>
      </c>
      <c r="L193" s="37"/>
      <c r="M193" s="194" t="s">
        <v>1</v>
      </c>
      <c r="N193" s="195" t="s">
        <v>41</v>
      </c>
      <c r="O193" s="69"/>
      <c r="P193" s="196">
        <f t="shared" si="1"/>
        <v>0</v>
      </c>
      <c r="Q193" s="196">
        <v>0</v>
      </c>
      <c r="R193" s="196">
        <f t="shared" si="2"/>
        <v>0</v>
      </c>
      <c r="S193" s="196">
        <v>0</v>
      </c>
      <c r="T193" s="197">
        <f t="shared" si="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98" t="s">
        <v>183</v>
      </c>
      <c r="AT193" s="198" t="s">
        <v>167</v>
      </c>
      <c r="AU193" s="198" t="s">
        <v>85</v>
      </c>
      <c r="AY193" s="15" t="s">
        <v>166</v>
      </c>
      <c r="BE193" s="199">
        <f t="shared" si="4"/>
        <v>0</v>
      </c>
      <c r="BF193" s="199">
        <f t="shared" si="5"/>
        <v>0</v>
      </c>
      <c r="BG193" s="199">
        <f t="shared" si="6"/>
        <v>0</v>
      </c>
      <c r="BH193" s="199">
        <f t="shared" si="7"/>
        <v>0</v>
      </c>
      <c r="BI193" s="199">
        <f t="shared" si="8"/>
        <v>0</v>
      </c>
      <c r="BJ193" s="15" t="s">
        <v>83</v>
      </c>
      <c r="BK193" s="199">
        <f t="shared" si="9"/>
        <v>0</v>
      </c>
      <c r="BL193" s="15" t="s">
        <v>183</v>
      </c>
      <c r="BM193" s="198" t="s">
        <v>2267</v>
      </c>
    </row>
    <row r="194" spans="1:65" s="2" customFormat="1" ht="21.75" customHeight="1">
      <c r="A194" s="32"/>
      <c r="B194" s="33"/>
      <c r="C194" s="187" t="s">
        <v>449</v>
      </c>
      <c r="D194" s="187" t="s">
        <v>167</v>
      </c>
      <c r="E194" s="188" t="s">
        <v>2268</v>
      </c>
      <c r="F194" s="189" t="s">
        <v>2269</v>
      </c>
      <c r="G194" s="190" t="s">
        <v>176</v>
      </c>
      <c r="H194" s="191">
        <v>17</v>
      </c>
      <c r="I194" s="192"/>
      <c r="J194" s="193">
        <f t="shared" si="0"/>
        <v>0</v>
      </c>
      <c r="K194" s="189" t="s">
        <v>274</v>
      </c>
      <c r="L194" s="37"/>
      <c r="M194" s="194" t="s">
        <v>1</v>
      </c>
      <c r="N194" s="195" t="s">
        <v>41</v>
      </c>
      <c r="O194" s="69"/>
      <c r="P194" s="196">
        <f t="shared" si="1"/>
        <v>0</v>
      </c>
      <c r="Q194" s="196">
        <v>0</v>
      </c>
      <c r="R194" s="196">
        <f t="shared" si="2"/>
        <v>0</v>
      </c>
      <c r="S194" s="196">
        <v>0</v>
      </c>
      <c r="T194" s="197">
        <f t="shared" si="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98" t="s">
        <v>183</v>
      </c>
      <c r="AT194" s="198" t="s">
        <v>167</v>
      </c>
      <c r="AU194" s="198" t="s">
        <v>85</v>
      </c>
      <c r="AY194" s="15" t="s">
        <v>166</v>
      </c>
      <c r="BE194" s="199">
        <f t="shared" si="4"/>
        <v>0</v>
      </c>
      <c r="BF194" s="199">
        <f t="shared" si="5"/>
        <v>0</v>
      </c>
      <c r="BG194" s="199">
        <f t="shared" si="6"/>
        <v>0</v>
      </c>
      <c r="BH194" s="199">
        <f t="shared" si="7"/>
        <v>0</v>
      </c>
      <c r="BI194" s="199">
        <f t="shared" si="8"/>
        <v>0</v>
      </c>
      <c r="BJ194" s="15" t="s">
        <v>83</v>
      </c>
      <c r="BK194" s="199">
        <f t="shared" si="9"/>
        <v>0</v>
      </c>
      <c r="BL194" s="15" t="s">
        <v>183</v>
      </c>
      <c r="BM194" s="198" t="s">
        <v>2270</v>
      </c>
    </row>
    <row r="195" spans="1:65" s="2" customFormat="1" ht="24.2" customHeight="1">
      <c r="A195" s="32"/>
      <c r="B195" s="33"/>
      <c r="C195" s="187" t="s">
        <v>453</v>
      </c>
      <c r="D195" s="187" t="s">
        <v>167</v>
      </c>
      <c r="E195" s="188" t="s">
        <v>2271</v>
      </c>
      <c r="F195" s="189" t="s">
        <v>2272</v>
      </c>
      <c r="G195" s="190" t="s">
        <v>176</v>
      </c>
      <c r="H195" s="191">
        <v>1</v>
      </c>
      <c r="I195" s="192"/>
      <c r="J195" s="193">
        <f t="shared" si="0"/>
        <v>0</v>
      </c>
      <c r="K195" s="189" t="s">
        <v>274</v>
      </c>
      <c r="L195" s="37"/>
      <c r="M195" s="194" t="s">
        <v>1</v>
      </c>
      <c r="N195" s="195" t="s">
        <v>41</v>
      </c>
      <c r="O195" s="69"/>
      <c r="P195" s="196">
        <f t="shared" si="1"/>
        <v>0</v>
      </c>
      <c r="Q195" s="196">
        <v>0.00101</v>
      </c>
      <c r="R195" s="196">
        <f t="shared" si="2"/>
        <v>0.00101</v>
      </c>
      <c r="S195" s="196">
        <v>0</v>
      </c>
      <c r="T195" s="197">
        <f t="shared" si="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98" t="s">
        <v>183</v>
      </c>
      <c r="AT195" s="198" t="s">
        <v>167</v>
      </c>
      <c r="AU195" s="198" t="s">
        <v>85</v>
      </c>
      <c r="AY195" s="15" t="s">
        <v>166</v>
      </c>
      <c r="BE195" s="199">
        <f t="shared" si="4"/>
        <v>0</v>
      </c>
      <c r="BF195" s="199">
        <f t="shared" si="5"/>
        <v>0</v>
      </c>
      <c r="BG195" s="199">
        <f t="shared" si="6"/>
        <v>0</v>
      </c>
      <c r="BH195" s="199">
        <f t="shared" si="7"/>
        <v>0</v>
      </c>
      <c r="BI195" s="199">
        <f t="shared" si="8"/>
        <v>0</v>
      </c>
      <c r="BJ195" s="15" t="s">
        <v>83</v>
      </c>
      <c r="BK195" s="199">
        <f t="shared" si="9"/>
        <v>0</v>
      </c>
      <c r="BL195" s="15" t="s">
        <v>183</v>
      </c>
      <c r="BM195" s="198" t="s">
        <v>2273</v>
      </c>
    </row>
    <row r="196" spans="1:65" s="2" customFormat="1" ht="24.2" customHeight="1">
      <c r="A196" s="32"/>
      <c r="B196" s="33"/>
      <c r="C196" s="187" t="s">
        <v>459</v>
      </c>
      <c r="D196" s="187" t="s">
        <v>167</v>
      </c>
      <c r="E196" s="188" t="s">
        <v>2274</v>
      </c>
      <c r="F196" s="189" t="s">
        <v>2275</v>
      </c>
      <c r="G196" s="190" t="s">
        <v>176</v>
      </c>
      <c r="H196" s="191">
        <v>10</v>
      </c>
      <c r="I196" s="192"/>
      <c r="J196" s="193">
        <f t="shared" si="0"/>
        <v>0</v>
      </c>
      <c r="K196" s="189" t="s">
        <v>274</v>
      </c>
      <c r="L196" s="37"/>
      <c r="M196" s="194" t="s">
        <v>1</v>
      </c>
      <c r="N196" s="195" t="s">
        <v>41</v>
      </c>
      <c r="O196" s="69"/>
      <c r="P196" s="196">
        <f t="shared" si="1"/>
        <v>0</v>
      </c>
      <c r="Q196" s="196">
        <v>0.00417</v>
      </c>
      <c r="R196" s="196">
        <f t="shared" si="2"/>
        <v>0.0417</v>
      </c>
      <c r="S196" s="196">
        <v>0</v>
      </c>
      <c r="T196" s="197">
        <f t="shared" si="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98" t="s">
        <v>183</v>
      </c>
      <c r="AT196" s="198" t="s">
        <v>167</v>
      </c>
      <c r="AU196" s="198" t="s">
        <v>85</v>
      </c>
      <c r="AY196" s="15" t="s">
        <v>166</v>
      </c>
      <c r="BE196" s="199">
        <f t="shared" si="4"/>
        <v>0</v>
      </c>
      <c r="BF196" s="199">
        <f t="shared" si="5"/>
        <v>0</v>
      </c>
      <c r="BG196" s="199">
        <f t="shared" si="6"/>
        <v>0</v>
      </c>
      <c r="BH196" s="199">
        <f t="shared" si="7"/>
        <v>0</v>
      </c>
      <c r="BI196" s="199">
        <f t="shared" si="8"/>
        <v>0</v>
      </c>
      <c r="BJ196" s="15" t="s">
        <v>83</v>
      </c>
      <c r="BK196" s="199">
        <f t="shared" si="9"/>
        <v>0</v>
      </c>
      <c r="BL196" s="15" t="s">
        <v>183</v>
      </c>
      <c r="BM196" s="198" t="s">
        <v>2276</v>
      </c>
    </row>
    <row r="197" spans="1:65" s="2" customFormat="1" ht="24.2" customHeight="1">
      <c r="A197" s="32"/>
      <c r="B197" s="33"/>
      <c r="C197" s="187" t="s">
        <v>472</v>
      </c>
      <c r="D197" s="187" t="s">
        <v>167</v>
      </c>
      <c r="E197" s="188" t="s">
        <v>2277</v>
      </c>
      <c r="F197" s="189" t="s">
        <v>2278</v>
      </c>
      <c r="G197" s="190" t="s">
        <v>176</v>
      </c>
      <c r="H197" s="191">
        <v>15</v>
      </c>
      <c r="I197" s="192"/>
      <c r="J197" s="193">
        <f t="shared" si="0"/>
        <v>0</v>
      </c>
      <c r="K197" s="189" t="s">
        <v>274</v>
      </c>
      <c r="L197" s="37"/>
      <c r="M197" s="194" t="s">
        <v>1</v>
      </c>
      <c r="N197" s="195" t="s">
        <v>41</v>
      </c>
      <c r="O197" s="69"/>
      <c r="P197" s="196">
        <f t="shared" si="1"/>
        <v>0</v>
      </c>
      <c r="Q197" s="196">
        <v>0.00022</v>
      </c>
      <c r="R197" s="196">
        <f t="shared" si="2"/>
        <v>0.0033</v>
      </c>
      <c r="S197" s="196">
        <v>0</v>
      </c>
      <c r="T197" s="197">
        <f t="shared" si="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98" t="s">
        <v>183</v>
      </c>
      <c r="AT197" s="198" t="s">
        <v>167</v>
      </c>
      <c r="AU197" s="198" t="s">
        <v>85</v>
      </c>
      <c r="AY197" s="15" t="s">
        <v>166</v>
      </c>
      <c r="BE197" s="199">
        <f t="shared" si="4"/>
        <v>0</v>
      </c>
      <c r="BF197" s="199">
        <f t="shared" si="5"/>
        <v>0</v>
      </c>
      <c r="BG197" s="199">
        <f t="shared" si="6"/>
        <v>0</v>
      </c>
      <c r="BH197" s="199">
        <f t="shared" si="7"/>
        <v>0</v>
      </c>
      <c r="BI197" s="199">
        <f t="shared" si="8"/>
        <v>0</v>
      </c>
      <c r="BJ197" s="15" t="s">
        <v>83</v>
      </c>
      <c r="BK197" s="199">
        <f t="shared" si="9"/>
        <v>0</v>
      </c>
      <c r="BL197" s="15" t="s">
        <v>183</v>
      </c>
      <c r="BM197" s="198" t="s">
        <v>2279</v>
      </c>
    </row>
    <row r="198" spans="1:65" s="2" customFormat="1" ht="16.5" customHeight="1">
      <c r="A198" s="32"/>
      <c r="B198" s="33"/>
      <c r="C198" s="187" t="s">
        <v>484</v>
      </c>
      <c r="D198" s="187" t="s">
        <v>167</v>
      </c>
      <c r="E198" s="188" t="s">
        <v>2280</v>
      </c>
      <c r="F198" s="189" t="s">
        <v>2281</v>
      </c>
      <c r="G198" s="190" t="s">
        <v>176</v>
      </c>
      <c r="H198" s="191">
        <v>4</v>
      </c>
      <c r="I198" s="192"/>
      <c r="J198" s="193">
        <f t="shared" si="0"/>
        <v>0</v>
      </c>
      <c r="K198" s="189" t="s">
        <v>274</v>
      </c>
      <c r="L198" s="37"/>
      <c r="M198" s="194" t="s">
        <v>1</v>
      </c>
      <c r="N198" s="195" t="s">
        <v>41</v>
      </c>
      <c r="O198" s="69"/>
      <c r="P198" s="196">
        <f t="shared" si="1"/>
        <v>0</v>
      </c>
      <c r="Q198" s="196">
        <v>0.00029</v>
      </c>
      <c r="R198" s="196">
        <f t="shared" si="2"/>
        <v>0.00116</v>
      </c>
      <c r="S198" s="196">
        <v>0</v>
      </c>
      <c r="T198" s="197">
        <f t="shared" si="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98" t="s">
        <v>183</v>
      </c>
      <c r="AT198" s="198" t="s">
        <v>167</v>
      </c>
      <c r="AU198" s="198" t="s">
        <v>85</v>
      </c>
      <c r="AY198" s="15" t="s">
        <v>166</v>
      </c>
      <c r="BE198" s="199">
        <f t="shared" si="4"/>
        <v>0</v>
      </c>
      <c r="BF198" s="199">
        <f t="shared" si="5"/>
        <v>0</v>
      </c>
      <c r="BG198" s="199">
        <f t="shared" si="6"/>
        <v>0</v>
      </c>
      <c r="BH198" s="199">
        <f t="shared" si="7"/>
        <v>0</v>
      </c>
      <c r="BI198" s="199">
        <f t="shared" si="8"/>
        <v>0</v>
      </c>
      <c r="BJ198" s="15" t="s">
        <v>83</v>
      </c>
      <c r="BK198" s="199">
        <f t="shared" si="9"/>
        <v>0</v>
      </c>
      <c r="BL198" s="15" t="s">
        <v>183</v>
      </c>
      <c r="BM198" s="198" t="s">
        <v>2282</v>
      </c>
    </row>
    <row r="199" spans="1:65" s="2" customFormat="1" ht="21.75" customHeight="1">
      <c r="A199" s="32"/>
      <c r="B199" s="33"/>
      <c r="C199" s="187" t="s">
        <v>489</v>
      </c>
      <c r="D199" s="187" t="s">
        <v>167</v>
      </c>
      <c r="E199" s="188" t="s">
        <v>2283</v>
      </c>
      <c r="F199" s="189" t="s">
        <v>2284</v>
      </c>
      <c r="G199" s="190" t="s">
        <v>382</v>
      </c>
      <c r="H199" s="191">
        <v>210</v>
      </c>
      <c r="I199" s="192"/>
      <c r="J199" s="193">
        <f t="shared" si="0"/>
        <v>0</v>
      </c>
      <c r="K199" s="189" t="s">
        <v>274</v>
      </c>
      <c r="L199" s="37"/>
      <c r="M199" s="194" t="s">
        <v>1</v>
      </c>
      <c r="N199" s="195" t="s">
        <v>41</v>
      </c>
      <c r="O199" s="69"/>
      <c r="P199" s="196">
        <f t="shared" si="1"/>
        <v>0</v>
      </c>
      <c r="Q199" s="196">
        <v>0</v>
      </c>
      <c r="R199" s="196">
        <f t="shared" si="2"/>
        <v>0</v>
      </c>
      <c r="S199" s="196">
        <v>0</v>
      </c>
      <c r="T199" s="197">
        <f t="shared" si="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98" t="s">
        <v>183</v>
      </c>
      <c r="AT199" s="198" t="s">
        <v>167</v>
      </c>
      <c r="AU199" s="198" t="s">
        <v>85</v>
      </c>
      <c r="AY199" s="15" t="s">
        <v>166</v>
      </c>
      <c r="BE199" s="199">
        <f t="shared" si="4"/>
        <v>0</v>
      </c>
      <c r="BF199" s="199">
        <f t="shared" si="5"/>
        <v>0</v>
      </c>
      <c r="BG199" s="199">
        <f t="shared" si="6"/>
        <v>0</v>
      </c>
      <c r="BH199" s="199">
        <f t="shared" si="7"/>
        <v>0</v>
      </c>
      <c r="BI199" s="199">
        <f t="shared" si="8"/>
        <v>0</v>
      </c>
      <c r="BJ199" s="15" t="s">
        <v>83</v>
      </c>
      <c r="BK199" s="199">
        <f t="shared" si="9"/>
        <v>0</v>
      </c>
      <c r="BL199" s="15" t="s">
        <v>183</v>
      </c>
      <c r="BM199" s="198" t="s">
        <v>2285</v>
      </c>
    </row>
    <row r="200" spans="1:65" s="2" customFormat="1" ht="21.75" customHeight="1">
      <c r="A200" s="32"/>
      <c r="B200" s="33"/>
      <c r="C200" s="187" t="s">
        <v>495</v>
      </c>
      <c r="D200" s="187" t="s">
        <v>167</v>
      </c>
      <c r="E200" s="188" t="s">
        <v>2286</v>
      </c>
      <c r="F200" s="189" t="s">
        <v>2287</v>
      </c>
      <c r="G200" s="190" t="s">
        <v>382</v>
      </c>
      <c r="H200" s="191">
        <v>18</v>
      </c>
      <c r="I200" s="192"/>
      <c r="J200" s="193">
        <f t="shared" si="0"/>
        <v>0</v>
      </c>
      <c r="K200" s="189" t="s">
        <v>274</v>
      </c>
      <c r="L200" s="37"/>
      <c r="M200" s="194" t="s">
        <v>1</v>
      </c>
      <c r="N200" s="195" t="s">
        <v>41</v>
      </c>
      <c r="O200" s="69"/>
      <c r="P200" s="196">
        <f t="shared" si="1"/>
        <v>0</v>
      </c>
      <c r="Q200" s="196">
        <v>0</v>
      </c>
      <c r="R200" s="196">
        <f t="shared" si="2"/>
        <v>0</v>
      </c>
      <c r="S200" s="196">
        <v>0</v>
      </c>
      <c r="T200" s="197">
        <f t="shared" si="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98" t="s">
        <v>183</v>
      </c>
      <c r="AT200" s="198" t="s">
        <v>167</v>
      </c>
      <c r="AU200" s="198" t="s">
        <v>85</v>
      </c>
      <c r="AY200" s="15" t="s">
        <v>166</v>
      </c>
      <c r="BE200" s="199">
        <f t="shared" si="4"/>
        <v>0</v>
      </c>
      <c r="BF200" s="199">
        <f t="shared" si="5"/>
        <v>0</v>
      </c>
      <c r="BG200" s="199">
        <f t="shared" si="6"/>
        <v>0</v>
      </c>
      <c r="BH200" s="199">
        <f t="shared" si="7"/>
        <v>0</v>
      </c>
      <c r="BI200" s="199">
        <f t="shared" si="8"/>
        <v>0</v>
      </c>
      <c r="BJ200" s="15" t="s">
        <v>83</v>
      </c>
      <c r="BK200" s="199">
        <f t="shared" si="9"/>
        <v>0</v>
      </c>
      <c r="BL200" s="15" t="s">
        <v>183</v>
      </c>
      <c r="BM200" s="198" t="s">
        <v>2288</v>
      </c>
    </row>
    <row r="201" spans="1:65" s="2" customFormat="1" ht="24.2" customHeight="1">
      <c r="A201" s="32"/>
      <c r="B201" s="33"/>
      <c r="C201" s="187" t="s">
        <v>500</v>
      </c>
      <c r="D201" s="187" t="s">
        <v>167</v>
      </c>
      <c r="E201" s="188" t="s">
        <v>2289</v>
      </c>
      <c r="F201" s="189" t="s">
        <v>2290</v>
      </c>
      <c r="G201" s="190" t="s">
        <v>697</v>
      </c>
      <c r="H201" s="229"/>
      <c r="I201" s="192"/>
      <c r="J201" s="193">
        <f t="shared" si="0"/>
        <v>0</v>
      </c>
      <c r="K201" s="189" t="s">
        <v>274</v>
      </c>
      <c r="L201" s="37"/>
      <c r="M201" s="194" t="s">
        <v>1</v>
      </c>
      <c r="N201" s="195" t="s">
        <v>41</v>
      </c>
      <c r="O201" s="69"/>
      <c r="P201" s="196">
        <f t="shared" si="1"/>
        <v>0</v>
      </c>
      <c r="Q201" s="196">
        <v>0</v>
      </c>
      <c r="R201" s="196">
        <f t="shared" si="2"/>
        <v>0</v>
      </c>
      <c r="S201" s="196">
        <v>0</v>
      </c>
      <c r="T201" s="197">
        <f t="shared" si="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98" t="s">
        <v>183</v>
      </c>
      <c r="AT201" s="198" t="s">
        <v>167</v>
      </c>
      <c r="AU201" s="198" t="s">
        <v>85</v>
      </c>
      <c r="AY201" s="15" t="s">
        <v>166</v>
      </c>
      <c r="BE201" s="199">
        <f t="shared" si="4"/>
        <v>0</v>
      </c>
      <c r="BF201" s="199">
        <f t="shared" si="5"/>
        <v>0</v>
      </c>
      <c r="BG201" s="199">
        <f t="shared" si="6"/>
        <v>0</v>
      </c>
      <c r="BH201" s="199">
        <f t="shared" si="7"/>
        <v>0</v>
      </c>
      <c r="BI201" s="199">
        <f t="shared" si="8"/>
        <v>0</v>
      </c>
      <c r="BJ201" s="15" t="s">
        <v>83</v>
      </c>
      <c r="BK201" s="199">
        <f t="shared" si="9"/>
        <v>0</v>
      </c>
      <c r="BL201" s="15" t="s">
        <v>183</v>
      </c>
      <c r="BM201" s="198" t="s">
        <v>2291</v>
      </c>
    </row>
    <row r="202" spans="2:63" s="12" customFormat="1" ht="22.9" customHeight="1">
      <c r="B202" s="173"/>
      <c r="C202" s="174"/>
      <c r="D202" s="175" t="s">
        <v>75</v>
      </c>
      <c r="E202" s="212" t="s">
        <v>2292</v>
      </c>
      <c r="F202" s="212" t="s">
        <v>2293</v>
      </c>
      <c r="G202" s="174"/>
      <c r="H202" s="174"/>
      <c r="I202" s="177"/>
      <c r="J202" s="213">
        <f>BK202</f>
        <v>0</v>
      </c>
      <c r="K202" s="174"/>
      <c r="L202" s="179"/>
      <c r="M202" s="180"/>
      <c r="N202" s="181"/>
      <c r="O202" s="181"/>
      <c r="P202" s="182">
        <f>SUM(P203:P223)</f>
        <v>0</v>
      </c>
      <c r="Q202" s="181"/>
      <c r="R202" s="182">
        <f>SUM(R203:R223)</f>
        <v>0.9320000000000002</v>
      </c>
      <c r="S202" s="181"/>
      <c r="T202" s="183">
        <f>SUM(T203:T223)</f>
        <v>0</v>
      </c>
      <c r="AR202" s="184" t="s">
        <v>85</v>
      </c>
      <c r="AT202" s="185" t="s">
        <v>75</v>
      </c>
      <c r="AU202" s="185" t="s">
        <v>83</v>
      </c>
      <c r="AY202" s="184" t="s">
        <v>166</v>
      </c>
      <c r="BK202" s="186">
        <f>SUM(BK203:BK223)</f>
        <v>0</v>
      </c>
    </row>
    <row r="203" spans="1:65" s="2" customFormat="1" ht="24.2" customHeight="1">
      <c r="A203" s="32"/>
      <c r="B203" s="33"/>
      <c r="C203" s="187" t="s">
        <v>505</v>
      </c>
      <c r="D203" s="187" t="s">
        <v>167</v>
      </c>
      <c r="E203" s="188" t="s">
        <v>2294</v>
      </c>
      <c r="F203" s="189" t="s">
        <v>2295</v>
      </c>
      <c r="G203" s="190" t="s">
        <v>382</v>
      </c>
      <c r="H203" s="191">
        <v>30</v>
      </c>
      <c r="I203" s="192"/>
      <c r="J203" s="193">
        <f aca="true" t="shared" si="10" ref="J203:J220">ROUND(I203*H203,2)</f>
        <v>0</v>
      </c>
      <c r="K203" s="189" t="s">
        <v>274</v>
      </c>
      <c r="L203" s="37"/>
      <c r="M203" s="194" t="s">
        <v>1</v>
      </c>
      <c r="N203" s="195" t="s">
        <v>41</v>
      </c>
      <c r="O203" s="69"/>
      <c r="P203" s="196">
        <f aca="true" t="shared" si="11" ref="P203:P220">O203*H203</f>
        <v>0</v>
      </c>
      <c r="Q203" s="196">
        <v>0.00518</v>
      </c>
      <c r="R203" s="196">
        <f aca="true" t="shared" si="12" ref="R203:R220">Q203*H203</f>
        <v>0.15539999999999998</v>
      </c>
      <c r="S203" s="196">
        <v>0</v>
      </c>
      <c r="T203" s="197">
        <f aca="true" t="shared" si="13" ref="T203:T220"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98" t="s">
        <v>183</v>
      </c>
      <c r="AT203" s="198" t="s">
        <v>167</v>
      </c>
      <c r="AU203" s="198" t="s">
        <v>85</v>
      </c>
      <c r="AY203" s="15" t="s">
        <v>166</v>
      </c>
      <c r="BE203" s="199">
        <f aca="true" t="shared" si="14" ref="BE203:BE220">IF(N203="základní",J203,0)</f>
        <v>0</v>
      </c>
      <c r="BF203" s="199">
        <f aca="true" t="shared" si="15" ref="BF203:BF220">IF(N203="snížená",J203,0)</f>
        <v>0</v>
      </c>
      <c r="BG203" s="199">
        <f aca="true" t="shared" si="16" ref="BG203:BG220">IF(N203="zákl. přenesená",J203,0)</f>
        <v>0</v>
      </c>
      <c r="BH203" s="199">
        <f aca="true" t="shared" si="17" ref="BH203:BH220">IF(N203="sníž. přenesená",J203,0)</f>
        <v>0</v>
      </c>
      <c r="BI203" s="199">
        <f aca="true" t="shared" si="18" ref="BI203:BI220">IF(N203="nulová",J203,0)</f>
        <v>0</v>
      </c>
      <c r="BJ203" s="15" t="s">
        <v>83</v>
      </c>
      <c r="BK203" s="199">
        <f aca="true" t="shared" si="19" ref="BK203:BK220">ROUND(I203*H203,2)</f>
        <v>0</v>
      </c>
      <c r="BL203" s="15" t="s">
        <v>183</v>
      </c>
      <c r="BM203" s="198" t="s">
        <v>2296</v>
      </c>
    </row>
    <row r="204" spans="1:65" s="2" customFormat="1" ht="24.2" customHeight="1">
      <c r="A204" s="32"/>
      <c r="B204" s="33"/>
      <c r="C204" s="187" t="s">
        <v>510</v>
      </c>
      <c r="D204" s="187" t="s">
        <v>167</v>
      </c>
      <c r="E204" s="188" t="s">
        <v>2297</v>
      </c>
      <c r="F204" s="189" t="s">
        <v>2298</v>
      </c>
      <c r="G204" s="190" t="s">
        <v>382</v>
      </c>
      <c r="H204" s="191">
        <v>344</v>
      </c>
      <c r="I204" s="192"/>
      <c r="J204" s="193">
        <f t="shared" si="10"/>
        <v>0</v>
      </c>
      <c r="K204" s="189" t="s">
        <v>274</v>
      </c>
      <c r="L204" s="37"/>
      <c r="M204" s="194" t="s">
        <v>1</v>
      </c>
      <c r="N204" s="195" t="s">
        <v>41</v>
      </c>
      <c r="O204" s="69"/>
      <c r="P204" s="196">
        <f t="shared" si="11"/>
        <v>0</v>
      </c>
      <c r="Q204" s="196">
        <v>0.00051</v>
      </c>
      <c r="R204" s="196">
        <f t="shared" si="12"/>
        <v>0.17544</v>
      </c>
      <c r="S204" s="196">
        <v>0</v>
      </c>
      <c r="T204" s="197">
        <f t="shared" si="1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98" t="s">
        <v>183</v>
      </c>
      <c r="AT204" s="198" t="s">
        <v>167</v>
      </c>
      <c r="AU204" s="198" t="s">
        <v>85</v>
      </c>
      <c r="AY204" s="15" t="s">
        <v>166</v>
      </c>
      <c r="BE204" s="199">
        <f t="shared" si="14"/>
        <v>0</v>
      </c>
      <c r="BF204" s="199">
        <f t="shared" si="15"/>
        <v>0</v>
      </c>
      <c r="BG204" s="199">
        <f t="shared" si="16"/>
        <v>0</v>
      </c>
      <c r="BH204" s="199">
        <f t="shared" si="17"/>
        <v>0</v>
      </c>
      <c r="BI204" s="199">
        <f t="shared" si="18"/>
        <v>0</v>
      </c>
      <c r="BJ204" s="15" t="s">
        <v>83</v>
      </c>
      <c r="BK204" s="199">
        <f t="shared" si="19"/>
        <v>0</v>
      </c>
      <c r="BL204" s="15" t="s">
        <v>183</v>
      </c>
      <c r="BM204" s="198" t="s">
        <v>2299</v>
      </c>
    </row>
    <row r="205" spans="1:65" s="2" customFormat="1" ht="24.2" customHeight="1">
      <c r="A205" s="32"/>
      <c r="B205" s="33"/>
      <c r="C205" s="187" t="s">
        <v>514</v>
      </c>
      <c r="D205" s="187" t="s">
        <v>167</v>
      </c>
      <c r="E205" s="188" t="s">
        <v>2300</v>
      </c>
      <c r="F205" s="189" t="s">
        <v>2301</v>
      </c>
      <c r="G205" s="190" t="s">
        <v>382</v>
      </c>
      <c r="H205" s="191">
        <v>83</v>
      </c>
      <c r="I205" s="192"/>
      <c r="J205" s="193">
        <f t="shared" si="10"/>
        <v>0</v>
      </c>
      <c r="K205" s="189" t="s">
        <v>274</v>
      </c>
      <c r="L205" s="37"/>
      <c r="M205" s="194" t="s">
        <v>1</v>
      </c>
      <c r="N205" s="195" t="s">
        <v>41</v>
      </c>
      <c r="O205" s="69"/>
      <c r="P205" s="196">
        <f t="shared" si="11"/>
        <v>0</v>
      </c>
      <c r="Q205" s="196">
        <v>0.00084</v>
      </c>
      <c r="R205" s="196">
        <f t="shared" si="12"/>
        <v>0.06972</v>
      </c>
      <c r="S205" s="196">
        <v>0</v>
      </c>
      <c r="T205" s="197">
        <f t="shared" si="1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98" t="s">
        <v>183</v>
      </c>
      <c r="AT205" s="198" t="s">
        <v>167</v>
      </c>
      <c r="AU205" s="198" t="s">
        <v>85</v>
      </c>
      <c r="AY205" s="15" t="s">
        <v>166</v>
      </c>
      <c r="BE205" s="199">
        <f t="shared" si="14"/>
        <v>0</v>
      </c>
      <c r="BF205" s="199">
        <f t="shared" si="15"/>
        <v>0</v>
      </c>
      <c r="BG205" s="199">
        <f t="shared" si="16"/>
        <v>0</v>
      </c>
      <c r="BH205" s="199">
        <f t="shared" si="17"/>
        <v>0</v>
      </c>
      <c r="BI205" s="199">
        <f t="shared" si="18"/>
        <v>0</v>
      </c>
      <c r="BJ205" s="15" t="s">
        <v>83</v>
      </c>
      <c r="BK205" s="199">
        <f t="shared" si="19"/>
        <v>0</v>
      </c>
      <c r="BL205" s="15" t="s">
        <v>183</v>
      </c>
      <c r="BM205" s="198" t="s">
        <v>2302</v>
      </c>
    </row>
    <row r="206" spans="1:65" s="2" customFormat="1" ht="24.2" customHeight="1">
      <c r="A206" s="32"/>
      <c r="B206" s="33"/>
      <c r="C206" s="187" t="s">
        <v>518</v>
      </c>
      <c r="D206" s="187" t="s">
        <v>167</v>
      </c>
      <c r="E206" s="188" t="s">
        <v>2303</v>
      </c>
      <c r="F206" s="189" t="s">
        <v>2304</v>
      </c>
      <c r="G206" s="190" t="s">
        <v>382</v>
      </c>
      <c r="H206" s="191">
        <v>118</v>
      </c>
      <c r="I206" s="192"/>
      <c r="J206" s="193">
        <f t="shared" si="10"/>
        <v>0</v>
      </c>
      <c r="K206" s="189" t="s">
        <v>274</v>
      </c>
      <c r="L206" s="37"/>
      <c r="M206" s="194" t="s">
        <v>1</v>
      </c>
      <c r="N206" s="195" t="s">
        <v>41</v>
      </c>
      <c r="O206" s="69"/>
      <c r="P206" s="196">
        <f t="shared" si="11"/>
        <v>0</v>
      </c>
      <c r="Q206" s="196">
        <v>0.00116</v>
      </c>
      <c r="R206" s="196">
        <f t="shared" si="12"/>
        <v>0.13688</v>
      </c>
      <c r="S206" s="196">
        <v>0</v>
      </c>
      <c r="T206" s="197">
        <f t="shared" si="1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98" t="s">
        <v>183</v>
      </c>
      <c r="AT206" s="198" t="s">
        <v>167</v>
      </c>
      <c r="AU206" s="198" t="s">
        <v>85</v>
      </c>
      <c r="AY206" s="15" t="s">
        <v>166</v>
      </c>
      <c r="BE206" s="199">
        <f t="shared" si="14"/>
        <v>0</v>
      </c>
      <c r="BF206" s="199">
        <f t="shared" si="15"/>
        <v>0</v>
      </c>
      <c r="BG206" s="199">
        <f t="shared" si="16"/>
        <v>0</v>
      </c>
      <c r="BH206" s="199">
        <f t="shared" si="17"/>
        <v>0</v>
      </c>
      <c r="BI206" s="199">
        <f t="shared" si="18"/>
        <v>0</v>
      </c>
      <c r="BJ206" s="15" t="s">
        <v>83</v>
      </c>
      <c r="BK206" s="199">
        <f t="shared" si="19"/>
        <v>0</v>
      </c>
      <c r="BL206" s="15" t="s">
        <v>183</v>
      </c>
      <c r="BM206" s="198" t="s">
        <v>2305</v>
      </c>
    </row>
    <row r="207" spans="1:65" s="2" customFormat="1" ht="24.2" customHeight="1">
      <c r="A207" s="32"/>
      <c r="B207" s="33"/>
      <c r="C207" s="187" t="s">
        <v>522</v>
      </c>
      <c r="D207" s="187" t="s">
        <v>167</v>
      </c>
      <c r="E207" s="188" t="s">
        <v>2306</v>
      </c>
      <c r="F207" s="189" t="s">
        <v>2307</v>
      </c>
      <c r="G207" s="190" t="s">
        <v>382</v>
      </c>
      <c r="H207" s="191">
        <v>12</v>
      </c>
      <c r="I207" s="192"/>
      <c r="J207" s="193">
        <f t="shared" si="10"/>
        <v>0</v>
      </c>
      <c r="K207" s="189" t="s">
        <v>274</v>
      </c>
      <c r="L207" s="37"/>
      <c r="M207" s="194" t="s">
        <v>1</v>
      </c>
      <c r="N207" s="195" t="s">
        <v>41</v>
      </c>
      <c r="O207" s="69"/>
      <c r="P207" s="196">
        <f t="shared" si="11"/>
        <v>0</v>
      </c>
      <c r="Q207" s="196">
        <v>0.00144</v>
      </c>
      <c r="R207" s="196">
        <f t="shared" si="12"/>
        <v>0.01728</v>
      </c>
      <c r="S207" s="196">
        <v>0</v>
      </c>
      <c r="T207" s="197">
        <f t="shared" si="1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98" t="s">
        <v>183</v>
      </c>
      <c r="AT207" s="198" t="s">
        <v>167</v>
      </c>
      <c r="AU207" s="198" t="s">
        <v>85</v>
      </c>
      <c r="AY207" s="15" t="s">
        <v>166</v>
      </c>
      <c r="BE207" s="199">
        <f t="shared" si="14"/>
        <v>0</v>
      </c>
      <c r="BF207" s="199">
        <f t="shared" si="15"/>
        <v>0</v>
      </c>
      <c r="BG207" s="199">
        <f t="shared" si="16"/>
        <v>0</v>
      </c>
      <c r="BH207" s="199">
        <f t="shared" si="17"/>
        <v>0</v>
      </c>
      <c r="BI207" s="199">
        <f t="shared" si="18"/>
        <v>0</v>
      </c>
      <c r="BJ207" s="15" t="s">
        <v>83</v>
      </c>
      <c r="BK207" s="199">
        <f t="shared" si="19"/>
        <v>0</v>
      </c>
      <c r="BL207" s="15" t="s">
        <v>183</v>
      </c>
      <c r="BM207" s="198" t="s">
        <v>2308</v>
      </c>
    </row>
    <row r="208" spans="1:65" s="2" customFormat="1" ht="24.2" customHeight="1">
      <c r="A208" s="32"/>
      <c r="B208" s="33"/>
      <c r="C208" s="187" t="s">
        <v>527</v>
      </c>
      <c r="D208" s="187" t="s">
        <v>167</v>
      </c>
      <c r="E208" s="188" t="s">
        <v>2309</v>
      </c>
      <c r="F208" s="189" t="s">
        <v>2310</v>
      </c>
      <c r="G208" s="190" t="s">
        <v>382</v>
      </c>
      <c r="H208" s="191">
        <v>25</v>
      </c>
      <c r="I208" s="192"/>
      <c r="J208" s="193">
        <f t="shared" si="10"/>
        <v>0</v>
      </c>
      <c r="K208" s="189" t="s">
        <v>274</v>
      </c>
      <c r="L208" s="37"/>
      <c r="M208" s="194" t="s">
        <v>1</v>
      </c>
      <c r="N208" s="195" t="s">
        <v>41</v>
      </c>
      <c r="O208" s="69"/>
      <c r="P208" s="196">
        <f t="shared" si="11"/>
        <v>0</v>
      </c>
      <c r="Q208" s="196">
        <v>0.00281</v>
      </c>
      <c r="R208" s="196">
        <f t="shared" si="12"/>
        <v>0.07025</v>
      </c>
      <c r="S208" s="196">
        <v>0</v>
      </c>
      <c r="T208" s="197">
        <f t="shared" si="1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98" t="s">
        <v>183</v>
      </c>
      <c r="AT208" s="198" t="s">
        <v>167</v>
      </c>
      <c r="AU208" s="198" t="s">
        <v>85</v>
      </c>
      <c r="AY208" s="15" t="s">
        <v>166</v>
      </c>
      <c r="BE208" s="199">
        <f t="shared" si="14"/>
        <v>0</v>
      </c>
      <c r="BF208" s="199">
        <f t="shared" si="15"/>
        <v>0</v>
      </c>
      <c r="BG208" s="199">
        <f t="shared" si="16"/>
        <v>0</v>
      </c>
      <c r="BH208" s="199">
        <f t="shared" si="17"/>
        <v>0</v>
      </c>
      <c r="BI208" s="199">
        <f t="shared" si="18"/>
        <v>0</v>
      </c>
      <c r="BJ208" s="15" t="s">
        <v>83</v>
      </c>
      <c r="BK208" s="199">
        <f t="shared" si="19"/>
        <v>0</v>
      </c>
      <c r="BL208" s="15" t="s">
        <v>183</v>
      </c>
      <c r="BM208" s="198" t="s">
        <v>2311</v>
      </c>
    </row>
    <row r="209" spans="1:65" s="2" customFormat="1" ht="24.2" customHeight="1">
      <c r="A209" s="32"/>
      <c r="B209" s="33"/>
      <c r="C209" s="187" t="s">
        <v>532</v>
      </c>
      <c r="D209" s="187" t="s">
        <v>167</v>
      </c>
      <c r="E209" s="188" t="s">
        <v>2312</v>
      </c>
      <c r="F209" s="189" t="s">
        <v>2313</v>
      </c>
      <c r="G209" s="190" t="s">
        <v>382</v>
      </c>
      <c r="H209" s="191">
        <v>25</v>
      </c>
      <c r="I209" s="192"/>
      <c r="J209" s="193">
        <f t="shared" si="10"/>
        <v>0</v>
      </c>
      <c r="K209" s="189" t="s">
        <v>274</v>
      </c>
      <c r="L209" s="37"/>
      <c r="M209" s="194" t="s">
        <v>1</v>
      </c>
      <c r="N209" s="195" t="s">
        <v>41</v>
      </c>
      <c r="O209" s="69"/>
      <c r="P209" s="196">
        <f t="shared" si="11"/>
        <v>0</v>
      </c>
      <c r="Q209" s="196">
        <v>0.00362</v>
      </c>
      <c r="R209" s="196">
        <f t="shared" si="12"/>
        <v>0.0905</v>
      </c>
      <c r="S209" s="196">
        <v>0</v>
      </c>
      <c r="T209" s="197">
        <f t="shared" si="1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98" t="s">
        <v>183</v>
      </c>
      <c r="AT209" s="198" t="s">
        <v>167</v>
      </c>
      <c r="AU209" s="198" t="s">
        <v>85</v>
      </c>
      <c r="AY209" s="15" t="s">
        <v>166</v>
      </c>
      <c r="BE209" s="199">
        <f t="shared" si="14"/>
        <v>0</v>
      </c>
      <c r="BF209" s="199">
        <f t="shared" si="15"/>
        <v>0</v>
      </c>
      <c r="BG209" s="199">
        <f t="shared" si="16"/>
        <v>0</v>
      </c>
      <c r="BH209" s="199">
        <f t="shared" si="17"/>
        <v>0</v>
      </c>
      <c r="BI209" s="199">
        <f t="shared" si="18"/>
        <v>0</v>
      </c>
      <c r="BJ209" s="15" t="s">
        <v>83</v>
      </c>
      <c r="BK209" s="199">
        <f t="shared" si="19"/>
        <v>0</v>
      </c>
      <c r="BL209" s="15" t="s">
        <v>183</v>
      </c>
      <c r="BM209" s="198" t="s">
        <v>2314</v>
      </c>
    </row>
    <row r="210" spans="1:65" s="2" customFormat="1" ht="16.5" customHeight="1">
      <c r="A210" s="32"/>
      <c r="B210" s="33"/>
      <c r="C210" s="187" t="s">
        <v>538</v>
      </c>
      <c r="D210" s="187" t="s">
        <v>167</v>
      </c>
      <c r="E210" s="188" t="s">
        <v>2315</v>
      </c>
      <c r="F210" s="189" t="s">
        <v>2316</v>
      </c>
      <c r="G210" s="190" t="s">
        <v>176</v>
      </c>
      <c r="H210" s="191">
        <v>112</v>
      </c>
      <c r="I210" s="192"/>
      <c r="J210" s="193">
        <f t="shared" si="10"/>
        <v>0</v>
      </c>
      <c r="K210" s="189" t="s">
        <v>274</v>
      </c>
      <c r="L210" s="37"/>
      <c r="M210" s="194" t="s">
        <v>1</v>
      </c>
      <c r="N210" s="195" t="s">
        <v>41</v>
      </c>
      <c r="O210" s="69"/>
      <c r="P210" s="196">
        <f t="shared" si="11"/>
        <v>0</v>
      </c>
      <c r="Q210" s="196">
        <v>0</v>
      </c>
      <c r="R210" s="196">
        <f t="shared" si="12"/>
        <v>0</v>
      </c>
      <c r="S210" s="196">
        <v>0</v>
      </c>
      <c r="T210" s="197">
        <f t="shared" si="1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98" t="s">
        <v>183</v>
      </c>
      <c r="AT210" s="198" t="s">
        <v>167</v>
      </c>
      <c r="AU210" s="198" t="s">
        <v>85</v>
      </c>
      <c r="AY210" s="15" t="s">
        <v>166</v>
      </c>
      <c r="BE210" s="199">
        <f t="shared" si="14"/>
        <v>0</v>
      </c>
      <c r="BF210" s="199">
        <f t="shared" si="15"/>
        <v>0</v>
      </c>
      <c r="BG210" s="199">
        <f t="shared" si="16"/>
        <v>0</v>
      </c>
      <c r="BH210" s="199">
        <f t="shared" si="17"/>
        <v>0</v>
      </c>
      <c r="BI210" s="199">
        <f t="shared" si="18"/>
        <v>0</v>
      </c>
      <c r="BJ210" s="15" t="s">
        <v>83</v>
      </c>
      <c r="BK210" s="199">
        <f t="shared" si="19"/>
        <v>0</v>
      </c>
      <c r="BL210" s="15" t="s">
        <v>183</v>
      </c>
      <c r="BM210" s="198" t="s">
        <v>2317</v>
      </c>
    </row>
    <row r="211" spans="1:65" s="2" customFormat="1" ht="24.2" customHeight="1">
      <c r="A211" s="32"/>
      <c r="B211" s="33"/>
      <c r="C211" s="187" t="s">
        <v>543</v>
      </c>
      <c r="D211" s="187" t="s">
        <v>167</v>
      </c>
      <c r="E211" s="188" t="s">
        <v>2318</v>
      </c>
      <c r="F211" s="189" t="s">
        <v>2319</v>
      </c>
      <c r="G211" s="190" t="s">
        <v>176</v>
      </c>
      <c r="H211" s="191">
        <v>1</v>
      </c>
      <c r="I211" s="192"/>
      <c r="J211" s="193">
        <f t="shared" si="10"/>
        <v>0</v>
      </c>
      <c r="K211" s="189" t="s">
        <v>274</v>
      </c>
      <c r="L211" s="37"/>
      <c r="M211" s="194" t="s">
        <v>1</v>
      </c>
      <c r="N211" s="195" t="s">
        <v>41</v>
      </c>
      <c r="O211" s="69"/>
      <c r="P211" s="196">
        <f t="shared" si="11"/>
        <v>0</v>
      </c>
      <c r="Q211" s="196">
        <v>0.00024</v>
      </c>
      <c r="R211" s="196">
        <f t="shared" si="12"/>
        <v>0.00024</v>
      </c>
      <c r="S211" s="196">
        <v>0</v>
      </c>
      <c r="T211" s="197">
        <f t="shared" si="1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98" t="s">
        <v>183</v>
      </c>
      <c r="AT211" s="198" t="s">
        <v>167</v>
      </c>
      <c r="AU211" s="198" t="s">
        <v>85</v>
      </c>
      <c r="AY211" s="15" t="s">
        <v>166</v>
      </c>
      <c r="BE211" s="199">
        <f t="shared" si="14"/>
        <v>0</v>
      </c>
      <c r="BF211" s="199">
        <f t="shared" si="15"/>
        <v>0</v>
      </c>
      <c r="BG211" s="199">
        <f t="shared" si="16"/>
        <v>0</v>
      </c>
      <c r="BH211" s="199">
        <f t="shared" si="17"/>
        <v>0</v>
      </c>
      <c r="BI211" s="199">
        <f t="shared" si="18"/>
        <v>0</v>
      </c>
      <c r="BJ211" s="15" t="s">
        <v>83</v>
      </c>
      <c r="BK211" s="199">
        <f t="shared" si="19"/>
        <v>0</v>
      </c>
      <c r="BL211" s="15" t="s">
        <v>183</v>
      </c>
      <c r="BM211" s="198" t="s">
        <v>2320</v>
      </c>
    </row>
    <row r="212" spans="1:65" s="2" customFormat="1" ht="21.75" customHeight="1">
      <c r="A212" s="32"/>
      <c r="B212" s="33"/>
      <c r="C212" s="187" t="s">
        <v>548</v>
      </c>
      <c r="D212" s="187" t="s">
        <v>167</v>
      </c>
      <c r="E212" s="188" t="s">
        <v>2321</v>
      </c>
      <c r="F212" s="189" t="s">
        <v>2322</v>
      </c>
      <c r="G212" s="190" t="s">
        <v>176</v>
      </c>
      <c r="H212" s="191">
        <v>2</v>
      </c>
      <c r="I212" s="192"/>
      <c r="J212" s="193">
        <f t="shared" si="10"/>
        <v>0</v>
      </c>
      <c r="K212" s="189" t="s">
        <v>274</v>
      </c>
      <c r="L212" s="37"/>
      <c r="M212" s="194" t="s">
        <v>1</v>
      </c>
      <c r="N212" s="195" t="s">
        <v>41</v>
      </c>
      <c r="O212" s="69"/>
      <c r="P212" s="196">
        <f t="shared" si="11"/>
        <v>0</v>
      </c>
      <c r="Q212" s="196">
        <v>0.0005</v>
      </c>
      <c r="R212" s="196">
        <f t="shared" si="12"/>
        <v>0.001</v>
      </c>
      <c r="S212" s="196">
        <v>0</v>
      </c>
      <c r="T212" s="197">
        <f t="shared" si="1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98" t="s">
        <v>183</v>
      </c>
      <c r="AT212" s="198" t="s">
        <v>167</v>
      </c>
      <c r="AU212" s="198" t="s">
        <v>85</v>
      </c>
      <c r="AY212" s="15" t="s">
        <v>166</v>
      </c>
      <c r="BE212" s="199">
        <f t="shared" si="14"/>
        <v>0</v>
      </c>
      <c r="BF212" s="199">
        <f t="shared" si="15"/>
        <v>0</v>
      </c>
      <c r="BG212" s="199">
        <f t="shared" si="16"/>
        <v>0</v>
      </c>
      <c r="BH212" s="199">
        <f t="shared" si="17"/>
        <v>0</v>
      </c>
      <c r="BI212" s="199">
        <f t="shared" si="18"/>
        <v>0</v>
      </c>
      <c r="BJ212" s="15" t="s">
        <v>83</v>
      </c>
      <c r="BK212" s="199">
        <f t="shared" si="19"/>
        <v>0</v>
      </c>
      <c r="BL212" s="15" t="s">
        <v>183</v>
      </c>
      <c r="BM212" s="198" t="s">
        <v>2323</v>
      </c>
    </row>
    <row r="213" spans="1:65" s="2" customFormat="1" ht="24.2" customHeight="1">
      <c r="A213" s="32"/>
      <c r="B213" s="33"/>
      <c r="C213" s="187" t="s">
        <v>553</v>
      </c>
      <c r="D213" s="187" t="s">
        <v>167</v>
      </c>
      <c r="E213" s="188" t="s">
        <v>2324</v>
      </c>
      <c r="F213" s="189" t="s">
        <v>2325</v>
      </c>
      <c r="G213" s="190" t="s">
        <v>176</v>
      </c>
      <c r="H213" s="191">
        <v>4</v>
      </c>
      <c r="I213" s="192"/>
      <c r="J213" s="193">
        <f t="shared" si="10"/>
        <v>0</v>
      </c>
      <c r="K213" s="189" t="s">
        <v>274</v>
      </c>
      <c r="L213" s="37"/>
      <c r="M213" s="194" t="s">
        <v>1</v>
      </c>
      <c r="N213" s="195" t="s">
        <v>41</v>
      </c>
      <c r="O213" s="69"/>
      <c r="P213" s="196">
        <f t="shared" si="11"/>
        <v>0</v>
      </c>
      <c r="Q213" s="196">
        <v>0.00027</v>
      </c>
      <c r="R213" s="196">
        <f t="shared" si="12"/>
        <v>0.00108</v>
      </c>
      <c r="S213" s="196">
        <v>0</v>
      </c>
      <c r="T213" s="197">
        <f t="shared" si="1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98" t="s">
        <v>183</v>
      </c>
      <c r="AT213" s="198" t="s">
        <v>167</v>
      </c>
      <c r="AU213" s="198" t="s">
        <v>85</v>
      </c>
      <c r="AY213" s="15" t="s">
        <v>166</v>
      </c>
      <c r="BE213" s="199">
        <f t="shared" si="14"/>
        <v>0</v>
      </c>
      <c r="BF213" s="199">
        <f t="shared" si="15"/>
        <v>0</v>
      </c>
      <c r="BG213" s="199">
        <f t="shared" si="16"/>
        <v>0</v>
      </c>
      <c r="BH213" s="199">
        <f t="shared" si="17"/>
        <v>0</v>
      </c>
      <c r="BI213" s="199">
        <f t="shared" si="18"/>
        <v>0</v>
      </c>
      <c r="BJ213" s="15" t="s">
        <v>83</v>
      </c>
      <c r="BK213" s="199">
        <f t="shared" si="19"/>
        <v>0</v>
      </c>
      <c r="BL213" s="15" t="s">
        <v>183</v>
      </c>
      <c r="BM213" s="198" t="s">
        <v>2326</v>
      </c>
    </row>
    <row r="214" spans="1:65" s="2" customFormat="1" ht="24.2" customHeight="1">
      <c r="A214" s="32"/>
      <c r="B214" s="33"/>
      <c r="C214" s="187" t="s">
        <v>559</v>
      </c>
      <c r="D214" s="187" t="s">
        <v>167</v>
      </c>
      <c r="E214" s="188" t="s">
        <v>2327</v>
      </c>
      <c r="F214" s="189" t="s">
        <v>2328</v>
      </c>
      <c r="G214" s="190" t="s">
        <v>176</v>
      </c>
      <c r="H214" s="191">
        <v>2</v>
      </c>
      <c r="I214" s="192"/>
      <c r="J214" s="193">
        <f t="shared" si="10"/>
        <v>0</v>
      </c>
      <c r="K214" s="189" t="s">
        <v>274</v>
      </c>
      <c r="L214" s="37"/>
      <c r="M214" s="194" t="s">
        <v>1</v>
      </c>
      <c r="N214" s="195" t="s">
        <v>41</v>
      </c>
      <c r="O214" s="69"/>
      <c r="P214" s="196">
        <f t="shared" si="11"/>
        <v>0</v>
      </c>
      <c r="Q214" s="196">
        <v>0.0004</v>
      </c>
      <c r="R214" s="196">
        <f t="shared" si="12"/>
        <v>0.0008</v>
      </c>
      <c r="S214" s="196">
        <v>0</v>
      </c>
      <c r="T214" s="197">
        <f t="shared" si="1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98" t="s">
        <v>183</v>
      </c>
      <c r="AT214" s="198" t="s">
        <v>167</v>
      </c>
      <c r="AU214" s="198" t="s">
        <v>85</v>
      </c>
      <c r="AY214" s="15" t="s">
        <v>166</v>
      </c>
      <c r="BE214" s="199">
        <f t="shared" si="14"/>
        <v>0</v>
      </c>
      <c r="BF214" s="199">
        <f t="shared" si="15"/>
        <v>0</v>
      </c>
      <c r="BG214" s="199">
        <f t="shared" si="16"/>
        <v>0</v>
      </c>
      <c r="BH214" s="199">
        <f t="shared" si="17"/>
        <v>0</v>
      </c>
      <c r="BI214" s="199">
        <f t="shared" si="18"/>
        <v>0</v>
      </c>
      <c r="BJ214" s="15" t="s">
        <v>83</v>
      </c>
      <c r="BK214" s="199">
        <f t="shared" si="19"/>
        <v>0</v>
      </c>
      <c r="BL214" s="15" t="s">
        <v>183</v>
      </c>
      <c r="BM214" s="198" t="s">
        <v>2329</v>
      </c>
    </row>
    <row r="215" spans="1:65" s="2" customFormat="1" ht="24.2" customHeight="1">
      <c r="A215" s="32"/>
      <c r="B215" s="33"/>
      <c r="C215" s="187" t="s">
        <v>568</v>
      </c>
      <c r="D215" s="187" t="s">
        <v>167</v>
      </c>
      <c r="E215" s="188" t="s">
        <v>2330</v>
      </c>
      <c r="F215" s="189" t="s">
        <v>2331</v>
      </c>
      <c r="G215" s="190" t="s">
        <v>176</v>
      </c>
      <c r="H215" s="191">
        <v>6</v>
      </c>
      <c r="I215" s="192"/>
      <c r="J215" s="193">
        <f t="shared" si="10"/>
        <v>0</v>
      </c>
      <c r="K215" s="189" t="s">
        <v>274</v>
      </c>
      <c r="L215" s="37"/>
      <c r="M215" s="194" t="s">
        <v>1</v>
      </c>
      <c r="N215" s="195" t="s">
        <v>41</v>
      </c>
      <c r="O215" s="69"/>
      <c r="P215" s="196">
        <f t="shared" si="11"/>
        <v>0</v>
      </c>
      <c r="Q215" s="196">
        <v>0.00057</v>
      </c>
      <c r="R215" s="196">
        <f t="shared" si="12"/>
        <v>0.00342</v>
      </c>
      <c r="S215" s="196">
        <v>0</v>
      </c>
      <c r="T215" s="197">
        <f t="shared" si="1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98" t="s">
        <v>183</v>
      </c>
      <c r="AT215" s="198" t="s">
        <v>167</v>
      </c>
      <c r="AU215" s="198" t="s">
        <v>85</v>
      </c>
      <c r="AY215" s="15" t="s">
        <v>166</v>
      </c>
      <c r="BE215" s="199">
        <f t="shared" si="14"/>
        <v>0</v>
      </c>
      <c r="BF215" s="199">
        <f t="shared" si="15"/>
        <v>0</v>
      </c>
      <c r="BG215" s="199">
        <f t="shared" si="16"/>
        <v>0</v>
      </c>
      <c r="BH215" s="199">
        <f t="shared" si="17"/>
        <v>0</v>
      </c>
      <c r="BI215" s="199">
        <f t="shared" si="18"/>
        <v>0</v>
      </c>
      <c r="BJ215" s="15" t="s">
        <v>83</v>
      </c>
      <c r="BK215" s="199">
        <f t="shared" si="19"/>
        <v>0</v>
      </c>
      <c r="BL215" s="15" t="s">
        <v>183</v>
      </c>
      <c r="BM215" s="198" t="s">
        <v>2332</v>
      </c>
    </row>
    <row r="216" spans="1:65" s="2" customFormat="1" ht="21.75" customHeight="1">
      <c r="A216" s="32"/>
      <c r="B216" s="33"/>
      <c r="C216" s="187" t="s">
        <v>578</v>
      </c>
      <c r="D216" s="187" t="s">
        <v>167</v>
      </c>
      <c r="E216" s="188" t="s">
        <v>2333</v>
      </c>
      <c r="F216" s="189" t="s">
        <v>2334</v>
      </c>
      <c r="G216" s="190" t="s">
        <v>176</v>
      </c>
      <c r="H216" s="191">
        <v>1</v>
      </c>
      <c r="I216" s="192"/>
      <c r="J216" s="193">
        <f t="shared" si="10"/>
        <v>0</v>
      </c>
      <c r="K216" s="189" t="s">
        <v>274</v>
      </c>
      <c r="L216" s="37"/>
      <c r="M216" s="194" t="s">
        <v>1</v>
      </c>
      <c r="N216" s="195" t="s">
        <v>41</v>
      </c>
      <c r="O216" s="69"/>
      <c r="P216" s="196">
        <f t="shared" si="11"/>
        <v>0</v>
      </c>
      <c r="Q216" s="196">
        <v>0.00031</v>
      </c>
      <c r="R216" s="196">
        <f t="shared" si="12"/>
        <v>0.00031</v>
      </c>
      <c r="S216" s="196">
        <v>0</v>
      </c>
      <c r="T216" s="197">
        <f t="shared" si="1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98" t="s">
        <v>183</v>
      </c>
      <c r="AT216" s="198" t="s">
        <v>167</v>
      </c>
      <c r="AU216" s="198" t="s">
        <v>85</v>
      </c>
      <c r="AY216" s="15" t="s">
        <v>166</v>
      </c>
      <c r="BE216" s="199">
        <f t="shared" si="14"/>
        <v>0</v>
      </c>
      <c r="BF216" s="199">
        <f t="shared" si="15"/>
        <v>0</v>
      </c>
      <c r="BG216" s="199">
        <f t="shared" si="16"/>
        <v>0</v>
      </c>
      <c r="BH216" s="199">
        <f t="shared" si="17"/>
        <v>0</v>
      </c>
      <c r="BI216" s="199">
        <f t="shared" si="18"/>
        <v>0</v>
      </c>
      <c r="BJ216" s="15" t="s">
        <v>83</v>
      </c>
      <c r="BK216" s="199">
        <f t="shared" si="19"/>
        <v>0</v>
      </c>
      <c r="BL216" s="15" t="s">
        <v>183</v>
      </c>
      <c r="BM216" s="198" t="s">
        <v>2335</v>
      </c>
    </row>
    <row r="217" spans="1:65" s="2" customFormat="1" ht="24.2" customHeight="1">
      <c r="A217" s="32"/>
      <c r="B217" s="33"/>
      <c r="C217" s="187" t="s">
        <v>583</v>
      </c>
      <c r="D217" s="187" t="s">
        <v>167</v>
      </c>
      <c r="E217" s="188" t="s">
        <v>2336</v>
      </c>
      <c r="F217" s="189" t="s">
        <v>2337</v>
      </c>
      <c r="G217" s="190" t="s">
        <v>170</v>
      </c>
      <c r="H217" s="191">
        <v>2</v>
      </c>
      <c r="I217" s="192"/>
      <c r="J217" s="193">
        <f t="shared" si="10"/>
        <v>0</v>
      </c>
      <c r="K217" s="189" t="s">
        <v>274</v>
      </c>
      <c r="L217" s="37"/>
      <c r="M217" s="194" t="s">
        <v>1</v>
      </c>
      <c r="N217" s="195" t="s">
        <v>41</v>
      </c>
      <c r="O217" s="69"/>
      <c r="P217" s="196">
        <f t="shared" si="11"/>
        <v>0</v>
      </c>
      <c r="Q217" s="196">
        <v>0.0302</v>
      </c>
      <c r="R217" s="196">
        <f t="shared" si="12"/>
        <v>0.0604</v>
      </c>
      <c r="S217" s="196">
        <v>0</v>
      </c>
      <c r="T217" s="197">
        <f t="shared" si="1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98" t="s">
        <v>183</v>
      </c>
      <c r="AT217" s="198" t="s">
        <v>167</v>
      </c>
      <c r="AU217" s="198" t="s">
        <v>85</v>
      </c>
      <c r="AY217" s="15" t="s">
        <v>166</v>
      </c>
      <c r="BE217" s="199">
        <f t="shared" si="14"/>
        <v>0</v>
      </c>
      <c r="BF217" s="199">
        <f t="shared" si="15"/>
        <v>0</v>
      </c>
      <c r="BG217" s="199">
        <f t="shared" si="16"/>
        <v>0</v>
      </c>
      <c r="BH217" s="199">
        <f t="shared" si="17"/>
        <v>0</v>
      </c>
      <c r="BI217" s="199">
        <f t="shared" si="18"/>
        <v>0</v>
      </c>
      <c r="BJ217" s="15" t="s">
        <v>83</v>
      </c>
      <c r="BK217" s="199">
        <f t="shared" si="19"/>
        <v>0</v>
      </c>
      <c r="BL217" s="15" t="s">
        <v>183</v>
      </c>
      <c r="BM217" s="198" t="s">
        <v>2338</v>
      </c>
    </row>
    <row r="218" spans="1:65" s="2" customFormat="1" ht="24.2" customHeight="1">
      <c r="A218" s="32"/>
      <c r="B218" s="33"/>
      <c r="C218" s="187" t="s">
        <v>596</v>
      </c>
      <c r="D218" s="187" t="s">
        <v>167</v>
      </c>
      <c r="E218" s="188" t="s">
        <v>2339</v>
      </c>
      <c r="F218" s="189" t="s">
        <v>2340</v>
      </c>
      <c r="G218" s="190" t="s">
        <v>176</v>
      </c>
      <c r="H218" s="191">
        <v>1</v>
      </c>
      <c r="I218" s="192"/>
      <c r="J218" s="193">
        <f t="shared" si="10"/>
        <v>0</v>
      </c>
      <c r="K218" s="189" t="s">
        <v>274</v>
      </c>
      <c r="L218" s="37"/>
      <c r="M218" s="194" t="s">
        <v>1</v>
      </c>
      <c r="N218" s="195" t="s">
        <v>41</v>
      </c>
      <c r="O218" s="69"/>
      <c r="P218" s="196">
        <f t="shared" si="11"/>
        <v>0</v>
      </c>
      <c r="Q218" s="196">
        <v>0.00328</v>
      </c>
      <c r="R218" s="196">
        <f t="shared" si="12"/>
        <v>0.00328</v>
      </c>
      <c r="S218" s="196">
        <v>0</v>
      </c>
      <c r="T218" s="197">
        <f t="shared" si="1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98" t="s">
        <v>183</v>
      </c>
      <c r="AT218" s="198" t="s">
        <v>167</v>
      </c>
      <c r="AU218" s="198" t="s">
        <v>85</v>
      </c>
      <c r="AY218" s="15" t="s">
        <v>166</v>
      </c>
      <c r="BE218" s="199">
        <f t="shared" si="14"/>
        <v>0</v>
      </c>
      <c r="BF218" s="199">
        <f t="shared" si="15"/>
        <v>0</v>
      </c>
      <c r="BG218" s="199">
        <f t="shared" si="16"/>
        <v>0</v>
      </c>
      <c r="BH218" s="199">
        <f t="shared" si="17"/>
        <v>0</v>
      </c>
      <c r="BI218" s="199">
        <f t="shared" si="18"/>
        <v>0</v>
      </c>
      <c r="BJ218" s="15" t="s">
        <v>83</v>
      </c>
      <c r="BK218" s="199">
        <f t="shared" si="19"/>
        <v>0</v>
      </c>
      <c r="BL218" s="15" t="s">
        <v>183</v>
      </c>
      <c r="BM218" s="198" t="s">
        <v>2341</v>
      </c>
    </row>
    <row r="219" spans="1:65" s="2" customFormat="1" ht="16.5" customHeight="1">
      <c r="A219" s="32"/>
      <c r="B219" s="33"/>
      <c r="C219" s="187" t="s">
        <v>600</v>
      </c>
      <c r="D219" s="187" t="s">
        <v>167</v>
      </c>
      <c r="E219" s="188" t="s">
        <v>2342</v>
      </c>
      <c r="F219" s="189" t="s">
        <v>2343</v>
      </c>
      <c r="G219" s="190" t="s">
        <v>170</v>
      </c>
      <c r="H219" s="191">
        <v>6</v>
      </c>
      <c r="I219" s="192"/>
      <c r="J219" s="193">
        <f t="shared" si="10"/>
        <v>0</v>
      </c>
      <c r="K219" s="189" t="s">
        <v>274</v>
      </c>
      <c r="L219" s="37"/>
      <c r="M219" s="194" t="s">
        <v>1</v>
      </c>
      <c r="N219" s="195" t="s">
        <v>41</v>
      </c>
      <c r="O219" s="69"/>
      <c r="P219" s="196">
        <f t="shared" si="11"/>
        <v>0</v>
      </c>
      <c r="Q219" s="196">
        <v>0.002</v>
      </c>
      <c r="R219" s="196">
        <f t="shared" si="12"/>
        <v>0.012</v>
      </c>
      <c r="S219" s="196">
        <v>0</v>
      </c>
      <c r="T219" s="197">
        <f t="shared" si="1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98" t="s">
        <v>183</v>
      </c>
      <c r="AT219" s="198" t="s">
        <v>167</v>
      </c>
      <c r="AU219" s="198" t="s">
        <v>85</v>
      </c>
      <c r="AY219" s="15" t="s">
        <v>166</v>
      </c>
      <c r="BE219" s="199">
        <f t="shared" si="14"/>
        <v>0</v>
      </c>
      <c r="BF219" s="199">
        <f t="shared" si="15"/>
        <v>0</v>
      </c>
      <c r="BG219" s="199">
        <f t="shared" si="16"/>
        <v>0</v>
      </c>
      <c r="BH219" s="199">
        <f t="shared" si="17"/>
        <v>0</v>
      </c>
      <c r="BI219" s="199">
        <f t="shared" si="18"/>
        <v>0</v>
      </c>
      <c r="BJ219" s="15" t="s">
        <v>83</v>
      </c>
      <c r="BK219" s="199">
        <f t="shared" si="19"/>
        <v>0</v>
      </c>
      <c r="BL219" s="15" t="s">
        <v>183</v>
      </c>
      <c r="BM219" s="198" t="s">
        <v>2344</v>
      </c>
    </row>
    <row r="220" spans="1:65" s="2" customFormat="1" ht="24.2" customHeight="1">
      <c r="A220" s="32"/>
      <c r="B220" s="33"/>
      <c r="C220" s="187" t="s">
        <v>604</v>
      </c>
      <c r="D220" s="187" t="s">
        <v>167</v>
      </c>
      <c r="E220" s="188" t="s">
        <v>2345</v>
      </c>
      <c r="F220" s="189" t="s">
        <v>2346</v>
      </c>
      <c r="G220" s="190" t="s">
        <v>382</v>
      </c>
      <c r="H220" s="191">
        <v>607</v>
      </c>
      <c r="I220" s="192"/>
      <c r="J220" s="193">
        <f t="shared" si="10"/>
        <v>0</v>
      </c>
      <c r="K220" s="189" t="s">
        <v>274</v>
      </c>
      <c r="L220" s="37"/>
      <c r="M220" s="194" t="s">
        <v>1</v>
      </c>
      <c r="N220" s="195" t="s">
        <v>41</v>
      </c>
      <c r="O220" s="69"/>
      <c r="P220" s="196">
        <f t="shared" si="11"/>
        <v>0</v>
      </c>
      <c r="Q220" s="196">
        <v>0.00019</v>
      </c>
      <c r="R220" s="196">
        <f t="shared" si="12"/>
        <v>0.11533</v>
      </c>
      <c r="S220" s="196">
        <v>0</v>
      </c>
      <c r="T220" s="197">
        <f t="shared" si="1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98" t="s">
        <v>183</v>
      </c>
      <c r="AT220" s="198" t="s">
        <v>167</v>
      </c>
      <c r="AU220" s="198" t="s">
        <v>85</v>
      </c>
      <c r="AY220" s="15" t="s">
        <v>166</v>
      </c>
      <c r="BE220" s="199">
        <f t="shared" si="14"/>
        <v>0</v>
      </c>
      <c r="BF220" s="199">
        <f t="shared" si="15"/>
        <v>0</v>
      </c>
      <c r="BG220" s="199">
        <f t="shared" si="16"/>
        <v>0</v>
      </c>
      <c r="BH220" s="199">
        <f t="shared" si="17"/>
        <v>0</v>
      </c>
      <c r="BI220" s="199">
        <f t="shared" si="18"/>
        <v>0</v>
      </c>
      <c r="BJ220" s="15" t="s">
        <v>83</v>
      </c>
      <c r="BK220" s="199">
        <f t="shared" si="19"/>
        <v>0</v>
      </c>
      <c r="BL220" s="15" t="s">
        <v>183</v>
      </c>
      <c r="BM220" s="198" t="s">
        <v>2347</v>
      </c>
    </row>
    <row r="221" spans="2:51" s="13" customFormat="1" ht="11.25">
      <c r="B221" s="200"/>
      <c r="C221" s="201"/>
      <c r="D221" s="202" t="s">
        <v>178</v>
      </c>
      <c r="E221" s="203" t="s">
        <v>1</v>
      </c>
      <c r="F221" s="204" t="s">
        <v>2205</v>
      </c>
      <c r="G221" s="201"/>
      <c r="H221" s="205">
        <v>607</v>
      </c>
      <c r="I221" s="206"/>
      <c r="J221" s="201"/>
      <c r="K221" s="201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178</v>
      </c>
      <c r="AU221" s="211" t="s">
        <v>85</v>
      </c>
      <c r="AV221" s="13" t="s">
        <v>85</v>
      </c>
      <c r="AW221" s="13" t="s">
        <v>32</v>
      </c>
      <c r="AX221" s="13" t="s">
        <v>83</v>
      </c>
      <c r="AY221" s="211" t="s">
        <v>166</v>
      </c>
    </row>
    <row r="222" spans="1:65" s="2" customFormat="1" ht="24.2" customHeight="1">
      <c r="A222" s="32"/>
      <c r="B222" s="33"/>
      <c r="C222" s="187" t="s">
        <v>609</v>
      </c>
      <c r="D222" s="187" t="s">
        <v>167</v>
      </c>
      <c r="E222" s="188" t="s">
        <v>2348</v>
      </c>
      <c r="F222" s="189" t="s">
        <v>2349</v>
      </c>
      <c r="G222" s="190" t="s">
        <v>382</v>
      </c>
      <c r="H222" s="191">
        <v>36</v>
      </c>
      <c r="I222" s="192"/>
      <c r="J222" s="193">
        <f>ROUND(I222*H222,2)</f>
        <v>0</v>
      </c>
      <c r="K222" s="189" t="s">
        <v>274</v>
      </c>
      <c r="L222" s="37"/>
      <c r="M222" s="194" t="s">
        <v>1</v>
      </c>
      <c r="N222" s="195" t="s">
        <v>41</v>
      </c>
      <c r="O222" s="69"/>
      <c r="P222" s="196">
        <f>O222*H222</f>
        <v>0</v>
      </c>
      <c r="Q222" s="196">
        <v>0.00035</v>
      </c>
      <c r="R222" s="196">
        <f>Q222*H222</f>
        <v>0.0126</v>
      </c>
      <c r="S222" s="196">
        <v>0</v>
      </c>
      <c r="T222" s="197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98" t="s">
        <v>183</v>
      </c>
      <c r="AT222" s="198" t="s">
        <v>167</v>
      </c>
      <c r="AU222" s="198" t="s">
        <v>85</v>
      </c>
      <c r="AY222" s="15" t="s">
        <v>166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5" t="s">
        <v>83</v>
      </c>
      <c r="BK222" s="199">
        <f>ROUND(I222*H222,2)</f>
        <v>0</v>
      </c>
      <c r="BL222" s="15" t="s">
        <v>183</v>
      </c>
      <c r="BM222" s="198" t="s">
        <v>2350</v>
      </c>
    </row>
    <row r="223" spans="1:65" s="2" customFormat="1" ht="21.75" customHeight="1">
      <c r="A223" s="32"/>
      <c r="B223" s="33"/>
      <c r="C223" s="187" t="s">
        <v>615</v>
      </c>
      <c r="D223" s="187" t="s">
        <v>167</v>
      </c>
      <c r="E223" s="188" t="s">
        <v>2351</v>
      </c>
      <c r="F223" s="189" t="s">
        <v>2352</v>
      </c>
      <c r="G223" s="190" t="s">
        <v>382</v>
      </c>
      <c r="H223" s="191">
        <v>607</v>
      </c>
      <c r="I223" s="192"/>
      <c r="J223" s="193">
        <f>ROUND(I223*H223,2)</f>
        <v>0</v>
      </c>
      <c r="K223" s="189" t="s">
        <v>274</v>
      </c>
      <c r="L223" s="37"/>
      <c r="M223" s="194" t="s">
        <v>1</v>
      </c>
      <c r="N223" s="195" t="s">
        <v>41</v>
      </c>
      <c r="O223" s="69"/>
      <c r="P223" s="196">
        <f>O223*H223</f>
        <v>0</v>
      </c>
      <c r="Q223" s="196">
        <v>1E-05</v>
      </c>
      <c r="R223" s="196">
        <f>Q223*H223</f>
        <v>0.006070000000000001</v>
      </c>
      <c r="S223" s="196">
        <v>0</v>
      </c>
      <c r="T223" s="197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98" t="s">
        <v>183</v>
      </c>
      <c r="AT223" s="198" t="s">
        <v>167</v>
      </c>
      <c r="AU223" s="198" t="s">
        <v>85</v>
      </c>
      <c r="AY223" s="15" t="s">
        <v>166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5" t="s">
        <v>83</v>
      </c>
      <c r="BK223" s="199">
        <f>ROUND(I223*H223,2)</f>
        <v>0</v>
      </c>
      <c r="BL223" s="15" t="s">
        <v>183</v>
      </c>
      <c r="BM223" s="198" t="s">
        <v>2353</v>
      </c>
    </row>
    <row r="224" spans="2:63" s="12" customFormat="1" ht="22.9" customHeight="1">
      <c r="B224" s="173"/>
      <c r="C224" s="174"/>
      <c r="D224" s="175" t="s">
        <v>75</v>
      </c>
      <c r="E224" s="212" t="s">
        <v>1197</v>
      </c>
      <c r="F224" s="212" t="s">
        <v>1198</v>
      </c>
      <c r="G224" s="174"/>
      <c r="H224" s="174"/>
      <c r="I224" s="177"/>
      <c r="J224" s="213">
        <f>BK224</f>
        <v>0</v>
      </c>
      <c r="K224" s="174"/>
      <c r="L224" s="179"/>
      <c r="M224" s="180"/>
      <c r="N224" s="181"/>
      <c r="O224" s="181"/>
      <c r="P224" s="182">
        <f>SUM(P225:P244)</f>
        <v>0</v>
      </c>
      <c r="Q224" s="181"/>
      <c r="R224" s="182">
        <f>SUM(R225:R244)</f>
        <v>1.107782</v>
      </c>
      <c r="S224" s="181"/>
      <c r="T224" s="183">
        <f>SUM(T225:T244)</f>
        <v>0</v>
      </c>
      <c r="AR224" s="184" t="s">
        <v>85</v>
      </c>
      <c r="AT224" s="185" t="s">
        <v>75</v>
      </c>
      <c r="AU224" s="185" t="s">
        <v>83</v>
      </c>
      <c r="AY224" s="184" t="s">
        <v>166</v>
      </c>
      <c r="BK224" s="186">
        <f>SUM(BK225:BK244)</f>
        <v>0</v>
      </c>
    </row>
    <row r="225" spans="1:65" s="2" customFormat="1" ht="24.2" customHeight="1">
      <c r="A225" s="32"/>
      <c r="B225" s="33"/>
      <c r="C225" s="187" t="s">
        <v>623</v>
      </c>
      <c r="D225" s="187" t="s">
        <v>167</v>
      </c>
      <c r="E225" s="188" t="s">
        <v>2354</v>
      </c>
      <c r="F225" s="189" t="s">
        <v>2355</v>
      </c>
      <c r="G225" s="190" t="s">
        <v>170</v>
      </c>
      <c r="H225" s="191">
        <v>14</v>
      </c>
      <c r="I225" s="192"/>
      <c r="J225" s="193">
        <f>ROUND(I225*H225,2)</f>
        <v>0</v>
      </c>
      <c r="K225" s="189" t="s">
        <v>274</v>
      </c>
      <c r="L225" s="37"/>
      <c r="M225" s="194" t="s">
        <v>1</v>
      </c>
      <c r="N225" s="195" t="s">
        <v>41</v>
      </c>
      <c r="O225" s="69"/>
      <c r="P225" s="196">
        <f>O225*H225</f>
        <v>0</v>
      </c>
      <c r="Q225" s="196">
        <v>0.01697</v>
      </c>
      <c r="R225" s="196">
        <f>Q225*H225</f>
        <v>0.23757999999999999</v>
      </c>
      <c r="S225" s="196">
        <v>0</v>
      </c>
      <c r="T225" s="197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98" t="s">
        <v>183</v>
      </c>
      <c r="AT225" s="198" t="s">
        <v>167</v>
      </c>
      <c r="AU225" s="198" t="s">
        <v>85</v>
      </c>
      <c r="AY225" s="15" t="s">
        <v>166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5" t="s">
        <v>83</v>
      </c>
      <c r="BK225" s="199">
        <f>ROUND(I225*H225,2)</f>
        <v>0</v>
      </c>
      <c r="BL225" s="15" t="s">
        <v>183</v>
      </c>
      <c r="BM225" s="198" t="s">
        <v>2356</v>
      </c>
    </row>
    <row r="226" spans="1:65" s="2" customFormat="1" ht="24.2" customHeight="1">
      <c r="A226" s="32"/>
      <c r="B226" s="33"/>
      <c r="C226" s="187" t="s">
        <v>628</v>
      </c>
      <c r="D226" s="187" t="s">
        <v>167</v>
      </c>
      <c r="E226" s="188" t="s">
        <v>2357</v>
      </c>
      <c r="F226" s="189" t="s">
        <v>2358</v>
      </c>
      <c r="G226" s="190" t="s">
        <v>170</v>
      </c>
      <c r="H226" s="191">
        <v>1.1</v>
      </c>
      <c r="I226" s="192"/>
      <c r="J226" s="193">
        <f>ROUND(I226*H226,2)</f>
        <v>0</v>
      </c>
      <c r="K226" s="189" t="s">
        <v>1</v>
      </c>
      <c r="L226" s="37"/>
      <c r="M226" s="194" t="s">
        <v>1</v>
      </c>
      <c r="N226" s="195" t="s">
        <v>41</v>
      </c>
      <c r="O226" s="69"/>
      <c r="P226" s="196">
        <f>O226*H226</f>
        <v>0</v>
      </c>
      <c r="Q226" s="196">
        <v>0.01692</v>
      </c>
      <c r="R226" s="196">
        <f>Q226*H226</f>
        <v>0.018612000000000004</v>
      </c>
      <c r="S226" s="196">
        <v>0</v>
      </c>
      <c r="T226" s="197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98" t="s">
        <v>183</v>
      </c>
      <c r="AT226" s="198" t="s">
        <v>167</v>
      </c>
      <c r="AU226" s="198" t="s">
        <v>85</v>
      </c>
      <c r="AY226" s="15" t="s">
        <v>166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5" t="s">
        <v>83</v>
      </c>
      <c r="BK226" s="199">
        <f>ROUND(I226*H226,2)</f>
        <v>0</v>
      </c>
      <c r="BL226" s="15" t="s">
        <v>183</v>
      </c>
      <c r="BM226" s="198" t="s">
        <v>2359</v>
      </c>
    </row>
    <row r="227" spans="2:51" s="13" customFormat="1" ht="11.25">
      <c r="B227" s="200"/>
      <c r="C227" s="201"/>
      <c r="D227" s="202" t="s">
        <v>178</v>
      </c>
      <c r="E227" s="201"/>
      <c r="F227" s="204" t="s">
        <v>2360</v>
      </c>
      <c r="G227" s="201"/>
      <c r="H227" s="205">
        <v>1.1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178</v>
      </c>
      <c r="AU227" s="211" t="s">
        <v>85</v>
      </c>
      <c r="AV227" s="13" t="s">
        <v>85</v>
      </c>
      <c r="AW227" s="13" t="s">
        <v>4</v>
      </c>
      <c r="AX227" s="13" t="s">
        <v>83</v>
      </c>
      <c r="AY227" s="211" t="s">
        <v>166</v>
      </c>
    </row>
    <row r="228" spans="1:65" s="2" customFormat="1" ht="24.2" customHeight="1">
      <c r="A228" s="32"/>
      <c r="B228" s="33"/>
      <c r="C228" s="187" t="s">
        <v>633</v>
      </c>
      <c r="D228" s="187" t="s">
        <v>167</v>
      </c>
      <c r="E228" s="188" t="s">
        <v>2361</v>
      </c>
      <c r="F228" s="189" t="s">
        <v>2362</v>
      </c>
      <c r="G228" s="190" t="s">
        <v>170</v>
      </c>
      <c r="H228" s="191">
        <v>1</v>
      </c>
      <c r="I228" s="192"/>
      <c r="J228" s="193">
        <f aca="true" t="shared" si="20" ref="J228:J244">ROUND(I228*H228,2)</f>
        <v>0</v>
      </c>
      <c r="K228" s="189" t="s">
        <v>274</v>
      </c>
      <c r="L228" s="37"/>
      <c r="M228" s="194" t="s">
        <v>1</v>
      </c>
      <c r="N228" s="195" t="s">
        <v>41</v>
      </c>
      <c r="O228" s="69"/>
      <c r="P228" s="196">
        <f aca="true" t="shared" si="21" ref="P228:P244">O228*H228</f>
        <v>0</v>
      </c>
      <c r="Q228" s="196">
        <v>0.01808</v>
      </c>
      <c r="R228" s="196">
        <f aca="true" t="shared" si="22" ref="R228:R244">Q228*H228</f>
        <v>0.01808</v>
      </c>
      <c r="S228" s="196">
        <v>0</v>
      </c>
      <c r="T228" s="197">
        <f aca="true" t="shared" si="23" ref="T228:T244"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98" t="s">
        <v>183</v>
      </c>
      <c r="AT228" s="198" t="s">
        <v>167</v>
      </c>
      <c r="AU228" s="198" t="s">
        <v>85</v>
      </c>
      <c r="AY228" s="15" t="s">
        <v>166</v>
      </c>
      <c r="BE228" s="199">
        <f aca="true" t="shared" si="24" ref="BE228:BE244">IF(N228="základní",J228,0)</f>
        <v>0</v>
      </c>
      <c r="BF228" s="199">
        <f aca="true" t="shared" si="25" ref="BF228:BF244">IF(N228="snížená",J228,0)</f>
        <v>0</v>
      </c>
      <c r="BG228" s="199">
        <f aca="true" t="shared" si="26" ref="BG228:BG244">IF(N228="zákl. přenesená",J228,0)</f>
        <v>0</v>
      </c>
      <c r="BH228" s="199">
        <f aca="true" t="shared" si="27" ref="BH228:BH244">IF(N228="sníž. přenesená",J228,0)</f>
        <v>0</v>
      </c>
      <c r="BI228" s="199">
        <f aca="true" t="shared" si="28" ref="BI228:BI244">IF(N228="nulová",J228,0)</f>
        <v>0</v>
      </c>
      <c r="BJ228" s="15" t="s">
        <v>83</v>
      </c>
      <c r="BK228" s="199">
        <f aca="true" t="shared" si="29" ref="BK228:BK244">ROUND(I228*H228,2)</f>
        <v>0</v>
      </c>
      <c r="BL228" s="15" t="s">
        <v>183</v>
      </c>
      <c r="BM228" s="198" t="s">
        <v>2363</v>
      </c>
    </row>
    <row r="229" spans="1:65" s="2" customFormat="1" ht="24.2" customHeight="1">
      <c r="A229" s="32"/>
      <c r="B229" s="33"/>
      <c r="C229" s="187" t="s">
        <v>638</v>
      </c>
      <c r="D229" s="187" t="s">
        <v>167</v>
      </c>
      <c r="E229" s="188" t="s">
        <v>2364</v>
      </c>
      <c r="F229" s="189" t="s">
        <v>2365</v>
      </c>
      <c r="G229" s="190" t="s">
        <v>170</v>
      </c>
      <c r="H229" s="191">
        <v>15</v>
      </c>
      <c r="I229" s="192"/>
      <c r="J229" s="193">
        <f t="shared" si="20"/>
        <v>0</v>
      </c>
      <c r="K229" s="189" t="s">
        <v>274</v>
      </c>
      <c r="L229" s="37"/>
      <c r="M229" s="194" t="s">
        <v>1</v>
      </c>
      <c r="N229" s="195" t="s">
        <v>41</v>
      </c>
      <c r="O229" s="69"/>
      <c r="P229" s="196">
        <f t="shared" si="21"/>
        <v>0</v>
      </c>
      <c r="Q229" s="196">
        <v>0.01497</v>
      </c>
      <c r="R229" s="196">
        <f t="shared" si="22"/>
        <v>0.22455</v>
      </c>
      <c r="S229" s="196">
        <v>0</v>
      </c>
      <c r="T229" s="197">
        <f t="shared" si="23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98" t="s">
        <v>183</v>
      </c>
      <c r="AT229" s="198" t="s">
        <v>167</v>
      </c>
      <c r="AU229" s="198" t="s">
        <v>85</v>
      </c>
      <c r="AY229" s="15" t="s">
        <v>166</v>
      </c>
      <c r="BE229" s="199">
        <f t="shared" si="24"/>
        <v>0</v>
      </c>
      <c r="BF229" s="199">
        <f t="shared" si="25"/>
        <v>0</v>
      </c>
      <c r="BG229" s="199">
        <f t="shared" si="26"/>
        <v>0</v>
      </c>
      <c r="BH229" s="199">
        <f t="shared" si="27"/>
        <v>0</v>
      </c>
      <c r="BI229" s="199">
        <f t="shared" si="28"/>
        <v>0</v>
      </c>
      <c r="BJ229" s="15" t="s">
        <v>83</v>
      </c>
      <c r="BK229" s="199">
        <f t="shared" si="29"/>
        <v>0</v>
      </c>
      <c r="BL229" s="15" t="s">
        <v>183</v>
      </c>
      <c r="BM229" s="198" t="s">
        <v>2366</v>
      </c>
    </row>
    <row r="230" spans="1:65" s="2" customFormat="1" ht="24.2" customHeight="1">
      <c r="A230" s="32"/>
      <c r="B230" s="33"/>
      <c r="C230" s="187" t="s">
        <v>641</v>
      </c>
      <c r="D230" s="187" t="s">
        <v>167</v>
      </c>
      <c r="E230" s="188" t="s">
        <v>2367</v>
      </c>
      <c r="F230" s="189" t="s">
        <v>2368</v>
      </c>
      <c r="G230" s="190" t="s">
        <v>170</v>
      </c>
      <c r="H230" s="191">
        <v>1</v>
      </c>
      <c r="I230" s="192"/>
      <c r="J230" s="193">
        <f t="shared" si="20"/>
        <v>0</v>
      </c>
      <c r="K230" s="189" t="s">
        <v>274</v>
      </c>
      <c r="L230" s="37"/>
      <c r="M230" s="194" t="s">
        <v>1</v>
      </c>
      <c r="N230" s="195" t="s">
        <v>41</v>
      </c>
      <c r="O230" s="69"/>
      <c r="P230" s="196">
        <f t="shared" si="21"/>
        <v>0</v>
      </c>
      <c r="Q230" s="196">
        <v>0.01921</v>
      </c>
      <c r="R230" s="196">
        <f t="shared" si="22"/>
        <v>0.01921</v>
      </c>
      <c r="S230" s="196">
        <v>0</v>
      </c>
      <c r="T230" s="197">
        <f t="shared" si="2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98" t="s">
        <v>183</v>
      </c>
      <c r="AT230" s="198" t="s">
        <v>167</v>
      </c>
      <c r="AU230" s="198" t="s">
        <v>85</v>
      </c>
      <c r="AY230" s="15" t="s">
        <v>166</v>
      </c>
      <c r="BE230" s="199">
        <f t="shared" si="24"/>
        <v>0</v>
      </c>
      <c r="BF230" s="199">
        <f t="shared" si="25"/>
        <v>0</v>
      </c>
      <c r="BG230" s="199">
        <f t="shared" si="26"/>
        <v>0</v>
      </c>
      <c r="BH230" s="199">
        <f t="shared" si="27"/>
        <v>0</v>
      </c>
      <c r="BI230" s="199">
        <f t="shared" si="28"/>
        <v>0</v>
      </c>
      <c r="BJ230" s="15" t="s">
        <v>83</v>
      </c>
      <c r="BK230" s="199">
        <f t="shared" si="29"/>
        <v>0</v>
      </c>
      <c r="BL230" s="15" t="s">
        <v>183</v>
      </c>
      <c r="BM230" s="198" t="s">
        <v>2369</v>
      </c>
    </row>
    <row r="231" spans="1:65" s="2" customFormat="1" ht="24.2" customHeight="1">
      <c r="A231" s="32"/>
      <c r="B231" s="33"/>
      <c r="C231" s="187" t="s">
        <v>646</v>
      </c>
      <c r="D231" s="187" t="s">
        <v>167</v>
      </c>
      <c r="E231" s="188" t="s">
        <v>2370</v>
      </c>
      <c r="F231" s="189" t="s">
        <v>2371</v>
      </c>
      <c r="G231" s="190" t="s">
        <v>170</v>
      </c>
      <c r="H231" s="191">
        <v>1</v>
      </c>
      <c r="I231" s="192"/>
      <c r="J231" s="193">
        <f t="shared" si="20"/>
        <v>0</v>
      </c>
      <c r="K231" s="189" t="s">
        <v>274</v>
      </c>
      <c r="L231" s="37"/>
      <c r="M231" s="194" t="s">
        <v>1</v>
      </c>
      <c r="N231" s="195" t="s">
        <v>41</v>
      </c>
      <c r="O231" s="69"/>
      <c r="P231" s="196">
        <f t="shared" si="21"/>
        <v>0</v>
      </c>
      <c r="Q231" s="196">
        <v>0.00946</v>
      </c>
      <c r="R231" s="196">
        <f t="shared" si="22"/>
        <v>0.00946</v>
      </c>
      <c r="S231" s="196">
        <v>0</v>
      </c>
      <c r="T231" s="197">
        <f t="shared" si="2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98" t="s">
        <v>183</v>
      </c>
      <c r="AT231" s="198" t="s">
        <v>167</v>
      </c>
      <c r="AU231" s="198" t="s">
        <v>85</v>
      </c>
      <c r="AY231" s="15" t="s">
        <v>166</v>
      </c>
      <c r="BE231" s="199">
        <f t="shared" si="24"/>
        <v>0</v>
      </c>
      <c r="BF231" s="199">
        <f t="shared" si="25"/>
        <v>0</v>
      </c>
      <c r="BG231" s="199">
        <f t="shared" si="26"/>
        <v>0</v>
      </c>
      <c r="BH231" s="199">
        <f t="shared" si="27"/>
        <v>0</v>
      </c>
      <c r="BI231" s="199">
        <f t="shared" si="28"/>
        <v>0</v>
      </c>
      <c r="BJ231" s="15" t="s">
        <v>83</v>
      </c>
      <c r="BK231" s="199">
        <f t="shared" si="29"/>
        <v>0</v>
      </c>
      <c r="BL231" s="15" t="s">
        <v>183</v>
      </c>
      <c r="BM231" s="198" t="s">
        <v>2372</v>
      </c>
    </row>
    <row r="232" spans="1:65" s="2" customFormat="1" ht="21.75" customHeight="1">
      <c r="A232" s="32"/>
      <c r="B232" s="33"/>
      <c r="C232" s="187" t="s">
        <v>661</v>
      </c>
      <c r="D232" s="187" t="s">
        <v>167</v>
      </c>
      <c r="E232" s="188" t="s">
        <v>2373</v>
      </c>
      <c r="F232" s="189" t="s">
        <v>2374</v>
      </c>
      <c r="G232" s="190" t="s">
        <v>170</v>
      </c>
      <c r="H232" s="191">
        <v>2</v>
      </c>
      <c r="I232" s="192"/>
      <c r="J232" s="193">
        <f t="shared" si="20"/>
        <v>0</v>
      </c>
      <c r="K232" s="189" t="s">
        <v>274</v>
      </c>
      <c r="L232" s="37"/>
      <c r="M232" s="194" t="s">
        <v>1</v>
      </c>
      <c r="N232" s="195" t="s">
        <v>41</v>
      </c>
      <c r="O232" s="69"/>
      <c r="P232" s="196">
        <f t="shared" si="21"/>
        <v>0</v>
      </c>
      <c r="Q232" s="196">
        <v>0.01452</v>
      </c>
      <c r="R232" s="196">
        <f t="shared" si="22"/>
        <v>0.02904</v>
      </c>
      <c r="S232" s="196">
        <v>0</v>
      </c>
      <c r="T232" s="197">
        <f t="shared" si="2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98" t="s">
        <v>183</v>
      </c>
      <c r="AT232" s="198" t="s">
        <v>167</v>
      </c>
      <c r="AU232" s="198" t="s">
        <v>85</v>
      </c>
      <c r="AY232" s="15" t="s">
        <v>166</v>
      </c>
      <c r="BE232" s="199">
        <f t="shared" si="24"/>
        <v>0</v>
      </c>
      <c r="BF232" s="199">
        <f t="shared" si="25"/>
        <v>0</v>
      </c>
      <c r="BG232" s="199">
        <f t="shared" si="26"/>
        <v>0</v>
      </c>
      <c r="BH232" s="199">
        <f t="shared" si="27"/>
        <v>0</v>
      </c>
      <c r="BI232" s="199">
        <f t="shared" si="28"/>
        <v>0</v>
      </c>
      <c r="BJ232" s="15" t="s">
        <v>83</v>
      </c>
      <c r="BK232" s="199">
        <f t="shared" si="29"/>
        <v>0</v>
      </c>
      <c r="BL232" s="15" t="s">
        <v>183</v>
      </c>
      <c r="BM232" s="198" t="s">
        <v>2375</v>
      </c>
    </row>
    <row r="233" spans="1:65" s="2" customFormat="1" ht="33" customHeight="1">
      <c r="A233" s="32"/>
      <c r="B233" s="33"/>
      <c r="C233" s="187" t="s">
        <v>665</v>
      </c>
      <c r="D233" s="187" t="s">
        <v>167</v>
      </c>
      <c r="E233" s="188" t="s">
        <v>2376</v>
      </c>
      <c r="F233" s="189" t="s">
        <v>2377</v>
      </c>
      <c r="G233" s="190" t="s">
        <v>170</v>
      </c>
      <c r="H233" s="191">
        <v>1</v>
      </c>
      <c r="I233" s="192"/>
      <c r="J233" s="193">
        <f t="shared" si="20"/>
        <v>0</v>
      </c>
      <c r="K233" s="189" t="s">
        <v>274</v>
      </c>
      <c r="L233" s="37"/>
      <c r="M233" s="194" t="s">
        <v>1</v>
      </c>
      <c r="N233" s="195" t="s">
        <v>41</v>
      </c>
      <c r="O233" s="69"/>
      <c r="P233" s="196">
        <f t="shared" si="21"/>
        <v>0</v>
      </c>
      <c r="Q233" s="196">
        <v>0.01937</v>
      </c>
      <c r="R233" s="196">
        <f t="shared" si="22"/>
        <v>0.01937</v>
      </c>
      <c r="S233" s="196">
        <v>0</v>
      </c>
      <c r="T233" s="197">
        <f t="shared" si="2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98" t="s">
        <v>183</v>
      </c>
      <c r="AT233" s="198" t="s">
        <v>167</v>
      </c>
      <c r="AU233" s="198" t="s">
        <v>85</v>
      </c>
      <c r="AY233" s="15" t="s">
        <v>166</v>
      </c>
      <c r="BE233" s="199">
        <f t="shared" si="24"/>
        <v>0</v>
      </c>
      <c r="BF233" s="199">
        <f t="shared" si="25"/>
        <v>0</v>
      </c>
      <c r="BG233" s="199">
        <f t="shared" si="26"/>
        <v>0</v>
      </c>
      <c r="BH233" s="199">
        <f t="shared" si="27"/>
        <v>0</v>
      </c>
      <c r="BI233" s="199">
        <f t="shared" si="28"/>
        <v>0</v>
      </c>
      <c r="BJ233" s="15" t="s">
        <v>83</v>
      </c>
      <c r="BK233" s="199">
        <f t="shared" si="29"/>
        <v>0</v>
      </c>
      <c r="BL233" s="15" t="s">
        <v>183</v>
      </c>
      <c r="BM233" s="198" t="s">
        <v>2378</v>
      </c>
    </row>
    <row r="234" spans="1:65" s="2" customFormat="1" ht="33" customHeight="1">
      <c r="A234" s="32"/>
      <c r="B234" s="33"/>
      <c r="C234" s="187" t="s">
        <v>670</v>
      </c>
      <c r="D234" s="187" t="s">
        <v>167</v>
      </c>
      <c r="E234" s="188" t="s">
        <v>2379</v>
      </c>
      <c r="F234" s="189" t="s">
        <v>2380</v>
      </c>
      <c r="G234" s="190" t="s">
        <v>170</v>
      </c>
      <c r="H234" s="191">
        <v>1</v>
      </c>
      <c r="I234" s="192"/>
      <c r="J234" s="193">
        <f t="shared" si="20"/>
        <v>0</v>
      </c>
      <c r="K234" s="189" t="s">
        <v>274</v>
      </c>
      <c r="L234" s="37"/>
      <c r="M234" s="194" t="s">
        <v>1</v>
      </c>
      <c r="N234" s="195" t="s">
        <v>41</v>
      </c>
      <c r="O234" s="69"/>
      <c r="P234" s="196">
        <f t="shared" si="21"/>
        <v>0</v>
      </c>
      <c r="Q234" s="196">
        <v>0.02037</v>
      </c>
      <c r="R234" s="196">
        <f t="shared" si="22"/>
        <v>0.02037</v>
      </c>
      <c r="S234" s="196">
        <v>0</v>
      </c>
      <c r="T234" s="197">
        <f t="shared" si="2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98" t="s">
        <v>183</v>
      </c>
      <c r="AT234" s="198" t="s">
        <v>167</v>
      </c>
      <c r="AU234" s="198" t="s">
        <v>85</v>
      </c>
      <c r="AY234" s="15" t="s">
        <v>166</v>
      </c>
      <c r="BE234" s="199">
        <f t="shared" si="24"/>
        <v>0</v>
      </c>
      <c r="BF234" s="199">
        <f t="shared" si="25"/>
        <v>0</v>
      </c>
      <c r="BG234" s="199">
        <f t="shared" si="26"/>
        <v>0</v>
      </c>
      <c r="BH234" s="199">
        <f t="shared" si="27"/>
        <v>0</v>
      </c>
      <c r="BI234" s="199">
        <f t="shared" si="28"/>
        <v>0</v>
      </c>
      <c r="BJ234" s="15" t="s">
        <v>83</v>
      </c>
      <c r="BK234" s="199">
        <f t="shared" si="29"/>
        <v>0</v>
      </c>
      <c r="BL234" s="15" t="s">
        <v>183</v>
      </c>
      <c r="BM234" s="198" t="s">
        <v>2381</v>
      </c>
    </row>
    <row r="235" spans="1:65" s="2" customFormat="1" ht="37.9" customHeight="1">
      <c r="A235" s="32"/>
      <c r="B235" s="33"/>
      <c r="C235" s="187" t="s">
        <v>675</v>
      </c>
      <c r="D235" s="187" t="s">
        <v>167</v>
      </c>
      <c r="E235" s="188" t="s">
        <v>2382</v>
      </c>
      <c r="F235" s="189" t="s">
        <v>2383</v>
      </c>
      <c r="G235" s="190" t="s">
        <v>170</v>
      </c>
      <c r="H235" s="191">
        <v>10</v>
      </c>
      <c r="I235" s="192"/>
      <c r="J235" s="193">
        <f t="shared" si="20"/>
        <v>0</v>
      </c>
      <c r="K235" s="189" t="s">
        <v>274</v>
      </c>
      <c r="L235" s="37"/>
      <c r="M235" s="194" t="s">
        <v>1</v>
      </c>
      <c r="N235" s="195" t="s">
        <v>41</v>
      </c>
      <c r="O235" s="69"/>
      <c r="P235" s="196">
        <f t="shared" si="21"/>
        <v>0</v>
      </c>
      <c r="Q235" s="196">
        <v>0.03347</v>
      </c>
      <c r="R235" s="196">
        <f t="shared" si="22"/>
        <v>0.3347</v>
      </c>
      <c r="S235" s="196">
        <v>0</v>
      </c>
      <c r="T235" s="197">
        <f t="shared" si="2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98" t="s">
        <v>183</v>
      </c>
      <c r="AT235" s="198" t="s">
        <v>167</v>
      </c>
      <c r="AU235" s="198" t="s">
        <v>85</v>
      </c>
      <c r="AY235" s="15" t="s">
        <v>166</v>
      </c>
      <c r="BE235" s="199">
        <f t="shared" si="24"/>
        <v>0</v>
      </c>
      <c r="BF235" s="199">
        <f t="shared" si="25"/>
        <v>0</v>
      </c>
      <c r="BG235" s="199">
        <f t="shared" si="26"/>
        <v>0</v>
      </c>
      <c r="BH235" s="199">
        <f t="shared" si="27"/>
        <v>0</v>
      </c>
      <c r="BI235" s="199">
        <f t="shared" si="28"/>
        <v>0</v>
      </c>
      <c r="BJ235" s="15" t="s">
        <v>83</v>
      </c>
      <c r="BK235" s="199">
        <f t="shared" si="29"/>
        <v>0</v>
      </c>
      <c r="BL235" s="15" t="s">
        <v>183</v>
      </c>
      <c r="BM235" s="198" t="s">
        <v>2384</v>
      </c>
    </row>
    <row r="236" spans="1:65" s="2" customFormat="1" ht="33" customHeight="1">
      <c r="A236" s="32"/>
      <c r="B236" s="33"/>
      <c r="C236" s="187" t="s">
        <v>680</v>
      </c>
      <c r="D236" s="187" t="s">
        <v>167</v>
      </c>
      <c r="E236" s="188" t="s">
        <v>2385</v>
      </c>
      <c r="F236" s="189" t="s">
        <v>2386</v>
      </c>
      <c r="G236" s="190" t="s">
        <v>170</v>
      </c>
      <c r="H236" s="191">
        <v>11</v>
      </c>
      <c r="I236" s="192"/>
      <c r="J236" s="193">
        <f t="shared" si="20"/>
        <v>0</v>
      </c>
      <c r="K236" s="189" t="s">
        <v>274</v>
      </c>
      <c r="L236" s="37"/>
      <c r="M236" s="194" t="s">
        <v>1</v>
      </c>
      <c r="N236" s="195" t="s">
        <v>41</v>
      </c>
      <c r="O236" s="69"/>
      <c r="P236" s="196">
        <f t="shared" si="21"/>
        <v>0</v>
      </c>
      <c r="Q236" s="196">
        <v>0.00493</v>
      </c>
      <c r="R236" s="196">
        <f t="shared" si="22"/>
        <v>0.05423</v>
      </c>
      <c r="S236" s="196">
        <v>0</v>
      </c>
      <c r="T236" s="197">
        <f t="shared" si="2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98" t="s">
        <v>183</v>
      </c>
      <c r="AT236" s="198" t="s">
        <v>167</v>
      </c>
      <c r="AU236" s="198" t="s">
        <v>85</v>
      </c>
      <c r="AY236" s="15" t="s">
        <v>166</v>
      </c>
      <c r="BE236" s="199">
        <f t="shared" si="24"/>
        <v>0</v>
      </c>
      <c r="BF236" s="199">
        <f t="shared" si="25"/>
        <v>0</v>
      </c>
      <c r="BG236" s="199">
        <f t="shared" si="26"/>
        <v>0</v>
      </c>
      <c r="BH236" s="199">
        <f t="shared" si="27"/>
        <v>0</v>
      </c>
      <c r="BI236" s="199">
        <f t="shared" si="28"/>
        <v>0</v>
      </c>
      <c r="BJ236" s="15" t="s">
        <v>83</v>
      </c>
      <c r="BK236" s="199">
        <f t="shared" si="29"/>
        <v>0</v>
      </c>
      <c r="BL236" s="15" t="s">
        <v>183</v>
      </c>
      <c r="BM236" s="198" t="s">
        <v>2387</v>
      </c>
    </row>
    <row r="237" spans="1:65" s="2" customFormat="1" ht="24.2" customHeight="1">
      <c r="A237" s="32"/>
      <c r="B237" s="33"/>
      <c r="C237" s="187" t="s">
        <v>682</v>
      </c>
      <c r="D237" s="187" t="s">
        <v>167</v>
      </c>
      <c r="E237" s="188" t="s">
        <v>2388</v>
      </c>
      <c r="F237" s="189" t="s">
        <v>2389</v>
      </c>
      <c r="G237" s="190" t="s">
        <v>170</v>
      </c>
      <c r="H237" s="191">
        <v>1</v>
      </c>
      <c r="I237" s="192"/>
      <c r="J237" s="193">
        <f t="shared" si="20"/>
        <v>0</v>
      </c>
      <c r="K237" s="189" t="s">
        <v>274</v>
      </c>
      <c r="L237" s="37"/>
      <c r="M237" s="194" t="s">
        <v>1</v>
      </c>
      <c r="N237" s="195" t="s">
        <v>41</v>
      </c>
      <c r="O237" s="69"/>
      <c r="P237" s="196">
        <f t="shared" si="21"/>
        <v>0</v>
      </c>
      <c r="Q237" s="196">
        <v>0.01475</v>
      </c>
      <c r="R237" s="196">
        <f t="shared" si="22"/>
        <v>0.01475</v>
      </c>
      <c r="S237" s="196">
        <v>0</v>
      </c>
      <c r="T237" s="197">
        <f t="shared" si="2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98" t="s">
        <v>183</v>
      </c>
      <c r="AT237" s="198" t="s">
        <v>167</v>
      </c>
      <c r="AU237" s="198" t="s">
        <v>85</v>
      </c>
      <c r="AY237" s="15" t="s">
        <v>166</v>
      </c>
      <c r="BE237" s="199">
        <f t="shared" si="24"/>
        <v>0</v>
      </c>
      <c r="BF237" s="199">
        <f t="shared" si="25"/>
        <v>0</v>
      </c>
      <c r="BG237" s="199">
        <f t="shared" si="26"/>
        <v>0</v>
      </c>
      <c r="BH237" s="199">
        <f t="shared" si="27"/>
        <v>0</v>
      </c>
      <c r="BI237" s="199">
        <f t="shared" si="28"/>
        <v>0</v>
      </c>
      <c r="BJ237" s="15" t="s">
        <v>83</v>
      </c>
      <c r="BK237" s="199">
        <f t="shared" si="29"/>
        <v>0</v>
      </c>
      <c r="BL237" s="15" t="s">
        <v>183</v>
      </c>
      <c r="BM237" s="198" t="s">
        <v>2390</v>
      </c>
    </row>
    <row r="238" spans="1:65" s="2" customFormat="1" ht="24.2" customHeight="1">
      <c r="A238" s="32"/>
      <c r="B238" s="33"/>
      <c r="C238" s="187" t="s">
        <v>687</v>
      </c>
      <c r="D238" s="187" t="s">
        <v>167</v>
      </c>
      <c r="E238" s="188" t="s">
        <v>2391</v>
      </c>
      <c r="F238" s="189" t="s">
        <v>2392</v>
      </c>
      <c r="G238" s="190" t="s">
        <v>170</v>
      </c>
      <c r="H238" s="191">
        <v>72</v>
      </c>
      <c r="I238" s="192"/>
      <c r="J238" s="193">
        <f t="shared" si="20"/>
        <v>0</v>
      </c>
      <c r="K238" s="189" t="s">
        <v>274</v>
      </c>
      <c r="L238" s="37"/>
      <c r="M238" s="194" t="s">
        <v>1</v>
      </c>
      <c r="N238" s="195" t="s">
        <v>41</v>
      </c>
      <c r="O238" s="69"/>
      <c r="P238" s="196">
        <f t="shared" si="21"/>
        <v>0</v>
      </c>
      <c r="Q238" s="196">
        <v>0.00024</v>
      </c>
      <c r="R238" s="196">
        <f t="shared" si="22"/>
        <v>0.01728</v>
      </c>
      <c r="S238" s="196">
        <v>0</v>
      </c>
      <c r="T238" s="197">
        <f t="shared" si="2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98" t="s">
        <v>183</v>
      </c>
      <c r="AT238" s="198" t="s">
        <v>167</v>
      </c>
      <c r="AU238" s="198" t="s">
        <v>85</v>
      </c>
      <c r="AY238" s="15" t="s">
        <v>166</v>
      </c>
      <c r="BE238" s="199">
        <f t="shared" si="24"/>
        <v>0</v>
      </c>
      <c r="BF238" s="199">
        <f t="shared" si="25"/>
        <v>0</v>
      </c>
      <c r="BG238" s="199">
        <f t="shared" si="26"/>
        <v>0</v>
      </c>
      <c r="BH238" s="199">
        <f t="shared" si="27"/>
        <v>0</v>
      </c>
      <c r="BI238" s="199">
        <f t="shared" si="28"/>
        <v>0</v>
      </c>
      <c r="BJ238" s="15" t="s">
        <v>83</v>
      </c>
      <c r="BK238" s="199">
        <f t="shared" si="29"/>
        <v>0</v>
      </c>
      <c r="BL238" s="15" t="s">
        <v>183</v>
      </c>
      <c r="BM238" s="198" t="s">
        <v>2393</v>
      </c>
    </row>
    <row r="239" spans="1:65" s="2" customFormat="1" ht="16.5" customHeight="1">
      <c r="A239" s="32"/>
      <c r="B239" s="33"/>
      <c r="C239" s="187" t="s">
        <v>691</v>
      </c>
      <c r="D239" s="187" t="s">
        <v>167</v>
      </c>
      <c r="E239" s="188" t="s">
        <v>2394</v>
      </c>
      <c r="F239" s="189" t="s">
        <v>2395</v>
      </c>
      <c r="G239" s="190" t="s">
        <v>176</v>
      </c>
      <c r="H239" s="191">
        <v>15</v>
      </c>
      <c r="I239" s="192"/>
      <c r="J239" s="193">
        <f t="shared" si="20"/>
        <v>0</v>
      </c>
      <c r="K239" s="189" t="s">
        <v>274</v>
      </c>
      <c r="L239" s="37"/>
      <c r="M239" s="194" t="s">
        <v>1</v>
      </c>
      <c r="N239" s="195" t="s">
        <v>41</v>
      </c>
      <c r="O239" s="69"/>
      <c r="P239" s="196">
        <f t="shared" si="21"/>
        <v>0</v>
      </c>
      <c r="Q239" s="196">
        <v>0.00109</v>
      </c>
      <c r="R239" s="196">
        <f t="shared" si="22"/>
        <v>0.01635</v>
      </c>
      <c r="S239" s="196">
        <v>0</v>
      </c>
      <c r="T239" s="197">
        <f t="shared" si="2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98" t="s">
        <v>183</v>
      </c>
      <c r="AT239" s="198" t="s">
        <v>167</v>
      </c>
      <c r="AU239" s="198" t="s">
        <v>85</v>
      </c>
      <c r="AY239" s="15" t="s">
        <v>166</v>
      </c>
      <c r="BE239" s="199">
        <f t="shared" si="24"/>
        <v>0</v>
      </c>
      <c r="BF239" s="199">
        <f t="shared" si="25"/>
        <v>0</v>
      </c>
      <c r="BG239" s="199">
        <f t="shared" si="26"/>
        <v>0</v>
      </c>
      <c r="BH239" s="199">
        <f t="shared" si="27"/>
        <v>0</v>
      </c>
      <c r="BI239" s="199">
        <f t="shared" si="28"/>
        <v>0</v>
      </c>
      <c r="BJ239" s="15" t="s">
        <v>83</v>
      </c>
      <c r="BK239" s="199">
        <f t="shared" si="29"/>
        <v>0</v>
      </c>
      <c r="BL239" s="15" t="s">
        <v>183</v>
      </c>
      <c r="BM239" s="198" t="s">
        <v>2396</v>
      </c>
    </row>
    <row r="240" spans="1:65" s="2" customFormat="1" ht="24.2" customHeight="1">
      <c r="A240" s="32"/>
      <c r="B240" s="33"/>
      <c r="C240" s="187" t="s">
        <v>694</v>
      </c>
      <c r="D240" s="187" t="s">
        <v>167</v>
      </c>
      <c r="E240" s="188" t="s">
        <v>2397</v>
      </c>
      <c r="F240" s="189" t="s">
        <v>2398</v>
      </c>
      <c r="G240" s="190" t="s">
        <v>170</v>
      </c>
      <c r="H240" s="191">
        <v>1</v>
      </c>
      <c r="I240" s="192"/>
      <c r="J240" s="193">
        <f t="shared" si="20"/>
        <v>0</v>
      </c>
      <c r="K240" s="189" t="s">
        <v>274</v>
      </c>
      <c r="L240" s="37"/>
      <c r="M240" s="194" t="s">
        <v>1</v>
      </c>
      <c r="N240" s="195" t="s">
        <v>41</v>
      </c>
      <c r="O240" s="69"/>
      <c r="P240" s="196">
        <f t="shared" si="21"/>
        <v>0</v>
      </c>
      <c r="Q240" s="196">
        <v>0.00172</v>
      </c>
      <c r="R240" s="196">
        <f t="shared" si="22"/>
        <v>0.00172</v>
      </c>
      <c r="S240" s="196">
        <v>0</v>
      </c>
      <c r="T240" s="197">
        <f t="shared" si="2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98" t="s">
        <v>183</v>
      </c>
      <c r="AT240" s="198" t="s">
        <v>167</v>
      </c>
      <c r="AU240" s="198" t="s">
        <v>85</v>
      </c>
      <c r="AY240" s="15" t="s">
        <v>166</v>
      </c>
      <c r="BE240" s="199">
        <f t="shared" si="24"/>
        <v>0</v>
      </c>
      <c r="BF240" s="199">
        <f t="shared" si="25"/>
        <v>0</v>
      </c>
      <c r="BG240" s="199">
        <f t="shared" si="26"/>
        <v>0</v>
      </c>
      <c r="BH240" s="199">
        <f t="shared" si="27"/>
        <v>0</v>
      </c>
      <c r="BI240" s="199">
        <f t="shared" si="28"/>
        <v>0</v>
      </c>
      <c r="BJ240" s="15" t="s">
        <v>83</v>
      </c>
      <c r="BK240" s="199">
        <f t="shared" si="29"/>
        <v>0</v>
      </c>
      <c r="BL240" s="15" t="s">
        <v>183</v>
      </c>
      <c r="BM240" s="198" t="s">
        <v>2399</v>
      </c>
    </row>
    <row r="241" spans="1:65" s="2" customFormat="1" ht="24.2" customHeight="1">
      <c r="A241" s="32"/>
      <c r="B241" s="33"/>
      <c r="C241" s="187" t="s">
        <v>701</v>
      </c>
      <c r="D241" s="187" t="s">
        <v>167</v>
      </c>
      <c r="E241" s="188" t="s">
        <v>2400</v>
      </c>
      <c r="F241" s="189" t="s">
        <v>2401</v>
      </c>
      <c r="G241" s="190" t="s">
        <v>170</v>
      </c>
      <c r="H241" s="191">
        <v>11</v>
      </c>
      <c r="I241" s="192"/>
      <c r="J241" s="193">
        <f t="shared" si="20"/>
        <v>0</v>
      </c>
      <c r="K241" s="189" t="s">
        <v>274</v>
      </c>
      <c r="L241" s="37"/>
      <c r="M241" s="194" t="s">
        <v>1</v>
      </c>
      <c r="N241" s="195" t="s">
        <v>41</v>
      </c>
      <c r="O241" s="69"/>
      <c r="P241" s="196">
        <f t="shared" si="21"/>
        <v>0</v>
      </c>
      <c r="Q241" s="196">
        <v>0.0018</v>
      </c>
      <c r="R241" s="196">
        <f t="shared" si="22"/>
        <v>0.019799999999999998</v>
      </c>
      <c r="S241" s="196">
        <v>0</v>
      </c>
      <c r="T241" s="197">
        <f t="shared" si="2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98" t="s">
        <v>183</v>
      </c>
      <c r="AT241" s="198" t="s">
        <v>167</v>
      </c>
      <c r="AU241" s="198" t="s">
        <v>85</v>
      </c>
      <c r="AY241" s="15" t="s">
        <v>166</v>
      </c>
      <c r="BE241" s="199">
        <f t="shared" si="24"/>
        <v>0</v>
      </c>
      <c r="BF241" s="199">
        <f t="shared" si="25"/>
        <v>0</v>
      </c>
      <c r="BG241" s="199">
        <f t="shared" si="26"/>
        <v>0</v>
      </c>
      <c r="BH241" s="199">
        <f t="shared" si="27"/>
        <v>0</v>
      </c>
      <c r="BI241" s="199">
        <f t="shared" si="28"/>
        <v>0</v>
      </c>
      <c r="BJ241" s="15" t="s">
        <v>83</v>
      </c>
      <c r="BK241" s="199">
        <f t="shared" si="29"/>
        <v>0</v>
      </c>
      <c r="BL241" s="15" t="s">
        <v>183</v>
      </c>
      <c r="BM241" s="198" t="s">
        <v>2402</v>
      </c>
    </row>
    <row r="242" spans="1:65" s="2" customFormat="1" ht="21.75" customHeight="1">
      <c r="A242" s="32"/>
      <c r="B242" s="33"/>
      <c r="C242" s="187" t="s">
        <v>705</v>
      </c>
      <c r="D242" s="187" t="s">
        <v>167</v>
      </c>
      <c r="E242" s="188" t="s">
        <v>2403</v>
      </c>
      <c r="F242" s="189" t="s">
        <v>2404</v>
      </c>
      <c r="G242" s="190" t="s">
        <v>170</v>
      </c>
      <c r="H242" s="191">
        <v>17</v>
      </c>
      <c r="I242" s="192"/>
      <c r="J242" s="193">
        <f t="shared" si="20"/>
        <v>0</v>
      </c>
      <c r="K242" s="189" t="s">
        <v>274</v>
      </c>
      <c r="L242" s="37"/>
      <c r="M242" s="194" t="s">
        <v>1</v>
      </c>
      <c r="N242" s="195" t="s">
        <v>41</v>
      </c>
      <c r="O242" s="69"/>
      <c r="P242" s="196">
        <f t="shared" si="21"/>
        <v>0</v>
      </c>
      <c r="Q242" s="196">
        <v>0.0018</v>
      </c>
      <c r="R242" s="196">
        <f t="shared" si="22"/>
        <v>0.0306</v>
      </c>
      <c r="S242" s="196">
        <v>0</v>
      </c>
      <c r="T242" s="197">
        <f t="shared" si="2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98" t="s">
        <v>183</v>
      </c>
      <c r="AT242" s="198" t="s">
        <v>167</v>
      </c>
      <c r="AU242" s="198" t="s">
        <v>85</v>
      </c>
      <c r="AY242" s="15" t="s">
        <v>166</v>
      </c>
      <c r="BE242" s="199">
        <f t="shared" si="24"/>
        <v>0</v>
      </c>
      <c r="BF242" s="199">
        <f t="shared" si="25"/>
        <v>0</v>
      </c>
      <c r="BG242" s="199">
        <f t="shared" si="26"/>
        <v>0</v>
      </c>
      <c r="BH242" s="199">
        <f t="shared" si="27"/>
        <v>0</v>
      </c>
      <c r="BI242" s="199">
        <f t="shared" si="28"/>
        <v>0</v>
      </c>
      <c r="BJ242" s="15" t="s">
        <v>83</v>
      </c>
      <c r="BK242" s="199">
        <f t="shared" si="29"/>
        <v>0</v>
      </c>
      <c r="BL242" s="15" t="s">
        <v>183</v>
      </c>
      <c r="BM242" s="198" t="s">
        <v>2405</v>
      </c>
    </row>
    <row r="243" spans="1:65" s="2" customFormat="1" ht="16.5" customHeight="1">
      <c r="A243" s="32"/>
      <c r="B243" s="33"/>
      <c r="C243" s="187" t="s">
        <v>710</v>
      </c>
      <c r="D243" s="187" t="s">
        <v>167</v>
      </c>
      <c r="E243" s="188" t="s">
        <v>2406</v>
      </c>
      <c r="F243" s="189" t="s">
        <v>2407</v>
      </c>
      <c r="G243" s="190" t="s">
        <v>170</v>
      </c>
      <c r="H243" s="191">
        <v>12</v>
      </c>
      <c r="I243" s="192"/>
      <c r="J243" s="193">
        <f t="shared" si="20"/>
        <v>0</v>
      </c>
      <c r="K243" s="189" t="s">
        <v>274</v>
      </c>
      <c r="L243" s="37"/>
      <c r="M243" s="194" t="s">
        <v>1</v>
      </c>
      <c r="N243" s="195" t="s">
        <v>41</v>
      </c>
      <c r="O243" s="69"/>
      <c r="P243" s="196">
        <f t="shared" si="21"/>
        <v>0</v>
      </c>
      <c r="Q243" s="196">
        <v>0.00184</v>
      </c>
      <c r="R243" s="196">
        <f t="shared" si="22"/>
        <v>0.022080000000000002</v>
      </c>
      <c r="S243" s="196">
        <v>0</v>
      </c>
      <c r="T243" s="197">
        <f t="shared" si="2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98" t="s">
        <v>183</v>
      </c>
      <c r="AT243" s="198" t="s">
        <v>167</v>
      </c>
      <c r="AU243" s="198" t="s">
        <v>85</v>
      </c>
      <c r="AY243" s="15" t="s">
        <v>166</v>
      </c>
      <c r="BE243" s="199">
        <f t="shared" si="24"/>
        <v>0</v>
      </c>
      <c r="BF243" s="199">
        <f t="shared" si="25"/>
        <v>0</v>
      </c>
      <c r="BG243" s="199">
        <f t="shared" si="26"/>
        <v>0</v>
      </c>
      <c r="BH243" s="199">
        <f t="shared" si="27"/>
        <v>0</v>
      </c>
      <c r="BI243" s="199">
        <f t="shared" si="28"/>
        <v>0</v>
      </c>
      <c r="BJ243" s="15" t="s">
        <v>83</v>
      </c>
      <c r="BK243" s="199">
        <f t="shared" si="29"/>
        <v>0</v>
      </c>
      <c r="BL243" s="15" t="s">
        <v>183</v>
      </c>
      <c r="BM243" s="198" t="s">
        <v>2408</v>
      </c>
    </row>
    <row r="244" spans="1:65" s="2" customFormat="1" ht="24.2" customHeight="1">
      <c r="A244" s="32"/>
      <c r="B244" s="33"/>
      <c r="C244" s="187" t="s">
        <v>714</v>
      </c>
      <c r="D244" s="187" t="s">
        <v>167</v>
      </c>
      <c r="E244" s="188" t="s">
        <v>2409</v>
      </c>
      <c r="F244" s="189" t="s">
        <v>2410</v>
      </c>
      <c r="G244" s="190" t="s">
        <v>697</v>
      </c>
      <c r="H244" s="229"/>
      <c r="I244" s="192"/>
      <c r="J244" s="193">
        <f t="shared" si="20"/>
        <v>0</v>
      </c>
      <c r="K244" s="189" t="s">
        <v>274</v>
      </c>
      <c r="L244" s="37"/>
      <c r="M244" s="194" t="s">
        <v>1</v>
      </c>
      <c r="N244" s="195" t="s">
        <v>41</v>
      </c>
      <c r="O244" s="69"/>
      <c r="P244" s="196">
        <f t="shared" si="21"/>
        <v>0</v>
      </c>
      <c r="Q244" s="196">
        <v>0</v>
      </c>
      <c r="R244" s="196">
        <f t="shared" si="22"/>
        <v>0</v>
      </c>
      <c r="S244" s="196">
        <v>0</v>
      </c>
      <c r="T244" s="197">
        <f t="shared" si="2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98" t="s">
        <v>183</v>
      </c>
      <c r="AT244" s="198" t="s">
        <v>167</v>
      </c>
      <c r="AU244" s="198" t="s">
        <v>85</v>
      </c>
      <c r="AY244" s="15" t="s">
        <v>166</v>
      </c>
      <c r="BE244" s="199">
        <f t="shared" si="24"/>
        <v>0</v>
      </c>
      <c r="BF244" s="199">
        <f t="shared" si="25"/>
        <v>0</v>
      </c>
      <c r="BG244" s="199">
        <f t="shared" si="26"/>
        <v>0</v>
      </c>
      <c r="BH244" s="199">
        <f t="shared" si="27"/>
        <v>0</v>
      </c>
      <c r="BI244" s="199">
        <f t="shared" si="28"/>
        <v>0</v>
      </c>
      <c r="BJ244" s="15" t="s">
        <v>83</v>
      </c>
      <c r="BK244" s="199">
        <f t="shared" si="29"/>
        <v>0</v>
      </c>
      <c r="BL244" s="15" t="s">
        <v>183</v>
      </c>
      <c r="BM244" s="198" t="s">
        <v>2411</v>
      </c>
    </row>
    <row r="245" spans="2:63" s="12" customFormat="1" ht="22.9" customHeight="1">
      <c r="B245" s="173"/>
      <c r="C245" s="174"/>
      <c r="D245" s="175" t="s">
        <v>75</v>
      </c>
      <c r="E245" s="212" t="s">
        <v>2412</v>
      </c>
      <c r="F245" s="212" t="s">
        <v>2413</v>
      </c>
      <c r="G245" s="174"/>
      <c r="H245" s="174"/>
      <c r="I245" s="177"/>
      <c r="J245" s="213">
        <f>BK245</f>
        <v>0</v>
      </c>
      <c r="K245" s="174"/>
      <c r="L245" s="179"/>
      <c r="M245" s="180"/>
      <c r="N245" s="181"/>
      <c r="O245" s="181"/>
      <c r="P245" s="182">
        <f>SUM(P246:P247)</f>
        <v>0</v>
      </c>
      <c r="Q245" s="181"/>
      <c r="R245" s="182">
        <f>SUM(R246:R247)</f>
        <v>0.138</v>
      </c>
      <c r="S245" s="181"/>
      <c r="T245" s="183">
        <f>SUM(T246:T247)</f>
        <v>0</v>
      </c>
      <c r="AR245" s="184" t="s">
        <v>85</v>
      </c>
      <c r="AT245" s="185" t="s">
        <v>75</v>
      </c>
      <c r="AU245" s="185" t="s">
        <v>83</v>
      </c>
      <c r="AY245" s="184" t="s">
        <v>166</v>
      </c>
      <c r="BK245" s="186">
        <f>SUM(BK246:BK247)</f>
        <v>0</v>
      </c>
    </row>
    <row r="246" spans="1:65" s="2" customFormat="1" ht="33" customHeight="1">
      <c r="A246" s="32"/>
      <c r="B246" s="33"/>
      <c r="C246" s="187" t="s">
        <v>719</v>
      </c>
      <c r="D246" s="187" t="s">
        <v>167</v>
      </c>
      <c r="E246" s="188" t="s">
        <v>2414</v>
      </c>
      <c r="F246" s="189" t="s">
        <v>2415</v>
      </c>
      <c r="G246" s="190" t="s">
        <v>170</v>
      </c>
      <c r="H246" s="191">
        <v>15</v>
      </c>
      <c r="I246" s="192"/>
      <c r="J246" s="193">
        <f>ROUND(I246*H246,2)</f>
        <v>0</v>
      </c>
      <c r="K246" s="189" t="s">
        <v>274</v>
      </c>
      <c r="L246" s="37"/>
      <c r="M246" s="194" t="s">
        <v>1</v>
      </c>
      <c r="N246" s="195" t="s">
        <v>41</v>
      </c>
      <c r="O246" s="69"/>
      <c r="P246" s="196">
        <f>O246*H246</f>
        <v>0</v>
      </c>
      <c r="Q246" s="196">
        <v>0.0092</v>
      </c>
      <c r="R246" s="196">
        <f>Q246*H246</f>
        <v>0.138</v>
      </c>
      <c r="S246" s="196">
        <v>0</v>
      </c>
      <c r="T246" s="197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98" t="s">
        <v>183</v>
      </c>
      <c r="AT246" s="198" t="s">
        <v>167</v>
      </c>
      <c r="AU246" s="198" t="s">
        <v>85</v>
      </c>
      <c r="AY246" s="15" t="s">
        <v>166</v>
      </c>
      <c r="BE246" s="199">
        <f>IF(N246="základní",J246,0)</f>
        <v>0</v>
      </c>
      <c r="BF246" s="199">
        <f>IF(N246="snížená",J246,0)</f>
        <v>0</v>
      </c>
      <c r="BG246" s="199">
        <f>IF(N246="zákl. přenesená",J246,0)</f>
        <v>0</v>
      </c>
      <c r="BH246" s="199">
        <f>IF(N246="sníž. přenesená",J246,0)</f>
        <v>0</v>
      </c>
      <c r="BI246" s="199">
        <f>IF(N246="nulová",J246,0)</f>
        <v>0</v>
      </c>
      <c r="BJ246" s="15" t="s">
        <v>83</v>
      </c>
      <c r="BK246" s="199">
        <f>ROUND(I246*H246,2)</f>
        <v>0</v>
      </c>
      <c r="BL246" s="15" t="s">
        <v>183</v>
      </c>
      <c r="BM246" s="198" t="s">
        <v>2416</v>
      </c>
    </row>
    <row r="247" spans="1:65" s="2" customFormat="1" ht="24.2" customHeight="1">
      <c r="A247" s="32"/>
      <c r="B247" s="33"/>
      <c r="C247" s="187" t="s">
        <v>723</v>
      </c>
      <c r="D247" s="187" t="s">
        <v>167</v>
      </c>
      <c r="E247" s="188" t="s">
        <v>2417</v>
      </c>
      <c r="F247" s="189" t="s">
        <v>2418</v>
      </c>
      <c r="G247" s="190" t="s">
        <v>697</v>
      </c>
      <c r="H247" s="229"/>
      <c r="I247" s="192"/>
      <c r="J247" s="193">
        <f>ROUND(I247*H247,2)</f>
        <v>0</v>
      </c>
      <c r="K247" s="189" t="s">
        <v>274</v>
      </c>
      <c r="L247" s="37"/>
      <c r="M247" s="214" t="s">
        <v>1</v>
      </c>
      <c r="N247" s="215" t="s">
        <v>41</v>
      </c>
      <c r="O247" s="216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98" t="s">
        <v>183</v>
      </c>
      <c r="AT247" s="198" t="s">
        <v>167</v>
      </c>
      <c r="AU247" s="198" t="s">
        <v>85</v>
      </c>
      <c r="AY247" s="15" t="s">
        <v>166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5" t="s">
        <v>83</v>
      </c>
      <c r="BK247" s="199">
        <f>ROUND(I247*H247,2)</f>
        <v>0</v>
      </c>
      <c r="BL247" s="15" t="s">
        <v>183</v>
      </c>
      <c r="BM247" s="198" t="s">
        <v>2419</v>
      </c>
    </row>
    <row r="248" spans="1:31" s="2" customFormat="1" ht="6.95" customHeight="1">
      <c r="A248" s="32"/>
      <c r="B248" s="52"/>
      <c r="C248" s="53"/>
      <c r="D248" s="53"/>
      <c r="E248" s="53"/>
      <c r="F248" s="53"/>
      <c r="G248" s="53"/>
      <c r="H248" s="53"/>
      <c r="I248" s="53"/>
      <c r="J248" s="53"/>
      <c r="K248" s="53"/>
      <c r="L248" s="37"/>
      <c r="M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</row>
  </sheetData>
  <sheetProtection algorithmName="SHA-512" hashValue="2ey/gLFDhLDJUjbEE0y43YOJxR+VJpkVKDefraZrTMCsiLpyOrNcv5Y5YkEANGDqsbQ/WjWWUs/cB8YZBB2/gQ==" saltValue="NZC8Rkhs2QqOSXaMiWQUSIPWvmyiW3PJEFFFcf+/4K2/1YdOWNk08yChgxzJ0yP6VXyhakdqe2jb83Eagdg8aA==" spinCount="100000" sheet="1" objects="1" scenarios="1" formatColumns="0" formatRows="0" autoFilter="0"/>
  <autoFilter ref="C132:K247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Radka Muhrová</cp:lastModifiedBy>
  <dcterms:created xsi:type="dcterms:W3CDTF">2022-01-27T10:19:58Z</dcterms:created>
  <dcterms:modified xsi:type="dcterms:W3CDTF">2022-01-31T12:45:32Z</dcterms:modified>
  <cp:category/>
  <cp:version/>
  <cp:contentType/>
  <cp:contentStatus/>
</cp:coreProperties>
</file>