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Dopravní část obec" sheetId="2" r:id="rId2"/>
    <sheet name="SO 102 - Dopravní část KSÚS" sheetId="3" r:id="rId3"/>
    <sheet name="SO 431 - Veřejné osvětlení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Dopravní část obec'!$C$121:$K$224</definedName>
    <definedName name="_xlnm.Print_Area" localSheetId="1">'SO 101 - Dopravní část obec'!$C$4:$J$39,'SO 101 - Dopravní část obec'!$C$50:$J$76,'SO 101 - Dopravní část obec'!$C$82:$J$103,'SO 101 - Dopravní část obec'!$C$109:$J$224</definedName>
    <definedName name="_xlnm._FilterDatabase" localSheetId="2" hidden="1">'SO 102 - Dopravní část KSÚS'!$C$120:$K$141</definedName>
    <definedName name="_xlnm.Print_Area" localSheetId="2">'SO 102 - Dopravní část KSÚS'!$C$4:$J$39,'SO 102 - Dopravní část KSÚS'!$C$50:$J$76,'SO 102 - Dopravní část KSÚS'!$C$82:$J$102,'SO 102 - Dopravní část KSÚS'!$C$108:$J$141</definedName>
    <definedName name="_xlnm._FilterDatabase" localSheetId="3" hidden="1">'SO 431 - Veřejné osvětlení'!$C$122:$K$191</definedName>
    <definedName name="_xlnm.Print_Area" localSheetId="3">'SO 431 - Veřejné osvětlení'!$C$4:$J$39,'SO 431 - Veřejné osvětlení'!$C$50:$J$76,'SO 431 - Veřejné osvětlení'!$C$82:$J$104,'SO 431 - Veřejné osvětlení'!$C$110:$J$191</definedName>
    <definedName name="_xlnm._FilterDatabase" localSheetId="4" hidden="1">'VRN - Vedlejší rozpočtové...'!$C$119:$K$134</definedName>
    <definedName name="_xlnm.Print_Area" localSheetId="4">'VRN - Vedlejší rozpočtové...'!$C$4:$J$39,'VRN - Vedlejší rozpočtové...'!$C$50:$J$76,'VRN - Vedlejší rozpočtové...'!$C$82:$J$101,'VRN - Vedlejší rozpočtové...'!$C$107:$J$134</definedName>
    <definedName name="_xlnm.Print_Titles" localSheetId="0">'Rekapitulace stavby'!$92:$92</definedName>
    <definedName name="_xlnm.Print_Titles" localSheetId="1">'SO 101 - Dopravní část obec'!$121:$121</definedName>
    <definedName name="_xlnm.Print_Titles" localSheetId="2">'SO 102 - Dopravní část KSÚS'!$120:$120</definedName>
    <definedName name="_xlnm.Print_Titles" localSheetId="3">'SO 431 - Veřejné osvětlení'!$122:$122</definedName>
    <definedName name="_xlnm.Print_Titles" localSheetId="4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<sst xmlns="http://schemas.openxmlformats.org/spreadsheetml/2006/main" count="3092" uniqueCount="673">
  <si>
    <t>Export Komplet</t>
  </si>
  <si>
    <t/>
  </si>
  <si>
    <t>2.0</t>
  </si>
  <si>
    <t>ZAMOK</t>
  </si>
  <si>
    <t>False</t>
  </si>
  <si>
    <t>{4455d2cf-6fd8-44ab-8f7e-d6a840d66f07}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</si>
  <si>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</si>
  <si>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</si>
  <si>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</si>
  <si>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</si>
  <si>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</si>
  <si>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</si>
  <si>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</si>
  <si>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</si>
  <si>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</si>
  <si>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</si>
  <si>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</si>
  <si>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Vintířov, úprava křižovatky u č.p.100</t>
  </si>
  <si>
    <t>KSO:</t>
  </si>
  <si>
    <t>CC-CZ:</t>
  </si>
  <si>
    <t>Místo:</t>
  </si>
  <si>
    <t xml:space="preserve"> </t>
  </si>
  <si>
    <t>Datum:</t>
  </si>
  <si>
    <t>19. 10. 2021</t>
  </si>
  <si>
    <t>Zadavatel:</t>
  </si>
  <si>
    <t>IČ:</t>
  </si>
  <si>
    <t>Obec Vintířov</t>
  </si>
  <si>
    <t>DIČ:</t>
  </si>
  <si>
    <t>Uchazeč:</t>
  </si>
  <si>
    <t>Vyplň údaj</t>
  </si>
  <si>
    <t>Projektant:</t>
  </si>
  <si>
    <t>Inplan CZ s.r.o.</t>
  </si>
  <si>
    <t>True</t>
  </si>
  <si>
    <t>Zpracovatel:</t>
  </si>
  <si>
    <t>Šimková Dita, K.Vary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</si>
  <si>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</si>
  <si>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</si>
  <si>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</si>
  <si>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</si>
  <si>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</si>
  <si>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</si>
  <si>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</si>
  <si>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</si>
  <si>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</si>
  <si>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</si>
  <si>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</si>
  <si>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</si>
  <si>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</si>
  <si>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</si>
  <si>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</si>
  <si>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</si>
  <si>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</si>
  <si>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</si>
  <si>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</si>
  <si>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</si>
  <si>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</si>
  <si>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</si>
  <si>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</si>
  <si>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</si>
  <si>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</si>
  <si>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</si>
  <si>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</si>
  <si>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</si>
  <si>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</si>
  <si>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</si>
  <si>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</si>
  <si>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</si>
  <si>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</si>
  <si>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</si>
  <si>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</si>
  <si>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</si>
  <si>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</si>
  <si>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</si>
  <si>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</si>
  <si>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</si>
  <si>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</si>
  <si>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</si>
  <si>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</si>
  <si>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</si>
  <si>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</si>
  <si>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</si>
  <si>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</si>
  <si>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Dopravní část obec</t>
  </si>
  <si>
    <t>STA</t>
  </si>
  <si>
    <t>1</t>
  </si>
  <si>
    <t>{a63b6565-8a19-4526-a048-49b888788986}</t>
  </si>
  <si>
    <t>2</t>
  </si>
  <si>
    <t>SO 102</t>
  </si>
  <si>
    <t>Dopravní část KSÚS</t>
  </si>
  <si>
    <t>{bd13dbb7-515a-4d84-a2a1-c46f78f0f368}</t>
  </si>
  <si>
    <t>SO 431</t>
  </si>
  <si>
    <t>Veřejné osvětlení</t>
  </si>
  <si>
    <t>{86914e25-56ce-4d19-9db9-0b149e7822a6}</t>
  </si>
  <si>
    <t>VRN</t>
  </si>
  <si>
    <t>Vedlejší rozpočtové náklady</t>
  </si>
  <si>
    <t>{99c27414-fb93-4515-afb7-8497a7d43ff2}</t>
  </si>
  <si>
    <t>KRYCÍ LIST SOUPISU PRACÍ</t>
  </si>
  <si>
    <t>Objekt:</t>
  </si>
  <si>
    <t>SO 101 - Dopravní část obec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</si>
  <si>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</si>
  <si>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</si>
  <si>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</si>
  <si>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</si>
  <si>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</si>
  <si>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</si>
  <si>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</si>
  <si>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</si>
  <si>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</si>
  <si>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</si>
  <si>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</si>
  <si>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</si>
  <si>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</si>
  <si>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</si>
  <si>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</si>
  <si>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</si>
  <si>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</si>
  <si>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</si>
  <si>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</si>
  <si>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</si>
  <si>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</si>
  <si>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</si>
  <si>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</si>
  <si>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</si>
  <si>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</si>
  <si>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</si>
  <si>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</si>
  <si>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</si>
  <si>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</si>
  <si>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113106191</t>
  </si>
  <si>
    <t>Rozebrání vozovek ze silničních dílců se spárami zalitými živicí strojně pl do 50 m2</t>
  </si>
  <si>
    <t>m2</t>
  </si>
  <si>
    <t>4</t>
  </si>
  <si>
    <t>192300781</t>
  </si>
  <si>
    <t>VV</t>
  </si>
  <si>
    <t>24,6 "chodník</t>
  </si>
  <si>
    <t>113107222</t>
  </si>
  <si>
    <t>Odstranění podkladu z kameniva drceného tl přes 100 do 200 mm strojně pl přes 200 m2</t>
  </si>
  <si>
    <t>1782165637</t>
  </si>
  <si>
    <t>3</t>
  </si>
  <si>
    <t>113107242</t>
  </si>
  <si>
    <t>Odstranění podkladu živičného tl přes 50 do 100 mm strojně pl přes 200 m2</t>
  </si>
  <si>
    <t>1897795485</t>
  </si>
  <si>
    <t>504,3 "vozovka</t>
  </si>
  <si>
    <t>113107323</t>
  </si>
  <si>
    <t>Odstranění podkladu z kameniva drceného tl přes 200 do 300 mm strojně pl do 50 m2</t>
  </si>
  <si>
    <t>1876445022</t>
  </si>
  <si>
    <t>8,5 "štěrkový chodník</t>
  </si>
  <si>
    <t>5</t>
  </si>
  <si>
    <t>121151113</t>
  </si>
  <si>
    <t>Sejmutí ornice plochy do 500 m2 tl vrstvy do 200 mm strojně</t>
  </si>
  <si>
    <t>1946249405</t>
  </si>
  <si>
    <t>6</t>
  </si>
  <si>
    <t>131251100</t>
  </si>
  <si>
    <t>Hloubení jam nezapažených v hornině třídy těžitelnosti I skupiny 3 objem do 20 m3 strojně</t>
  </si>
  <si>
    <t>m3</t>
  </si>
  <si>
    <t>-2108576435</t>
  </si>
  <si>
    <t>2 "vsakovací jáma</t>
  </si>
  <si>
    <t>7</t>
  </si>
  <si>
    <t>132251102</t>
  </si>
  <si>
    <t>Hloubení rýh nezapažených š do 800 mm v hornině třídy těžitelnosti I skupiny 3 objem do 50 m3 strojně</t>
  </si>
  <si>
    <t>-1308407683</t>
  </si>
  <si>
    <t>24 "pro příkopy</t>
  </si>
  <si>
    <t>8</t>
  </si>
  <si>
    <t>162351103</t>
  </si>
  <si>
    <t>Vodorovné přemístění přes 50 do 500 m výkopku/sypaniny z horniny třídy těžitelnosti I skupiny 1 až 3</t>
  </si>
  <si>
    <t>-1106575600</t>
  </si>
  <si>
    <t>2+24 "pro násypy</t>
  </si>
  <si>
    <t>46,66  "ornice ke zpětnému položení</t>
  </si>
  <si>
    <t>Součet</t>
  </si>
  <si>
    <t>9</t>
  </si>
  <si>
    <t>167151101</t>
  </si>
  <si>
    <t>Nakládání výkopku z hornin třídy těžitelnosti I skupiny 1 až 3 do 100 m3</t>
  </si>
  <si>
    <t>-687755518</t>
  </si>
  <si>
    <t>466,6*0,1 "ornice ke zpětnému položení</t>
  </si>
  <si>
    <t>10</t>
  </si>
  <si>
    <t>171152101</t>
  </si>
  <si>
    <t>Uložení sypaniny z hornin soudržných do násypů zhutněných silnic a dálnic</t>
  </si>
  <si>
    <t>158444017</t>
  </si>
  <si>
    <t>221*0,2 "v místech bourání vozovky</t>
  </si>
  <si>
    <t>11</t>
  </si>
  <si>
    <t>M</t>
  </si>
  <si>
    <t>10364100</t>
  </si>
  <si>
    <t>zemina pro terénní úpravy - tříděná</t>
  </si>
  <si>
    <t>t</t>
  </si>
  <si>
    <t>2021349857</t>
  </si>
  <si>
    <t>(44,2-26)*1,8</t>
  </si>
  <si>
    <t>12</t>
  </si>
  <si>
    <t>181152301</t>
  </si>
  <si>
    <t>Úprava pláně pro silnice a dálnice v zářezech bez zhutnění</t>
  </si>
  <si>
    <t>871448716</t>
  </si>
  <si>
    <t>683 "ohumusování</t>
  </si>
  <si>
    <t>13</t>
  </si>
  <si>
    <t>181152302</t>
  </si>
  <si>
    <t>Úprava pláně pro silnice a dálnice v zářezech se zhutněním</t>
  </si>
  <si>
    <t>1728464163</t>
  </si>
  <si>
    <t>141,4+13+3,6+58+15,7 "skladba B</t>
  </si>
  <si>
    <t>14</t>
  </si>
  <si>
    <t>181351113</t>
  </si>
  <si>
    <t>Rozprostření ornice tl vrstvy do 200 mm pl přes 500 m2 v rovině nebo ve svahu do 1:5 strojně</t>
  </si>
  <si>
    <t>1536000981</t>
  </si>
  <si>
    <t>683</t>
  </si>
  <si>
    <t>10364101</t>
  </si>
  <si>
    <t>zemina pro terénní úpravy -  ornice</t>
  </si>
  <si>
    <t>-756089944</t>
  </si>
  <si>
    <t>683*0,1*1,8</t>
  </si>
  <si>
    <t>-46,66*1,8 "stáv.ornice</t>
  </si>
  <si>
    <t>16</t>
  </si>
  <si>
    <t>181411121</t>
  </si>
  <si>
    <t>Založení lučního trávníku výsevem pl do 1000 m2 v rovině a ve svahu do 1:5</t>
  </si>
  <si>
    <t>-1422584875</t>
  </si>
  <si>
    <t>17</t>
  </si>
  <si>
    <t>00572470</t>
  </si>
  <si>
    <t>osivo směs travní univerzál</t>
  </si>
  <si>
    <t>kg</t>
  </si>
  <si>
    <t>773477352</t>
  </si>
  <si>
    <t>683*0,02 'Přepočtené koeficientem množství</t>
  </si>
  <si>
    <t>Komunikace pozemní</t>
  </si>
  <si>
    <t>18</t>
  </si>
  <si>
    <t>564851111</t>
  </si>
  <si>
    <t>Podklad ze štěrkodrtě ŠD tl 150 mm</t>
  </si>
  <si>
    <t>2138011424</t>
  </si>
  <si>
    <t>19</t>
  </si>
  <si>
    <t>565165111</t>
  </si>
  <si>
    <t>Asfaltový beton vrstva podkladní ACP 16 (obalované kamenivo OKS) tl 80 mm š do 3 m</t>
  </si>
  <si>
    <t>-1198166912</t>
  </si>
  <si>
    <t>40 "vyrovnání za obrubníkem</t>
  </si>
  <si>
    <t>20</t>
  </si>
  <si>
    <t>591211111</t>
  </si>
  <si>
    <t>Kladení dlažby z kostek drobných z kamene do lože z kameniva těženého tl 50 mm</t>
  </si>
  <si>
    <t>1692622366</t>
  </si>
  <si>
    <t>3,6 "ostrůvek</t>
  </si>
  <si>
    <t>58381007</t>
  </si>
  <si>
    <t>kostka dlažební žula drobná 10/10</t>
  </si>
  <si>
    <t>54478247</t>
  </si>
  <si>
    <t>3,6*1,02 'Přepočtené koeficientem množství</t>
  </si>
  <si>
    <t>22</t>
  </si>
  <si>
    <t>596211122</t>
  </si>
  <si>
    <t>Kladení zámkové dlažby komunikací pro pěší tl 60 mm skupiny B pl přes 100 do 300 m2</t>
  </si>
  <si>
    <t>2131149660</t>
  </si>
  <si>
    <t xml:space="preserve">141,4+13 </t>
  </si>
  <si>
    <t>23</t>
  </si>
  <si>
    <t>59245015</t>
  </si>
  <si>
    <t>dlažba zámková tvaru I 200x165x60mm přírodní</t>
  </si>
  <si>
    <t>-1378887790</t>
  </si>
  <si>
    <t>141,4*1,02 'Přepočtené koeficientem množství</t>
  </si>
  <si>
    <t>24</t>
  </si>
  <si>
    <t>59245222</t>
  </si>
  <si>
    <t>dlažba zámková tvaru I základní pro nevidomé 196x161x60mm barevná</t>
  </si>
  <si>
    <t>-229185907</t>
  </si>
  <si>
    <t>13*1,02 'Přepočtené koeficientem množství</t>
  </si>
  <si>
    <t>25</t>
  </si>
  <si>
    <t>596211221</t>
  </si>
  <si>
    <t>Kladení zámkové dlažby komunikací pro pěší tl 80 mm skupiny B pl přes 50 do 100 m2</t>
  </si>
  <si>
    <t>-830115572</t>
  </si>
  <si>
    <t>58+15,7</t>
  </si>
  <si>
    <t>26</t>
  </si>
  <si>
    <t>59245213</t>
  </si>
  <si>
    <t>dlažba zámková tvaru I 196x161x80mm přírodní</t>
  </si>
  <si>
    <t>1676029192</t>
  </si>
  <si>
    <t>58*1,03 'Přepočtené koeficientem množství</t>
  </si>
  <si>
    <t>27</t>
  </si>
  <si>
    <t>59245224</t>
  </si>
  <si>
    <t>dlažba zámková tvaru I základní pro nevidomé 196x161x80mm barevná</t>
  </si>
  <si>
    <t>1523103977</t>
  </si>
  <si>
    <t>15,7*1,03 'Přepočtené koeficientem množství</t>
  </si>
  <si>
    <t>Ostatní konstrukce a práce, bourání</t>
  </si>
  <si>
    <t>28</t>
  </si>
  <si>
    <t>912411112</t>
  </si>
  <si>
    <t>Pružný výstražný maják plastový D 290 mm prosvětlený běžný ostrůvek (C4a)</t>
  </si>
  <si>
    <t>kus</t>
  </si>
  <si>
    <t>1967162794</t>
  </si>
  <si>
    <t>29</t>
  </si>
  <si>
    <t>91250001R</t>
  </si>
  <si>
    <t>Napojení výstražných majáků na elektřinu z lampy č.2, kabel CYKY vč.zemních prací</t>
  </si>
  <si>
    <t>m</t>
  </si>
  <si>
    <t>1558693940</t>
  </si>
  <si>
    <t>30</t>
  </si>
  <si>
    <t>914111111</t>
  </si>
  <si>
    <t>Montáž svislé dopravní značky do velikosti 1 m2 objímkami na sloupek nebo konzolu</t>
  </si>
  <si>
    <t>1505041844</t>
  </si>
  <si>
    <t>31</t>
  </si>
  <si>
    <t>40445636</t>
  </si>
  <si>
    <t>informativní značky směrové IS12 1000x500mm</t>
  </si>
  <si>
    <t>-137440592</t>
  </si>
  <si>
    <t>32</t>
  </si>
  <si>
    <t>40445631</t>
  </si>
  <si>
    <t>informativní značky směrové IS3c 1350x330mm</t>
  </si>
  <si>
    <t>-2071814471</t>
  </si>
  <si>
    <t>33</t>
  </si>
  <si>
    <t>914511111</t>
  </si>
  <si>
    <t>Montáž sloupku dopravních značek délky do 3,5 m s betonovým základem</t>
  </si>
  <si>
    <t>-464705864</t>
  </si>
  <si>
    <t>34</t>
  </si>
  <si>
    <t>40445225</t>
  </si>
  <si>
    <t>sloupek pro dopravní značku Zn D 60mm v 3,5m</t>
  </si>
  <si>
    <t>-1853170936</t>
  </si>
  <si>
    <t>35</t>
  </si>
  <si>
    <t>91500001R</t>
  </si>
  <si>
    <t>Posun stávající dopravní značky (P4, IS12a,b)</t>
  </si>
  <si>
    <t>-1313419996</t>
  </si>
  <si>
    <t>36</t>
  </si>
  <si>
    <t>915211111</t>
  </si>
  <si>
    <t>Vodorovné dopravní značení dělící čáry souvislé š 125 mm bílý plast</t>
  </si>
  <si>
    <t>-621865500</t>
  </si>
  <si>
    <t>148,6 "V1</t>
  </si>
  <si>
    <t>37</t>
  </si>
  <si>
    <t>915211121</t>
  </si>
  <si>
    <t>Vodorovné dopravní značení dělící čáry přerušované š 125 mm bílý plast</t>
  </si>
  <si>
    <t>393159954</t>
  </si>
  <si>
    <t>14 "V2b</t>
  </si>
  <si>
    <t>38</t>
  </si>
  <si>
    <t>915221111</t>
  </si>
  <si>
    <t>Vodorovné dopravní značení vodící čáry souvislé š 250 mm bílý plast</t>
  </si>
  <si>
    <t>1256732534</t>
  </si>
  <si>
    <t>251,5 "V4</t>
  </si>
  <si>
    <t>39</t>
  </si>
  <si>
    <t>915221121</t>
  </si>
  <si>
    <t>Vodorovné dopravní značení vodící čáry přerušované š 250 mm bílý plast</t>
  </si>
  <si>
    <t>1036224584</t>
  </si>
  <si>
    <t>30,6 "V2b</t>
  </si>
  <si>
    <t>40</t>
  </si>
  <si>
    <t>915231111</t>
  </si>
  <si>
    <t>Vodorovné dopravní značení přechody pro chodce, šipky, symboly bílý plast</t>
  </si>
  <si>
    <t>-58258145</t>
  </si>
  <si>
    <t>2,2 "V13a</t>
  </si>
  <si>
    <t>41</t>
  </si>
  <si>
    <t>915611111</t>
  </si>
  <si>
    <t>Předznačení vodorovného liniového značení</t>
  </si>
  <si>
    <t>-1954742568</t>
  </si>
  <si>
    <t>251,5+30,6+148,6+14</t>
  </si>
  <si>
    <t>42</t>
  </si>
  <si>
    <t>915621111</t>
  </si>
  <si>
    <t>Předznačení vodorovného plošného značení</t>
  </si>
  <si>
    <t>-1216197502</t>
  </si>
  <si>
    <t>43</t>
  </si>
  <si>
    <t>916241213</t>
  </si>
  <si>
    <t>Osazení obrubníku kamenného stojatého s boční opěrou do lože z betonu prostého</t>
  </si>
  <si>
    <t>1409105788</t>
  </si>
  <si>
    <t>147+12</t>
  </si>
  <si>
    <t>44</t>
  </si>
  <si>
    <t>5838020R</t>
  </si>
  <si>
    <t>Obrubník kamenný žulový silniční štípaný KS1 180x160x300-700mm vč.snížených obrub a náběhů k nim</t>
  </si>
  <si>
    <t>-2080370265</t>
  </si>
  <si>
    <t>147*1,02 'Přepočtené koeficientem množství</t>
  </si>
  <si>
    <t>45</t>
  </si>
  <si>
    <t>5838021R</t>
  </si>
  <si>
    <t>Obrubník kamenný žulový sešikmený obloukový 300x200mm -pro ostrůvek na míru</t>
  </si>
  <si>
    <t>-71971271</t>
  </si>
  <si>
    <t>12*1,02 'Přepočtené koeficientem množství</t>
  </si>
  <si>
    <t>46</t>
  </si>
  <si>
    <t>916331112</t>
  </si>
  <si>
    <t>Osazení zahradního obrubníku betonového do lože z betonu s boční opěrou</t>
  </si>
  <si>
    <t>-2012231086</t>
  </si>
  <si>
    <t>47</t>
  </si>
  <si>
    <t>59217012</t>
  </si>
  <si>
    <t>obrubník betonový zahradní 500x80x250mm</t>
  </si>
  <si>
    <t>-2022505922</t>
  </si>
  <si>
    <t>48</t>
  </si>
  <si>
    <t>919735112</t>
  </si>
  <si>
    <t>Řezání stávajícího živičného krytu hl přes 50 do 100 mm</t>
  </si>
  <si>
    <t>1457056503</t>
  </si>
  <si>
    <t>49</t>
  </si>
  <si>
    <t>966005311</t>
  </si>
  <si>
    <t>Rozebrání a odstranění silničního svodidla s jednou pásnicí</t>
  </si>
  <si>
    <t>1647543788</t>
  </si>
  <si>
    <t>997</t>
  </si>
  <si>
    <t>Přesun sutě</t>
  </si>
  <si>
    <t>50</t>
  </si>
  <si>
    <t>997221561</t>
  </si>
  <si>
    <t>Vodorovná doprava suti z kusových materiálů do 1 km</t>
  </si>
  <si>
    <t>1773580729</t>
  </si>
  <si>
    <t>51</t>
  </si>
  <si>
    <t>997221569</t>
  </si>
  <si>
    <t>Příplatek ZKD 1 km u vodorovné dopravy suti z kusových materiálů</t>
  </si>
  <si>
    <t>-576084243</t>
  </si>
  <si>
    <t>272,461*14 "celkem 15km</t>
  </si>
  <si>
    <t>52</t>
  </si>
  <si>
    <t>997221611</t>
  </si>
  <si>
    <t>Nakládání suti na dopravní prostředky pro vodorovnou dopravu</t>
  </si>
  <si>
    <t>1854234569</t>
  </si>
  <si>
    <t>53</t>
  </si>
  <si>
    <t>997221862</t>
  </si>
  <si>
    <t>Poplatek za uložení stavebního odpadu na recyklační skládce (skládkovné) z armovaného betonu pod kódem 17 01 01</t>
  </si>
  <si>
    <t>-82485377</t>
  </si>
  <si>
    <t>54</t>
  </si>
  <si>
    <t>997221873</t>
  </si>
  <si>
    <t>Poplatek za uložení stavebního odpadu na recyklační skládce (skládkovné) zeminy a kamení zatříděného do Katalogu odpadů pod kódem 17 05 04</t>
  </si>
  <si>
    <t>-1727444949</t>
  </si>
  <si>
    <t>146,247+3,74</t>
  </si>
  <si>
    <t>55</t>
  </si>
  <si>
    <t>997221875</t>
  </si>
  <si>
    <t>Poplatek za uložení stavebního odpadu na recyklační skládce (skládkovné) asfaltového bez obsahu dehtu zatříděného do Katalogu odpadů pod kódem 17 03 02</t>
  </si>
  <si>
    <t>783598136</t>
  </si>
  <si>
    <t>56</t>
  </si>
  <si>
    <t>997013631</t>
  </si>
  <si>
    <t>Poplatek za uložení na skládce (skládkovné) stavebního odpadu směsného kód odpadu 17 09 04</t>
  </si>
  <si>
    <t>1851728195</t>
  </si>
  <si>
    <t>998</t>
  </si>
  <si>
    <t>Přesun hmot</t>
  </si>
  <si>
    <t>57</t>
  </si>
  <si>
    <t>998223011</t>
  </si>
  <si>
    <t>Přesun hmot pro pozemní komunikace s krytem dlážděným</t>
  </si>
  <si>
    <t>-1694372947</t>
  </si>
  <si>
    <t>SO 102 - Dopravní část KSÚS</t>
  </si>
  <si>
    <t>113154124</t>
  </si>
  <si>
    <t>Frézování živičného krytu do tl 100 mm pruh š přes 0,5 do 1 m pl do 500 m2 bez překážek v trase</t>
  </si>
  <si>
    <t>1505231465</t>
  </si>
  <si>
    <t>400 "ložná vrstva</t>
  </si>
  <si>
    <t>113154332</t>
  </si>
  <si>
    <t>Frézování živičného krytu tl 40 mm pruh š přes 1 do 2 m pl přes 1000 do 10000 m2 bez překážek v trase</t>
  </si>
  <si>
    <t>1090329231</t>
  </si>
  <si>
    <t>1134 "obrusná vrstva vozovky</t>
  </si>
  <si>
    <t>565165121</t>
  </si>
  <si>
    <t>Asfaltový beton vrstva podkladní ACP 16 (obalované kamenivo OKS) tl 80 mm š přes 3 m</t>
  </si>
  <si>
    <t>-1863772676</t>
  </si>
  <si>
    <t>569831111</t>
  </si>
  <si>
    <t>Zpevnění krajnic štěrkodrtí tl 100 mm</t>
  </si>
  <si>
    <t>419416872</t>
  </si>
  <si>
    <t>573211107</t>
  </si>
  <si>
    <t>Postřik živičný spojovací z asfaltu v množství 0,30 kg/m2</t>
  </si>
  <si>
    <t>-125967526</t>
  </si>
  <si>
    <t>577134121</t>
  </si>
  <si>
    <t>Asfaltový beton vrstva obrusná ACO 11 (ABS) tř. I tl 40 mm š přes 3 m z nemodifikovaného asfaltu</t>
  </si>
  <si>
    <t>1534370341</t>
  </si>
  <si>
    <t>997221551</t>
  </si>
  <si>
    <t>Vodorovná doprava suti ze sypkých materiálů do 1 km</t>
  </si>
  <si>
    <t>2042122515</t>
  </si>
  <si>
    <t>997221559</t>
  </si>
  <si>
    <t>Příplatek ZKD 1 km u vodorovné dopravy suti ze sypkých materiálů</t>
  </si>
  <si>
    <t>-1041671101</t>
  </si>
  <si>
    <t>196,328*14 "celkem 15km</t>
  </si>
  <si>
    <t>2062729848</t>
  </si>
  <si>
    <t>572280180</t>
  </si>
  <si>
    <t>998225111</t>
  </si>
  <si>
    <t>Přesun hmot pro pozemní komunikace s krytem z kamene, monolitickým betonovým nebo živičným</t>
  </si>
  <si>
    <t>-220501229</t>
  </si>
  <si>
    <t>SO 431 - Veřejné osvětlení</t>
  </si>
  <si>
    <t>D1 - Dodávka zařízení</t>
  </si>
  <si>
    <t>D2 - Materiál elektromontážní</t>
  </si>
  <si>
    <t>D3 - Materiál zemní +stavební</t>
  </si>
  <si>
    <t>D4 - Elektromontáže</t>
  </si>
  <si>
    <t>D5 - Demontáže</t>
  </si>
  <si>
    <t>D6 - Zemní práce</t>
  </si>
  <si>
    <t>D7 - Ostatní náklady</t>
  </si>
  <si>
    <t>D1</t>
  </si>
  <si>
    <t>Dodávka zařízení</t>
  </si>
  <si>
    <t>000530412</t>
  </si>
  <si>
    <t>Svítidlo 20LED/32W/4700lm/3000K,IP66,CLO,tř.I,přep.ochr.6kV</t>
  </si>
  <si>
    <t>ks</t>
  </si>
  <si>
    <t>-520746203</t>
  </si>
  <si>
    <t>000560008</t>
  </si>
  <si>
    <t>stožár bezpatic žár.Zn 133/89/60Z jmen.výška 8m</t>
  </si>
  <si>
    <t>1487311610</t>
  </si>
  <si>
    <t>10.212.18</t>
  </si>
  <si>
    <t>Manžeta ochranná plastová pro stožár na prům.133</t>
  </si>
  <si>
    <t>KS</t>
  </si>
  <si>
    <t>-975252102</t>
  </si>
  <si>
    <t>D2</t>
  </si>
  <si>
    <t>Materiál elektromontážní</t>
  </si>
  <si>
    <t>000579207</t>
  </si>
  <si>
    <t>stožárová výzbroj odbočná/TNC 1xRSP4 16mm2,3 kabely</t>
  </si>
  <si>
    <t>1839597081</t>
  </si>
  <si>
    <t>000430014</t>
  </si>
  <si>
    <t>pojistková vložka T/6,3A keramická 5x20mm</t>
  </si>
  <si>
    <t>-1823166077</t>
  </si>
  <si>
    <t>000101210</t>
  </si>
  <si>
    <t>kabel CYKY-J 4x16</t>
  </si>
  <si>
    <t>1474500006</t>
  </si>
  <si>
    <t>000101105</t>
  </si>
  <si>
    <t>kabel CYKY-J 3x1,5</t>
  </si>
  <si>
    <t>-178639607</t>
  </si>
  <si>
    <t>000321501</t>
  </si>
  <si>
    <t>roura korugovaná pr.50/41mm</t>
  </si>
  <si>
    <t>290930378</t>
  </si>
  <si>
    <t>000321505</t>
  </si>
  <si>
    <t>roura korugovaná pr.110/94mm</t>
  </si>
  <si>
    <t>1829924827</t>
  </si>
  <si>
    <t>000295011</t>
  </si>
  <si>
    <t>vedení FeZn pr.10mm(0,63kg/m)</t>
  </si>
  <si>
    <t>-786090741</t>
  </si>
  <si>
    <t>000295073</t>
  </si>
  <si>
    <t>svorka drátu zemnící FeZn10/10</t>
  </si>
  <si>
    <t>593667815</t>
  </si>
  <si>
    <t>10.342.10</t>
  </si>
  <si>
    <t>Páska š.100 mm protikorozní 10m</t>
  </si>
  <si>
    <t>385008030</t>
  </si>
  <si>
    <t>000295772</t>
  </si>
  <si>
    <t>svorka připojovací SP 1šroub nerez</t>
  </si>
  <si>
    <t>-478411358</t>
  </si>
  <si>
    <t>000193510</t>
  </si>
  <si>
    <t>kabelová spojka pro plast.kabely CYKY 4x16</t>
  </si>
  <si>
    <t>-1674559907</t>
  </si>
  <si>
    <t>D3</t>
  </si>
  <si>
    <t>Materiál zemní +stavební</t>
  </si>
  <si>
    <t>000046134</t>
  </si>
  <si>
    <t>beton B13,5</t>
  </si>
  <si>
    <t>1395912642</t>
  </si>
  <si>
    <t>000046453</t>
  </si>
  <si>
    <t>stožárové pouzdro plast SP315/1000</t>
  </si>
  <si>
    <t>1371492531</t>
  </si>
  <si>
    <t>000046114</t>
  </si>
  <si>
    <t>písek kopaný 0-2mm</t>
  </si>
  <si>
    <t>610125848</t>
  </si>
  <si>
    <t>000046383</t>
  </si>
  <si>
    <t>výstražná fólie šířka 0,34m</t>
  </si>
  <si>
    <t>-203530360</t>
  </si>
  <si>
    <t>126671723</t>
  </si>
  <si>
    <t>-781352995</t>
  </si>
  <si>
    <t>D4</t>
  </si>
  <si>
    <t>Elektromontáže</t>
  </si>
  <si>
    <t>210010123</t>
  </si>
  <si>
    <t>trubka plast volně uložená do pr.50mm</t>
  </si>
  <si>
    <t>-1668234247</t>
  </si>
  <si>
    <t>210010125</t>
  </si>
  <si>
    <t>trubka plast volně uložená do pr.110mm</t>
  </si>
  <si>
    <t>-1001231341</t>
  </si>
  <si>
    <t>210100101</t>
  </si>
  <si>
    <t>ukončení na svorkovnici vodič do 16mm2 (přívody)</t>
  </si>
  <si>
    <t>-1681821684</t>
  </si>
  <si>
    <t>210100101.1</t>
  </si>
  <si>
    <t>ukončení na svorkovnici vodič do 16mm2 (svít.)</t>
  </si>
  <si>
    <t>247842776</t>
  </si>
  <si>
    <t>210101201</t>
  </si>
  <si>
    <t>spojka 1kV smršťovací do 5x25</t>
  </si>
  <si>
    <t>-1003222173</t>
  </si>
  <si>
    <t>210202103</t>
  </si>
  <si>
    <t>svítidlo venkovní LED na stožár</t>
  </si>
  <si>
    <t>-913755606</t>
  </si>
  <si>
    <t>210204011</t>
  </si>
  <si>
    <t>stožár osvětlovací ocelový do 12m</t>
  </si>
  <si>
    <t>-117250225</t>
  </si>
  <si>
    <t>210204201</t>
  </si>
  <si>
    <t>elektrovýzbroj stožárů pro 1 okruh</t>
  </si>
  <si>
    <t>983353506</t>
  </si>
  <si>
    <t>210220022</t>
  </si>
  <si>
    <t>uzemňov.vedení v zemi úplná mtž FeZn pr.8-10mm</t>
  </si>
  <si>
    <t>-736983733</t>
  </si>
  <si>
    <t>210220301</t>
  </si>
  <si>
    <t>svorka hromosvodová do 2 šroubů</t>
  </si>
  <si>
    <t>-1984734058</t>
  </si>
  <si>
    <t>1651436878</t>
  </si>
  <si>
    <t>210220442</t>
  </si>
  <si>
    <t>ochrana zemní svorky plast.páskou</t>
  </si>
  <si>
    <t>-1481750210</t>
  </si>
  <si>
    <t>210810008</t>
  </si>
  <si>
    <t>kabel(-CYKY) volně uložený do 3x6/4x4/7x2,5</t>
  </si>
  <si>
    <t>-1799559431</t>
  </si>
  <si>
    <t>210810081</t>
  </si>
  <si>
    <t>kabel Cu(-1kV CYKY) volně uložený do 3x35/4x25</t>
  </si>
  <si>
    <t>412216238</t>
  </si>
  <si>
    <t>D5</t>
  </si>
  <si>
    <t>Demontáže</t>
  </si>
  <si>
    <t>210100101.2</t>
  </si>
  <si>
    <t>ukončení na svorkovnici vodič do 16mm2       /dmtž</t>
  </si>
  <si>
    <t>-1760535695</t>
  </si>
  <si>
    <t>210202103.1</t>
  </si>
  <si>
    <t>svítidlo výbojkové venkovní na výložník      /dmtž</t>
  </si>
  <si>
    <t>-2106330081</t>
  </si>
  <si>
    <t>210204011.1</t>
  </si>
  <si>
    <t>stožár osvětlovací ocelový do 12m            /dmtž</t>
  </si>
  <si>
    <t>-987494194</t>
  </si>
  <si>
    <t>D6</t>
  </si>
  <si>
    <t>460050703</t>
  </si>
  <si>
    <t>výkop jámy do 2m3 pro stožár VO ruční tz.3/ko1.0</t>
  </si>
  <si>
    <t>-668233432</t>
  </si>
  <si>
    <t>460100003</t>
  </si>
  <si>
    <t>pouzdrový základ VO mimo trasu kabelu pr.0,3/1,5m</t>
  </si>
  <si>
    <t>662479141</t>
  </si>
  <si>
    <t>460200163</t>
  </si>
  <si>
    <t>výkop kabel.rýhy šířka 35/hloubka 80cm tz.3/ko1.0</t>
  </si>
  <si>
    <t>-201632047</t>
  </si>
  <si>
    <t>460200303</t>
  </si>
  <si>
    <t>výkop kabel.rýhy šířka 50/hloubka 120cm tz.3/ko1.0</t>
  </si>
  <si>
    <t>396619824</t>
  </si>
  <si>
    <t>460230003</t>
  </si>
  <si>
    <t>jáma pro spojku kabelu do 10kV tř.zeminy 3/ko1.0</t>
  </si>
  <si>
    <t>-359361392</t>
  </si>
  <si>
    <t>460420022</t>
  </si>
  <si>
    <t>kabelové lože 2x10cm kopaný písek šířka do 65cm</t>
  </si>
  <si>
    <t>-763471675</t>
  </si>
  <si>
    <t>1417531429</t>
  </si>
  <si>
    <t>460490012</t>
  </si>
  <si>
    <t>výstražná fólie šířka nad 30cm</t>
  </si>
  <si>
    <t>161466569</t>
  </si>
  <si>
    <t>-1664457252</t>
  </si>
  <si>
    <t>460560163</t>
  </si>
  <si>
    <t>zához kabelové rýhy šířka 35/hloubka 80cm tz.3</t>
  </si>
  <si>
    <t>-1707705007</t>
  </si>
  <si>
    <t>460560303</t>
  </si>
  <si>
    <t>zához kabelové rýhy šířka 50/hloubka 120cm tz.3</t>
  </si>
  <si>
    <t>45861531</t>
  </si>
  <si>
    <t>460600001</t>
  </si>
  <si>
    <t>odvoz zeminy do 10km vč.poplatku za skládku</t>
  </si>
  <si>
    <t>-1641698627</t>
  </si>
  <si>
    <t>1611926357</t>
  </si>
  <si>
    <t>-558917088</t>
  </si>
  <si>
    <t>460620013</t>
  </si>
  <si>
    <t>provizorní úprava terénu třída zeminy 3</t>
  </si>
  <si>
    <t>-383601145</t>
  </si>
  <si>
    <t>308778491</t>
  </si>
  <si>
    <t>D7</t>
  </si>
  <si>
    <t>Ostatní náklady</t>
  </si>
  <si>
    <t>218009001</t>
  </si>
  <si>
    <t>poplatek za recyklaci svítidla přes 50cm</t>
  </si>
  <si>
    <t>-379275848</t>
  </si>
  <si>
    <t>21950001R</t>
  </si>
  <si>
    <t>Doprava a přesun dodávek</t>
  </si>
  <si>
    <t>kpl</t>
  </si>
  <si>
    <t>-1064892318</t>
  </si>
  <si>
    <t>21950002R</t>
  </si>
  <si>
    <t>Prořez, podružný materiál</t>
  </si>
  <si>
    <t>-255821881</t>
  </si>
  <si>
    <t>21950003R</t>
  </si>
  <si>
    <t>PPV pro elektromontáže a pro zemní práce</t>
  </si>
  <si>
    <t>-6352298</t>
  </si>
  <si>
    <t>58</t>
  </si>
  <si>
    <t>21950004R</t>
  </si>
  <si>
    <t>Provozní vlivy</t>
  </si>
  <si>
    <t>-923604067</t>
  </si>
  <si>
    <t>59</t>
  </si>
  <si>
    <t>21950005R</t>
  </si>
  <si>
    <t>Kompletační činnost</t>
  </si>
  <si>
    <t>-1543069805</t>
  </si>
  <si>
    <t>60</t>
  </si>
  <si>
    <t>21950006R</t>
  </si>
  <si>
    <t>Revize</t>
  </si>
  <si>
    <t>-13910627</t>
  </si>
  <si>
    <t>61</t>
  </si>
  <si>
    <t>21950007R</t>
  </si>
  <si>
    <t>Geodetické vytýčení skut.provedení</t>
  </si>
  <si>
    <t>1955825143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</si>
  <si>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</si>
  <si>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</si>
  <si>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</si>
  <si>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</si>
  <si>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</si>
  <si>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</si>
  <si>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012103000</t>
  </si>
  <si>
    <t>Vytyčení sítí</t>
  </si>
  <si>
    <t>Kč</t>
  </si>
  <si>
    <t>1024</t>
  </si>
  <si>
    <t>1202821366</t>
  </si>
  <si>
    <t>012203000</t>
  </si>
  <si>
    <t>Geodetické práce při provádění stavby</t>
  </si>
  <si>
    <t>-1755661847</t>
  </si>
  <si>
    <t>012303000</t>
  </si>
  <si>
    <t>Geodetické práce po výstavbě vč.geometrického plánu</t>
  </si>
  <si>
    <t>-639902004</t>
  </si>
  <si>
    <t>013254000</t>
  </si>
  <si>
    <t>Dokumentace skutečného provedení stavby (DSPS)</t>
  </si>
  <si>
    <t>2090911471</t>
  </si>
  <si>
    <t>013294000</t>
  </si>
  <si>
    <t>Fotodokumentace objektů přiléhajících ke stavbě</t>
  </si>
  <si>
    <t>-42208767</t>
  </si>
  <si>
    <t>VRN3</t>
  </si>
  <si>
    <t>Zařízení staveniště</t>
  </si>
  <si>
    <t>030001000</t>
  </si>
  <si>
    <t>-847021414</t>
  </si>
  <si>
    <t>032903000</t>
  </si>
  <si>
    <t>Náklady na čištění komunikace</t>
  </si>
  <si>
    <t>-1933104563</t>
  </si>
  <si>
    <t>033203000</t>
  </si>
  <si>
    <t>Energie pro zařízení staveniště</t>
  </si>
  <si>
    <t>1530927136</t>
  </si>
  <si>
    <t>034303000</t>
  </si>
  <si>
    <t>Dopravně inženýrské opatření</t>
  </si>
  <si>
    <t>1572715712</t>
  </si>
  <si>
    <t>VRN4</t>
  </si>
  <si>
    <t>Inženýrská činnost</t>
  </si>
  <si>
    <t>043154000</t>
  </si>
  <si>
    <t>Zkoušky hutnění nad rámec povinných</t>
  </si>
  <si>
    <t>Kus</t>
  </si>
  <si>
    <t>-1408396423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</si>
</sst>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4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1021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Vintířov, úprava křižovatky u č.p.100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19. 10. 2021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6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Obec Vintířov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Inplan CZ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6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Šimková Dita, K.Vary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4.4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101 - Dopravní část obec'!J30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101 - Dopravní část obec'!P122</f>
        <v>0</v>
      </c>
      <c r="AV95" s="127">
        <f>'SO 101 - Dopravní část obec'!J33</f>
        <v>0</v>
      </c>
      <c r="AW95" s="127">
        <f>'SO 101 - Dopravní část obec'!J34</f>
        <v>0</v>
      </c>
      <c r="AX95" s="127">
        <f>'SO 101 - Dopravní část obec'!J35</f>
        <v>0</v>
      </c>
      <c r="AY95" s="127">
        <f>'SO 101 - Dopravní část obec'!J36</f>
        <v>0</v>
      </c>
      <c r="AZ95" s="127">
        <f>'SO 101 - Dopravní část obec'!F33</f>
        <v>0</v>
      </c>
      <c r="BA95" s="127">
        <f>'SO 101 - Dopravní část obec'!F34</f>
        <v>0</v>
      </c>
      <c r="BB95" s="127">
        <f>'SO 101 - Dopravní část obec'!F35</f>
        <v>0</v>
      </c>
      <c r="BC95" s="127">
        <f>'SO 101 - Dopravní část obec'!F36</f>
        <v>0</v>
      </c>
      <c r="BD95" s="129">
        <f>'SO 101 - Dopravní část obec'!F37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4.4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102 - Dopravní část KSÚS'!J30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 102 - Dopravní část KSÚS'!P121</f>
        <v>0</v>
      </c>
      <c r="AV96" s="127">
        <f>'SO 102 - Dopravní část KSÚS'!J33</f>
        <v>0</v>
      </c>
      <c r="AW96" s="127">
        <f>'SO 102 - Dopravní část KSÚS'!J34</f>
        <v>0</v>
      </c>
      <c r="AX96" s="127">
        <f>'SO 102 - Dopravní část KSÚS'!J35</f>
        <v>0</v>
      </c>
      <c r="AY96" s="127">
        <f>'SO 102 - Dopravní část KSÚS'!J36</f>
        <v>0</v>
      </c>
      <c r="AZ96" s="127">
        <f>'SO 102 - Dopravní část KSÚS'!F33</f>
        <v>0</v>
      </c>
      <c r="BA96" s="127">
        <f>'SO 102 - Dopravní část KSÚS'!F34</f>
        <v>0</v>
      </c>
      <c r="BB96" s="127">
        <f>'SO 102 - Dopravní část KSÚS'!F35</f>
        <v>0</v>
      </c>
      <c r="BC96" s="127">
        <f>'SO 102 - Dopravní část KSÚS'!F36</f>
        <v>0</v>
      </c>
      <c r="BD96" s="129">
        <f>'SO 102 - Dopravní část KSÚS'!F37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4.4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431 - Veřejné osvětlení'!J30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'SO 431 - Veřejné osvětlení'!P123</f>
        <v>0</v>
      </c>
      <c r="AV97" s="127">
        <f>'SO 431 - Veřejné osvětlení'!J33</f>
        <v>0</v>
      </c>
      <c r="AW97" s="127">
        <f>'SO 431 - Veřejné osvětlení'!J34</f>
        <v>0</v>
      </c>
      <c r="AX97" s="127">
        <f>'SO 431 - Veřejné osvětlení'!J35</f>
        <v>0</v>
      </c>
      <c r="AY97" s="127">
        <f>'SO 431 - Veřejné osvětlení'!J36</f>
        <v>0</v>
      </c>
      <c r="AZ97" s="127">
        <f>'SO 431 - Veřejné osvětlení'!F33</f>
        <v>0</v>
      </c>
      <c r="BA97" s="127">
        <f>'SO 431 - Veřejné osvětlení'!F34</f>
        <v>0</v>
      </c>
      <c r="BB97" s="127">
        <f>'SO 431 - Veřejné osvětlení'!F35</f>
        <v>0</v>
      </c>
      <c r="BC97" s="127">
        <f>'SO 431 - Veřejné osvětlení'!F36</f>
        <v>0</v>
      </c>
      <c r="BD97" s="129">
        <f>'SO 431 - Veřejné osvětlení'!F37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4.4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'VRN - Vedlejší rozpočtové...'!J30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'VRN - Vedlejší rozpočtové...'!P120</f>
        <v>0</v>
      </c>
      <c r="AV98" s="132">
        <f>'VRN - Vedlejší rozpočtové...'!J33</f>
        <v>0</v>
      </c>
      <c r="AW98" s="132">
        <f>'VRN - Vedlejší rozpočtové...'!J34</f>
        <v>0</v>
      </c>
      <c r="AX98" s="132">
        <f>'VRN - Vedlejší rozpočtové...'!J35</f>
        <v>0</v>
      </c>
      <c r="AY98" s="132">
        <f>'VRN - Vedlejší rozpočtové...'!J36</f>
        <v>0</v>
      </c>
      <c r="AZ98" s="132">
        <f>'VRN - Vedlejší rozpočtové...'!F33</f>
        <v>0</v>
      </c>
      <c r="BA98" s="132">
        <f>'VRN - Vedlejší rozpočtové...'!F34</f>
        <v>0</v>
      </c>
      <c r="BB98" s="132">
        <f>'VRN - Vedlejší rozpočtové...'!F35</f>
        <v>0</v>
      </c>
      <c r="BC98" s="132">
        <f>'VRN - Vedlejší rozpočtové...'!F36</f>
        <v>0</v>
      </c>
      <c r="BD98" s="134">
        <f>'VRN - Vedlejší rozpočtové...'!F37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Dopravní část obec'!C2" display="/"/>
    <hyperlink ref="A96" location="'SO 102 - Dopravní část KSÚS'!C2" display="/"/>
    <hyperlink ref="A97" location="'SO 431 - Veřejné osvětlení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křižovatky u č.p.100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98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19. 10. 2021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ROUND((SUM(BE122:BE224)),2)</f>
        <v>0</v>
      </c>
      <c r="G33" s="37"/>
      <c r="H33" s="37"/>
      <c r="I33" s="154">
        <v>0.21</v>
      </c>
      <c r="J33" s="153">
        <f>ROUND(((SUM(BE122:BE224))*I33),2)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ROUND((SUM(BF122:BF224)),2)</f>
        <v>0</v>
      </c>
      <c r="G34" s="37"/>
      <c r="H34" s="37"/>
      <c r="I34" s="154">
        <v>0.15</v>
      </c>
      <c r="J34" s="153">
        <f>ROUND(((SUM(BF122:BF224))*I34),2)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ROUND((SUM(BG122:BG224)),2)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ROUND((SUM(BH122:BH224)),2)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ROUND((SUM(BI122:BI224)),2)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křižovatky u č.p.100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SO 101 - Dopravní část obec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19. 10. 2021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105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106</v>
      </c>
      <c r="E99" s="187"/>
      <c r="F99" s="187"/>
      <c r="G99" s="187"/>
      <c r="H99" s="187"/>
      <c r="I99" s="187"/>
      <c r="J99" s="188">
        <f>J160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107</v>
      </c>
      <c r="E100" s="187"/>
      <c r="F100" s="187"/>
      <c r="G100" s="187"/>
      <c r="H100" s="187"/>
      <c r="I100" s="187"/>
      <c r="J100" s="188">
        <f>J181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108</v>
      </c>
      <c r="E101" s="187"/>
      <c r="F101" s="187"/>
      <c r="G101" s="187"/>
      <c r="H101" s="187"/>
      <c r="I101" s="187"/>
      <c r="J101" s="188">
        <f>J213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109</v>
      </c>
      <c r="E102" s="187"/>
      <c r="F102" s="187"/>
      <c r="G102" s="187"/>
      <c r="H102" s="187"/>
      <c r="I102" s="187"/>
      <c r="J102" s="188">
        <f>J223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4" customHeight="1">
      <c r="A112" s="37"/>
      <c r="B112" s="38"/>
      <c r="C112" s="39"/>
      <c r="D112" s="39"/>
      <c r="E112" s="173" t="str">
        <f>E7</f>
        <v>Vintířov, úprava křižovatky u č.p.100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6" customHeight="1">
      <c r="A114" s="37"/>
      <c r="B114" s="38"/>
      <c r="C114" s="39"/>
      <c r="D114" s="39"/>
      <c r="E114" s="75" t="str">
        <f>E9</f>
        <v>SO 101 - Dopravní část obec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19. 10. 2021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1" t="s">
        <v>24</v>
      </c>
      <c r="D118" s="39"/>
      <c r="E118" s="39"/>
      <c r="F118" s="26" t="str">
        <f>E15</f>
        <v>Obec Vintířov</v>
      </c>
      <c r="G118" s="39"/>
      <c r="H118" s="39"/>
      <c r="I118" s="31" t="s">
        <v>30</v>
      </c>
      <c r="J118" s="35" t="str">
        <f>E21</f>
        <v>Inplan CZ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6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Šimková Dita, K.Vary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111</v>
      </c>
      <c r="D121" s="193" t="s">
        <v>61</v>
      </c>
      <c r="E121" s="193" t="s">
        <v>57</v>
      </c>
      <c r="F121" s="193" t="s">
        <v>58</v>
      </c>
      <c r="G121" s="193" t="s">
        <v>112</v>
      </c>
      <c r="H121" s="193" t="s">
        <v>113</v>
      </c>
      <c r="I121" s="193" t="s">
        <v>114</v>
      </c>
      <c r="J121" s="194" t="s">
        <v>101</v>
      </c>
      <c r="K121" s="195" t="s">
        <v>115</v>
      </c>
      <c r="L121" s="196"/>
      <c r="M121" s="99" t="s">
        <v>1</v>
      </c>
      <c r="N121" s="100" t="s">
        <v>40</v>
      </c>
      <c r="O121" s="100" t="s">
        <v>116</v>
      </c>
      <c r="P121" s="100" t="s">
        <v>117</v>
      </c>
      <c r="Q121" s="100" t="s">
        <v>118</v>
      </c>
      <c r="R121" s="100" t="s">
        <v>119</v>
      </c>
      <c r="S121" s="100" t="s">
        <v>120</v>
      </c>
      <c r="T121" s="101" t="s">
        <v>121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122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175.797074</v>
      </c>
      <c r="S122" s="103"/>
      <c r="T122" s="200">
        <f>T123</f>
        <v>272.46079999999995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75</v>
      </c>
      <c r="E123" s="205" t="s">
        <v>123</v>
      </c>
      <c r="F123" s="205" t="s">
        <v>124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P124+P160+P181+P213+P223</f>
        <v>0</v>
      </c>
      <c r="Q123" s="210"/>
      <c r="R123" s="211">
        <f>R124+R160+R181+R213+R223</f>
        <v>175.797074</v>
      </c>
      <c r="S123" s="210"/>
      <c r="T123" s="212">
        <f>T124+T160+T181+T213+T223</f>
        <v>272.46079999999995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84</v>
      </c>
      <c r="AT123" s="214" t="s">
        <v>75</v>
      </c>
      <c r="AU123" s="214" t="s">
        <v>76</v>
      </c>
      <c r="AY123" s="213" t="s">
        <v>125</v>
      </c>
      <c r="BK123" s="215">
        <f>BK124+BK160+BK181+BK213+BK223</f>
        <v>0</v>
      </c>
    </row>
    <row r="124" spans="1:63" s="12" customFormat="1" ht="22.8" customHeight="1">
      <c r="A124" s="12"/>
      <c r="B124" s="202"/>
      <c r="C124" s="203"/>
      <c r="D124" s="204" t="s">
        <v>75</v>
      </c>
      <c r="E124" s="216" t="s">
        <v>84</v>
      </c>
      <c r="F124" s="216" t="s">
        <v>126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SUM(P125:P159)</f>
        <v>0</v>
      </c>
      <c r="Q124" s="210"/>
      <c r="R124" s="211">
        <f>SUM(R125:R159)</f>
        <v>71.72565999999999</v>
      </c>
      <c r="S124" s="210"/>
      <c r="T124" s="212">
        <f>SUM(T125:T159)</f>
        <v>270.96979999999996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84</v>
      </c>
      <c r="AY124" s="213" t="s">
        <v>125</v>
      </c>
      <c r="BK124" s="215">
        <f>SUM(BK125:BK159)</f>
        <v>0</v>
      </c>
    </row>
    <row r="125" spans="1:65" s="2" customFormat="1" ht="14.4" customHeight="1">
      <c r="A125" s="37"/>
      <c r="B125" s="38"/>
      <c r="C125" s="218" t="s">
        <v>84</v>
      </c>
      <c r="D125" s="218" t="s">
        <v>127</v>
      </c>
      <c r="E125" s="219" t="s">
        <v>128</v>
      </c>
      <c r="F125" s="220" t="s">
        <v>129</v>
      </c>
      <c r="G125" s="221" t="s">
        <v>130</v>
      </c>
      <c r="H125" s="222">
        <v>24.6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0.408</v>
      </c>
      <c r="T125" s="229">
        <f>S125*H125</f>
        <v>10.0368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131</v>
      </c>
      <c r="AT125" s="230" t="s">
        <v>127</v>
      </c>
      <c r="AU125" s="230" t="s">
        <v>86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84</v>
      </c>
      <c r="BK125" s="231">
        <f>ROUND(I125*H125,2)</f>
        <v>0</v>
      </c>
      <c r="BL125" s="16" t="s">
        <v>131</v>
      </c>
      <c r="BM125" s="230" t="s">
        <v>132</v>
      </c>
    </row>
    <row r="126" spans="1:51" s="13" customFormat="1" ht="12">
      <c r="A126" s="13"/>
      <c r="B126" s="232"/>
      <c r="C126" s="233"/>
      <c r="D126" s="234" t="s">
        <v>133</v>
      </c>
      <c r="E126" s="235" t="s">
        <v>1</v>
      </c>
      <c r="F126" s="236" t="s">
        <v>134</v>
      </c>
      <c r="G126" s="233"/>
      <c r="H126" s="237">
        <v>24.6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133</v>
      </c>
      <c r="AU126" s="243" t="s">
        <v>86</v>
      </c>
      <c r="AV126" s="13" t="s">
        <v>86</v>
      </c>
      <c r="AW126" s="13" t="s">
        <v>32</v>
      </c>
      <c r="AX126" s="13" t="s">
        <v>84</v>
      </c>
      <c r="AY126" s="243" t="s">
        <v>125</v>
      </c>
    </row>
    <row r="127" spans="1:65" s="2" customFormat="1" ht="14.4" customHeight="1">
      <c r="A127" s="37"/>
      <c r="B127" s="38"/>
      <c r="C127" s="218" t="s">
        <v>86</v>
      </c>
      <c r="D127" s="218" t="s">
        <v>127</v>
      </c>
      <c r="E127" s="219" t="s">
        <v>135</v>
      </c>
      <c r="F127" s="220" t="s">
        <v>136</v>
      </c>
      <c r="G127" s="221" t="s">
        <v>130</v>
      </c>
      <c r="H127" s="222">
        <v>504.3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41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0.29</v>
      </c>
      <c r="T127" s="229">
        <f>S127*H127</f>
        <v>146.24699999999999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131</v>
      </c>
      <c r="AT127" s="230" t="s">
        <v>127</v>
      </c>
      <c r="AU127" s="230" t="s">
        <v>86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84</v>
      </c>
      <c r="BK127" s="231">
        <f>ROUND(I127*H127,2)</f>
        <v>0</v>
      </c>
      <c r="BL127" s="16" t="s">
        <v>131</v>
      </c>
      <c r="BM127" s="230" t="s">
        <v>137</v>
      </c>
    </row>
    <row r="128" spans="1:65" s="2" customFormat="1" ht="14.4" customHeight="1">
      <c r="A128" s="37"/>
      <c r="B128" s="38"/>
      <c r="C128" s="218" t="s">
        <v>138</v>
      </c>
      <c r="D128" s="218" t="s">
        <v>127</v>
      </c>
      <c r="E128" s="219" t="s">
        <v>139</v>
      </c>
      <c r="F128" s="220" t="s">
        <v>140</v>
      </c>
      <c r="G128" s="221" t="s">
        <v>130</v>
      </c>
      <c r="H128" s="222">
        <v>504.3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41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0.22</v>
      </c>
      <c r="T128" s="229">
        <f>S128*H128</f>
        <v>110.946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131</v>
      </c>
      <c r="AT128" s="230" t="s">
        <v>127</v>
      </c>
      <c r="AU128" s="230" t="s">
        <v>86</v>
      </c>
      <c r="AY128" s="16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84</v>
      </c>
      <c r="BK128" s="231">
        <f>ROUND(I128*H128,2)</f>
        <v>0</v>
      </c>
      <c r="BL128" s="16" t="s">
        <v>131</v>
      </c>
      <c r="BM128" s="230" t="s">
        <v>141</v>
      </c>
    </row>
    <row r="129" spans="1:51" s="13" customFormat="1" ht="12">
      <c r="A129" s="13"/>
      <c r="B129" s="232"/>
      <c r="C129" s="233"/>
      <c r="D129" s="234" t="s">
        <v>133</v>
      </c>
      <c r="E129" s="235" t="s">
        <v>1</v>
      </c>
      <c r="F129" s="236" t="s">
        <v>142</v>
      </c>
      <c r="G129" s="233"/>
      <c r="H129" s="237">
        <v>504.3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133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125</v>
      </c>
    </row>
    <row r="130" spans="1:65" s="2" customFormat="1" ht="14.4" customHeight="1">
      <c r="A130" s="37"/>
      <c r="B130" s="38"/>
      <c r="C130" s="218" t="s">
        <v>131</v>
      </c>
      <c r="D130" s="218" t="s">
        <v>127</v>
      </c>
      <c r="E130" s="219" t="s">
        <v>143</v>
      </c>
      <c r="F130" s="220" t="s">
        <v>144</v>
      </c>
      <c r="G130" s="221" t="s">
        <v>130</v>
      </c>
      <c r="H130" s="222">
        <v>8.5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41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0.44</v>
      </c>
      <c r="T130" s="229">
        <f>S130*H130</f>
        <v>3.74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131</v>
      </c>
      <c r="AT130" s="230" t="s">
        <v>127</v>
      </c>
      <c r="AU130" s="230" t="s">
        <v>86</v>
      </c>
      <c r="AY130" s="16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84</v>
      </c>
      <c r="BK130" s="231">
        <f>ROUND(I130*H130,2)</f>
        <v>0</v>
      </c>
      <c r="BL130" s="16" t="s">
        <v>131</v>
      </c>
      <c r="BM130" s="230" t="s">
        <v>145</v>
      </c>
    </row>
    <row r="131" spans="1:51" s="13" customFormat="1" ht="12">
      <c r="A131" s="13"/>
      <c r="B131" s="232"/>
      <c r="C131" s="233"/>
      <c r="D131" s="234" t="s">
        <v>133</v>
      </c>
      <c r="E131" s="235" t="s">
        <v>1</v>
      </c>
      <c r="F131" s="236" t="s">
        <v>146</v>
      </c>
      <c r="G131" s="233"/>
      <c r="H131" s="237">
        <v>8.5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133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125</v>
      </c>
    </row>
    <row r="132" spans="1:65" s="2" customFormat="1" ht="14.4" customHeight="1">
      <c r="A132" s="37"/>
      <c r="B132" s="38"/>
      <c r="C132" s="218" t="s">
        <v>147</v>
      </c>
      <c r="D132" s="218" t="s">
        <v>127</v>
      </c>
      <c r="E132" s="219" t="s">
        <v>148</v>
      </c>
      <c r="F132" s="220" t="s">
        <v>149</v>
      </c>
      <c r="G132" s="221" t="s">
        <v>130</v>
      </c>
      <c r="H132" s="222">
        <v>466.6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41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131</v>
      </c>
      <c r="AT132" s="230" t="s">
        <v>127</v>
      </c>
      <c r="AU132" s="230" t="s">
        <v>86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84</v>
      </c>
      <c r="BK132" s="231">
        <f>ROUND(I132*H132,2)</f>
        <v>0</v>
      </c>
      <c r="BL132" s="16" t="s">
        <v>131</v>
      </c>
      <c r="BM132" s="230" t="s">
        <v>150</v>
      </c>
    </row>
    <row r="133" spans="1:65" s="2" customFormat="1" ht="14.4" customHeight="1">
      <c r="A133" s="37"/>
      <c r="B133" s="38"/>
      <c r="C133" s="218" t="s">
        <v>151</v>
      </c>
      <c r="D133" s="218" t="s">
        <v>127</v>
      </c>
      <c r="E133" s="219" t="s">
        <v>152</v>
      </c>
      <c r="F133" s="220" t="s">
        <v>153</v>
      </c>
      <c r="G133" s="221" t="s">
        <v>154</v>
      </c>
      <c r="H133" s="222">
        <v>2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131</v>
      </c>
      <c r="AT133" s="230" t="s">
        <v>127</v>
      </c>
      <c r="AU133" s="230" t="s">
        <v>86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84</v>
      </c>
      <c r="BK133" s="231">
        <f>ROUND(I133*H133,2)</f>
        <v>0</v>
      </c>
      <c r="BL133" s="16" t="s">
        <v>131</v>
      </c>
      <c r="BM133" s="230" t="s">
        <v>155</v>
      </c>
    </row>
    <row r="134" spans="1:51" s="13" customFormat="1" ht="12">
      <c r="A134" s="13"/>
      <c r="B134" s="232"/>
      <c r="C134" s="233"/>
      <c r="D134" s="234" t="s">
        <v>133</v>
      </c>
      <c r="E134" s="235" t="s">
        <v>1</v>
      </c>
      <c r="F134" s="236" t="s">
        <v>156</v>
      </c>
      <c r="G134" s="233"/>
      <c r="H134" s="237">
        <v>2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133</v>
      </c>
      <c r="AU134" s="243" t="s">
        <v>86</v>
      </c>
      <c r="AV134" s="13" t="s">
        <v>86</v>
      </c>
      <c r="AW134" s="13" t="s">
        <v>32</v>
      </c>
      <c r="AX134" s="13" t="s">
        <v>84</v>
      </c>
      <c r="AY134" s="243" t="s">
        <v>125</v>
      </c>
    </row>
    <row r="135" spans="1:65" s="2" customFormat="1" ht="19.8" customHeight="1">
      <c r="A135" s="37"/>
      <c r="B135" s="38"/>
      <c r="C135" s="218" t="s">
        <v>157</v>
      </c>
      <c r="D135" s="218" t="s">
        <v>127</v>
      </c>
      <c r="E135" s="219" t="s">
        <v>158</v>
      </c>
      <c r="F135" s="220" t="s">
        <v>159</v>
      </c>
      <c r="G135" s="221" t="s">
        <v>154</v>
      </c>
      <c r="H135" s="222">
        <v>24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131</v>
      </c>
      <c r="AT135" s="230" t="s">
        <v>127</v>
      </c>
      <c r="AU135" s="230" t="s">
        <v>86</v>
      </c>
      <c r="AY135" s="16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84</v>
      </c>
      <c r="BK135" s="231">
        <f>ROUND(I135*H135,2)</f>
        <v>0</v>
      </c>
      <c r="BL135" s="16" t="s">
        <v>131</v>
      </c>
      <c r="BM135" s="230" t="s">
        <v>160</v>
      </c>
    </row>
    <row r="136" spans="1:51" s="13" customFormat="1" ht="12">
      <c r="A136" s="13"/>
      <c r="B136" s="232"/>
      <c r="C136" s="233"/>
      <c r="D136" s="234" t="s">
        <v>133</v>
      </c>
      <c r="E136" s="235" t="s">
        <v>1</v>
      </c>
      <c r="F136" s="236" t="s">
        <v>161</v>
      </c>
      <c r="G136" s="233"/>
      <c r="H136" s="237">
        <v>24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133</v>
      </c>
      <c r="AU136" s="243" t="s">
        <v>86</v>
      </c>
      <c r="AV136" s="13" t="s">
        <v>86</v>
      </c>
      <c r="AW136" s="13" t="s">
        <v>32</v>
      </c>
      <c r="AX136" s="13" t="s">
        <v>84</v>
      </c>
      <c r="AY136" s="243" t="s">
        <v>125</v>
      </c>
    </row>
    <row r="137" spans="1:65" s="2" customFormat="1" ht="19.8" customHeight="1">
      <c r="A137" s="37"/>
      <c r="B137" s="38"/>
      <c r="C137" s="218" t="s">
        <v>162</v>
      </c>
      <c r="D137" s="218" t="s">
        <v>127</v>
      </c>
      <c r="E137" s="219" t="s">
        <v>163</v>
      </c>
      <c r="F137" s="220" t="s">
        <v>164</v>
      </c>
      <c r="G137" s="221" t="s">
        <v>154</v>
      </c>
      <c r="H137" s="222">
        <v>72.66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41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131</v>
      </c>
      <c r="AT137" s="230" t="s">
        <v>127</v>
      </c>
      <c r="AU137" s="230" t="s">
        <v>86</v>
      </c>
      <c r="AY137" s="16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84</v>
      </c>
      <c r="BK137" s="231">
        <f>ROUND(I137*H137,2)</f>
        <v>0</v>
      </c>
      <c r="BL137" s="16" t="s">
        <v>131</v>
      </c>
      <c r="BM137" s="230" t="s">
        <v>165</v>
      </c>
    </row>
    <row r="138" spans="1:51" s="13" customFormat="1" ht="12">
      <c r="A138" s="13"/>
      <c r="B138" s="232"/>
      <c r="C138" s="233"/>
      <c r="D138" s="234" t="s">
        <v>133</v>
      </c>
      <c r="E138" s="235" t="s">
        <v>1</v>
      </c>
      <c r="F138" s="236" t="s">
        <v>166</v>
      </c>
      <c r="G138" s="233"/>
      <c r="H138" s="237">
        <v>26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133</v>
      </c>
      <c r="AU138" s="243" t="s">
        <v>86</v>
      </c>
      <c r="AV138" s="13" t="s">
        <v>86</v>
      </c>
      <c r="AW138" s="13" t="s">
        <v>32</v>
      </c>
      <c r="AX138" s="13" t="s">
        <v>76</v>
      </c>
      <c r="AY138" s="243" t="s">
        <v>125</v>
      </c>
    </row>
    <row r="139" spans="1:51" s="13" customFormat="1" ht="12">
      <c r="A139" s="13"/>
      <c r="B139" s="232"/>
      <c r="C139" s="233"/>
      <c r="D139" s="234" t="s">
        <v>133</v>
      </c>
      <c r="E139" s="235" t="s">
        <v>1</v>
      </c>
      <c r="F139" s="236" t="s">
        <v>167</v>
      </c>
      <c r="G139" s="233"/>
      <c r="H139" s="237">
        <v>46.66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133</v>
      </c>
      <c r="AU139" s="243" t="s">
        <v>86</v>
      </c>
      <c r="AV139" s="13" t="s">
        <v>86</v>
      </c>
      <c r="AW139" s="13" t="s">
        <v>32</v>
      </c>
      <c r="AX139" s="13" t="s">
        <v>76</v>
      </c>
      <c r="AY139" s="243" t="s">
        <v>125</v>
      </c>
    </row>
    <row r="140" spans="1:51" s="14" customFormat="1" ht="12">
      <c r="A140" s="14"/>
      <c r="B140" s="244"/>
      <c r="C140" s="245"/>
      <c r="D140" s="234" t="s">
        <v>133</v>
      </c>
      <c r="E140" s="246" t="s">
        <v>1</v>
      </c>
      <c r="F140" s="247" t="s">
        <v>168</v>
      </c>
      <c r="G140" s="245"/>
      <c r="H140" s="248">
        <v>72.66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133</v>
      </c>
      <c r="AU140" s="254" t="s">
        <v>86</v>
      </c>
      <c r="AV140" s="14" t="s">
        <v>131</v>
      </c>
      <c r="AW140" s="14" t="s">
        <v>32</v>
      </c>
      <c r="AX140" s="14" t="s">
        <v>84</v>
      </c>
      <c r="AY140" s="254" t="s">
        <v>125</v>
      </c>
    </row>
    <row r="141" spans="1:65" s="2" customFormat="1" ht="14.4" customHeight="1">
      <c r="A141" s="37"/>
      <c r="B141" s="38"/>
      <c r="C141" s="218" t="s">
        <v>169</v>
      </c>
      <c r="D141" s="218" t="s">
        <v>127</v>
      </c>
      <c r="E141" s="219" t="s">
        <v>170</v>
      </c>
      <c r="F141" s="220" t="s">
        <v>171</v>
      </c>
      <c r="G141" s="221" t="s">
        <v>154</v>
      </c>
      <c r="H141" s="222">
        <v>46.66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41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131</v>
      </c>
      <c r="AT141" s="230" t="s">
        <v>127</v>
      </c>
      <c r="AU141" s="230" t="s">
        <v>86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84</v>
      </c>
      <c r="BK141" s="231">
        <f>ROUND(I141*H141,2)</f>
        <v>0</v>
      </c>
      <c r="BL141" s="16" t="s">
        <v>131</v>
      </c>
      <c r="BM141" s="230" t="s">
        <v>172</v>
      </c>
    </row>
    <row r="142" spans="1:51" s="13" customFormat="1" ht="12">
      <c r="A142" s="13"/>
      <c r="B142" s="232"/>
      <c r="C142" s="233"/>
      <c r="D142" s="234" t="s">
        <v>133</v>
      </c>
      <c r="E142" s="235" t="s">
        <v>1</v>
      </c>
      <c r="F142" s="236" t="s">
        <v>173</v>
      </c>
      <c r="G142" s="233"/>
      <c r="H142" s="237">
        <v>46.66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133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125</v>
      </c>
    </row>
    <row r="143" spans="1:65" s="2" customFormat="1" ht="14.4" customHeight="1">
      <c r="A143" s="37"/>
      <c r="B143" s="38"/>
      <c r="C143" s="218" t="s">
        <v>174</v>
      </c>
      <c r="D143" s="218" t="s">
        <v>127</v>
      </c>
      <c r="E143" s="219" t="s">
        <v>175</v>
      </c>
      <c r="F143" s="220" t="s">
        <v>176</v>
      </c>
      <c r="G143" s="221" t="s">
        <v>154</v>
      </c>
      <c r="H143" s="222">
        <v>44.2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41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131</v>
      </c>
      <c r="AT143" s="230" t="s">
        <v>127</v>
      </c>
      <c r="AU143" s="230" t="s">
        <v>86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84</v>
      </c>
      <c r="BK143" s="231">
        <f>ROUND(I143*H143,2)</f>
        <v>0</v>
      </c>
      <c r="BL143" s="16" t="s">
        <v>131</v>
      </c>
      <c r="BM143" s="230" t="s">
        <v>177</v>
      </c>
    </row>
    <row r="144" spans="1:51" s="13" customFormat="1" ht="12">
      <c r="A144" s="13"/>
      <c r="B144" s="232"/>
      <c r="C144" s="233"/>
      <c r="D144" s="234" t="s">
        <v>133</v>
      </c>
      <c r="E144" s="235" t="s">
        <v>1</v>
      </c>
      <c r="F144" s="236" t="s">
        <v>178</v>
      </c>
      <c r="G144" s="233"/>
      <c r="H144" s="237">
        <v>44.2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133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125</v>
      </c>
    </row>
    <row r="145" spans="1:65" s="2" customFormat="1" ht="14.4" customHeight="1">
      <c r="A145" s="37"/>
      <c r="B145" s="38"/>
      <c r="C145" s="255" t="s">
        <v>179</v>
      </c>
      <c r="D145" s="255" t="s">
        <v>180</v>
      </c>
      <c r="E145" s="256" t="s">
        <v>181</v>
      </c>
      <c r="F145" s="257" t="s">
        <v>182</v>
      </c>
      <c r="G145" s="258" t="s">
        <v>183</v>
      </c>
      <c r="H145" s="259">
        <v>32.76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41</v>
      </c>
      <c r="O145" s="90"/>
      <c r="P145" s="228">
        <f>O145*H145</f>
        <v>0</v>
      </c>
      <c r="Q145" s="228">
        <v>1</v>
      </c>
      <c r="R145" s="228">
        <f>Q145*H145</f>
        <v>32.76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162</v>
      </c>
      <c r="AT145" s="230" t="s">
        <v>180</v>
      </c>
      <c r="AU145" s="230" t="s">
        <v>86</v>
      </c>
      <c r="AY145" s="16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84</v>
      </c>
      <c r="BK145" s="231">
        <f>ROUND(I145*H145,2)</f>
        <v>0</v>
      </c>
      <c r="BL145" s="16" t="s">
        <v>131</v>
      </c>
      <c r="BM145" s="230" t="s">
        <v>184</v>
      </c>
    </row>
    <row r="146" spans="1:51" s="13" customFormat="1" ht="12">
      <c r="A146" s="13"/>
      <c r="B146" s="232"/>
      <c r="C146" s="233"/>
      <c r="D146" s="234" t="s">
        <v>133</v>
      </c>
      <c r="E146" s="235" t="s">
        <v>1</v>
      </c>
      <c r="F146" s="236" t="s">
        <v>185</v>
      </c>
      <c r="G146" s="233"/>
      <c r="H146" s="237">
        <v>32.76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133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125</v>
      </c>
    </row>
    <row r="147" spans="1:65" s="2" customFormat="1" ht="14.4" customHeight="1">
      <c r="A147" s="37"/>
      <c r="B147" s="38"/>
      <c r="C147" s="218" t="s">
        <v>186</v>
      </c>
      <c r="D147" s="218" t="s">
        <v>127</v>
      </c>
      <c r="E147" s="219" t="s">
        <v>187</v>
      </c>
      <c r="F147" s="220" t="s">
        <v>188</v>
      </c>
      <c r="G147" s="221" t="s">
        <v>130</v>
      </c>
      <c r="H147" s="222">
        <v>683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41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131</v>
      </c>
      <c r="AT147" s="230" t="s">
        <v>127</v>
      </c>
      <c r="AU147" s="230" t="s">
        <v>86</v>
      </c>
      <c r="AY147" s="16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84</v>
      </c>
      <c r="BK147" s="231">
        <f>ROUND(I147*H147,2)</f>
        <v>0</v>
      </c>
      <c r="BL147" s="16" t="s">
        <v>131</v>
      </c>
      <c r="BM147" s="230" t="s">
        <v>189</v>
      </c>
    </row>
    <row r="148" spans="1:51" s="13" customFormat="1" ht="12">
      <c r="A148" s="13"/>
      <c r="B148" s="232"/>
      <c r="C148" s="233"/>
      <c r="D148" s="234" t="s">
        <v>133</v>
      </c>
      <c r="E148" s="235" t="s">
        <v>1</v>
      </c>
      <c r="F148" s="236" t="s">
        <v>190</v>
      </c>
      <c r="G148" s="233"/>
      <c r="H148" s="237">
        <v>683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133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125</v>
      </c>
    </row>
    <row r="149" spans="1:65" s="2" customFormat="1" ht="14.4" customHeight="1">
      <c r="A149" s="37"/>
      <c r="B149" s="38"/>
      <c r="C149" s="218" t="s">
        <v>191</v>
      </c>
      <c r="D149" s="218" t="s">
        <v>127</v>
      </c>
      <c r="E149" s="219" t="s">
        <v>192</v>
      </c>
      <c r="F149" s="220" t="s">
        <v>193</v>
      </c>
      <c r="G149" s="221" t="s">
        <v>130</v>
      </c>
      <c r="H149" s="222">
        <v>231.7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41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131</v>
      </c>
      <c r="AT149" s="230" t="s">
        <v>127</v>
      </c>
      <c r="AU149" s="230" t="s">
        <v>86</v>
      </c>
      <c r="AY149" s="16" t="s">
        <v>125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84</v>
      </c>
      <c r="BK149" s="231">
        <f>ROUND(I149*H149,2)</f>
        <v>0</v>
      </c>
      <c r="BL149" s="16" t="s">
        <v>131</v>
      </c>
      <c r="BM149" s="230" t="s">
        <v>194</v>
      </c>
    </row>
    <row r="150" spans="1:51" s="13" customFormat="1" ht="12">
      <c r="A150" s="13"/>
      <c r="B150" s="232"/>
      <c r="C150" s="233"/>
      <c r="D150" s="234" t="s">
        <v>133</v>
      </c>
      <c r="E150" s="235" t="s">
        <v>1</v>
      </c>
      <c r="F150" s="236" t="s">
        <v>195</v>
      </c>
      <c r="G150" s="233"/>
      <c r="H150" s="237">
        <v>231.7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133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125</v>
      </c>
    </row>
    <row r="151" spans="1:65" s="2" customFormat="1" ht="14.4" customHeight="1">
      <c r="A151" s="37"/>
      <c r="B151" s="38"/>
      <c r="C151" s="218" t="s">
        <v>196</v>
      </c>
      <c r="D151" s="218" t="s">
        <v>127</v>
      </c>
      <c r="E151" s="219" t="s">
        <v>197</v>
      </c>
      <c r="F151" s="220" t="s">
        <v>198</v>
      </c>
      <c r="G151" s="221" t="s">
        <v>130</v>
      </c>
      <c r="H151" s="222">
        <v>683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41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131</v>
      </c>
      <c r="AT151" s="230" t="s">
        <v>127</v>
      </c>
      <c r="AU151" s="230" t="s">
        <v>86</v>
      </c>
      <c r="AY151" s="16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84</v>
      </c>
      <c r="BK151" s="231">
        <f>ROUND(I151*H151,2)</f>
        <v>0</v>
      </c>
      <c r="BL151" s="16" t="s">
        <v>131</v>
      </c>
      <c r="BM151" s="230" t="s">
        <v>199</v>
      </c>
    </row>
    <row r="152" spans="1:51" s="13" customFormat="1" ht="12">
      <c r="A152" s="13"/>
      <c r="B152" s="232"/>
      <c r="C152" s="233"/>
      <c r="D152" s="234" t="s">
        <v>133</v>
      </c>
      <c r="E152" s="235" t="s">
        <v>1</v>
      </c>
      <c r="F152" s="236" t="s">
        <v>200</v>
      </c>
      <c r="G152" s="233"/>
      <c r="H152" s="237">
        <v>683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133</v>
      </c>
      <c r="AU152" s="243" t="s">
        <v>86</v>
      </c>
      <c r="AV152" s="13" t="s">
        <v>86</v>
      </c>
      <c r="AW152" s="13" t="s">
        <v>32</v>
      </c>
      <c r="AX152" s="13" t="s">
        <v>84</v>
      </c>
      <c r="AY152" s="243" t="s">
        <v>125</v>
      </c>
    </row>
    <row r="153" spans="1:65" s="2" customFormat="1" ht="14.4" customHeight="1">
      <c r="A153" s="37"/>
      <c r="B153" s="38"/>
      <c r="C153" s="255" t="s">
        <v>8</v>
      </c>
      <c r="D153" s="255" t="s">
        <v>180</v>
      </c>
      <c r="E153" s="256" t="s">
        <v>201</v>
      </c>
      <c r="F153" s="257" t="s">
        <v>202</v>
      </c>
      <c r="G153" s="258" t="s">
        <v>183</v>
      </c>
      <c r="H153" s="259">
        <v>38.952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41</v>
      </c>
      <c r="O153" s="90"/>
      <c r="P153" s="228">
        <f>O153*H153</f>
        <v>0</v>
      </c>
      <c r="Q153" s="228">
        <v>1</v>
      </c>
      <c r="R153" s="228">
        <f>Q153*H153</f>
        <v>38.952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162</v>
      </c>
      <c r="AT153" s="230" t="s">
        <v>180</v>
      </c>
      <c r="AU153" s="230" t="s">
        <v>86</v>
      </c>
      <c r="AY153" s="16" t="s">
        <v>125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84</v>
      </c>
      <c r="BK153" s="231">
        <f>ROUND(I153*H153,2)</f>
        <v>0</v>
      </c>
      <c r="BL153" s="16" t="s">
        <v>131</v>
      </c>
      <c r="BM153" s="230" t="s">
        <v>203</v>
      </c>
    </row>
    <row r="154" spans="1:51" s="13" customFormat="1" ht="12">
      <c r="A154" s="13"/>
      <c r="B154" s="232"/>
      <c r="C154" s="233"/>
      <c r="D154" s="234" t="s">
        <v>133</v>
      </c>
      <c r="E154" s="235" t="s">
        <v>1</v>
      </c>
      <c r="F154" s="236" t="s">
        <v>204</v>
      </c>
      <c r="G154" s="233"/>
      <c r="H154" s="237">
        <v>122.94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133</v>
      </c>
      <c r="AU154" s="243" t="s">
        <v>86</v>
      </c>
      <c r="AV154" s="13" t="s">
        <v>86</v>
      </c>
      <c r="AW154" s="13" t="s">
        <v>32</v>
      </c>
      <c r="AX154" s="13" t="s">
        <v>76</v>
      </c>
      <c r="AY154" s="243" t="s">
        <v>125</v>
      </c>
    </row>
    <row r="155" spans="1:51" s="13" customFormat="1" ht="12">
      <c r="A155" s="13"/>
      <c r="B155" s="232"/>
      <c r="C155" s="233"/>
      <c r="D155" s="234" t="s">
        <v>133</v>
      </c>
      <c r="E155" s="235" t="s">
        <v>1</v>
      </c>
      <c r="F155" s="236" t="s">
        <v>205</v>
      </c>
      <c r="G155" s="233"/>
      <c r="H155" s="237">
        <v>-83.988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133</v>
      </c>
      <c r="AU155" s="243" t="s">
        <v>86</v>
      </c>
      <c r="AV155" s="13" t="s">
        <v>86</v>
      </c>
      <c r="AW155" s="13" t="s">
        <v>32</v>
      </c>
      <c r="AX155" s="13" t="s">
        <v>76</v>
      </c>
      <c r="AY155" s="243" t="s">
        <v>125</v>
      </c>
    </row>
    <row r="156" spans="1:51" s="14" customFormat="1" ht="12">
      <c r="A156" s="14"/>
      <c r="B156" s="244"/>
      <c r="C156" s="245"/>
      <c r="D156" s="234" t="s">
        <v>133</v>
      </c>
      <c r="E156" s="246" t="s">
        <v>1</v>
      </c>
      <c r="F156" s="247" t="s">
        <v>168</v>
      </c>
      <c r="G156" s="245"/>
      <c r="H156" s="248">
        <v>38.952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133</v>
      </c>
      <c r="AU156" s="254" t="s">
        <v>86</v>
      </c>
      <c r="AV156" s="14" t="s">
        <v>131</v>
      </c>
      <c r="AW156" s="14" t="s">
        <v>32</v>
      </c>
      <c r="AX156" s="14" t="s">
        <v>84</v>
      </c>
      <c r="AY156" s="254" t="s">
        <v>125</v>
      </c>
    </row>
    <row r="157" spans="1:65" s="2" customFormat="1" ht="14.4" customHeight="1">
      <c r="A157" s="37"/>
      <c r="B157" s="38"/>
      <c r="C157" s="218" t="s">
        <v>206</v>
      </c>
      <c r="D157" s="218" t="s">
        <v>127</v>
      </c>
      <c r="E157" s="219" t="s">
        <v>207</v>
      </c>
      <c r="F157" s="220" t="s">
        <v>208</v>
      </c>
      <c r="G157" s="221" t="s">
        <v>130</v>
      </c>
      <c r="H157" s="222">
        <v>683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131</v>
      </c>
      <c r="AT157" s="230" t="s">
        <v>127</v>
      </c>
      <c r="AU157" s="230" t="s">
        <v>86</v>
      </c>
      <c r="AY157" s="16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84</v>
      </c>
      <c r="BK157" s="231">
        <f>ROUND(I157*H157,2)</f>
        <v>0</v>
      </c>
      <c r="BL157" s="16" t="s">
        <v>131</v>
      </c>
      <c r="BM157" s="230" t="s">
        <v>209</v>
      </c>
    </row>
    <row r="158" spans="1:65" s="2" customFormat="1" ht="14.4" customHeight="1">
      <c r="A158" s="37"/>
      <c r="B158" s="38"/>
      <c r="C158" s="255" t="s">
        <v>210</v>
      </c>
      <c r="D158" s="255" t="s">
        <v>180</v>
      </c>
      <c r="E158" s="256" t="s">
        <v>211</v>
      </c>
      <c r="F158" s="257" t="s">
        <v>212</v>
      </c>
      <c r="G158" s="258" t="s">
        <v>213</v>
      </c>
      <c r="H158" s="259">
        <v>13.66</v>
      </c>
      <c r="I158" s="260"/>
      <c r="J158" s="261">
        <f>ROUND(I158*H158,2)</f>
        <v>0</v>
      </c>
      <c r="K158" s="262"/>
      <c r="L158" s="263"/>
      <c r="M158" s="264" t="s">
        <v>1</v>
      </c>
      <c r="N158" s="265" t="s">
        <v>41</v>
      </c>
      <c r="O158" s="90"/>
      <c r="P158" s="228">
        <f>O158*H158</f>
        <v>0</v>
      </c>
      <c r="Q158" s="228">
        <v>0.001</v>
      </c>
      <c r="R158" s="228">
        <f>Q158*H158</f>
        <v>0.01366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162</v>
      </c>
      <c r="AT158" s="230" t="s">
        <v>180</v>
      </c>
      <c r="AU158" s="230" t="s">
        <v>86</v>
      </c>
      <c r="AY158" s="16" t="s">
        <v>125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84</v>
      </c>
      <c r="BK158" s="231">
        <f>ROUND(I158*H158,2)</f>
        <v>0</v>
      </c>
      <c r="BL158" s="16" t="s">
        <v>131</v>
      </c>
      <c r="BM158" s="230" t="s">
        <v>214</v>
      </c>
    </row>
    <row r="159" spans="1:51" s="13" customFormat="1" ht="12">
      <c r="A159" s="13"/>
      <c r="B159" s="232"/>
      <c r="C159" s="233"/>
      <c r="D159" s="234" t="s">
        <v>133</v>
      </c>
      <c r="E159" s="233"/>
      <c r="F159" s="236" t="s">
        <v>215</v>
      </c>
      <c r="G159" s="233"/>
      <c r="H159" s="237">
        <v>13.66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133</v>
      </c>
      <c r="AU159" s="243" t="s">
        <v>86</v>
      </c>
      <c r="AV159" s="13" t="s">
        <v>86</v>
      </c>
      <c r="AW159" s="13" t="s">
        <v>4</v>
      </c>
      <c r="AX159" s="13" t="s">
        <v>84</v>
      </c>
      <c r="AY159" s="243" t="s">
        <v>125</v>
      </c>
    </row>
    <row r="160" spans="1:63" s="12" customFormat="1" ht="22.8" customHeight="1">
      <c r="A160" s="12"/>
      <c r="B160" s="202"/>
      <c r="C160" s="203"/>
      <c r="D160" s="204" t="s">
        <v>75</v>
      </c>
      <c r="E160" s="216" t="s">
        <v>147</v>
      </c>
      <c r="F160" s="216" t="s">
        <v>216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SUM(P161:P180)</f>
        <v>0</v>
      </c>
      <c r="Q160" s="210"/>
      <c r="R160" s="211">
        <f>SUM(R161:R180)</f>
        <v>52.17900900000001</v>
      </c>
      <c r="S160" s="210"/>
      <c r="T160" s="212">
        <f>SUM(T161:T180)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84</v>
      </c>
      <c r="AT160" s="214" t="s">
        <v>75</v>
      </c>
      <c r="AU160" s="214" t="s">
        <v>84</v>
      </c>
      <c r="AY160" s="213" t="s">
        <v>125</v>
      </c>
      <c r="BK160" s="215">
        <f>SUM(BK161:BK180)</f>
        <v>0</v>
      </c>
    </row>
    <row r="161" spans="1:65" s="2" customFormat="1" ht="14.4" customHeight="1">
      <c r="A161" s="37"/>
      <c r="B161" s="38"/>
      <c r="C161" s="218" t="s">
        <v>217</v>
      </c>
      <c r="D161" s="218" t="s">
        <v>127</v>
      </c>
      <c r="E161" s="219" t="s">
        <v>218</v>
      </c>
      <c r="F161" s="220" t="s">
        <v>219</v>
      </c>
      <c r="G161" s="221" t="s">
        <v>130</v>
      </c>
      <c r="H161" s="222">
        <v>231.7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41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131</v>
      </c>
      <c r="AT161" s="230" t="s">
        <v>127</v>
      </c>
      <c r="AU161" s="230" t="s">
        <v>86</v>
      </c>
      <c r="AY161" s="16" t="s">
        <v>125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84</v>
      </c>
      <c r="BK161" s="231">
        <f>ROUND(I161*H161,2)</f>
        <v>0</v>
      </c>
      <c r="BL161" s="16" t="s">
        <v>131</v>
      </c>
      <c r="BM161" s="230" t="s">
        <v>220</v>
      </c>
    </row>
    <row r="162" spans="1:51" s="13" customFormat="1" ht="12">
      <c r="A162" s="13"/>
      <c r="B162" s="232"/>
      <c r="C162" s="233"/>
      <c r="D162" s="234" t="s">
        <v>133</v>
      </c>
      <c r="E162" s="235" t="s">
        <v>1</v>
      </c>
      <c r="F162" s="236" t="s">
        <v>195</v>
      </c>
      <c r="G162" s="233"/>
      <c r="H162" s="237">
        <v>231.7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133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125</v>
      </c>
    </row>
    <row r="163" spans="1:65" s="2" customFormat="1" ht="14.4" customHeight="1">
      <c r="A163" s="37"/>
      <c r="B163" s="38"/>
      <c r="C163" s="218" t="s">
        <v>221</v>
      </c>
      <c r="D163" s="218" t="s">
        <v>127</v>
      </c>
      <c r="E163" s="219" t="s">
        <v>222</v>
      </c>
      <c r="F163" s="220" t="s">
        <v>223</v>
      </c>
      <c r="G163" s="221" t="s">
        <v>130</v>
      </c>
      <c r="H163" s="222">
        <v>40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41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131</v>
      </c>
      <c r="AT163" s="230" t="s">
        <v>127</v>
      </c>
      <c r="AU163" s="230" t="s">
        <v>86</v>
      </c>
      <c r="AY163" s="16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84</v>
      </c>
      <c r="BK163" s="231">
        <f>ROUND(I163*H163,2)</f>
        <v>0</v>
      </c>
      <c r="BL163" s="16" t="s">
        <v>131</v>
      </c>
      <c r="BM163" s="230" t="s">
        <v>224</v>
      </c>
    </row>
    <row r="164" spans="1:51" s="13" customFormat="1" ht="12">
      <c r="A164" s="13"/>
      <c r="B164" s="232"/>
      <c r="C164" s="233"/>
      <c r="D164" s="234" t="s">
        <v>133</v>
      </c>
      <c r="E164" s="235" t="s">
        <v>1</v>
      </c>
      <c r="F164" s="236" t="s">
        <v>225</v>
      </c>
      <c r="G164" s="233"/>
      <c r="H164" s="237">
        <v>40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133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125</v>
      </c>
    </row>
    <row r="165" spans="1:65" s="2" customFormat="1" ht="14.4" customHeight="1">
      <c r="A165" s="37"/>
      <c r="B165" s="38"/>
      <c r="C165" s="218" t="s">
        <v>226</v>
      </c>
      <c r="D165" s="218" t="s">
        <v>127</v>
      </c>
      <c r="E165" s="219" t="s">
        <v>227</v>
      </c>
      <c r="F165" s="220" t="s">
        <v>228</v>
      </c>
      <c r="G165" s="221" t="s">
        <v>130</v>
      </c>
      <c r="H165" s="222">
        <v>3.6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41</v>
      </c>
      <c r="O165" s="90"/>
      <c r="P165" s="228">
        <f>O165*H165</f>
        <v>0</v>
      </c>
      <c r="Q165" s="228">
        <v>0.1837</v>
      </c>
      <c r="R165" s="228">
        <f>Q165*H165</f>
        <v>0.66132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131</v>
      </c>
      <c r="AT165" s="230" t="s">
        <v>127</v>
      </c>
      <c r="AU165" s="230" t="s">
        <v>86</v>
      </c>
      <c r="AY165" s="16" t="s">
        <v>125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84</v>
      </c>
      <c r="BK165" s="231">
        <f>ROUND(I165*H165,2)</f>
        <v>0</v>
      </c>
      <c r="BL165" s="16" t="s">
        <v>131</v>
      </c>
      <c r="BM165" s="230" t="s">
        <v>229</v>
      </c>
    </row>
    <row r="166" spans="1:51" s="13" customFormat="1" ht="12">
      <c r="A166" s="13"/>
      <c r="B166" s="232"/>
      <c r="C166" s="233"/>
      <c r="D166" s="234" t="s">
        <v>133</v>
      </c>
      <c r="E166" s="235" t="s">
        <v>1</v>
      </c>
      <c r="F166" s="236" t="s">
        <v>230</v>
      </c>
      <c r="G166" s="233"/>
      <c r="H166" s="237">
        <v>3.6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133</v>
      </c>
      <c r="AU166" s="243" t="s">
        <v>86</v>
      </c>
      <c r="AV166" s="13" t="s">
        <v>86</v>
      </c>
      <c r="AW166" s="13" t="s">
        <v>32</v>
      </c>
      <c r="AX166" s="13" t="s">
        <v>84</v>
      </c>
      <c r="AY166" s="243" t="s">
        <v>125</v>
      </c>
    </row>
    <row r="167" spans="1:65" s="2" customFormat="1" ht="14.4" customHeight="1">
      <c r="A167" s="37"/>
      <c r="B167" s="38"/>
      <c r="C167" s="255" t="s">
        <v>7</v>
      </c>
      <c r="D167" s="255" t="s">
        <v>180</v>
      </c>
      <c r="E167" s="256" t="s">
        <v>231</v>
      </c>
      <c r="F167" s="257" t="s">
        <v>232</v>
      </c>
      <c r="G167" s="258" t="s">
        <v>130</v>
      </c>
      <c r="H167" s="259">
        <v>3.672</v>
      </c>
      <c r="I167" s="260"/>
      <c r="J167" s="261">
        <f>ROUND(I167*H167,2)</f>
        <v>0</v>
      </c>
      <c r="K167" s="262"/>
      <c r="L167" s="263"/>
      <c r="M167" s="264" t="s">
        <v>1</v>
      </c>
      <c r="N167" s="265" t="s">
        <v>41</v>
      </c>
      <c r="O167" s="90"/>
      <c r="P167" s="228">
        <f>O167*H167</f>
        <v>0</v>
      </c>
      <c r="Q167" s="228">
        <v>0.222</v>
      </c>
      <c r="R167" s="228">
        <f>Q167*H167</f>
        <v>0.815184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162</v>
      </c>
      <c r="AT167" s="230" t="s">
        <v>180</v>
      </c>
      <c r="AU167" s="230" t="s">
        <v>86</v>
      </c>
      <c r="AY167" s="16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131</v>
      </c>
      <c r="BM167" s="230" t="s">
        <v>233</v>
      </c>
    </row>
    <row r="168" spans="1:51" s="13" customFormat="1" ht="12">
      <c r="A168" s="13"/>
      <c r="B168" s="232"/>
      <c r="C168" s="233"/>
      <c r="D168" s="234" t="s">
        <v>133</v>
      </c>
      <c r="E168" s="233"/>
      <c r="F168" s="236" t="s">
        <v>234</v>
      </c>
      <c r="G168" s="233"/>
      <c r="H168" s="237">
        <v>3.672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133</v>
      </c>
      <c r="AU168" s="243" t="s">
        <v>86</v>
      </c>
      <c r="AV168" s="13" t="s">
        <v>86</v>
      </c>
      <c r="AW168" s="13" t="s">
        <v>4</v>
      </c>
      <c r="AX168" s="13" t="s">
        <v>84</v>
      </c>
      <c r="AY168" s="243" t="s">
        <v>125</v>
      </c>
    </row>
    <row r="169" spans="1:65" s="2" customFormat="1" ht="14.4" customHeight="1">
      <c r="A169" s="37"/>
      <c r="B169" s="38"/>
      <c r="C169" s="218" t="s">
        <v>235</v>
      </c>
      <c r="D169" s="218" t="s">
        <v>127</v>
      </c>
      <c r="E169" s="219" t="s">
        <v>236</v>
      </c>
      <c r="F169" s="220" t="s">
        <v>237</v>
      </c>
      <c r="G169" s="221" t="s">
        <v>130</v>
      </c>
      <c r="H169" s="222">
        <v>154.4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41</v>
      </c>
      <c r="O169" s="90"/>
      <c r="P169" s="228">
        <f>O169*H169</f>
        <v>0</v>
      </c>
      <c r="Q169" s="228">
        <v>0.08425</v>
      </c>
      <c r="R169" s="228">
        <f>Q169*H169</f>
        <v>13.008200000000002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131</v>
      </c>
      <c r="AT169" s="230" t="s">
        <v>127</v>
      </c>
      <c r="AU169" s="230" t="s">
        <v>86</v>
      </c>
      <c r="AY169" s="16" t="s">
        <v>125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84</v>
      </c>
      <c r="BK169" s="231">
        <f>ROUND(I169*H169,2)</f>
        <v>0</v>
      </c>
      <c r="BL169" s="16" t="s">
        <v>131</v>
      </c>
      <c r="BM169" s="230" t="s">
        <v>238</v>
      </c>
    </row>
    <row r="170" spans="1:51" s="13" customFormat="1" ht="12">
      <c r="A170" s="13"/>
      <c r="B170" s="232"/>
      <c r="C170" s="233"/>
      <c r="D170" s="234" t="s">
        <v>133</v>
      </c>
      <c r="E170" s="235" t="s">
        <v>1</v>
      </c>
      <c r="F170" s="236" t="s">
        <v>239</v>
      </c>
      <c r="G170" s="233"/>
      <c r="H170" s="237">
        <v>154.4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133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125</v>
      </c>
    </row>
    <row r="171" spans="1:65" s="2" customFormat="1" ht="14.4" customHeight="1">
      <c r="A171" s="37"/>
      <c r="B171" s="38"/>
      <c r="C171" s="255" t="s">
        <v>240</v>
      </c>
      <c r="D171" s="255" t="s">
        <v>180</v>
      </c>
      <c r="E171" s="256" t="s">
        <v>241</v>
      </c>
      <c r="F171" s="257" t="s">
        <v>242</v>
      </c>
      <c r="G171" s="258" t="s">
        <v>130</v>
      </c>
      <c r="H171" s="259">
        <v>144.228</v>
      </c>
      <c r="I171" s="260"/>
      <c r="J171" s="261">
        <f>ROUND(I171*H171,2)</f>
        <v>0</v>
      </c>
      <c r="K171" s="262"/>
      <c r="L171" s="263"/>
      <c r="M171" s="264" t="s">
        <v>1</v>
      </c>
      <c r="N171" s="265" t="s">
        <v>41</v>
      </c>
      <c r="O171" s="90"/>
      <c r="P171" s="228">
        <f>O171*H171</f>
        <v>0</v>
      </c>
      <c r="Q171" s="228">
        <v>0.113</v>
      </c>
      <c r="R171" s="228">
        <f>Q171*H171</f>
        <v>16.297764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162</v>
      </c>
      <c r="AT171" s="230" t="s">
        <v>180</v>
      </c>
      <c r="AU171" s="230" t="s">
        <v>86</v>
      </c>
      <c r="AY171" s="16" t="s">
        <v>125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84</v>
      </c>
      <c r="BK171" s="231">
        <f>ROUND(I171*H171,2)</f>
        <v>0</v>
      </c>
      <c r="BL171" s="16" t="s">
        <v>131</v>
      </c>
      <c r="BM171" s="230" t="s">
        <v>243</v>
      </c>
    </row>
    <row r="172" spans="1:51" s="13" customFormat="1" ht="12">
      <c r="A172" s="13"/>
      <c r="B172" s="232"/>
      <c r="C172" s="233"/>
      <c r="D172" s="234" t="s">
        <v>133</v>
      </c>
      <c r="E172" s="233"/>
      <c r="F172" s="236" t="s">
        <v>244</v>
      </c>
      <c r="G172" s="233"/>
      <c r="H172" s="237">
        <v>144.228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133</v>
      </c>
      <c r="AU172" s="243" t="s">
        <v>86</v>
      </c>
      <c r="AV172" s="13" t="s">
        <v>86</v>
      </c>
      <c r="AW172" s="13" t="s">
        <v>4</v>
      </c>
      <c r="AX172" s="13" t="s">
        <v>84</v>
      </c>
      <c r="AY172" s="243" t="s">
        <v>125</v>
      </c>
    </row>
    <row r="173" spans="1:65" s="2" customFormat="1" ht="14.4" customHeight="1">
      <c r="A173" s="37"/>
      <c r="B173" s="38"/>
      <c r="C173" s="255" t="s">
        <v>245</v>
      </c>
      <c r="D173" s="255" t="s">
        <v>180</v>
      </c>
      <c r="E173" s="256" t="s">
        <v>246</v>
      </c>
      <c r="F173" s="257" t="s">
        <v>247</v>
      </c>
      <c r="G173" s="258" t="s">
        <v>130</v>
      </c>
      <c r="H173" s="259">
        <v>13.26</v>
      </c>
      <c r="I173" s="260"/>
      <c r="J173" s="261">
        <f>ROUND(I173*H173,2)</f>
        <v>0</v>
      </c>
      <c r="K173" s="262"/>
      <c r="L173" s="263"/>
      <c r="M173" s="264" t="s">
        <v>1</v>
      </c>
      <c r="N173" s="265" t="s">
        <v>41</v>
      </c>
      <c r="O173" s="90"/>
      <c r="P173" s="228">
        <f>O173*H173</f>
        <v>0</v>
      </c>
      <c r="Q173" s="228">
        <v>0.13</v>
      </c>
      <c r="R173" s="228">
        <f>Q173*H173</f>
        <v>1.7238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162</v>
      </c>
      <c r="AT173" s="230" t="s">
        <v>180</v>
      </c>
      <c r="AU173" s="230" t="s">
        <v>86</v>
      </c>
      <c r="AY173" s="16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84</v>
      </c>
      <c r="BK173" s="231">
        <f>ROUND(I173*H173,2)</f>
        <v>0</v>
      </c>
      <c r="BL173" s="16" t="s">
        <v>131</v>
      </c>
      <c r="BM173" s="230" t="s">
        <v>248</v>
      </c>
    </row>
    <row r="174" spans="1:51" s="13" customFormat="1" ht="12">
      <c r="A174" s="13"/>
      <c r="B174" s="232"/>
      <c r="C174" s="233"/>
      <c r="D174" s="234" t="s">
        <v>133</v>
      </c>
      <c r="E174" s="233"/>
      <c r="F174" s="236" t="s">
        <v>249</v>
      </c>
      <c r="G174" s="233"/>
      <c r="H174" s="237">
        <v>13.26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133</v>
      </c>
      <c r="AU174" s="243" t="s">
        <v>86</v>
      </c>
      <c r="AV174" s="13" t="s">
        <v>86</v>
      </c>
      <c r="AW174" s="13" t="s">
        <v>4</v>
      </c>
      <c r="AX174" s="13" t="s">
        <v>84</v>
      </c>
      <c r="AY174" s="243" t="s">
        <v>125</v>
      </c>
    </row>
    <row r="175" spans="1:65" s="2" customFormat="1" ht="14.4" customHeight="1">
      <c r="A175" s="37"/>
      <c r="B175" s="38"/>
      <c r="C175" s="218" t="s">
        <v>250</v>
      </c>
      <c r="D175" s="218" t="s">
        <v>127</v>
      </c>
      <c r="E175" s="219" t="s">
        <v>251</v>
      </c>
      <c r="F175" s="220" t="s">
        <v>252</v>
      </c>
      <c r="G175" s="221" t="s">
        <v>130</v>
      </c>
      <c r="H175" s="222">
        <v>73.7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41</v>
      </c>
      <c r="O175" s="90"/>
      <c r="P175" s="228">
        <f>O175*H175</f>
        <v>0</v>
      </c>
      <c r="Q175" s="228">
        <v>0.08565</v>
      </c>
      <c r="R175" s="228">
        <f>Q175*H175</f>
        <v>6.312405000000001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131</v>
      </c>
      <c r="AT175" s="230" t="s">
        <v>127</v>
      </c>
      <c r="AU175" s="230" t="s">
        <v>86</v>
      </c>
      <c r="AY175" s="16" t="s">
        <v>125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84</v>
      </c>
      <c r="BK175" s="231">
        <f>ROUND(I175*H175,2)</f>
        <v>0</v>
      </c>
      <c r="BL175" s="16" t="s">
        <v>131</v>
      </c>
      <c r="BM175" s="230" t="s">
        <v>253</v>
      </c>
    </row>
    <row r="176" spans="1:51" s="13" customFormat="1" ht="12">
      <c r="A176" s="13"/>
      <c r="B176" s="232"/>
      <c r="C176" s="233"/>
      <c r="D176" s="234" t="s">
        <v>133</v>
      </c>
      <c r="E176" s="235" t="s">
        <v>1</v>
      </c>
      <c r="F176" s="236" t="s">
        <v>254</v>
      </c>
      <c r="G176" s="233"/>
      <c r="H176" s="237">
        <v>73.7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133</v>
      </c>
      <c r="AU176" s="243" t="s">
        <v>86</v>
      </c>
      <c r="AV176" s="13" t="s">
        <v>86</v>
      </c>
      <c r="AW176" s="13" t="s">
        <v>32</v>
      </c>
      <c r="AX176" s="13" t="s">
        <v>84</v>
      </c>
      <c r="AY176" s="243" t="s">
        <v>125</v>
      </c>
    </row>
    <row r="177" spans="1:65" s="2" customFormat="1" ht="14.4" customHeight="1">
      <c r="A177" s="37"/>
      <c r="B177" s="38"/>
      <c r="C177" s="255" t="s">
        <v>255</v>
      </c>
      <c r="D177" s="255" t="s">
        <v>180</v>
      </c>
      <c r="E177" s="256" t="s">
        <v>256</v>
      </c>
      <c r="F177" s="257" t="s">
        <v>257</v>
      </c>
      <c r="G177" s="258" t="s">
        <v>130</v>
      </c>
      <c r="H177" s="259">
        <v>59.74</v>
      </c>
      <c r="I177" s="260"/>
      <c r="J177" s="261">
        <f>ROUND(I177*H177,2)</f>
        <v>0</v>
      </c>
      <c r="K177" s="262"/>
      <c r="L177" s="263"/>
      <c r="M177" s="264" t="s">
        <v>1</v>
      </c>
      <c r="N177" s="265" t="s">
        <v>41</v>
      </c>
      <c r="O177" s="90"/>
      <c r="P177" s="228">
        <f>O177*H177</f>
        <v>0</v>
      </c>
      <c r="Q177" s="228">
        <v>0.176</v>
      </c>
      <c r="R177" s="228">
        <f>Q177*H177</f>
        <v>10.51424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162</v>
      </c>
      <c r="AT177" s="230" t="s">
        <v>180</v>
      </c>
      <c r="AU177" s="230" t="s">
        <v>86</v>
      </c>
      <c r="AY177" s="16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84</v>
      </c>
      <c r="BK177" s="231">
        <f>ROUND(I177*H177,2)</f>
        <v>0</v>
      </c>
      <c r="BL177" s="16" t="s">
        <v>131</v>
      </c>
      <c r="BM177" s="230" t="s">
        <v>258</v>
      </c>
    </row>
    <row r="178" spans="1:51" s="13" customFormat="1" ht="12">
      <c r="A178" s="13"/>
      <c r="B178" s="232"/>
      <c r="C178" s="233"/>
      <c r="D178" s="234" t="s">
        <v>133</v>
      </c>
      <c r="E178" s="233"/>
      <c r="F178" s="236" t="s">
        <v>259</v>
      </c>
      <c r="G178" s="233"/>
      <c r="H178" s="237">
        <v>59.74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133</v>
      </c>
      <c r="AU178" s="243" t="s">
        <v>86</v>
      </c>
      <c r="AV178" s="13" t="s">
        <v>86</v>
      </c>
      <c r="AW178" s="13" t="s">
        <v>4</v>
      </c>
      <c r="AX178" s="13" t="s">
        <v>84</v>
      </c>
      <c r="AY178" s="243" t="s">
        <v>125</v>
      </c>
    </row>
    <row r="179" spans="1:65" s="2" customFormat="1" ht="14.4" customHeight="1">
      <c r="A179" s="37"/>
      <c r="B179" s="38"/>
      <c r="C179" s="255" t="s">
        <v>260</v>
      </c>
      <c r="D179" s="255" t="s">
        <v>180</v>
      </c>
      <c r="E179" s="256" t="s">
        <v>261</v>
      </c>
      <c r="F179" s="257" t="s">
        <v>262</v>
      </c>
      <c r="G179" s="258" t="s">
        <v>130</v>
      </c>
      <c r="H179" s="259">
        <v>16.171</v>
      </c>
      <c r="I179" s="260"/>
      <c r="J179" s="261">
        <f>ROUND(I179*H179,2)</f>
        <v>0</v>
      </c>
      <c r="K179" s="262"/>
      <c r="L179" s="263"/>
      <c r="M179" s="264" t="s">
        <v>1</v>
      </c>
      <c r="N179" s="265" t="s">
        <v>41</v>
      </c>
      <c r="O179" s="90"/>
      <c r="P179" s="228">
        <f>O179*H179</f>
        <v>0</v>
      </c>
      <c r="Q179" s="228">
        <v>0.176</v>
      </c>
      <c r="R179" s="228">
        <f>Q179*H179</f>
        <v>2.8460959999999997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162</v>
      </c>
      <c r="AT179" s="230" t="s">
        <v>180</v>
      </c>
      <c r="AU179" s="230" t="s">
        <v>86</v>
      </c>
      <c r="AY179" s="16" t="s">
        <v>125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84</v>
      </c>
      <c r="BK179" s="231">
        <f>ROUND(I179*H179,2)</f>
        <v>0</v>
      </c>
      <c r="BL179" s="16" t="s">
        <v>131</v>
      </c>
      <c r="BM179" s="230" t="s">
        <v>263</v>
      </c>
    </row>
    <row r="180" spans="1:51" s="13" customFormat="1" ht="12">
      <c r="A180" s="13"/>
      <c r="B180" s="232"/>
      <c r="C180" s="233"/>
      <c r="D180" s="234" t="s">
        <v>133</v>
      </c>
      <c r="E180" s="233"/>
      <c r="F180" s="236" t="s">
        <v>264</v>
      </c>
      <c r="G180" s="233"/>
      <c r="H180" s="237">
        <v>16.171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133</v>
      </c>
      <c r="AU180" s="243" t="s">
        <v>86</v>
      </c>
      <c r="AV180" s="13" t="s">
        <v>86</v>
      </c>
      <c r="AW180" s="13" t="s">
        <v>4</v>
      </c>
      <c r="AX180" s="13" t="s">
        <v>84</v>
      </c>
      <c r="AY180" s="243" t="s">
        <v>125</v>
      </c>
    </row>
    <row r="181" spans="1:63" s="12" customFormat="1" ht="22.8" customHeight="1">
      <c r="A181" s="12"/>
      <c r="B181" s="202"/>
      <c r="C181" s="203"/>
      <c r="D181" s="204" t="s">
        <v>75</v>
      </c>
      <c r="E181" s="216" t="s">
        <v>169</v>
      </c>
      <c r="F181" s="216" t="s">
        <v>265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SUM(P182:P212)</f>
        <v>0</v>
      </c>
      <c r="Q181" s="210"/>
      <c r="R181" s="211">
        <f>SUM(R182:R212)</f>
        <v>51.892405</v>
      </c>
      <c r="S181" s="210"/>
      <c r="T181" s="212">
        <f>SUM(T182:T212)</f>
        <v>1.491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84</v>
      </c>
      <c r="AT181" s="214" t="s">
        <v>75</v>
      </c>
      <c r="AU181" s="214" t="s">
        <v>84</v>
      </c>
      <c r="AY181" s="213" t="s">
        <v>125</v>
      </c>
      <c r="BK181" s="215">
        <f>SUM(BK182:BK212)</f>
        <v>0</v>
      </c>
    </row>
    <row r="182" spans="1:65" s="2" customFormat="1" ht="14.4" customHeight="1">
      <c r="A182" s="37"/>
      <c r="B182" s="38"/>
      <c r="C182" s="218" t="s">
        <v>266</v>
      </c>
      <c r="D182" s="218" t="s">
        <v>127</v>
      </c>
      <c r="E182" s="219" t="s">
        <v>267</v>
      </c>
      <c r="F182" s="220" t="s">
        <v>268</v>
      </c>
      <c r="G182" s="221" t="s">
        <v>269</v>
      </c>
      <c r="H182" s="222">
        <v>2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41</v>
      </c>
      <c r="O182" s="90"/>
      <c r="P182" s="228">
        <f>O182*H182</f>
        <v>0</v>
      </c>
      <c r="Q182" s="228">
        <v>0.01409</v>
      </c>
      <c r="R182" s="228">
        <f>Q182*H182</f>
        <v>0.02818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131</v>
      </c>
      <c r="AT182" s="230" t="s">
        <v>127</v>
      </c>
      <c r="AU182" s="230" t="s">
        <v>86</v>
      </c>
      <c r="AY182" s="16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84</v>
      </c>
      <c r="BK182" s="231">
        <f>ROUND(I182*H182,2)</f>
        <v>0</v>
      </c>
      <c r="BL182" s="16" t="s">
        <v>131</v>
      </c>
      <c r="BM182" s="230" t="s">
        <v>270</v>
      </c>
    </row>
    <row r="183" spans="1:65" s="2" customFormat="1" ht="14.4" customHeight="1">
      <c r="A183" s="37"/>
      <c r="B183" s="38"/>
      <c r="C183" s="218" t="s">
        <v>271</v>
      </c>
      <c r="D183" s="218" t="s">
        <v>127</v>
      </c>
      <c r="E183" s="219" t="s">
        <v>272</v>
      </c>
      <c r="F183" s="220" t="s">
        <v>273</v>
      </c>
      <c r="G183" s="221" t="s">
        <v>274</v>
      </c>
      <c r="H183" s="222">
        <v>26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41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131</v>
      </c>
      <c r="AT183" s="230" t="s">
        <v>127</v>
      </c>
      <c r="AU183" s="230" t="s">
        <v>86</v>
      </c>
      <c r="AY183" s="16" t="s">
        <v>125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84</v>
      </c>
      <c r="BK183" s="231">
        <f>ROUND(I183*H183,2)</f>
        <v>0</v>
      </c>
      <c r="BL183" s="16" t="s">
        <v>131</v>
      </c>
      <c r="BM183" s="230" t="s">
        <v>275</v>
      </c>
    </row>
    <row r="184" spans="1:65" s="2" customFormat="1" ht="14.4" customHeight="1">
      <c r="A184" s="37"/>
      <c r="B184" s="38"/>
      <c r="C184" s="218" t="s">
        <v>276</v>
      </c>
      <c r="D184" s="218" t="s">
        <v>127</v>
      </c>
      <c r="E184" s="219" t="s">
        <v>277</v>
      </c>
      <c r="F184" s="220" t="s">
        <v>278</v>
      </c>
      <c r="G184" s="221" t="s">
        <v>269</v>
      </c>
      <c r="H184" s="222">
        <v>3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41</v>
      </c>
      <c r="O184" s="90"/>
      <c r="P184" s="228">
        <f>O184*H184</f>
        <v>0</v>
      </c>
      <c r="Q184" s="228">
        <v>0.0007</v>
      </c>
      <c r="R184" s="228">
        <f>Q184*H184</f>
        <v>0.0021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131</v>
      </c>
      <c r="AT184" s="230" t="s">
        <v>127</v>
      </c>
      <c r="AU184" s="230" t="s">
        <v>86</v>
      </c>
      <c r="AY184" s="16" t="s">
        <v>125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84</v>
      </c>
      <c r="BK184" s="231">
        <f>ROUND(I184*H184,2)</f>
        <v>0</v>
      </c>
      <c r="BL184" s="16" t="s">
        <v>131</v>
      </c>
      <c r="BM184" s="230" t="s">
        <v>279</v>
      </c>
    </row>
    <row r="185" spans="1:65" s="2" customFormat="1" ht="14.4" customHeight="1">
      <c r="A185" s="37"/>
      <c r="B185" s="38"/>
      <c r="C185" s="255" t="s">
        <v>280</v>
      </c>
      <c r="D185" s="255" t="s">
        <v>180</v>
      </c>
      <c r="E185" s="256" t="s">
        <v>281</v>
      </c>
      <c r="F185" s="257" t="s">
        <v>282</v>
      </c>
      <c r="G185" s="258" t="s">
        <v>269</v>
      </c>
      <c r="H185" s="259">
        <v>2</v>
      </c>
      <c r="I185" s="260"/>
      <c r="J185" s="261">
        <f>ROUND(I185*H185,2)</f>
        <v>0</v>
      </c>
      <c r="K185" s="262"/>
      <c r="L185" s="263"/>
      <c r="M185" s="264" t="s">
        <v>1</v>
      </c>
      <c r="N185" s="265" t="s">
        <v>41</v>
      </c>
      <c r="O185" s="90"/>
      <c r="P185" s="228">
        <f>O185*H185</f>
        <v>0</v>
      </c>
      <c r="Q185" s="228">
        <v>0.0053</v>
      </c>
      <c r="R185" s="228">
        <f>Q185*H185</f>
        <v>0.0106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162</v>
      </c>
      <c r="AT185" s="230" t="s">
        <v>180</v>
      </c>
      <c r="AU185" s="230" t="s">
        <v>86</v>
      </c>
      <c r="AY185" s="16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84</v>
      </c>
      <c r="BK185" s="231">
        <f>ROUND(I185*H185,2)</f>
        <v>0</v>
      </c>
      <c r="BL185" s="16" t="s">
        <v>131</v>
      </c>
      <c r="BM185" s="230" t="s">
        <v>283</v>
      </c>
    </row>
    <row r="186" spans="1:65" s="2" customFormat="1" ht="14.4" customHeight="1">
      <c r="A186" s="37"/>
      <c r="B186" s="38"/>
      <c r="C186" s="255" t="s">
        <v>284</v>
      </c>
      <c r="D186" s="255" t="s">
        <v>180</v>
      </c>
      <c r="E186" s="256" t="s">
        <v>285</v>
      </c>
      <c r="F186" s="257" t="s">
        <v>286</v>
      </c>
      <c r="G186" s="258" t="s">
        <v>269</v>
      </c>
      <c r="H186" s="259">
        <v>1</v>
      </c>
      <c r="I186" s="260"/>
      <c r="J186" s="261">
        <f>ROUND(I186*H186,2)</f>
        <v>0</v>
      </c>
      <c r="K186" s="262"/>
      <c r="L186" s="263"/>
      <c r="M186" s="264" t="s">
        <v>1</v>
      </c>
      <c r="N186" s="265" t="s">
        <v>41</v>
      </c>
      <c r="O186" s="90"/>
      <c r="P186" s="228">
        <f>O186*H186</f>
        <v>0</v>
      </c>
      <c r="Q186" s="228">
        <v>0.0045</v>
      </c>
      <c r="R186" s="228">
        <f>Q186*H186</f>
        <v>0.0045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162</v>
      </c>
      <c r="AT186" s="230" t="s">
        <v>180</v>
      </c>
      <c r="AU186" s="230" t="s">
        <v>86</v>
      </c>
      <c r="AY186" s="16" t="s">
        <v>125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84</v>
      </c>
      <c r="BK186" s="231">
        <f>ROUND(I186*H186,2)</f>
        <v>0</v>
      </c>
      <c r="BL186" s="16" t="s">
        <v>131</v>
      </c>
      <c r="BM186" s="230" t="s">
        <v>287</v>
      </c>
    </row>
    <row r="187" spans="1:65" s="2" customFormat="1" ht="14.4" customHeight="1">
      <c r="A187" s="37"/>
      <c r="B187" s="38"/>
      <c r="C187" s="218" t="s">
        <v>288</v>
      </c>
      <c r="D187" s="218" t="s">
        <v>127</v>
      </c>
      <c r="E187" s="219" t="s">
        <v>289</v>
      </c>
      <c r="F187" s="220" t="s">
        <v>290</v>
      </c>
      <c r="G187" s="221" t="s">
        <v>269</v>
      </c>
      <c r="H187" s="222">
        <v>3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41</v>
      </c>
      <c r="O187" s="90"/>
      <c r="P187" s="228">
        <f>O187*H187</f>
        <v>0</v>
      </c>
      <c r="Q187" s="228">
        <v>0.10941</v>
      </c>
      <c r="R187" s="228">
        <f>Q187*H187</f>
        <v>0.32822999999999997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131</v>
      </c>
      <c r="AT187" s="230" t="s">
        <v>127</v>
      </c>
      <c r="AU187" s="230" t="s">
        <v>86</v>
      </c>
      <c r="AY187" s="16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84</v>
      </c>
      <c r="BK187" s="231">
        <f>ROUND(I187*H187,2)</f>
        <v>0</v>
      </c>
      <c r="BL187" s="16" t="s">
        <v>131</v>
      </c>
      <c r="BM187" s="230" t="s">
        <v>291</v>
      </c>
    </row>
    <row r="188" spans="1:65" s="2" customFormat="1" ht="14.4" customHeight="1">
      <c r="A188" s="37"/>
      <c r="B188" s="38"/>
      <c r="C188" s="255" t="s">
        <v>292</v>
      </c>
      <c r="D188" s="255" t="s">
        <v>180</v>
      </c>
      <c r="E188" s="256" t="s">
        <v>293</v>
      </c>
      <c r="F188" s="257" t="s">
        <v>294</v>
      </c>
      <c r="G188" s="258" t="s">
        <v>269</v>
      </c>
      <c r="H188" s="259">
        <v>3</v>
      </c>
      <c r="I188" s="260"/>
      <c r="J188" s="261">
        <f>ROUND(I188*H188,2)</f>
        <v>0</v>
      </c>
      <c r="K188" s="262"/>
      <c r="L188" s="263"/>
      <c r="M188" s="264" t="s">
        <v>1</v>
      </c>
      <c r="N188" s="265" t="s">
        <v>41</v>
      </c>
      <c r="O188" s="90"/>
      <c r="P188" s="228">
        <f>O188*H188</f>
        <v>0</v>
      </c>
      <c r="Q188" s="228">
        <v>0.0061</v>
      </c>
      <c r="R188" s="228">
        <f>Q188*H188</f>
        <v>0.0183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162</v>
      </c>
      <c r="AT188" s="230" t="s">
        <v>180</v>
      </c>
      <c r="AU188" s="230" t="s">
        <v>86</v>
      </c>
      <c r="AY188" s="16" t="s">
        <v>125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84</v>
      </c>
      <c r="BK188" s="231">
        <f>ROUND(I188*H188,2)</f>
        <v>0</v>
      </c>
      <c r="BL188" s="16" t="s">
        <v>131</v>
      </c>
      <c r="BM188" s="230" t="s">
        <v>295</v>
      </c>
    </row>
    <row r="189" spans="1:65" s="2" customFormat="1" ht="14.4" customHeight="1">
      <c r="A189" s="37"/>
      <c r="B189" s="38"/>
      <c r="C189" s="218" t="s">
        <v>296</v>
      </c>
      <c r="D189" s="218" t="s">
        <v>127</v>
      </c>
      <c r="E189" s="219" t="s">
        <v>297</v>
      </c>
      <c r="F189" s="220" t="s">
        <v>298</v>
      </c>
      <c r="G189" s="221" t="s">
        <v>269</v>
      </c>
      <c r="H189" s="222">
        <v>3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41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131</v>
      </c>
      <c r="AT189" s="230" t="s">
        <v>127</v>
      </c>
      <c r="AU189" s="230" t="s">
        <v>86</v>
      </c>
      <c r="AY189" s="16" t="s">
        <v>125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84</v>
      </c>
      <c r="BK189" s="231">
        <f>ROUND(I189*H189,2)</f>
        <v>0</v>
      </c>
      <c r="BL189" s="16" t="s">
        <v>131</v>
      </c>
      <c r="BM189" s="230" t="s">
        <v>299</v>
      </c>
    </row>
    <row r="190" spans="1:65" s="2" customFormat="1" ht="14.4" customHeight="1">
      <c r="A190" s="37"/>
      <c r="B190" s="38"/>
      <c r="C190" s="218" t="s">
        <v>300</v>
      </c>
      <c r="D190" s="218" t="s">
        <v>127</v>
      </c>
      <c r="E190" s="219" t="s">
        <v>301</v>
      </c>
      <c r="F190" s="220" t="s">
        <v>302</v>
      </c>
      <c r="G190" s="221" t="s">
        <v>274</v>
      </c>
      <c r="H190" s="222">
        <v>148.6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41</v>
      </c>
      <c r="O190" s="90"/>
      <c r="P190" s="228">
        <f>O190*H190</f>
        <v>0</v>
      </c>
      <c r="Q190" s="228">
        <v>0.0002</v>
      </c>
      <c r="R190" s="228">
        <f>Q190*H190</f>
        <v>0.02972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131</v>
      </c>
      <c r="AT190" s="230" t="s">
        <v>127</v>
      </c>
      <c r="AU190" s="230" t="s">
        <v>86</v>
      </c>
      <c r="AY190" s="16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84</v>
      </c>
      <c r="BK190" s="231">
        <f>ROUND(I190*H190,2)</f>
        <v>0</v>
      </c>
      <c r="BL190" s="16" t="s">
        <v>131</v>
      </c>
      <c r="BM190" s="230" t="s">
        <v>303</v>
      </c>
    </row>
    <row r="191" spans="1:51" s="13" customFormat="1" ht="12">
      <c r="A191" s="13"/>
      <c r="B191" s="232"/>
      <c r="C191" s="233"/>
      <c r="D191" s="234" t="s">
        <v>133</v>
      </c>
      <c r="E191" s="235" t="s">
        <v>1</v>
      </c>
      <c r="F191" s="236" t="s">
        <v>304</v>
      </c>
      <c r="G191" s="233"/>
      <c r="H191" s="237">
        <v>148.6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133</v>
      </c>
      <c r="AU191" s="243" t="s">
        <v>86</v>
      </c>
      <c r="AV191" s="13" t="s">
        <v>86</v>
      </c>
      <c r="AW191" s="13" t="s">
        <v>32</v>
      </c>
      <c r="AX191" s="13" t="s">
        <v>84</v>
      </c>
      <c r="AY191" s="243" t="s">
        <v>125</v>
      </c>
    </row>
    <row r="192" spans="1:65" s="2" customFormat="1" ht="14.4" customHeight="1">
      <c r="A192" s="37"/>
      <c r="B192" s="38"/>
      <c r="C192" s="218" t="s">
        <v>305</v>
      </c>
      <c r="D192" s="218" t="s">
        <v>127</v>
      </c>
      <c r="E192" s="219" t="s">
        <v>306</v>
      </c>
      <c r="F192" s="220" t="s">
        <v>307</v>
      </c>
      <c r="G192" s="221" t="s">
        <v>274</v>
      </c>
      <c r="H192" s="222">
        <v>14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41</v>
      </c>
      <c r="O192" s="90"/>
      <c r="P192" s="228">
        <f>O192*H192</f>
        <v>0</v>
      </c>
      <c r="Q192" s="228">
        <v>7E-05</v>
      </c>
      <c r="R192" s="228">
        <f>Q192*H192</f>
        <v>0.00098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131</v>
      </c>
      <c r="AT192" s="230" t="s">
        <v>127</v>
      </c>
      <c r="AU192" s="230" t="s">
        <v>86</v>
      </c>
      <c r="AY192" s="16" t="s">
        <v>125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84</v>
      </c>
      <c r="BK192" s="231">
        <f>ROUND(I192*H192,2)</f>
        <v>0</v>
      </c>
      <c r="BL192" s="16" t="s">
        <v>131</v>
      </c>
      <c r="BM192" s="230" t="s">
        <v>308</v>
      </c>
    </row>
    <row r="193" spans="1:51" s="13" customFormat="1" ht="12">
      <c r="A193" s="13"/>
      <c r="B193" s="232"/>
      <c r="C193" s="233"/>
      <c r="D193" s="234" t="s">
        <v>133</v>
      </c>
      <c r="E193" s="235" t="s">
        <v>1</v>
      </c>
      <c r="F193" s="236" t="s">
        <v>309</v>
      </c>
      <c r="G193" s="233"/>
      <c r="H193" s="237">
        <v>14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133</v>
      </c>
      <c r="AU193" s="243" t="s">
        <v>86</v>
      </c>
      <c r="AV193" s="13" t="s">
        <v>86</v>
      </c>
      <c r="AW193" s="13" t="s">
        <v>32</v>
      </c>
      <c r="AX193" s="13" t="s">
        <v>84</v>
      </c>
      <c r="AY193" s="243" t="s">
        <v>125</v>
      </c>
    </row>
    <row r="194" spans="1:65" s="2" customFormat="1" ht="14.4" customHeight="1">
      <c r="A194" s="37"/>
      <c r="B194" s="38"/>
      <c r="C194" s="218" t="s">
        <v>310</v>
      </c>
      <c r="D194" s="218" t="s">
        <v>127</v>
      </c>
      <c r="E194" s="219" t="s">
        <v>311</v>
      </c>
      <c r="F194" s="220" t="s">
        <v>312</v>
      </c>
      <c r="G194" s="221" t="s">
        <v>274</v>
      </c>
      <c r="H194" s="222">
        <v>251.5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41</v>
      </c>
      <c r="O194" s="90"/>
      <c r="P194" s="228">
        <f>O194*H194</f>
        <v>0</v>
      </c>
      <c r="Q194" s="228">
        <v>0.0004</v>
      </c>
      <c r="R194" s="228">
        <f>Q194*H194</f>
        <v>0.10060000000000001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131</v>
      </c>
      <c r="AT194" s="230" t="s">
        <v>127</v>
      </c>
      <c r="AU194" s="230" t="s">
        <v>86</v>
      </c>
      <c r="AY194" s="16" t="s">
        <v>125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84</v>
      </c>
      <c r="BK194" s="231">
        <f>ROUND(I194*H194,2)</f>
        <v>0</v>
      </c>
      <c r="BL194" s="16" t="s">
        <v>131</v>
      </c>
      <c r="BM194" s="230" t="s">
        <v>313</v>
      </c>
    </row>
    <row r="195" spans="1:51" s="13" customFormat="1" ht="12">
      <c r="A195" s="13"/>
      <c r="B195" s="232"/>
      <c r="C195" s="233"/>
      <c r="D195" s="234" t="s">
        <v>133</v>
      </c>
      <c r="E195" s="235" t="s">
        <v>1</v>
      </c>
      <c r="F195" s="236" t="s">
        <v>314</v>
      </c>
      <c r="G195" s="233"/>
      <c r="H195" s="237">
        <v>251.5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133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125</v>
      </c>
    </row>
    <row r="196" spans="1:65" s="2" customFormat="1" ht="14.4" customHeight="1">
      <c r="A196" s="37"/>
      <c r="B196" s="38"/>
      <c r="C196" s="218" t="s">
        <v>315</v>
      </c>
      <c r="D196" s="218" t="s">
        <v>127</v>
      </c>
      <c r="E196" s="219" t="s">
        <v>316</v>
      </c>
      <c r="F196" s="220" t="s">
        <v>317</v>
      </c>
      <c r="G196" s="221" t="s">
        <v>274</v>
      </c>
      <c r="H196" s="222">
        <v>30.6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41</v>
      </c>
      <c r="O196" s="90"/>
      <c r="P196" s="228">
        <f>O196*H196</f>
        <v>0</v>
      </c>
      <c r="Q196" s="228">
        <v>0.00013</v>
      </c>
      <c r="R196" s="228">
        <f>Q196*H196</f>
        <v>0.003978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131</v>
      </c>
      <c r="AT196" s="230" t="s">
        <v>127</v>
      </c>
      <c r="AU196" s="230" t="s">
        <v>86</v>
      </c>
      <c r="AY196" s="16" t="s">
        <v>125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84</v>
      </c>
      <c r="BK196" s="231">
        <f>ROUND(I196*H196,2)</f>
        <v>0</v>
      </c>
      <c r="BL196" s="16" t="s">
        <v>131</v>
      </c>
      <c r="BM196" s="230" t="s">
        <v>318</v>
      </c>
    </row>
    <row r="197" spans="1:51" s="13" customFormat="1" ht="12">
      <c r="A197" s="13"/>
      <c r="B197" s="232"/>
      <c r="C197" s="233"/>
      <c r="D197" s="234" t="s">
        <v>133</v>
      </c>
      <c r="E197" s="235" t="s">
        <v>1</v>
      </c>
      <c r="F197" s="236" t="s">
        <v>319</v>
      </c>
      <c r="G197" s="233"/>
      <c r="H197" s="237">
        <v>30.6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133</v>
      </c>
      <c r="AU197" s="243" t="s">
        <v>86</v>
      </c>
      <c r="AV197" s="13" t="s">
        <v>86</v>
      </c>
      <c r="AW197" s="13" t="s">
        <v>32</v>
      </c>
      <c r="AX197" s="13" t="s">
        <v>84</v>
      </c>
      <c r="AY197" s="243" t="s">
        <v>125</v>
      </c>
    </row>
    <row r="198" spans="1:65" s="2" customFormat="1" ht="14.4" customHeight="1">
      <c r="A198" s="37"/>
      <c r="B198" s="38"/>
      <c r="C198" s="218" t="s">
        <v>320</v>
      </c>
      <c r="D198" s="218" t="s">
        <v>127</v>
      </c>
      <c r="E198" s="219" t="s">
        <v>321</v>
      </c>
      <c r="F198" s="220" t="s">
        <v>322</v>
      </c>
      <c r="G198" s="221" t="s">
        <v>130</v>
      </c>
      <c r="H198" s="222">
        <v>2.2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41</v>
      </c>
      <c r="O198" s="90"/>
      <c r="P198" s="228">
        <f>O198*H198</f>
        <v>0</v>
      </c>
      <c r="Q198" s="228">
        <v>0.0016</v>
      </c>
      <c r="R198" s="228">
        <f>Q198*H198</f>
        <v>0.0035200000000000006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131</v>
      </c>
      <c r="AT198" s="230" t="s">
        <v>127</v>
      </c>
      <c r="AU198" s="230" t="s">
        <v>86</v>
      </c>
      <c r="AY198" s="16" t="s">
        <v>125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84</v>
      </c>
      <c r="BK198" s="231">
        <f>ROUND(I198*H198,2)</f>
        <v>0</v>
      </c>
      <c r="BL198" s="16" t="s">
        <v>131</v>
      </c>
      <c r="BM198" s="230" t="s">
        <v>323</v>
      </c>
    </row>
    <row r="199" spans="1:51" s="13" customFormat="1" ht="12">
      <c r="A199" s="13"/>
      <c r="B199" s="232"/>
      <c r="C199" s="233"/>
      <c r="D199" s="234" t="s">
        <v>133</v>
      </c>
      <c r="E199" s="235" t="s">
        <v>1</v>
      </c>
      <c r="F199" s="236" t="s">
        <v>324</v>
      </c>
      <c r="G199" s="233"/>
      <c r="H199" s="237">
        <v>2.2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133</v>
      </c>
      <c r="AU199" s="243" t="s">
        <v>86</v>
      </c>
      <c r="AV199" s="13" t="s">
        <v>86</v>
      </c>
      <c r="AW199" s="13" t="s">
        <v>32</v>
      </c>
      <c r="AX199" s="13" t="s">
        <v>84</v>
      </c>
      <c r="AY199" s="243" t="s">
        <v>125</v>
      </c>
    </row>
    <row r="200" spans="1:65" s="2" customFormat="1" ht="14.4" customHeight="1">
      <c r="A200" s="37"/>
      <c r="B200" s="38"/>
      <c r="C200" s="218" t="s">
        <v>325</v>
      </c>
      <c r="D200" s="218" t="s">
        <v>127</v>
      </c>
      <c r="E200" s="219" t="s">
        <v>326</v>
      </c>
      <c r="F200" s="220" t="s">
        <v>327</v>
      </c>
      <c r="G200" s="221" t="s">
        <v>274</v>
      </c>
      <c r="H200" s="222">
        <v>444.7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41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131</v>
      </c>
      <c r="AT200" s="230" t="s">
        <v>127</v>
      </c>
      <c r="AU200" s="230" t="s">
        <v>86</v>
      </c>
      <c r="AY200" s="16" t="s">
        <v>125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84</v>
      </c>
      <c r="BK200" s="231">
        <f>ROUND(I200*H200,2)</f>
        <v>0</v>
      </c>
      <c r="BL200" s="16" t="s">
        <v>131</v>
      </c>
      <c r="BM200" s="230" t="s">
        <v>328</v>
      </c>
    </row>
    <row r="201" spans="1:51" s="13" customFormat="1" ht="12">
      <c r="A201" s="13"/>
      <c r="B201" s="232"/>
      <c r="C201" s="233"/>
      <c r="D201" s="234" t="s">
        <v>133</v>
      </c>
      <c r="E201" s="235" t="s">
        <v>1</v>
      </c>
      <c r="F201" s="236" t="s">
        <v>329</v>
      </c>
      <c r="G201" s="233"/>
      <c r="H201" s="237">
        <v>444.7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133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125</v>
      </c>
    </row>
    <row r="202" spans="1:65" s="2" customFormat="1" ht="14.4" customHeight="1">
      <c r="A202" s="37"/>
      <c r="B202" s="38"/>
      <c r="C202" s="218" t="s">
        <v>330</v>
      </c>
      <c r="D202" s="218" t="s">
        <v>127</v>
      </c>
      <c r="E202" s="219" t="s">
        <v>331</v>
      </c>
      <c r="F202" s="220" t="s">
        <v>332</v>
      </c>
      <c r="G202" s="221" t="s">
        <v>130</v>
      </c>
      <c r="H202" s="222">
        <v>2.2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41</v>
      </c>
      <c r="O202" s="90"/>
      <c r="P202" s="228">
        <f>O202*H202</f>
        <v>0</v>
      </c>
      <c r="Q202" s="228">
        <v>1E-05</v>
      </c>
      <c r="R202" s="228">
        <f>Q202*H202</f>
        <v>2.2000000000000003E-05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131</v>
      </c>
      <c r="AT202" s="230" t="s">
        <v>127</v>
      </c>
      <c r="AU202" s="230" t="s">
        <v>86</v>
      </c>
      <c r="AY202" s="16" t="s">
        <v>125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84</v>
      </c>
      <c r="BK202" s="231">
        <f>ROUND(I202*H202,2)</f>
        <v>0</v>
      </c>
      <c r="BL202" s="16" t="s">
        <v>131</v>
      </c>
      <c r="BM202" s="230" t="s">
        <v>333</v>
      </c>
    </row>
    <row r="203" spans="1:65" s="2" customFormat="1" ht="14.4" customHeight="1">
      <c r="A203" s="37"/>
      <c r="B203" s="38"/>
      <c r="C203" s="218" t="s">
        <v>334</v>
      </c>
      <c r="D203" s="218" t="s">
        <v>127</v>
      </c>
      <c r="E203" s="219" t="s">
        <v>335</v>
      </c>
      <c r="F203" s="220" t="s">
        <v>336</v>
      </c>
      <c r="G203" s="221" t="s">
        <v>274</v>
      </c>
      <c r="H203" s="222">
        <v>159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41</v>
      </c>
      <c r="O203" s="90"/>
      <c r="P203" s="228">
        <f>O203*H203</f>
        <v>0</v>
      </c>
      <c r="Q203" s="228">
        <v>0.14067</v>
      </c>
      <c r="R203" s="228">
        <f>Q203*H203</f>
        <v>22.366529999999997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131</v>
      </c>
      <c r="AT203" s="230" t="s">
        <v>127</v>
      </c>
      <c r="AU203" s="230" t="s">
        <v>86</v>
      </c>
      <c r="AY203" s="16" t="s">
        <v>125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84</v>
      </c>
      <c r="BK203" s="231">
        <f>ROUND(I203*H203,2)</f>
        <v>0</v>
      </c>
      <c r="BL203" s="16" t="s">
        <v>131</v>
      </c>
      <c r="BM203" s="230" t="s">
        <v>337</v>
      </c>
    </row>
    <row r="204" spans="1:51" s="13" customFormat="1" ht="12">
      <c r="A204" s="13"/>
      <c r="B204" s="232"/>
      <c r="C204" s="233"/>
      <c r="D204" s="234" t="s">
        <v>133</v>
      </c>
      <c r="E204" s="235" t="s">
        <v>1</v>
      </c>
      <c r="F204" s="236" t="s">
        <v>338</v>
      </c>
      <c r="G204" s="233"/>
      <c r="H204" s="237">
        <v>159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133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125</v>
      </c>
    </row>
    <row r="205" spans="1:65" s="2" customFormat="1" ht="19.8" customHeight="1">
      <c r="A205" s="37"/>
      <c r="B205" s="38"/>
      <c r="C205" s="255" t="s">
        <v>339</v>
      </c>
      <c r="D205" s="255" t="s">
        <v>180</v>
      </c>
      <c r="E205" s="256" t="s">
        <v>340</v>
      </c>
      <c r="F205" s="257" t="s">
        <v>341</v>
      </c>
      <c r="G205" s="258" t="s">
        <v>274</v>
      </c>
      <c r="H205" s="259">
        <v>149.94</v>
      </c>
      <c r="I205" s="260"/>
      <c r="J205" s="261">
        <f>ROUND(I205*H205,2)</f>
        <v>0</v>
      </c>
      <c r="K205" s="262"/>
      <c r="L205" s="263"/>
      <c r="M205" s="264" t="s">
        <v>1</v>
      </c>
      <c r="N205" s="265" t="s">
        <v>41</v>
      </c>
      <c r="O205" s="90"/>
      <c r="P205" s="228">
        <f>O205*H205</f>
        <v>0</v>
      </c>
      <c r="Q205" s="228">
        <v>0.08</v>
      </c>
      <c r="R205" s="228">
        <f>Q205*H205</f>
        <v>11.9952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162</v>
      </c>
      <c r="AT205" s="230" t="s">
        <v>180</v>
      </c>
      <c r="AU205" s="230" t="s">
        <v>86</v>
      </c>
      <c r="AY205" s="16" t="s">
        <v>125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84</v>
      </c>
      <c r="BK205" s="231">
        <f>ROUND(I205*H205,2)</f>
        <v>0</v>
      </c>
      <c r="BL205" s="16" t="s">
        <v>131</v>
      </c>
      <c r="BM205" s="230" t="s">
        <v>342</v>
      </c>
    </row>
    <row r="206" spans="1:51" s="13" customFormat="1" ht="12">
      <c r="A206" s="13"/>
      <c r="B206" s="232"/>
      <c r="C206" s="233"/>
      <c r="D206" s="234" t="s">
        <v>133</v>
      </c>
      <c r="E206" s="233"/>
      <c r="F206" s="236" t="s">
        <v>343</v>
      </c>
      <c r="G206" s="233"/>
      <c r="H206" s="237">
        <v>149.94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133</v>
      </c>
      <c r="AU206" s="243" t="s">
        <v>86</v>
      </c>
      <c r="AV206" s="13" t="s">
        <v>86</v>
      </c>
      <c r="AW206" s="13" t="s">
        <v>4</v>
      </c>
      <c r="AX206" s="13" t="s">
        <v>84</v>
      </c>
      <c r="AY206" s="243" t="s">
        <v>125</v>
      </c>
    </row>
    <row r="207" spans="1:65" s="2" customFormat="1" ht="14.4" customHeight="1">
      <c r="A207" s="37"/>
      <c r="B207" s="38"/>
      <c r="C207" s="255" t="s">
        <v>344</v>
      </c>
      <c r="D207" s="255" t="s">
        <v>180</v>
      </c>
      <c r="E207" s="256" t="s">
        <v>345</v>
      </c>
      <c r="F207" s="257" t="s">
        <v>346</v>
      </c>
      <c r="G207" s="258" t="s">
        <v>274</v>
      </c>
      <c r="H207" s="259">
        <v>12.24</v>
      </c>
      <c r="I207" s="260"/>
      <c r="J207" s="261">
        <f>ROUND(I207*H207,2)</f>
        <v>0</v>
      </c>
      <c r="K207" s="262"/>
      <c r="L207" s="263"/>
      <c r="M207" s="264" t="s">
        <v>1</v>
      </c>
      <c r="N207" s="265" t="s">
        <v>41</v>
      </c>
      <c r="O207" s="90"/>
      <c r="P207" s="228">
        <f>O207*H207</f>
        <v>0</v>
      </c>
      <c r="Q207" s="228">
        <v>0.08</v>
      </c>
      <c r="R207" s="228">
        <f>Q207*H207</f>
        <v>0.9792000000000001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162</v>
      </c>
      <c r="AT207" s="230" t="s">
        <v>180</v>
      </c>
      <c r="AU207" s="230" t="s">
        <v>86</v>
      </c>
      <c r="AY207" s="16" t="s">
        <v>125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84</v>
      </c>
      <c r="BK207" s="231">
        <f>ROUND(I207*H207,2)</f>
        <v>0</v>
      </c>
      <c r="BL207" s="16" t="s">
        <v>131</v>
      </c>
      <c r="BM207" s="230" t="s">
        <v>347</v>
      </c>
    </row>
    <row r="208" spans="1:51" s="13" customFormat="1" ht="12">
      <c r="A208" s="13"/>
      <c r="B208" s="232"/>
      <c r="C208" s="233"/>
      <c r="D208" s="234" t="s">
        <v>133</v>
      </c>
      <c r="E208" s="233"/>
      <c r="F208" s="236" t="s">
        <v>348</v>
      </c>
      <c r="G208" s="233"/>
      <c r="H208" s="237">
        <v>12.24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133</v>
      </c>
      <c r="AU208" s="243" t="s">
        <v>86</v>
      </c>
      <c r="AV208" s="13" t="s">
        <v>86</v>
      </c>
      <c r="AW208" s="13" t="s">
        <v>4</v>
      </c>
      <c r="AX208" s="13" t="s">
        <v>84</v>
      </c>
      <c r="AY208" s="243" t="s">
        <v>125</v>
      </c>
    </row>
    <row r="209" spans="1:65" s="2" customFormat="1" ht="14.4" customHeight="1">
      <c r="A209" s="37"/>
      <c r="B209" s="38"/>
      <c r="C209" s="218" t="s">
        <v>349</v>
      </c>
      <c r="D209" s="218" t="s">
        <v>127</v>
      </c>
      <c r="E209" s="219" t="s">
        <v>350</v>
      </c>
      <c r="F209" s="220" t="s">
        <v>351</v>
      </c>
      <c r="G209" s="221" t="s">
        <v>274</v>
      </c>
      <c r="H209" s="222">
        <v>109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41</v>
      </c>
      <c r="O209" s="90"/>
      <c r="P209" s="228">
        <f>O209*H209</f>
        <v>0</v>
      </c>
      <c r="Q209" s="228">
        <v>0.10095</v>
      </c>
      <c r="R209" s="228">
        <f>Q209*H209</f>
        <v>11.00355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131</v>
      </c>
      <c r="AT209" s="230" t="s">
        <v>127</v>
      </c>
      <c r="AU209" s="230" t="s">
        <v>86</v>
      </c>
      <c r="AY209" s="16" t="s">
        <v>125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84</v>
      </c>
      <c r="BK209" s="231">
        <f>ROUND(I209*H209,2)</f>
        <v>0</v>
      </c>
      <c r="BL209" s="16" t="s">
        <v>131</v>
      </c>
      <c r="BM209" s="230" t="s">
        <v>352</v>
      </c>
    </row>
    <row r="210" spans="1:65" s="2" customFormat="1" ht="14.4" customHeight="1">
      <c r="A210" s="37"/>
      <c r="B210" s="38"/>
      <c r="C210" s="255" t="s">
        <v>353</v>
      </c>
      <c r="D210" s="255" t="s">
        <v>180</v>
      </c>
      <c r="E210" s="256" t="s">
        <v>354</v>
      </c>
      <c r="F210" s="257" t="s">
        <v>355</v>
      </c>
      <c r="G210" s="258" t="s">
        <v>274</v>
      </c>
      <c r="H210" s="259">
        <v>109</v>
      </c>
      <c r="I210" s="260"/>
      <c r="J210" s="261">
        <f>ROUND(I210*H210,2)</f>
        <v>0</v>
      </c>
      <c r="K210" s="262"/>
      <c r="L210" s="263"/>
      <c r="M210" s="264" t="s">
        <v>1</v>
      </c>
      <c r="N210" s="265" t="s">
        <v>41</v>
      </c>
      <c r="O210" s="90"/>
      <c r="P210" s="228">
        <f>O210*H210</f>
        <v>0</v>
      </c>
      <c r="Q210" s="228">
        <v>0.046</v>
      </c>
      <c r="R210" s="228">
        <f>Q210*H210</f>
        <v>5.014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162</v>
      </c>
      <c r="AT210" s="230" t="s">
        <v>180</v>
      </c>
      <c r="AU210" s="230" t="s">
        <v>86</v>
      </c>
      <c r="AY210" s="16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84</v>
      </c>
      <c r="BK210" s="231">
        <f>ROUND(I210*H210,2)</f>
        <v>0</v>
      </c>
      <c r="BL210" s="16" t="s">
        <v>131</v>
      </c>
      <c r="BM210" s="230" t="s">
        <v>356</v>
      </c>
    </row>
    <row r="211" spans="1:65" s="2" customFormat="1" ht="14.4" customHeight="1">
      <c r="A211" s="37"/>
      <c r="B211" s="38"/>
      <c r="C211" s="218" t="s">
        <v>357</v>
      </c>
      <c r="D211" s="218" t="s">
        <v>127</v>
      </c>
      <c r="E211" s="219" t="s">
        <v>358</v>
      </c>
      <c r="F211" s="220" t="s">
        <v>359</v>
      </c>
      <c r="G211" s="221" t="s">
        <v>274</v>
      </c>
      <c r="H211" s="222">
        <v>177.3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41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131</v>
      </c>
      <c r="AT211" s="230" t="s">
        <v>127</v>
      </c>
      <c r="AU211" s="230" t="s">
        <v>86</v>
      </c>
      <c r="AY211" s="16" t="s">
        <v>125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84</v>
      </c>
      <c r="BK211" s="231">
        <f>ROUND(I211*H211,2)</f>
        <v>0</v>
      </c>
      <c r="BL211" s="16" t="s">
        <v>131</v>
      </c>
      <c r="BM211" s="230" t="s">
        <v>360</v>
      </c>
    </row>
    <row r="212" spans="1:65" s="2" customFormat="1" ht="14.4" customHeight="1">
      <c r="A212" s="37"/>
      <c r="B212" s="38"/>
      <c r="C212" s="218" t="s">
        <v>361</v>
      </c>
      <c r="D212" s="218" t="s">
        <v>127</v>
      </c>
      <c r="E212" s="219" t="s">
        <v>362</v>
      </c>
      <c r="F212" s="220" t="s">
        <v>363</v>
      </c>
      <c r="G212" s="221" t="s">
        <v>274</v>
      </c>
      <c r="H212" s="222">
        <v>35.5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41</v>
      </c>
      <c r="O212" s="90"/>
      <c r="P212" s="228">
        <f>O212*H212</f>
        <v>0</v>
      </c>
      <c r="Q212" s="228">
        <v>9E-05</v>
      </c>
      <c r="R212" s="228">
        <f>Q212*H212</f>
        <v>0.0031950000000000004</v>
      </c>
      <c r="S212" s="228">
        <v>0.042</v>
      </c>
      <c r="T212" s="229">
        <f>S212*H212</f>
        <v>1.491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131</v>
      </c>
      <c r="AT212" s="230" t="s">
        <v>127</v>
      </c>
      <c r="AU212" s="230" t="s">
        <v>86</v>
      </c>
      <c r="AY212" s="16" t="s">
        <v>125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84</v>
      </c>
      <c r="BK212" s="231">
        <f>ROUND(I212*H212,2)</f>
        <v>0</v>
      </c>
      <c r="BL212" s="16" t="s">
        <v>131</v>
      </c>
      <c r="BM212" s="230" t="s">
        <v>364</v>
      </c>
    </row>
    <row r="213" spans="1:63" s="12" customFormat="1" ht="22.8" customHeight="1">
      <c r="A213" s="12"/>
      <c r="B213" s="202"/>
      <c r="C213" s="203"/>
      <c r="D213" s="204" t="s">
        <v>75</v>
      </c>
      <c r="E213" s="216" t="s">
        <v>365</v>
      </c>
      <c r="F213" s="216" t="s">
        <v>366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SUM(P214:P222)</f>
        <v>0</v>
      </c>
      <c r="Q213" s="210"/>
      <c r="R213" s="211">
        <f>SUM(R214:R222)</f>
        <v>0</v>
      </c>
      <c r="S213" s="210"/>
      <c r="T213" s="212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84</v>
      </c>
      <c r="AT213" s="214" t="s">
        <v>75</v>
      </c>
      <c r="AU213" s="214" t="s">
        <v>84</v>
      </c>
      <c r="AY213" s="213" t="s">
        <v>125</v>
      </c>
      <c r="BK213" s="215">
        <f>SUM(BK214:BK222)</f>
        <v>0</v>
      </c>
    </row>
    <row r="214" spans="1:65" s="2" customFormat="1" ht="14.4" customHeight="1">
      <c r="A214" s="37"/>
      <c r="B214" s="38"/>
      <c r="C214" s="218" t="s">
        <v>367</v>
      </c>
      <c r="D214" s="218" t="s">
        <v>127</v>
      </c>
      <c r="E214" s="219" t="s">
        <v>368</v>
      </c>
      <c r="F214" s="220" t="s">
        <v>369</v>
      </c>
      <c r="G214" s="221" t="s">
        <v>183</v>
      </c>
      <c r="H214" s="222">
        <v>272.461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41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131</v>
      </c>
      <c r="AT214" s="230" t="s">
        <v>127</v>
      </c>
      <c r="AU214" s="230" t="s">
        <v>86</v>
      </c>
      <c r="AY214" s="16" t="s">
        <v>125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84</v>
      </c>
      <c r="BK214" s="231">
        <f>ROUND(I214*H214,2)</f>
        <v>0</v>
      </c>
      <c r="BL214" s="16" t="s">
        <v>131</v>
      </c>
      <c r="BM214" s="230" t="s">
        <v>370</v>
      </c>
    </row>
    <row r="215" spans="1:65" s="2" customFormat="1" ht="14.4" customHeight="1">
      <c r="A215" s="37"/>
      <c r="B215" s="38"/>
      <c r="C215" s="218" t="s">
        <v>371</v>
      </c>
      <c r="D215" s="218" t="s">
        <v>127</v>
      </c>
      <c r="E215" s="219" t="s">
        <v>372</v>
      </c>
      <c r="F215" s="220" t="s">
        <v>373</v>
      </c>
      <c r="G215" s="221" t="s">
        <v>183</v>
      </c>
      <c r="H215" s="222">
        <v>3814.454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41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131</v>
      </c>
      <c r="AT215" s="230" t="s">
        <v>127</v>
      </c>
      <c r="AU215" s="230" t="s">
        <v>86</v>
      </c>
      <c r="AY215" s="16" t="s">
        <v>125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84</v>
      </c>
      <c r="BK215" s="231">
        <f>ROUND(I215*H215,2)</f>
        <v>0</v>
      </c>
      <c r="BL215" s="16" t="s">
        <v>131</v>
      </c>
      <c r="BM215" s="230" t="s">
        <v>374</v>
      </c>
    </row>
    <row r="216" spans="1:51" s="13" customFormat="1" ht="12">
      <c r="A216" s="13"/>
      <c r="B216" s="232"/>
      <c r="C216" s="233"/>
      <c r="D216" s="234" t="s">
        <v>133</v>
      </c>
      <c r="E216" s="235" t="s">
        <v>1</v>
      </c>
      <c r="F216" s="236" t="s">
        <v>375</v>
      </c>
      <c r="G216" s="233"/>
      <c r="H216" s="237">
        <v>3814.454</v>
      </c>
      <c r="I216" s="238"/>
      <c r="J216" s="233"/>
      <c r="K216" s="233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133</v>
      </c>
      <c r="AU216" s="243" t="s">
        <v>86</v>
      </c>
      <c r="AV216" s="13" t="s">
        <v>86</v>
      </c>
      <c r="AW216" s="13" t="s">
        <v>32</v>
      </c>
      <c r="AX216" s="13" t="s">
        <v>84</v>
      </c>
      <c r="AY216" s="243" t="s">
        <v>125</v>
      </c>
    </row>
    <row r="217" spans="1:65" s="2" customFormat="1" ht="14.4" customHeight="1">
      <c r="A217" s="37"/>
      <c r="B217" s="38"/>
      <c r="C217" s="218" t="s">
        <v>376</v>
      </c>
      <c r="D217" s="218" t="s">
        <v>127</v>
      </c>
      <c r="E217" s="219" t="s">
        <v>377</v>
      </c>
      <c r="F217" s="220" t="s">
        <v>378</v>
      </c>
      <c r="G217" s="221" t="s">
        <v>183</v>
      </c>
      <c r="H217" s="222">
        <v>272.461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41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131</v>
      </c>
      <c r="AT217" s="230" t="s">
        <v>127</v>
      </c>
      <c r="AU217" s="230" t="s">
        <v>86</v>
      </c>
      <c r="AY217" s="16" t="s">
        <v>125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84</v>
      </c>
      <c r="BK217" s="231">
        <f>ROUND(I217*H217,2)</f>
        <v>0</v>
      </c>
      <c r="BL217" s="16" t="s">
        <v>131</v>
      </c>
      <c r="BM217" s="230" t="s">
        <v>379</v>
      </c>
    </row>
    <row r="218" spans="1:65" s="2" customFormat="1" ht="22.2" customHeight="1">
      <c r="A218" s="37"/>
      <c r="B218" s="38"/>
      <c r="C218" s="218" t="s">
        <v>380</v>
      </c>
      <c r="D218" s="218" t="s">
        <v>127</v>
      </c>
      <c r="E218" s="219" t="s">
        <v>381</v>
      </c>
      <c r="F218" s="220" t="s">
        <v>382</v>
      </c>
      <c r="G218" s="221" t="s">
        <v>183</v>
      </c>
      <c r="H218" s="222">
        <v>10.037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41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131</v>
      </c>
      <c r="AT218" s="230" t="s">
        <v>127</v>
      </c>
      <c r="AU218" s="230" t="s">
        <v>86</v>
      </c>
      <c r="AY218" s="16" t="s">
        <v>125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84</v>
      </c>
      <c r="BK218" s="231">
        <f>ROUND(I218*H218,2)</f>
        <v>0</v>
      </c>
      <c r="BL218" s="16" t="s">
        <v>131</v>
      </c>
      <c r="BM218" s="230" t="s">
        <v>383</v>
      </c>
    </row>
    <row r="219" spans="1:65" s="2" customFormat="1" ht="22.2" customHeight="1">
      <c r="A219" s="37"/>
      <c r="B219" s="38"/>
      <c r="C219" s="218" t="s">
        <v>384</v>
      </c>
      <c r="D219" s="218" t="s">
        <v>127</v>
      </c>
      <c r="E219" s="219" t="s">
        <v>385</v>
      </c>
      <c r="F219" s="220" t="s">
        <v>386</v>
      </c>
      <c r="G219" s="221" t="s">
        <v>183</v>
      </c>
      <c r="H219" s="222">
        <v>149.987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41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131</v>
      </c>
      <c r="AT219" s="230" t="s">
        <v>127</v>
      </c>
      <c r="AU219" s="230" t="s">
        <v>86</v>
      </c>
      <c r="AY219" s="16" t="s">
        <v>125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84</v>
      </c>
      <c r="BK219" s="231">
        <f>ROUND(I219*H219,2)</f>
        <v>0</v>
      </c>
      <c r="BL219" s="16" t="s">
        <v>131</v>
      </c>
      <c r="BM219" s="230" t="s">
        <v>387</v>
      </c>
    </row>
    <row r="220" spans="1:51" s="13" customFormat="1" ht="12">
      <c r="A220" s="13"/>
      <c r="B220" s="232"/>
      <c r="C220" s="233"/>
      <c r="D220" s="234" t="s">
        <v>133</v>
      </c>
      <c r="E220" s="235" t="s">
        <v>1</v>
      </c>
      <c r="F220" s="236" t="s">
        <v>388</v>
      </c>
      <c r="G220" s="233"/>
      <c r="H220" s="237">
        <v>149.987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133</v>
      </c>
      <c r="AU220" s="243" t="s">
        <v>86</v>
      </c>
      <c r="AV220" s="13" t="s">
        <v>86</v>
      </c>
      <c r="AW220" s="13" t="s">
        <v>32</v>
      </c>
      <c r="AX220" s="13" t="s">
        <v>84</v>
      </c>
      <c r="AY220" s="243" t="s">
        <v>125</v>
      </c>
    </row>
    <row r="221" spans="1:65" s="2" customFormat="1" ht="22.2" customHeight="1">
      <c r="A221" s="37"/>
      <c r="B221" s="38"/>
      <c r="C221" s="218" t="s">
        <v>389</v>
      </c>
      <c r="D221" s="218" t="s">
        <v>127</v>
      </c>
      <c r="E221" s="219" t="s">
        <v>390</v>
      </c>
      <c r="F221" s="220" t="s">
        <v>391</v>
      </c>
      <c r="G221" s="221" t="s">
        <v>183</v>
      </c>
      <c r="H221" s="222">
        <v>110.946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41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131</v>
      </c>
      <c r="AT221" s="230" t="s">
        <v>127</v>
      </c>
      <c r="AU221" s="230" t="s">
        <v>86</v>
      </c>
      <c r="AY221" s="16" t="s">
        <v>125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84</v>
      </c>
      <c r="BK221" s="231">
        <f>ROUND(I221*H221,2)</f>
        <v>0</v>
      </c>
      <c r="BL221" s="16" t="s">
        <v>131</v>
      </c>
      <c r="BM221" s="230" t="s">
        <v>392</v>
      </c>
    </row>
    <row r="222" spans="1:65" s="2" customFormat="1" ht="14.4" customHeight="1">
      <c r="A222" s="37"/>
      <c r="B222" s="38"/>
      <c r="C222" s="218" t="s">
        <v>393</v>
      </c>
      <c r="D222" s="218" t="s">
        <v>127</v>
      </c>
      <c r="E222" s="219" t="s">
        <v>394</v>
      </c>
      <c r="F222" s="220" t="s">
        <v>395</v>
      </c>
      <c r="G222" s="221" t="s">
        <v>183</v>
      </c>
      <c r="H222" s="222">
        <v>1.491</v>
      </c>
      <c r="I222" s="223"/>
      <c r="J222" s="224">
        <f>ROUND(I222*H222,2)</f>
        <v>0</v>
      </c>
      <c r="K222" s="225"/>
      <c r="L222" s="43"/>
      <c r="M222" s="226" t="s">
        <v>1</v>
      </c>
      <c r="N222" s="227" t="s">
        <v>41</v>
      </c>
      <c r="O222" s="90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131</v>
      </c>
      <c r="AT222" s="230" t="s">
        <v>127</v>
      </c>
      <c r="AU222" s="230" t="s">
        <v>86</v>
      </c>
      <c r="AY222" s="16" t="s">
        <v>125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84</v>
      </c>
      <c r="BK222" s="231">
        <f>ROUND(I222*H222,2)</f>
        <v>0</v>
      </c>
      <c r="BL222" s="16" t="s">
        <v>131</v>
      </c>
      <c r="BM222" s="230" t="s">
        <v>396</v>
      </c>
    </row>
    <row r="223" spans="1:63" s="12" customFormat="1" ht="22.8" customHeight="1">
      <c r="A223" s="12"/>
      <c r="B223" s="202"/>
      <c r="C223" s="203"/>
      <c r="D223" s="204" t="s">
        <v>75</v>
      </c>
      <c r="E223" s="216" t="s">
        <v>397</v>
      </c>
      <c r="F223" s="216" t="s">
        <v>398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P224</f>
        <v>0</v>
      </c>
      <c r="Q223" s="210"/>
      <c r="R223" s="211">
        <f>R224</f>
        <v>0</v>
      </c>
      <c r="S223" s="210"/>
      <c r="T223" s="212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84</v>
      </c>
      <c r="AT223" s="214" t="s">
        <v>75</v>
      </c>
      <c r="AU223" s="214" t="s">
        <v>84</v>
      </c>
      <c r="AY223" s="213" t="s">
        <v>125</v>
      </c>
      <c r="BK223" s="215">
        <f>BK224</f>
        <v>0</v>
      </c>
    </row>
    <row r="224" spans="1:65" s="2" customFormat="1" ht="14.4" customHeight="1">
      <c r="A224" s="37"/>
      <c r="B224" s="38"/>
      <c r="C224" s="218" t="s">
        <v>399</v>
      </c>
      <c r="D224" s="218" t="s">
        <v>127</v>
      </c>
      <c r="E224" s="219" t="s">
        <v>400</v>
      </c>
      <c r="F224" s="220" t="s">
        <v>401</v>
      </c>
      <c r="G224" s="221" t="s">
        <v>183</v>
      </c>
      <c r="H224" s="222">
        <v>175.797</v>
      </c>
      <c r="I224" s="223"/>
      <c r="J224" s="224">
        <f>ROUND(I224*H224,2)</f>
        <v>0</v>
      </c>
      <c r="K224" s="225"/>
      <c r="L224" s="43"/>
      <c r="M224" s="266" t="s">
        <v>1</v>
      </c>
      <c r="N224" s="267" t="s">
        <v>41</v>
      </c>
      <c r="O224" s="268"/>
      <c r="P224" s="269">
        <f>O224*H224</f>
        <v>0</v>
      </c>
      <c r="Q224" s="269">
        <v>0</v>
      </c>
      <c r="R224" s="269">
        <f>Q224*H224</f>
        <v>0</v>
      </c>
      <c r="S224" s="269">
        <v>0</v>
      </c>
      <c r="T224" s="270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131</v>
      </c>
      <c r="AT224" s="230" t="s">
        <v>127</v>
      </c>
      <c r="AU224" s="230" t="s">
        <v>86</v>
      </c>
      <c r="AY224" s="16" t="s">
        <v>125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84</v>
      </c>
      <c r="BK224" s="231">
        <f>ROUND(I224*H224,2)</f>
        <v>0</v>
      </c>
      <c r="BL224" s="16" t="s">
        <v>131</v>
      </c>
      <c r="BM224" s="230" t="s">
        <v>402</v>
      </c>
    </row>
    <row r="225" spans="1:31" s="2" customFormat="1" ht="6.95" customHeight="1">
      <c r="A225" s="37"/>
      <c r="B225" s="65"/>
      <c r="C225" s="66"/>
      <c r="D225" s="66"/>
      <c r="E225" s="66"/>
      <c r="F225" s="66"/>
      <c r="G225" s="66"/>
      <c r="H225" s="66"/>
      <c r="I225" s="66"/>
      <c r="J225" s="66"/>
      <c r="K225" s="66"/>
      <c r="L225" s="43"/>
      <c r="M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</row>
  </sheetData>
  <sheetProtection password="CC35" sheet="1" objects="1" scenarios="1" formatColumns="0" formatRows="0" autoFilter="0"/>
  <autoFilter ref="C121:K22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křižovatky u č.p.100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403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19. 10. 2021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ROUND((SUM(BE121:BE141)),2)</f>
        <v>0</v>
      </c>
      <c r="G33" s="37"/>
      <c r="H33" s="37"/>
      <c r="I33" s="154">
        <v>0.21</v>
      </c>
      <c r="J33" s="153">
        <f>ROUND(((SUM(BE121:BE141))*I33),2)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ROUND((SUM(BF121:BF141)),2)</f>
        <v>0</v>
      </c>
      <c r="G34" s="37"/>
      <c r="H34" s="37"/>
      <c r="I34" s="154">
        <v>0.15</v>
      </c>
      <c r="J34" s="153">
        <f>ROUND(((SUM(BF121:BF141))*I34),2)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ROUND((SUM(BG121:BG141)),2)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ROUND((SUM(BH121:BH141)),2)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ROUND((SUM(BI121:BI141)),2)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křižovatky u č.p.100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SO 102 - Dopravní část KSÚS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19. 10. 2021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105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106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108</v>
      </c>
      <c r="E100" s="187"/>
      <c r="F100" s="187"/>
      <c r="G100" s="187"/>
      <c r="H100" s="187"/>
      <c r="I100" s="187"/>
      <c r="J100" s="188">
        <f>J134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109</v>
      </c>
      <c r="E101" s="187"/>
      <c r="F101" s="187"/>
      <c r="G101" s="187"/>
      <c r="H101" s="187"/>
      <c r="I101" s="187"/>
      <c r="J101" s="188">
        <f>J140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110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4.4" customHeight="1">
      <c r="A111" s="37"/>
      <c r="B111" s="38"/>
      <c r="C111" s="39"/>
      <c r="D111" s="39"/>
      <c r="E111" s="173" t="str">
        <f>E7</f>
        <v>Vintířov, úprava křižovatky u č.p.100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97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5.6" customHeight="1">
      <c r="A113" s="37"/>
      <c r="B113" s="38"/>
      <c r="C113" s="39"/>
      <c r="D113" s="39"/>
      <c r="E113" s="75" t="str">
        <f>E9</f>
        <v>SO 102 - Dopravní část KSÚS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19. 10. 2021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6" customHeight="1">
      <c r="A117" s="37"/>
      <c r="B117" s="38"/>
      <c r="C117" s="31" t="s">
        <v>24</v>
      </c>
      <c r="D117" s="39"/>
      <c r="E117" s="39"/>
      <c r="F117" s="26" t="str">
        <f>E15</f>
        <v>Obec Vintířov</v>
      </c>
      <c r="G117" s="39"/>
      <c r="H117" s="39"/>
      <c r="I117" s="31" t="s">
        <v>30</v>
      </c>
      <c r="J117" s="35" t="str">
        <f>E21</f>
        <v>Inplan CZ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6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Šimková Dita, K.Vary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111</v>
      </c>
      <c r="D120" s="193" t="s">
        <v>61</v>
      </c>
      <c r="E120" s="193" t="s">
        <v>57</v>
      </c>
      <c r="F120" s="193" t="s">
        <v>58</v>
      </c>
      <c r="G120" s="193" t="s">
        <v>112</v>
      </c>
      <c r="H120" s="193" t="s">
        <v>113</v>
      </c>
      <c r="I120" s="193" t="s">
        <v>114</v>
      </c>
      <c r="J120" s="194" t="s">
        <v>101</v>
      </c>
      <c r="K120" s="195" t="s">
        <v>115</v>
      </c>
      <c r="L120" s="196"/>
      <c r="M120" s="99" t="s">
        <v>1</v>
      </c>
      <c r="N120" s="100" t="s">
        <v>40</v>
      </c>
      <c r="O120" s="100" t="s">
        <v>116</v>
      </c>
      <c r="P120" s="100" t="s">
        <v>117</v>
      </c>
      <c r="Q120" s="100" t="s">
        <v>118</v>
      </c>
      <c r="R120" s="100" t="s">
        <v>119</v>
      </c>
      <c r="S120" s="100" t="s">
        <v>120</v>
      </c>
      <c r="T120" s="101" t="s">
        <v>121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122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11.04922</v>
      </c>
      <c r="S121" s="103"/>
      <c r="T121" s="200">
        <f>T122</f>
        <v>196.328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103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75</v>
      </c>
      <c r="E122" s="205" t="s">
        <v>123</v>
      </c>
      <c r="F122" s="205" t="s">
        <v>124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P123+P128+P134+P140</f>
        <v>0</v>
      </c>
      <c r="Q122" s="210"/>
      <c r="R122" s="211">
        <f>R123+R128+R134+R140</f>
        <v>11.04922</v>
      </c>
      <c r="S122" s="210"/>
      <c r="T122" s="212">
        <f>T123+T128+T134+T140</f>
        <v>196.328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84</v>
      </c>
      <c r="AT122" s="214" t="s">
        <v>75</v>
      </c>
      <c r="AU122" s="214" t="s">
        <v>76</v>
      </c>
      <c r="AY122" s="213" t="s">
        <v>125</v>
      </c>
      <c r="BK122" s="215">
        <f>BK123+BK128+BK134+BK140</f>
        <v>0</v>
      </c>
    </row>
    <row r="123" spans="1:63" s="12" customFormat="1" ht="22.8" customHeight="1">
      <c r="A123" s="12"/>
      <c r="B123" s="202"/>
      <c r="C123" s="203"/>
      <c r="D123" s="204" t="s">
        <v>75</v>
      </c>
      <c r="E123" s="216" t="s">
        <v>84</v>
      </c>
      <c r="F123" s="216" t="s">
        <v>126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SUM(P124:P127)</f>
        <v>0</v>
      </c>
      <c r="Q123" s="210"/>
      <c r="R123" s="211">
        <f>SUM(R124:R127)</f>
        <v>0.10404000000000001</v>
      </c>
      <c r="S123" s="210"/>
      <c r="T123" s="212">
        <f>SUM(T124:T127)</f>
        <v>196.328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84</v>
      </c>
      <c r="AT123" s="214" t="s">
        <v>75</v>
      </c>
      <c r="AU123" s="214" t="s">
        <v>84</v>
      </c>
      <c r="AY123" s="213" t="s">
        <v>125</v>
      </c>
      <c r="BK123" s="215">
        <f>SUM(BK124:BK127)</f>
        <v>0</v>
      </c>
    </row>
    <row r="124" spans="1:65" s="2" customFormat="1" ht="19.8" customHeight="1">
      <c r="A124" s="37"/>
      <c r="B124" s="38"/>
      <c r="C124" s="218" t="s">
        <v>84</v>
      </c>
      <c r="D124" s="218" t="s">
        <v>127</v>
      </c>
      <c r="E124" s="219" t="s">
        <v>404</v>
      </c>
      <c r="F124" s="220" t="s">
        <v>405</v>
      </c>
      <c r="G124" s="221" t="s">
        <v>130</v>
      </c>
      <c r="H124" s="222">
        <v>400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41</v>
      </c>
      <c r="O124" s="90"/>
      <c r="P124" s="228">
        <f>O124*H124</f>
        <v>0</v>
      </c>
      <c r="Q124" s="228">
        <v>9E-05</v>
      </c>
      <c r="R124" s="228">
        <f>Q124*H124</f>
        <v>0.036000000000000004</v>
      </c>
      <c r="S124" s="228">
        <v>0.23</v>
      </c>
      <c r="T124" s="229">
        <f>S124*H124</f>
        <v>92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131</v>
      </c>
      <c r="AT124" s="230" t="s">
        <v>127</v>
      </c>
      <c r="AU124" s="230" t="s">
        <v>86</v>
      </c>
      <c r="AY124" s="16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84</v>
      </c>
      <c r="BK124" s="231">
        <f>ROUND(I124*H124,2)</f>
        <v>0</v>
      </c>
      <c r="BL124" s="16" t="s">
        <v>131</v>
      </c>
      <c r="BM124" s="230" t="s">
        <v>406</v>
      </c>
    </row>
    <row r="125" spans="1:51" s="13" customFormat="1" ht="12">
      <c r="A125" s="13"/>
      <c r="B125" s="232"/>
      <c r="C125" s="233"/>
      <c r="D125" s="234" t="s">
        <v>133</v>
      </c>
      <c r="E125" s="235" t="s">
        <v>1</v>
      </c>
      <c r="F125" s="236" t="s">
        <v>407</v>
      </c>
      <c r="G125" s="233"/>
      <c r="H125" s="237">
        <v>400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133</v>
      </c>
      <c r="AU125" s="243" t="s">
        <v>86</v>
      </c>
      <c r="AV125" s="13" t="s">
        <v>86</v>
      </c>
      <c r="AW125" s="13" t="s">
        <v>32</v>
      </c>
      <c r="AX125" s="13" t="s">
        <v>84</v>
      </c>
      <c r="AY125" s="243" t="s">
        <v>125</v>
      </c>
    </row>
    <row r="126" spans="1:65" s="2" customFormat="1" ht="19.8" customHeight="1">
      <c r="A126" s="37"/>
      <c r="B126" s="38"/>
      <c r="C126" s="218" t="s">
        <v>86</v>
      </c>
      <c r="D126" s="218" t="s">
        <v>127</v>
      </c>
      <c r="E126" s="219" t="s">
        <v>408</v>
      </c>
      <c r="F126" s="220" t="s">
        <v>409</v>
      </c>
      <c r="G126" s="221" t="s">
        <v>130</v>
      </c>
      <c r="H126" s="222">
        <v>1134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41</v>
      </c>
      <c r="O126" s="90"/>
      <c r="P126" s="228">
        <f>O126*H126</f>
        <v>0</v>
      </c>
      <c r="Q126" s="228">
        <v>6E-05</v>
      </c>
      <c r="R126" s="228">
        <f>Q126*H126</f>
        <v>0.06804</v>
      </c>
      <c r="S126" s="228">
        <v>0.092</v>
      </c>
      <c r="T126" s="229">
        <f>S126*H126</f>
        <v>104.328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131</v>
      </c>
      <c r="AT126" s="230" t="s">
        <v>127</v>
      </c>
      <c r="AU126" s="230" t="s">
        <v>86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84</v>
      </c>
      <c r="BK126" s="231">
        <f>ROUND(I126*H126,2)</f>
        <v>0</v>
      </c>
      <c r="BL126" s="16" t="s">
        <v>131</v>
      </c>
      <c r="BM126" s="230" t="s">
        <v>410</v>
      </c>
    </row>
    <row r="127" spans="1:51" s="13" customFormat="1" ht="12">
      <c r="A127" s="13"/>
      <c r="B127" s="232"/>
      <c r="C127" s="233"/>
      <c r="D127" s="234" t="s">
        <v>133</v>
      </c>
      <c r="E127" s="235" t="s">
        <v>1</v>
      </c>
      <c r="F127" s="236" t="s">
        <v>411</v>
      </c>
      <c r="G127" s="233"/>
      <c r="H127" s="237">
        <v>1134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133</v>
      </c>
      <c r="AU127" s="243" t="s">
        <v>86</v>
      </c>
      <c r="AV127" s="13" t="s">
        <v>86</v>
      </c>
      <c r="AW127" s="13" t="s">
        <v>32</v>
      </c>
      <c r="AX127" s="13" t="s">
        <v>84</v>
      </c>
      <c r="AY127" s="243" t="s">
        <v>125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147</v>
      </c>
      <c r="F128" s="216" t="s">
        <v>216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SUM(P129:P133)</f>
        <v>0</v>
      </c>
      <c r="Q128" s="210"/>
      <c r="R128" s="211">
        <f>SUM(R129:R133)</f>
        <v>10.94518</v>
      </c>
      <c r="S128" s="210"/>
      <c r="T128" s="212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125</v>
      </c>
      <c r="BK128" s="215">
        <f>SUM(BK129:BK133)</f>
        <v>0</v>
      </c>
    </row>
    <row r="129" spans="1:65" s="2" customFormat="1" ht="14.4" customHeight="1">
      <c r="A129" s="37"/>
      <c r="B129" s="38"/>
      <c r="C129" s="218" t="s">
        <v>138</v>
      </c>
      <c r="D129" s="218" t="s">
        <v>127</v>
      </c>
      <c r="E129" s="219" t="s">
        <v>412</v>
      </c>
      <c r="F129" s="220" t="s">
        <v>413</v>
      </c>
      <c r="G129" s="221" t="s">
        <v>130</v>
      </c>
      <c r="H129" s="222">
        <v>400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131</v>
      </c>
      <c r="AT129" s="230" t="s">
        <v>127</v>
      </c>
      <c r="AU129" s="230" t="s">
        <v>86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131</v>
      </c>
      <c r="BM129" s="230" t="s">
        <v>414</v>
      </c>
    </row>
    <row r="130" spans="1:65" s="2" customFormat="1" ht="14.4" customHeight="1">
      <c r="A130" s="37"/>
      <c r="B130" s="38"/>
      <c r="C130" s="218" t="s">
        <v>131</v>
      </c>
      <c r="D130" s="218" t="s">
        <v>127</v>
      </c>
      <c r="E130" s="219" t="s">
        <v>415</v>
      </c>
      <c r="F130" s="220" t="s">
        <v>416</v>
      </c>
      <c r="G130" s="221" t="s">
        <v>130</v>
      </c>
      <c r="H130" s="222">
        <v>46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41</v>
      </c>
      <c r="O130" s="90"/>
      <c r="P130" s="228">
        <f>O130*H130</f>
        <v>0</v>
      </c>
      <c r="Q130" s="228">
        <v>0.23</v>
      </c>
      <c r="R130" s="228">
        <f>Q130*H130</f>
        <v>10.58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131</v>
      </c>
      <c r="AT130" s="230" t="s">
        <v>127</v>
      </c>
      <c r="AU130" s="230" t="s">
        <v>86</v>
      </c>
      <c r="AY130" s="16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84</v>
      </c>
      <c r="BK130" s="231">
        <f>ROUND(I130*H130,2)</f>
        <v>0</v>
      </c>
      <c r="BL130" s="16" t="s">
        <v>131</v>
      </c>
      <c r="BM130" s="230" t="s">
        <v>417</v>
      </c>
    </row>
    <row r="131" spans="1:51" s="13" customFormat="1" ht="12">
      <c r="A131" s="13"/>
      <c r="B131" s="232"/>
      <c r="C131" s="233"/>
      <c r="D131" s="234" t="s">
        <v>133</v>
      </c>
      <c r="E131" s="235" t="s">
        <v>1</v>
      </c>
      <c r="F131" s="236" t="s">
        <v>349</v>
      </c>
      <c r="G131" s="233"/>
      <c r="H131" s="237">
        <v>46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133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125</v>
      </c>
    </row>
    <row r="132" spans="1:65" s="2" customFormat="1" ht="14.4" customHeight="1">
      <c r="A132" s="37"/>
      <c r="B132" s="38"/>
      <c r="C132" s="218" t="s">
        <v>147</v>
      </c>
      <c r="D132" s="218" t="s">
        <v>127</v>
      </c>
      <c r="E132" s="219" t="s">
        <v>418</v>
      </c>
      <c r="F132" s="220" t="s">
        <v>419</v>
      </c>
      <c r="G132" s="221" t="s">
        <v>130</v>
      </c>
      <c r="H132" s="222">
        <v>1178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41</v>
      </c>
      <c r="O132" s="90"/>
      <c r="P132" s="228">
        <f>O132*H132</f>
        <v>0</v>
      </c>
      <c r="Q132" s="228">
        <v>0.00031</v>
      </c>
      <c r="R132" s="228">
        <f>Q132*H132</f>
        <v>0.36518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131</v>
      </c>
      <c r="AT132" s="230" t="s">
        <v>127</v>
      </c>
      <c r="AU132" s="230" t="s">
        <v>86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84</v>
      </c>
      <c r="BK132" s="231">
        <f>ROUND(I132*H132,2)</f>
        <v>0</v>
      </c>
      <c r="BL132" s="16" t="s">
        <v>131</v>
      </c>
      <c r="BM132" s="230" t="s">
        <v>420</v>
      </c>
    </row>
    <row r="133" spans="1:65" s="2" customFormat="1" ht="19.8" customHeight="1">
      <c r="A133" s="37"/>
      <c r="B133" s="38"/>
      <c r="C133" s="218" t="s">
        <v>151</v>
      </c>
      <c r="D133" s="218" t="s">
        <v>127</v>
      </c>
      <c r="E133" s="219" t="s">
        <v>421</v>
      </c>
      <c r="F133" s="220" t="s">
        <v>422</v>
      </c>
      <c r="G133" s="221" t="s">
        <v>130</v>
      </c>
      <c r="H133" s="222">
        <v>1178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131</v>
      </c>
      <c r="AT133" s="230" t="s">
        <v>127</v>
      </c>
      <c r="AU133" s="230" t="s">
        <v>86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84</v>
      </c>
      <c r="BK133" s="231">
        <f>ROUND(I133*H133,2)</f>
        <v>0</v>
      </c>
      <c r="BL133" s="16" t="s">
        <v>131</v>
      </c>
      <c r="BM133" s="230" t="s">
        <v>423</v>
      </c>
    </row>
    <row r="134" spans="1:63" s="12" customFormat="1" ht="22.8" customHeight="1">
      <c r="A134" s="12"/>
      <c r="B134" s="202"/>
      <c r="C134" s="203"/>
      <c r="D134" s="204" t="s">
        <v>75</v>
      </c>
      <c r="E134" s="216" t="s">
        <v>365</v>
      </c>
      <c r="F134" s="216" t="s">
        <v>366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SUM(P135:P139)</f>
        <v>0</v>
      </c>
      <c r="Q134" s="210"/>
      <c r="R134" s="211">
        <f>SUM(R135:R139)</f>
        <v>0</v>
      </c>
      <c r="S134" s="210"/>
      <c r="T134" s="212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84</v>
      </c>
      <c r="AT134" s="214" t="s">
        <v>75</v>
      </c>
      <c r="AU134" s="214" t="s">
        <v>84</v>
      </c>
      <c r="AY134" s="213" t="s">
        <v>125</v>
      </c>
      <c r="BK134" s="215">
        <f>SUM(BK135:BK139)</f>
        <v>0</v>
      </c>
    </row>
    <row r="135" spans="1:65" s="2" customFormat="1" ht="14.4" customHeight="1">
      <c r="A135" s="37"/>
      <c r="B135" s="38"/>
      <c r="C135" s="218" t="s">
        <v>157</v>
      </c>
      <c r="D135" s="218" t="s">
        <v>127</v>
      </c>
      <c r="E135" s="219" t="s">
        <v>424</v>
      </c>
      <c r="F135" s="220" t="s">
        <v>425</v>
      </c>
      <c r="G135" s="221" t="s">
        <v>183</v>
      </c>
      <c r="H135" s="222">
        <v>196.328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131</v>
      </c>
      <c r="AT135" s="230" t="s">
        <v>127</v>
      </c>
      <c r="AU135" s="230" t="s">
        <v>86</v>
      </c>
      <c r="AY135" s="16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84</v>
      </c>
      <c r="BK135" s="231">
        <f>ROUND(I135*H135,2)</f>
        <v>0</v>
      </c>
      <c r="BL135" s="16" t="s">
        <v>131</v>
      </c>
      <c r="BM135" s="230" t="s">
        <v>426</v>
      </c>
    </row>
    <row r="136" spans="1:65" s="2" customFormat="1" ht="14.4" customHeight="1">
      <c r="A136" s="37"/>
      <c r="B136" s="38"/>
      <c r="C136" s="218" t="s">
        <v>162</v>
      </c>
      <c r="D136" s="218" t="s">
        <v>127</v>
      </c>
      <c r="E136" s="219" t="s">
        <v>427</v>
      </c>
      <c r="F136" s="220" t="s">
        <v>428</v>
      </c>
      <c r="G136" s="221" t="s">
        <v>183</v>
      </c>
      <c r="H136" s="222">
        <v>2748.592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41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131</v>
      </c>
      <c r="AT136" s="230" t="s">
        <v>127</v>
      </c>
      <c r="AU136" s="230" t="s">
        <v>86</v>
      </c>
      <c r="AY136" s="16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84</v>
      </c>
      <c r="BK136" s="231">
        <f>ROUND(I136*H136,2)</f>
        <v>0</v>
      </c>
      <c r="BL136" s="16" t="s">
        <v>131</v>
      </c>
      <c r="BM136" s="230" t="s">
        <v>429</v>
      </c>
    </row>
    <row r="137" spans="1:51" s="13" customFormat="1" ht="12">
      <c r="A137" s="13"/>
      <c r="B137" s="232"/>
      <c r="C137" s="233"/>
      <c r="D137" s="234" t="s">
        <v>133</v>
      </c>
      <c r="E137" s="235" t="s">
        <v>1</v>
      </c>
      <c r="F137" s="236" t="s">
        <v>430</v>
      </c>
      <c r="G137" s="233"/>
      <c r="H137" s="237">
        <v>2748.592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133</v>
      </c>
      <c r="AU137" s="243" t="s">
        <v>86</v>
      </c>
      <c r="AV137" s="13" t="s">
        <v>86</v>
      </c>
      <c r="AW137" s="13" t="s">
        <v>32</v>
      </c>
      <c r="AX137" s="13" t="s">
        <v>84</v>
      </c>
      <c r="AY137" s="243" t="s">
        <v>125</v>
      </c>
    </row>
    <row r="138" spans="1:65" s="2" customFormat="1" ht="14.4" customHeight="1">
      <c r="A138" s="37"/>
      <c r="B138" s="38"/>
      <c r="C138" s="218" t="s">
        <v>169</v>
      </c>
      <c r="D138" s="218" t="s">
        <v>127</v>
      </c>
      <c r="E138" s="219" t="s">
        <v>377</v>
      </c>
      <c r="F138" s="220" t="s">
        <v>378</v>
      </c>
      <c r="G138" s="221" t="s">
        <v>183</v>
      </c>
      <c r="H138" s="222">
        <v>196.328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41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131</v>
      </c>
      <c r="AT138" s="230" t="s">
        <v>127</v>
      </c>
      <c r="AU138" s="230" t="s">
        <v>86</v>
      </c>
      <c r="AY138" s="16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84</v>
      </c>
      <c r="BK138" s="231">
        <f>ROUND(I138*H138,2)</f>
        <v>0</v>
      </c>
      <c r="BL138" s="16" t="s">
        <v>131</v>
      </c>
      <c r="BM138" s="230" t="s">
        <v>431</v>
      </c>
    </row>
    <row r="139" spans="1:65" s="2" customFormat="1" ht="22.2" customHeight="1">
      <c r="A139" s="37"/>
      <c r="B139" s="38"/>
      <c r="C139" s="218" t="s">
        <v>174</v>
      </c>
      <c r="D139" s="218" t="s">
        <v>127</v>
      </c>
      <c r="E139" s="219" t="s">
        <v>390</v>
      </c>
      <c r="F139" s="220" t="s">
        <v>391</v>
      </c>
      <c r="G139" s="221" t="s">
        <v>183</v>
      </c>
      <c r="H139" s="222">
        <v>196.328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41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131</v>
      </c>
      <c r="AT139" s="230" t="s">
        <v>127</v>
      </c>
      <c r="AU139" s="230" t="s">
        <v>86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84</v>
      </c>
      <c r="BK139" s="231">
        <f>ROUND(I139*H139,2)</f>
        <v>0</v>
      </c>
      <c r="BL139" s="16" t="s">
        <v>131</v>
      </c>
      <c r="BM139" s="230" t="s">
        <v>432</v>
      </c>
    </row>
    <row r="140" spans="1:63" s="12" customFormat="1" ht="22.8" customHeight="1">
      <c r="A140" s="12"/>
      <c r="B140" s="202"/>
      <c r="C140" s="203"/>
      <c r="D140" s="204" t="s">
        <v>75</v>
      </c>
      <c r="E140" s="216" t="s">
        <v>397</v>
      </c>
      <c r="F140" s="216" t="s">
        <v>398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P141</f>
        <v>0</v>
      </c>
      <c r="Q140" s="210"/>
      <c r="R140" s="211">
        <f>R141</f>
        <v>0</v>
      </c>
      <c r="S140" s="210"/>
      <c r="T140" s="21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84</v>
      </c>
      <c r="AT140" s="214" t="s">
        <v>75</v>
      </c>
      <c r="AU140" s="214" t="s">
        <v>84</v>
      </c>
      <c r="AY140" s="213" t="s">
        <v>125</v>
      </c>
      <c r="BK140" s="215">
        <f>BK141</f>
        <v>0</v>
      </c>
    </row>
    <row r="141" spans="1:65" s="2" customFormat="1" ht="14.4" customHeight="1">
      <c r="A141" s="37"/>
      <c r="B141" s="38"/>
      <c r="C141" s="218" t="s">
        <v>179</v>
      </c>
      <c r="D141" s="218" t="s">
        <v>127</v>
      </c>
      <c r="E141" s="219" t="s">
        <v>433</v>
      </c>
      <c r="F141" s="220" t="s">
        <v>434</v>
      </c>
      <c r="G141" s="221" t="s">
        <v>183</v>
      </c>
      <c r="H141" s="222">
        <v>11.049</v>
      </c>
      <c r="I141" s="223"/>
      <c r="J141" s="224">
        <f>ROUND(I141*H141,2)</f>
        <v>0</v>
      </c>
      <c r="K141" s="225"/>
      <c r="L141" s="43"/>
      <c r="M141" s="266" t="s">
        <v>1</v>
      </c>
      <c r="N141" s="267" t="s">
        <v>41</v>
      </c>
      <c r="O141" s="268"/>
      <c r="P141" s="269">
        <f>O141*H141</f>
        <v>0</v>
      </c>
      <c r="Q141" s="269">
        <v>0</v>
      </c>
      <c r="R141" s="269">
        <f>Q141*H141</f>
        <v>0</v>
      </c>
      <c r="S141" s="269">
        <v>0</v>
      </c>
      <c r="T141" s="27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131</v>
      </c>
      <c r="AT141" s="230" t="s">
        <v>127</v>
      </c>
      <c r="AU141" s="230" t="s">
        <v>86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84</v>
      </c>
      <c r="BK141" s="231">
        <f>ROUND(I141*H141,2)</f>
        <v>0</v>
      </c>
      <c r="BL141" s="16" t="s">
        <v>131</v>
      </c>
      <c r="BM141" s="230" t="s">
        <v>435</v>
      </c>
    </row>
    <row r="142" spans="1:31" s="2" customFormat="1" ht="6.95" customHeight="1">
      <c r="A142" s="37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43"/>
      <c r="M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</sheetData>
  <sheetProtection password="CC35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křižovatky u č.p.100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436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19. 10. 2021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ROUND((SUM(BE123:BE191)),2)</f>
        <v>0</v>
      </c>
      <c r="G33" s="37"/>
      <c r="H33" s="37"/>
      <c r="I33" s="154">
        <v>0.21</v>
      </c>
      <c r="J33" s="153">
        <f>ROUND(((SUM(BE123:BE191))*I33),2)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ROUND((SUM(BF123:BF191)),2)</f>
        <v>0</v>
      </c>
      <c r="G34" s="37"/>
      <c r="H34" s="37"/>
      <c r="I34" s="154">
        <v>0.15</v>
      </c>
      <c r="J34" s="153">
        <f>ROUND(((SUM(BF123:BF191))*I34),2)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ROUND((SUM(BG123:BG191)),2)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ROUND((SUM(BH123:BH191)),2)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ROUND((SUM(BI123:BI191)),2)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křižovatky u č.p.100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SO 431 -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19. 10. 2021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437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438</v>
      </c>
      <c r="E98" s="181"/>
      <c r="F98" s="181"/>
      <c r="G98" s="181"/>
      <c r="H98" s="181"/>
      <c r="I98" s="181"/>
      <c r="J98" s="182">
        <f>J128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439</v>
      </c>
      <c r="E99" s="181"/>
      <c r="F99" s="181"/>
      <c r="G99" s="181"/>
      <c r="H99" s="181"/>
      <c r="I99" s="181"/>
      <c r="J99" s="182">
        <f>J140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440</v>
      </c>
      <c r="E100" s="181"/>
      <c r="F100" s="181"/>
      <c r="G100" s="181"/>
      <c r="H100" s="181"/>
      <c r="I100" s="181"/>
      <c r="J100" s="182">
        <f>J147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441</v>
      </c>
      <c r="E101" s="181"/>
      <c r="F101" s="181"/>
      <c r="G101" s="181"/>
      <c r="H101" s="181"/>
      <c r="I101" s="181"/>
      <c r="J101" s="182">
        <f>J162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442</v>
      </c>
      <c r="E102" s="181"/>
      <c r="F102" s="181"/>
      <c r="G102" s="181"/>
      <c r="H102" s="181"/>
      <c r="I102" s="181"/>
      <c r="J102" s="182">
        <f>J166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443</v>
      </c>
      <c r="E103" s="181"/>
      <c r="F103" s="181"/>
      <c r="G103" s="181"/>
      <c r="H103" s="181"/>
      <c r="I103" s="181"/>
      <c r="J103" s="182">
        <f>J183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110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4.4" customHeight="1">
      <c r="A113" s="37"/>
      <c r="B113" s="38"/>
      <c r="C113" s="39"/>
      <c r="D113" s="39"/>
      <c r="E113" s="173" t="str">
        <f>E7</f>
        <v>Vintířov, úprava křižovatky u č.p.100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97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6" customHeight="1">
      <c r="A115" s="37"/>
      <c r="B115" s="38"/>
      <c r="C115" s="39"/>
      <c r="D115" s="39"/>
      <c r="E115" s="75" t="str">
        <f>E9</f>
        <v>SO 431 - Veřejné osvětlení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19. 10. 2021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6" customHeight="1">
      <c r="A119" s="37"/>
      <c r="B119" s="38"/>
      <c r="C119" s="31" t="s">
        <v>24</v>
      </c>
      <c r="D119" s="39"/>
      <c r="E119" s="39"/>
      <c r="F119" s="26" t="str">
        <f>E15</f>
        <v>Obec Vintířov</v>
      </c>
      <c r="G119" s="39"/>
      <c r="H119" s="39"/>
      <c r="I119" s="31" t="s">
        <v>30</v>
      </c>
      <c r="J119" s="35" t="str">
        <f>E21</f>
        <v>Inplan CZ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6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Šimková Dita, K.Vary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111</v>
      </c>
      <c r="D122" s="193" t="s">
        <v>61</v>
      </c>
      <c r="E122" s="193" t="s">
        <v>57</v>
      </c>
      <c r="F122" s="193" t="s">
        <v>58</v>
      </c>
      <c r="G122" s="193" t="s">
        <v>112</v>
      </c>
      <c r="H122" s="193" t="s">
        <v>113</v>
      </c>
      <c r="I122" s="193" t="s">
        <v>114</v>
      </c>
      <c r="J122" s="194" t="s">
        <v>101</v>
      </c>
      <c r="K122" s="195" t="s">
        <v>115</v>
      </c>
      <c r="L122" s="196"/>
      <c r="M122" s="99" t="s">
        <v>1</v>
      </c>
      <c r="N122" s="100" t="s">
        <v>40</v>
      </c>
      <c r="O122" s="100" t="s">
        <v>116</v>
      </c>
      <c r="P122" s="100" t="s">
        <v>117</v>
      </c>
      <c r="Q122" s="100" t="s">
        <v>118</v>
      </c>
      <c r="R122" s="100" t="s">
        <v>119</v>
      </c>
      <c r="S122" s="100" t="s">
        <v>120</v>
      </c>
      <c r="T122" s="101" t="s">
        <v>121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122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P124+P128+P140+P147+P162+P166+P183</f>
        <v>0</v>
      </c>
      <c r="Q123" s="103"/>
      <c r="R123" s="199">
        <f>R124+R128+R140+R147+R162+R166+R183</f>
        <v>0</v>
      </c>
      <c r="S123" s="103"/>
      <c r="T123" s="200">
        <f>T124+T128+T140+T147+T162+T166+T183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103</v>
      </c>
      <c r="BK123" s="201">
        <f>BK124+BK128+BK140+BK147+BK162+BK166+BK183</f>
        <v>0</v>
      </c>
    </row>
    <row r="124" spans="1:63" s="12" customFormat="1" ht="25.9" customHeight="1">
      <c r="A124" s="12"/>
      <c r="B124" s="202"/>
      <c r="C124" s="203"/>
      <c r="D124" s="204" t="s">
        <v>75</v>
      </c>
      <c r="E124" s="205" t="s">
        <v>444</v>
      </c>
      <c r="F124" s="205" t="s">
        <v>445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SUM(P125:P127)</f>
        <v>0</v>
      </c>
      <c r="Q124" s="210"/>
      <c r="R124" s="211">
        <f>SUM(R125:R127)</f>
        <v>0</v>
      </c>
      <c r="S124" s="210"/>
      <c r="T124" s="212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76</v>
      </c>
      <c r="AY124" s="213" t="s">
        <v>125</v>
      </c>
      <c r="BK124" s="215">
        <f>SUM(BK125:BK127)</f>
        <v>0</v>
      </c>
    </row>
    <row r="125" spans="1:65" s="2" customFormat="1" ht="14.4" customHeight="1">
      <c r="A125" s="37"/>
      <c r="B125" s="38"/>
      <c r="C125" s="255" t="s">
        <v>84</v>
      </c>
      <c r="D125" s="255" t="s">
        <v>180</v>
      </c>
      <c r="E125" s="256" t="s">
        <v>446</v>
      </c>
      <c r="F125" s="257" t="s">
        <v>447</v>
      </c>
      <c r="G125" s="258" t="s">
        <v>448</v>
      </c>
      <c r="H125" s="259">
        <v>7</v>
      </c>
      <c r="I125" s="260"/>
      <c r="J125" s="261">
        <f>ROUND(I125*H125,2)</f>
        <v>0</v>
      </c>
      <c r="K125" s="262"/>
      <c r="L125" s="263"/>
      <c r="M125" s="264" t="s">
        <v>1</v>
      </c>
      <c r="N125" s="265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162</v>
      </c>
      <c r="AT125" s="230" t="s">
        <v>180</v>
      </c>
      <c r="AU125" s="230" t="s">
        <v>84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84</v>
      </c>
      <c r="BK125" s="231">
        <f>ROUND(I125*H125,2)</f>
        <v>0</v>
      </c>
      <c r="BL125" s="16" t="s">
        <v>131</v>
      </c>
      <c r="BM125" s="230" t="s">
        <v>449</v>
      </c>
    </row>
    <row r="126" spans="1:65" s="2" customFormat="1" ht="14.4" customHeight="1">
      <c r="A126" s="37"/>
      <c r="B126" s="38"/>
      <c r="C126" s="255" t="s">
        <v>86</v>
      </c>
      <c r="D126" s="255" t="s">
        <v>180</v>
      </c>
      <c r="E126" s="256" t="s">
        <v>450</v>
      </c>
      <c r="F126" s="257" t="s">
        <v>451</v>
      </c>
      <c r="G126" s="258" t="s">
        <v>448</v>
      </c>
      <c r="H126" s="259">
        <v>7</v>
      </c>
      <c r="I126" s="260"/>
      <c r="J126" s="261">
        <f>ROUND(I126*H126,2)</f>
        <v>0</v>
      </c>
      <c r="K126" s="262"/>
      <c r="L126" s="263"/>
      <c r="M126" s="264" t="s">
        <v>1</v>
      </c>
      <c r="N126" s="265" t="s">
        <v>41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162</v>
      </c>
      <c r="AT126" s="230" t="s">
        <v>180</v>
      </c>
      <c r="AU126" s="230" t="s">
        <v>84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84</v>
      </c>
      <c r="BK126" s="231">
        <f>ROUND(I126*H126,2)</f>
        <v>0</v>
      </c>
      <c r="BL126" s="16" t="s">
        <v>131</v>
      </c>
      <c r="BM126" s="230" t="s">
        <v>452</v>
      </c>
    </row>
    <row r="127" spans="1:65" s="2" customFormat="1" ht="14.4" customHeight="1">
      <c r="A127" s="37"/>
      <c r="B127" s="38"/>
      <c r="C127" s="255" t="s">
        <v>138</v>
      </c>
      <c r="D127" s="255" t="s">
        <v>180</v>
      </c>
      <c r="E127" s="256" t="s">
        <v>453</v>
      </c>
      <c r="F127" s="257" t="s">
        <v>454</v>
      </c>
      <c r="G127" s="258" t="s">
        <v>455</v>
      </c>
      <c r="H127" s="259">
        <v>7</v>
      </c>
      <c r="I127" s="260"/>
      <c r="J127" s="261">
        <f>ROUND(I127*H127,2)</f>
        <v>0</v>
      </c>
      <c r="K127" s="262"/>
      <c r="L127" s="263"/>
      <c r="M127" s="264" t="s">
        <v>1</v>
      </c>
      <c r="N127" s="265" t="s">
        <v>41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162</v>
      </c>
      <c r="AT127" s="230" t="s">
        <v>180</v>
      </c>
      <c r="AU127" s="230" t="s">
        <v>84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84</v>
      </c>
      <c r="BK127" s="231">
        <f>ROUND(I127*H127,2)</f>
        <v>0</v>
      </c>
      <c r="BL127" s="16" t="s">
        <v>131</v>
      </c>
      <c r="BM127" s="230" t="s">
        <v>456</v>
      </c>
    </row>
    <row r="128" spans="1:63" s="12" customFormat="1" ht="25.9" customHeight="1">
      <c r="A128" s="12"/>
      <c r="B128" s="202"/>
      <c r="C128" s="203"/>
      <c r="D128" s="204" t="s">
        <v>75</v>
      </c>
      <c r="E128" s="205" t="s">
        <v>457</v>
      </c>
      <c r="F128" s="205" t="s">
        <v>458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SUM(P129:P139)</f>
        <v>0</v>
      </c>
      <c r="Q128" s="210"/>
      <c r="R128" s="211">
        <f>SUM(R129:R139)</f>
        <v>0</v>
      </c>
      <c r="S128" s="210"/>
      <c r="T128" s="212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76</v>
      </c>
      <c r="AY128" s="213" t="s">
        <v>125</v>
      </c>
      <c r="BK128" s="215">
        <f>SUM(BK129:BK139)</f>
        <v>0</v>
      </c>
    </row>
    <row r="129" spans="1:65" s="2" customFormat="1" ht="14.4" customHeight="1">
      <c r="A129" s="37"/>
      <c r="B129" s="38"/>
      <c r="C129" s="255" t="s">
        <v>131</v>
      </c>
      <c r="D129" s="255" t="s">
        <v>180</v>
      </c>
      <c r="E129" s="256" t="s">
        <v>459</v>
      </c>
      <c r="F129" s="257" t="s">
        <v>460</v>
      </c>
      <c r="G129" s="258" t="s">
        <v>448</v>
      </c>
      <c r="H129" s="259">
        <v>7</v>
      </c>
      <c r="I129" s="260"/>
      <c r="J129" s="261">
        <f>ROUND(I129*H129,2)</f>
        <v>0</v>
      </c>
      <c r="K129" s="262"/>
      <c r="L129" s="263"/>
      <c r="M129" s="264" t="s">
        <v>1</v>
      </c>
      <c r="N129" s="265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162</v>
      </c>
      <c r="AT129" s="230" t="s">
        <v>180</v>
      </c>
      <c r="AU129" s="230" t="s">
        <v>84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131</v>
      </c>
      <c r="BM129" s="230" t="s">
        <v>461</v>
      </c>
    </row>
    <row r="130" spans="1:65" s="2" customFormat="1" ht="14.4" customHeight="1">
      <c r="A130" s="37"/>
      <c r="B130" s="38"/>
      <c r="C130" s="255" t="s">
        <v>147</v>
      </c>
      <c r="D130" s="255" t="s">
        <v>180</v>
      </c>
      <c r="E130" s="256" t="s">
        <v>462</v>
      </c>
      <c r="F130" s="257" t="s">
        <v>463</v>
      </c>
      <c r="G130" s="258" t="s">
        <v>448</v>
      </c>
      <c r="H130" s="259">
        <v>7</v>
      </c>
      <c r="I130" s="260"/>
      <c r="J130" s="261">
        <f>ROUND(I130*H130,2)</f>
        <v>0</v>
      </c>
      <c r="K130" s="262"/>
      <c r="L130" s="263"/>
      <c r="M130" s="264" t="s">
        <v>1</v>
      </c>
      <c r="N130" s="265" t="s">
        <v>41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162</v>
      </c>
      <c r="AT130" s="230" t="s">
        <v>180</v>
      </c>
      <c r="AU130" s="230" t="s">
        <v>84</v>
      </c>
      <c r="AY130" s="16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84</v>
      </c>
      <c r="BK130" s="231">
        <f>ROUND(I130*H130,2)</f>
        <v>0</v>
      </c>
      <c r="BL130" s="16" t="s">
        <v>131</v>
      </c>
      <c r="BM130" s="230" t="s">
        <v>464</v>
      </c>
    </row>
    <row r="131" spans="1:65" s="2" customFormat="1" ht="14.4" customHeight="1">
      <c r="A131" s="37"/>
      <c r="B131" s="38"/>
      <c r="C131" s="255" t="s">
        <v>151</v>
      </c>
      <c r="D131" s="255" t="s">
        <v>180</v>
      </c>
      <c r="E131" s="256" t="s">
        <v>465</v>
      </c>
      <c r="F131" s="257" t="s">
        <v>466</v>
      </c>
      <c r="G131" s="258" t="s">
        <v>274</v>
      </c>
      <c r="H131" s="259">
        <v>190</v>
      </c>
      <c r="I131" s="260"/>
      <c r="J131" s="261">
        <f>ROUND(I131*H131,2)</f>
        <v>0</v>
      </c>
      <c r="K131" s="262"/>
      <c r="L131" s="263"/>
      <c r="M131" s="264" t="s">
        <v>1</v>
      </c>
      <c r="N131" s="265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162</v>
      </c>
      <c r="AT131" s="230" t="s">
        <v>180</v>
      </c>
      <c r="AU131" s="230" t="s">
        <v>84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84</v>
      </c>
      <c r="BK131" s="231">
        <f>ROUND(I131*H131,2)</f>
        <v>0</v>
      </c>
      <c r="BL131" s="16" t="s">
        <v>131</v>
      </c>
      <c r="BM131" s="230" t="s">
        <v>467</v>
      </c>
    </row>
    <row r="132" spans="1:65" s="2" customFormat="1" ht="14.4" customHeight="1">
      <c r="A132" s="37"/>
      <c r="B132" s="38"/>
      <c r="C132" s="255" t="s">
        <v>157</v>
      </c>
      <c r="D132" s="255" t="s">
        <v>180</v>
      </c>
      <c r="E132" s="256" t="s">
        <v>468</v>
      </c>
      <c r="F132" s="257" t="s">
        <v>469</v>
      </c>
      <c r="G132" s="258" t="s">
        <v>274</v>
      </c>
      <c r="H132" s="259">
        <v>70</v>
      </c>
      <c r="I132" s="260"/>
      <c r="J132" s="261">
        <f>ROUND(I132*H132,2)</f>
        <v>0</v>
      </c>
      <c r="K132" s="262"/>
      <c r="L132" s="263"/>
      <c r="M132" s="264" t="s">
        <v>1</v>
      </c>
      <c r="N132" s="265" t="s">
        <v>41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162</v>
      </c>
      <c r="AT132" s="230" t="s">
        <v>180</v>
      </c>
      <c r="AU132" s="230" t="s">
        <v>84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84</v>
      </c>
      <c r="BK132" s="231">
        <f>ROUND(I132*H132,2)</f>
        <v>0</v>
      </c>
      <c r="BL132" s="16" t="s">
        <v>131</v>
      </c>
      <c r="BM132" s="230" t="s">
        <v>470</v>
      </c>
    </row>
    <row r="133" spans="1:65" s="2" customFormat="1" ht="14.4" customHeight="1">
      <c r="A133" s="37"/>
      <c r="B133" s="38"/>
      <c r="C133" s="255" t="s">
        <v>162</v>
      </c>
      <c r="D133" s="255" t="s">
        <v>180</v>
      </c>
      <c r="E133" s="256" t="s">
        <v>471</v>
      </c>
      <c r="F133" s="257" t="s">
        <v>472</v>
      </c>
      <c r="G133" s="258" t="s">
        <v>274</v>
      </c>
      <c r="H133" s="259">
        <v>190</v>
      </c>
      <c r="I133" s="260"/>
      <c r="J133" s="261">
        <f>ROUND(I133*H133,2)</f>
        <v>0</v>
      </c>
      <c r="K133" s="262"/>
      <c r="L133" s="263"/>
      <c r="M133" s="264" t="s">
        <v>1</v>
      </c>
      <c r="N133" s="265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162</v>
      </c>
      <c r="AT133" s="230" t="s">
        <v>180</v>
      </c>
      <c r="AU133" s="230" t="s">
        <v>84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84</v>
      </c>
      <c r="BK133" s="231">
        <f>ROUND(I133*H133,2)</f>
        <v>0</v>
      </c>
      <c r="BL133" s="16" t="s">
        <v>131</v>
      </c>
      <c r="BM133" s="230" t="s">
        <v>473</v>
      </c>
    </row>
    <row r="134" spans="1:65" s="2" customFormat="1" ht="14.4" customHeight="1">
      <c r="A134" s="37"/>
      <c r="B134" s="38"/>
      <c r="C134" s="255" t="s">
        <v>169</v>
      </c>
      <c r="D134" s="255" t="s">
        <v>180</v>
      </c>
      <c r="E134" s="256" t="s">
        <v>474</v>
      </c>
      <c r="F134" s="257" t="s">
        <v>475</v>
      </c>
      <c r="G134" s="258" t="s">
        <v>274</v>
      </c>
      <c r="H134" s="259">
        <v>15</v>
      </c>
      <c r="I134" s="260"/>
      <c r="J134" s="261">
        <f>ROUND(I134*H134,2)</f>
        <v>0</v>
      </c>
      <c r="K134" s="262"/>
      <c r="L134" s="263"/>
      <c r="M134" s="264" t="s">
        <v>1</v>
      </c>
      <c r="N134" s="265" t="s">
        <v>41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162</v>
      </c>
      <c r="AT134" s="230" t="s">
        <v>180</v>
      </c>
      <c r="AU134" s="230" t="s">
        <v>84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84</v>
      </c>
      <c r="BK134" s="231">
        <f>ROUND(I134*H134,2)</f>
        <v>0</v>
      </c>
      <c r="BL134" s="16" t="s">
        <v>131</v>
      </c>
      <c r="BM134" s="230" t="s">
        <v>476</v>
      </c>
    </row>
    <row r="135" spans="1:65" s="2" customFormat="1" ht="14.4" customHeight="1">
      <c r="A135" s="37"/>
      <c r="B135" s="38"/>
      <c r="C135" s="255" t="s">
        <v>174</v>
      </c>
      <c r="D135" s="255" t="s">
        <v>180</v>
      </c>
      <c r="E135" s="256" t="s">
        <v>477</v>
      </c>
      <c r="F135" s="257" t="s">
        <v>478</v>
      </c>
      <c r="G135" s="258" t="s">
        <v>274</v>
      </c>
      <c r="H135" s="259">
        <v>180</v>
      </c>
      <c r="I135" s="260"/>
      <c r="J135" s="261">
        <f>ROUND(I135*H135,2)</f>
        <v>0</v>
      </c>
      <c r="K135" s="262"/>
      <c r="L135" s="263"/>
      <c r="M135" s="264" t="s">
        <v>1</v>
      </c>
      <c r="N135" s="265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162</v>
      </c>
      <c r="AT135" s="230" t="s">
        <v>180</v>
      </c>
      <c r="AU135" s="230" t="s">
        <v>84</v>
      </c>
      <c r="AY135" s="16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84</v>
      </c>
      <c r="BK135" s="231">
        <f>ROUND(I135*H135,2)</f>
        <v>0</v>
      </c>
      <c r="BL135" s="16" t="s">
        <v>131</v>
      </c>
      <c r="BM135" s="230" t="s">
        <v>479</v>
      </c>
    </row>
    <row r="136" spans="1:65" s="2" customFormat="1" ht="14.4" customHeight="1">
      <c r="A136" s="37"/>
      <c r="B136" s="38"/>
      <c r="C136" s="255" t="s">
        <v>179</v>
      </c>
      <c r="D136" s="255" t="s">
        <v>180</v>
      </c>
      <c r="E136" s="256" t="s">
        <v>480</v>
      </c>
      <c r="F136" s="257" t="s">
        <v>481</v>
      </c>
      <c r="G136" s="258" t="s">
        <v>448</v>
      </c>
      <c r="H136" s="259">
        <v>12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41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162</v>
      </c>
      <c r="AT136" s="230" t="s">
        <v>180</v>
      </c>
      <c r="AU136" s="230" t="s">
        <v>84</v>
      </c>
      <c r="AY136" s="16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84</v>
      </c>
      <c r="BK136" s="231">
        <f>ROUND(I136*H136,2)</f>
        <v>0</v>
      </c>
      <c r="BL136" s="16" t="s">
        <v>131</v>
      </c>
      <c r="BM136" s="230" t="s">
        <v>482</v>
      </c>
    </row>
    <row r="137" spans="1:65" s="2" customFormat="1" ht="14.4" customHeight="1">
      <c r="A137" s="37"/>
      <c r="B137" s="38"/>
      <c r="C137" s="255" t="s">
        <v>186</v>
      </c>
      <c r="D137" s="255" t="s">
        <v>180</v>
      </c>
      <c r="E137" s="256" t="s">
        <v>483</v>
      </c>
      <c r="F137" s="257" t="s">
        <v>484</v>
      </c>
      <c r="G137" s="258" t="s">
        <v>455</v>
      </c>
      <c r="H137" s="259">
        <v>1</v>
      </c>
      <c r="I137" s="260"/>
      <c r="J137" s="261">
        <f>ROUND(I137*H137,2)</f>
        <v>0</v>
      </c>
      <c r="K137" s="262"/>
      <c r="L137" s="263"/>
      <c r="M137" s="264" t="s">
        <v>1</v>
      </c>
      <c r="N137" s="265" t="s">
        <v>41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162</v>
      </c>
      <c r="AT137" s="230" t="s">
        <v>180</v>
      </c>
      <c r="AU137" s="230" t="s">
        <v>84</v>
      </c>
      <c r="AY137" s="16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84</v>
      </c>
      <c r="BK137" s="231">
        <f>ROUND(I137*H137,2)</f>
        <v>0</v>
      </c>
      <c r="BL137" s="16" t="s">
        <v>131</v>
      </c>
      <c r="BM137" s="230" t="s">
        <v>485</v>
      </c>
    </row>
    <row r="138" spans="1:65" s="2" customFormat="1" ht="14.4" customHeight="1">
      <c r="A138" s="37"/>
      <c r="B138" s="38"/>
      <c r="C138" s="255" t="s">
        <v>191</v>
      </c>
      <c r="D138" s="255" t="s">
        <v>180</v>
      </c>
      <c r="E138" s="256" t="s">
        <v>486</v>
      </c>
      <c r="F138" s="257" t="s">
        <v>487</v>
      </c>
      <c r="G138" s="258" t="s">
        <v>448</v>
      </c>
      <c r="H138" s="259">
        <v>7</v>
      </c>
      <c r="I138" s="260"/>
      <c r="J138" s="261">
        <f>ROUND(I138*H138,2)</f>
        <v>0</v>
      </c>
      <c r="K138" s="262"/>
      <c r="L138" s="263"/>
      <c r="M138" s="264" t="s">
        <v>1</v>
      </c>
      <c r="N138" s="265" t="s">
        <v>41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162</v>
      </c>
      <c r="AT138" s="230" t="s">
        <v>180</v>
      </c>
      <c r="AU138" s="230" t="s">
        <v>84</v>
      </c>
      <c r="AY138" s="16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84</v>
      </c>
      <c r="BK138" s="231">
        <f>ROUND(I138*H138,2)</f>
        <v>0</v>
      </c>
      <c r="BL138" s="16" t="s">
        <v>131</v>
      </c>
      <c r="BM138" s="230" t="s">
        <v>488</v>
      </c>
    </row>
    <row r="139" spans="1:65" s="2" customFormat="1" ht="14.4" customHeight="1">
      <c r="A139" s="37"/>
      <c r="B139" s="38"/>
      <c r="C139" s="255" t="s">
        <v>196</v>
      </c>
      <c r="D139" s="255" t="s">
        <v>180</v>
      </c>
      <c r="E139" s="256" t="s">
        <v>489</v>
      </c>
      <c r="F139" s="257" t="s">
        <v>490</v>
      </c>
      <c r="G139" s="258" t="s">
        <v>448</v>
      </c>
      <c r="H139" s="259">
        <v>1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41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162</v>
      </c>
      <c r="AT139" s="230" t="s">
        <v>180</v>
      </c>
      <c r="AU139" s="230" t="s">
        <v>84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84</v>
      </c>
      <c r="BK139" s="231">
        <f>ROUND(I139*H139,2)</f>
        <v>0</v>
      </c>
      <c r="BL139" s="16" t="s">
        <v>131</v>
      </c>
      <c r="BM139" s="230" t="s">
        <v>491</v>
      </c>
    </row>
    <row r="140" spans="1:63" s="12" customFormat="1" ht="25.9" customHeight="1">
      <c r="A140" s="12"/>
      <c r="B140" s="202"/>
      <c r="C140" s="203"/>
      <c r="D140" s="204" t="s">
        <v>75</v>
      </c>
      <c r="E140" s="205" t="s">
        <v>492</v>
      </c>
      <c r="F140" s="205" t="s">
        <v>493</v>
      </c>
      <c r="G140" s="203"/>
      <c r="H140" s="203"/>
      <c r="I140" s="206"/>
      <c r="J140" s="207">
        <f>BK140</f>
        <v>0</v>
      </c>
      <c r="K140" s="203"/>
      <c r="L140" s="208"/>
      <c r="M140" s="209"/>
      <c r="N140" s="210"/>
      <c r="O140" s="210"/>
      <c r="P140" s="211">
        <f>SUM(P141:P146)</f>
        <v>0</v>
      </c>
      <c r="Q140" s="210"/>
      <c r="R140" s="211">
        <f>SUM(R141:R146)</f>
        <v>0</v>
      </c>
      <c r="S140" s="210"/>
      <c r="T140" s="212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84</v>
      </c>
      <c r="AT140" s="214" t="s">
        <v>75</v>
      </c>
      <c r="AU140" s="214" t="s">
        <v>76</v>
      </c>
      <c r="AY140" s="213" t="s">
        <v>125</v>
      </c>
      <c r="BK140" s="215">
        <f>SUM(BK141:BK146)</f>
        <v>0</v>
      </c>
    </row>
    <row r="141" spans="1:65" s="2" customFormat="1" ht="14.4" customHeight="1">
      <c r="A141" s="37"/>
      <c r="B141" s="38"/>
      <c r="C141" s="255" t="s">
        <v>8</v>
      </c>
      <c r="D141" s="255" t="s">
        <v>180</v>
      </c>
      <c r="E141" s="256" t="s">
        <v>494</v>
      </c>
      <c r="F141" s="257" t="s">
        <v>495</v>
      </c>
      <c r="G141" s="258" t="s">
        <v>154</v>
      </c>
      <c r="H141" s="259">
        <v>5.32</v>
      </c>
      <c r="I141" s="260"/>
      <c r="J141" s="261">
        <f>ROUND(I141*H141,2)</f>
        <v>0</v>
      </c>
      <c r="K141" s="262"/>
      <c r="L141" s="263"/>
      <c r="M141" s="264" t="s">
        <v>1</v>
      </c>
      <c r="N141" s="265" t="s">
        <v>41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162</v>
      </c>
      <c r="AT141" s="230" t="s">
        <v>180</v>
      </c>
      <c r="AU141" s="230" t="s">
        <v>84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84</v>
      </c>
      <c r="BK141" s="231">
        <f>ROUND(I141*H141,2)</f>
        <v>0</v>
      </c>
      <c r="BL141" s="16" t="s">
        <v>131</v>
      </c>
      <c r="BM141" s="230" t="s">
        <v>496</v>
      </c>
    </row>
    <row r="142" spans="1:65" s="2" customFormat="1" ht="14.4" customHeight="1">
      <c r="A142" s="37"/>
      <c r="B142" s="38"/>
      <c r="C142" s="255" t="s">
        <v>206</v>
      </c>
      <c r="D142" s="255" t="s">
        <v>180</v>
      </c>
      <c r="E142" s="256" t="s">
        <v>497</v>
      </c>
      <c r="F142" s="257" t="s">
        <v>498</v>
      </c>
      <c r="G142" s="258" t="s">
        <v>448</v>
      </c>
      <c r="H142" s="259">
        <v>7</v>
      </c>
      <c r="I142" s="260"/>
      <c r="J142" s="261">
        <f>ROUND(I142*H142,2)</f>
        <v>0</v>
      </c>
      <c r="K142" s="262"/>
      <c r="L142" s="263"/>
      <c r="M142" s="264" t="s">
        <v>1</v>
      </c>
      <c r="N142" s="265" t="s">
        <v>41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162</v>
      </c>
      <c r="AT142" s="230" t="s">
        <v>180</v>
      </c>
      <c r="AU142" s="230" t="s">
        <v>84</v>
      </c>
      <c r="AY142" s="16" t="s">
        <v>125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84</v>
      </c>
      <c r="BK142" s="231">
        <f>ROUND(I142*H142,2)</f>
        <v>0</v>
      </c>
      <c r="BL142" s="16" t="s">
        <v>131</v>
      </c>
      <c r="BM142" s="230" t="s">
        <v>499</v>
      </c>
    </row>
    <row r="143" spans="1:65" s="2" customFormat="1" ht="14.4" customHeight="1">
      <c r="A143" s="37"/>
      <c r="B143" s="38"/>
      <c r="C143" s="255" t="s">
        <v>210</v>
      </c>
      <c r="D143" s="255" t="s">
        <v>180</v>
      </c>
      <c r="E143" s="256" t="s">
        <v>500</v>
      </c>
      <c r="F143" s="257" t="s">
        <v>501</v>
      </c>
      <c r="G143" s="258" t="s">
        <v>154</v>
      </c>
      <c r="H143" s="259">
        <v>1.2</v>
      </c>
      <c r="I143" s="260"/>
      <c r="J143" s="261">
        <f>ROUND(I143*H143,2)</f>
        <v>0</v>
      </c>
      <c r="K143" s="262"/>
      <c r="L143" s="263"/>
      <c r="M143" s="264" t="s">
        <v>1</v>
      </c>
      <c r="N143" s="265" t="s">
        <v>41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162</v>
      </c>
      <c r="AT143" s="230" t="s">
        <v>180</v>
      </c>
      <c r="AU143" s="230" t="s">
        <v>84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84</v>
      </c>
      <c r="BK143" s="231">
        <f>ROUND(I143*H143,2)</f>
        <v>0</v>
      </c>
      <c r="BL143" s="16" t="s">
        <v>131</v>
      </c>
      <c r="BM143" s="230" t="s">
        <v>502</v>
      </c>
    </row>
    <row r="144" spans="1:65" s="2" customFormat="1" ht="14.4" customHeight="1">
      <c r="A144" s="37"/>
      <c r="B144" s="38"/>
      <c r="C144" s="255" t="s">
        <v>217</v>
      </c>
      <c r="D144" s="255" t="s">
        <v>180</v>
      </c>
      <c r="E144" s="256" t="s">
        <v>503</v>
      </c>
      <c r="F144" s="257" t="s">
        <v>504</v>
      </c>
      <c r="G144" s="258" t="s">
        <v>274</v>
      </c>
      <c r="H144" s="259">
        <v>12</v>
      </c>
      <c r="I144" s="260"/>
      <c r="J144" s="261">
        <f>ROUND(I144*H144,2)</f>
        <v>0</v>
      </c>
      <c r="K144" s="262"/>
      <c r="L144" s="263"/>
      <c r="M144" s="264" t="s">
        <v>1</v>
      </c>
      <c r="N144" s="265" t="s">
        <v>41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162</v>
      </c>
      <c r="AT144" s="230" t="s">
        <v>180</v>
      </c>
      <c r="AU144" s="230" t="s">
        <v>84</v>
      </c>
      <c r="AY144" s="16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84</v>
      </c>
      <c r="BK144" s="231">
        <f>ROUND(I144*H144,2)</f>
        <v>0</v>
      </c>
      <c r="BL144" s="16" t="s">
        <v>131</v>
      </c>
      <c r="BM144" s="230" t="s">
        <v>505</v>
      </c>
    </row>
    <row r="145" spans="1:65" s="2" customFormat="1" ht="14.4" customHeight="1">
      <c r="A145" s="37"/>
      <c r="B145" s="38"/>
      <c r="C145" s="255" t="s">
        <v>221</v>
      </c>
      <c r="D145" s="255" t="s">
        <v>180</v>
      </c>
      <c r="E145" s="256" t="s">
        <v>500</v>
      </c>
      <c r="F145" s="257" t="s">
        <v>501</v>
      </c>
      <c r="G145" s="258" t="s">
        <v>154</v>
      </c>
      <c r="H145" s="259">
        <v>10.85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41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162</v>
      </c>
      <c r="AT145" s="230" t="s">
        <v>180</v>
      </c>
      <c r="AU145" s="230" t="s">
        <v>84</v>
      </c>
      <c r="AY145" s="16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84</v>
      </c>
      <c r="BK145" s="231">
        <f>ROUND(I145*H145,2)</f>
        <v>0</v>
      </c>
      <c r="BL145" s="16" t="s">
        <v>131</v>
      </c>
      <c r="BM145" s="230" t="s">
        <v>506</v>
      </c>
    </row>
    <row r="146" spans="1:65" s="2" customFormat="1" ht="14.4" customHeight="1">
      <c r="A146" s="37"/>
      <c r="B146" s="38"/>
      <c r="C146" s="255" t="s">
        <v>226</v>
      </c>
      <c r="D146" s="255" t="s">
        <v>180</v>
      </c>
      <c r="E146" s="256" t="s">
        <v>503</v>
      </c>
      <c r="F146" s="257" t="s">
        <v>504</v>
      </c>
      <c r="G146" s="258" t="s">
        <v>274</v>
      </c>
      <c r="H146" s="259">
        <v>155</v>
      </c>
      <c r="I146" s="260"/>
      <c r="J146" s="261">
        <f>ROUND(I146*H146,2)</f>
        <v>0</v>
      </c>
      <c r="K146" s="262"/>
      <c r="L146" s="263"/>
      <c r="M146" s="264" t="s">
        <v>1</v>
      </c>
      <c r="N146" s="265" t="s">
        <v>41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162</v>
      </c>
      <c r="AT146" s="230" t="s">
        <v>180</v>
      </c>
      <c r="AU146" s="230" t="s">
        <v>84</v>
      </c>
      <c r="AY146" s="16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84</v>
      </c>
      <c r="BK146" s="231">
        <f>ROUND(I146*H146,2)</f>
        <v>0</v>
      </c>
      <c r="BL146" s="16" t="s">
        <v>131</v>
      </c>
      <c r="BM146" s="230" t="s">
        <v>507</v>
      </c>
    </row>
    <row r="147" spans="1:63" s="12" customFormat="1" ht="25.9" customHeight="1">
      <c r="A147" s="12"/>
      <c r="B147" s="202"/>
      <c r="C147" s="203"/>
      <c r="D147" s="204" t="s">
        <v>75</v>
      </c>
      <c r="E147" s="205" t="s">
        <v>508</v>
      </c>
      <c r="F147" s="205" t="s">
        <v>509</v>
      </c>
      <c r="G147" s="203"/>
      <c r="H147" s="203"/>
      <c r="I147" s="206"/>
      <c r="J147" s="207">
        <f>BK147</f>
        <v>0</v>
      </c>
      <c r="K147" s="203"/>
      <c r="L147" s="208"/>
      <c r="M147" s="209"/>
      <c r="N147" s="210"/>
      <c r="O147" s="210"/>
      <c r="P147" s="211">
        <f>SUM(P148:P161)</f>
        <v>0</v>
      </c>
      <c r="Q147" s="210"/>
      <c r="R147" s="211">
        <f>SUM(R148:R161)</f>
        <v>0</v>
      </c>
      <c r="S147" s="210"/>
      <c r="T147" s="212">
        <f>SUM(T148:T161)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84</v>
      </c>
      <c r="AT147" s="214" t="s">
        <v>75</v>
      </c>
      <c r="AU147" s="214" t="s">
        <v>76</v>
      </c>
      <c r="AY147" s="213" t="s">
        <v>125</v>
      </c>
      <c r="BK147" s="215">
        <f>SUM(BK148:BK161)</f>
        <v>0</v>
      </c>
    </row>
    <row r="148" spans="1:65" s="2" customFormat="1" ht="14.4" customHeight="1">
      <c r="A148" s="37"/>
      <c r="B148" s="38"/>
      <c r="C148" s="218" t="s">
        <v>7</v>
      </c>
      <c r="D148" s="218" t="s">
        <v>127</v>
      </c>
      <c r="E148" s="219" t="s">
        <v>510</v>
      </c>
      <c r="F148" s="220" t="s">
        <v>511</v>
      </c>
      <c r="G148" s="221" t="s">
        <v>274</v>
      </c>
      <c r="H148" s="222">
        <v>190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41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131</v>
      </c>
      <c r="AT148" s="230" t="s">
        <v>127</v>
      </c>
      <c r="AU148" s="230" t="s">
        <v>84</v>
      </c>
      <c r="AY148" s="16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84</v>
      </c>
      <c r="BK148" s="231">
        <f>ROUND(I148*H148,2)</f>
        <v>0</v>
      </c>
      <c r="BL148" s="16" t="s">
        <v>131</v>
      </c>
      <c r="BM148" s="230" t="s">
        <v>512</v>
      </c>
    </row>
    <row r="149" spans="1:65" s="2" customFormat="1" ht="14.4" customHeight="1">
      <c r="A149" s="37"/>
      <c r="B149" s="38"/>
      <c r="C149" s="218" t="s">
        <v>235</v>
      </c>
      <c r="D149" s="218" t="s">
        <v>127</v>
      </c>
      <c r="E149" s="219" t="s">
        <v>513</v>
      </c>
      <c r="F149" s="220" t="s">
        <v>514</v>
      </c>
      <c r="G149" s="221" t="s">
        <v>274</v>
      </c>
      <c r="H149" s="222">
        <v>15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41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131</v>
      </c>
      <c r="AT149" s="230" t="s">
        <v>127</v>
      </c>
      <c r="AU149" s="230" t="s">
        <v>84</v>
      </c>
      <c r="AY149" s="16" t="s">
        <v>125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84</v>
      </c>
      <c r="BK149" s="231">
        <f>ROUND(I149*H149,2)</f>
        <v>0</v>
      </c>
      <c r="BL149" s="16" t="s">
        <v>131</v>
      </c>
      <c r="BM149" s="230" t="s">
        <v>515</v>
      </c>
    </row>
    <row r="150" spans="1:65" s="2" customFormat="1" ht="14.4" customHeight="1">
      <c r="A150" s="37"/>
      <c r="B150" s="38"/>
      <c r="C150" s="218" t="s">
        <v>240</v>
      </c>
      <c r="D150" s="218" t="s">
        <v>127</v>
      </c>
      <c r="E150" s="219" t="s">
        <v>516</v>
      </c>
      <c r="F150" s="220" t="s">
        <v>517</v>
      </c>
      <c r="G150" s="221" t="s">
        <v>448</v>
      </c>
      <c r="H150" s="222">
        <v>52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41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131</v>
      </c>
      <c r="AT150" s="230" t="s">
        <v>127</v>
      </c>
      <c r="AU150" s="230" t="s">
        <v>84</v>
      </c>
      <c r="AY150" s="16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84</v>
      </c>
      <c r="BK150" s="231">
        <f>ROUND(I150*H150,2)</f>
        <v>0</v>
      </c>
      <c r="BL150" s="16" t="s">
        <v>131</v>
      </c>
      <c r="BM150" s="230" t="s">
        <v>518</v>
      </c>
    </row>
    <row r="151" spans="1:65" s="2" customFormat="1" ht="14.4" customHeight="1">
      <c r="A151" s="37"/>
      <c r="B151" s="38"/>
      <c r="C151" s="218" t="s">
        <v>245</v>
      </c>
      <c r="D151" s="218" t="s">
        <v>127</v>
      </c>
      <c r="E151" s="219" t="s">
        <v>519</v>
      </c>
      <c r="F151" s="220" t="s">
        <v>520</v>
      </c>
      <c r="G151" s="221" t="s">
        <v>448</v>
      </c>
      <c r="H151" s="222">
        <v>21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41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131</v>
      </c>
      <c r="AT151" s="230" t="s">
        <v>127</v>
      </c>
      <c r="AU151" s="230" t="s">
        <v>84</v>
      </c>
      <c r="AY151" s="16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84</v>
      </c>
      <c r="BK151" s="231">
        <f>ROUND(I151*H151,2)</f>
        <v>0</v>
      </c>
      <c r="BL151" s="16" t="s">
        <v>131</v>
      </c>
      <c r="BM151" s="230" t="s">
        <v>521</v>
      </c>
    </row>
    <row r="152" spans="1:65" s="2" customFormat="1" ht="14.4" customHeight="1">
      <c r="A152" s="37"/>
      <c r="B152" s="38"/>
      <c r="C152" s="218" t="s">
        <v>250</v>
      </c>
      <c r="D152" s="218" t="s">
        <v>127</v>
      </c>
      <c r="E152" s="219" t="s">
        <v>522</v>
      </c>
      <c r="F152" s="220" t="s">
        <v>523</v>
      </c>
      <c r="G152" s="221" t="s">
        <v>448</v>
      </c>
      <c r="H152" s="222">
        <v>1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41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131</v>
      </c>
      <c r="AT152" s="230" t="s">
        <v>127</v>
      </c>
      <c r="AU152" s="230" t="s">
        <v>84</v>
      </c>
      <c r="AY152" s="16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84</v>
      </c>
      <c r="BK152" s="231">
        <f>ROUND(I152*H152,2)</f>
        <v>0</v>
      </c>
      <c r="BL152" s="16" t="s">
        <v>131</v>
      </c>
      <c r="BM152" s="230" t="s">
        <v>524</v>
      </c>
    </row>
    <row r="153" spans="1:65" s="2" customFormat="1" ht="14.4" customHeight="1">
      <c r="A153" s="37"/>
      <c r="B153" s="38"/>
      <c r="C153" s="218" t="s">
        <v>255</v>
      </c>
      <c r="D153" s="218" t="s">
        <v>127</v>
      </c>
      <c r="E153" s="219" t="s">
        <v>525</v>
      </c>
      <c r="F153" s="220" t="s">
        <v>526</v>
      </c>
      <c r="G153" s="221" t="s">
        <v>448</v>
      </c>
      <c r="H153" s="222">
        <v>7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41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131</v>
      </c>
      <c r="AT153" s="230" t="s">
        <v>127</v>
      </c>
      <c r="AU153" s="230" t="s">
        <v>84</v>
      </c>
      <c r="AY153" s="16" t="s">
        <v>125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84</v>
      </c>
      <c r="BK153" s="231">
        <f>ROUND(I153*H153,2)</f>
        <v>0</v>
      </c>
      <c r="BL153" s="16" t="s">
        <v>131</v>
      </c>
      <c r="BM153" s="230" t="s">
        <v>527</v>
      </c>
    </row>
    <row r="154" spans="1:65" s="2" customFormat="1" ht="14.4" customHeight="1">
      <c r="A154" s="37"/>
      <c r="B154" s="38"/>
      <c r="C154" s="218" t="s">
        <v>260</v>
      </c>
      <c r="D154" s="218" t="s">
        <v>127</v>
      </c>
      <c r="E154" s="219" t="s">
        <v>528</v>
      </c>
      <c r="F154" s="220" t="s">
        <v>529</v>
      </c>
      <c r="G154" s="221" t="s">
        <v>448</v>
      </c>
      <c r="H154" s="222">
        <v>7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41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131</v>
      </c>
      <c r="AT154" s="230" t="s">
        <v>127</v>
      </c>
      <c r="AU154" s="230" t="s">
        <v>84</v>
      </c>
      <c r="AY154" s="16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84</v>
      </c>
      <c r="BK154" s="231">
        <f>ROUND(I154*H154,2)</f>
        <v>0</v>
      </c>
      <c r="BL154" s="16" t="s">
        <v>131</v>
      </c>
      <c r="BM154" s="230" t="s">
        <v>530</v>
      </c>
    </row>
    <row r="155" spans="1:65" s="2" customFormat="1" ht="14.4" customHeight="1">
      <c r="A155" s="37"/>
      <c r="B155" s="38"/>
      <c r="C155" s="218" t="s">
        <v>266</v>
      </c>
      <c r="D155" s="218" t="s">
        <v>127</v>
      </c>
      <c r="E155" s="219" t="s">
        <v>531</v>
      </c>
      <c r="F155" s="220" t="s">
        <v>532</v>
      </c>
      <c r="G155" s="221" t="s">
        <v>448</v>
      </c>
      <c r="H155" s="222">
        <v>7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41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131</v>
      </c>
      <c r="AT155" s="230" t="s">
        <v>127</v>
      </c>
      <c r="AU155" s="230" t="s">
        <v>84</v>
      </c>
      <c r="AY155" s="16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84</v>
      </c>
      <c r="BK155" s="231">
        <f>ROUND(I155*H155,2)</f>
        <v>0</v>
      </c>
      <c r="BL155" s="16" t="s">
        <v>131</v>
      </c>
      <c r="BM155" s="230" t="s">
        <v>533</v>
      </c>
    </row>
    <row r="156" spans="1:65" s="2" customFormat="1" ht="14.4" customHeight="1">
      <c r="A156" s="37"/>
      <c r="B156" s="38"/>
      <c r="C156" s="218" t="s">
        <v>271</v>
      </c>
      <c r="D156" s="218" t="s">
        <v>127</v>
      </c>
      <c r="E156" s="219" t="s">
        <v>534</v>
      </c>
      <c r="F156" s="220" t="s">
        <v>535</v>
      </c>
      <c r="G156" s="221" t="s">
        <v>274</v>
      </c>
      <c r="H156" s="222">
        <v>180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41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131</v>
      </c>
      <c r="AT156" s="230" t="s">
        <v>127</v>
      </c>
      <c r="AU156" s="230" t="s">
        <v>84</v>
      </c>
      <c r="AY156" s="16" t="s">
        <v>125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84</v>
      </c>
      <c r="BK156" s="231">
        <f>ROUND(I156*H156,2)</f>
        <v>0</v>
      </c>
      <c r="BL156" s="16" t="s">
        <v>131</v>
      </c>
      <c r="BM156" s="230" t="s">
        <v>536</v>
      </c>
    </row>
    <row r="157" spans="1:65" s="2" customFormat="1" ht="14.4" customHeight="1">
      <c r="A157" s="37"/>
      <c r="B157" s="38"/>
      <c r="C157" s="218" t="s">
        <v>276</v>
      </c>
      <c r="D157" s="218" t="s">
        <v>127</v>
      </c>
      <c r="E157" s="219" t="s">
        <v>537</v>
      </c>
      <c r="F157" s="220" t="s">
        <v>538</v>
      </c>
      <c r="G157" s="221" t="s">
        <v>448</v>
      </c>
      <c r="H157" s="222">
        <v>12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131</v>
      </c>
      <c r="AT157" s="230" t="s">
        <v>127</v>
      </c>
      <c r="AU157" s="230" t="s">
        <v>84</v>
      </c>
      <c r="AY157" s="16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84</v>
      </c>
      <c r="BK157" s="231">
        <f>ROUND(I157*H157,2)</f>
        <v>0</v>
      </c>
      <c r="BL157" s="16" t="s">
        <v>131</v>
      </c>
      <c r="BM157" s="230" t="s">
        <v>539</v>
      </c>
    </row>
    <row r="158" spans="1:65" s="2" customFormat="1" ht="14.4" customHeight="1">
      <c r="A158" s="37"/>
      <c r="B158" s="38"/>
      <c r="C158" s="218" t="s">
        <v>280</v>
      </c>
      <c r="D158" s="218" t="s">
        <v>127</v>
      </c>
      <c r="E158" s="219" t="s">
        <v>537</v>
      </c>
      <c r="F158" s="220" t="s">
        <v>538</v>
      </c>
      <c r="G158" s="221" t="s">
        <v>448</v>
      </c>
      <c r="H158" s="222">
        <v>7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41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131</v>
      </c>
      <c r="AT158" s="230" t="s">
        <v>127</v>
      </c>
      <c r="AU158" s="230" t="s">
        <v>84</v>
      </c>
      <c r="AY158" s="16" t="s">
        <v>125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84</v>
      </c>
      <c r="BK158" s="231">
        <f>ROUND(I158*H158,2)</f>
        <v>0</v>
      </c>
      <c r="BL158" s="16" t="s">
        <v>131</v>
      </c>
      <c r="BM158" s="230" t="s">
        <v>540</v>
      </c>
    </row>
    <row r="159" spans="1:65" s="2" customFormat="1" ht="14.4" customHeight="1">
      <c r="A159" s="37"/>
      <c r="B159" s="38"/>
      <c r="C159" s="218" t="s">
        <v>284</v>
      </c>
      <c r="D159" s="218" t="s">
        <v>127</v>
      </c>
      <c r="E159" s="219" t="s">
        <v>541</v>
      </c>
      <c r="F159" s="220" t="s">
        <v>542</v>
      </c>
      <c r="G159" s="221" t="s">
        <v>448</v>
      </c>
      <c r="H159" s="222">
        <v>12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41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131</v>
      </c>
      <c r="AT159" s="230" t="s">
        <v>127</v>
      </c>
      <c r="AU159" s="230" t="s">
        <v>84</v>
      </c>
      <c r="AY159" s="16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84</v>
      </c>
      <c r="BK159" s="231">
        <f>ROUND(I159*H159,2)</f>
        <v>0</v>
      </c>
      <c r="BL159" s="16" t="s">
        <v>131</v>
      </c>
      <c r="BM159" s="230" t="s">
        <v>543</v>
      </c>
    </row>
    <row r="160" spans="1:65" s="2" customFormat="1" ht="14.4" customHeight="1">
      <c r="A160" s="37"/>
      <c r="B160" s="38"/>
      <c r="C160" s="218" t="s">
        <v>288</v>
      </c>
      <c r="D160" s="218" t="s">
        <v>127</v>
      </c>
      <c r="E160" s="219" t="s">
        <v>544</v>
      </c>
      <c r="F160" s="220" t="s">
        <v>545</v>
      </c>
      <c r="G160" s="221" t="s">
        <v>274</v>
      </c>
      <c r="H160" s="222">
        <v>70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41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131</v>
      </c>
      <c r="AT160" s="230" t="s">
        <v>127</v>
      </c>
      <c r="AU160" s="230" t="s">
        <v>84</v>
      </c>
      <c r="AY160" s="16" t="s">
        <v>125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84</v>
      </c>
      <c r="BK160" s="231">
        <f>ROUND(I160*H160,2)</f>
        <v>0</v>
      </c>
      <c r="BL160" s="16" t="s">
        <v>131</v>
      </c>
      <c r="BM160" s="230" t="s">
        <v>546</v>
      </c>
    </row>
    <row r="161" spans="1:65" s="2" customFormat="1" ht="14.4" customHeight="1">
      <c r="A161" s="37"/>
      <c r="B161" s="38"/>
      <c r="C161" s="218" t="s">
        <v>292</v>
      </c>
      <c r="D161" s="218" t="s">
        <v>127</v>
      </c>
      <c r="E161" s="219" t="s">
        <v>547</v>
      </c>
      <c r="F161" s="220" t="s">
        <v>548</v>
      </c>
      <c r="G161" s="221" t="s">
        <v>274</v>
      </c>
      <c r="H161" s="222">
        <v>190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41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131</v>
      </c>
      <c r="AT161" s="230" t="s">
        <v>127</v>
      </c>
      <c r="AU161" s="230" t="s">
        <v>84</v>
      </c>
      <c r="AY161" s="16" t="s">
        <v>125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84</v>
      </c>
      <c r="BK161" s="231">
        <f>ROUND(I161*H161,2)</f>
        <v>0</v>
      </c>
      <c r="BL161" s="16" t="s">
        <v>131</v>
      </c>
      <c r="BM161" s="230" t="s">
        <v>549</v>
      </c>
    </row>
    <row r="162" spans="1:63" s="12" customFormat="1" ht="25.9" customHeight="1">
      <c r="A162" s="12"/>
      <c r="B162" s="202"/>
      <c r="C162" s="203"/>
      <c r="D162" s="204" t="s">
        <v>75</v>
      </c>
      <c r="E162" s="205" t="s">
        <v>550</v>
      </c>
      <c r="F162" s="205" t="s">
        <v>551</v>
      </c>
      <c r="G162" s="203"/>
      <c r="H162" s="203"/>
      <c r="I162" s="206"/>
      <c r="J162" s="207">
        <f>BK162</f>
        <v>0</v>
      </c>
      <c r="K162" s="203"/>
      <c r="L162" s="208"/>
      <c r="M162" s="209"/>
      <c r="N162" s="210"/>
      <c r="O162" s="210"/>
      <c r="P162" s="211">
        <f>SUM(P163:P165)</f>
        <v>0</v>
      </c>
      <c r="Q162" s="210"/>
      <c r="R162" s="211">
        <f>SUM(R163:R165)</f>
        <v>0</v>
      </c>
      <c r="S162" s="210"/>
      <c r="T162" s="212">
        <f>SUM(T163:T165)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84</v>
      </c>
      <c r="AT162" s="214" t="s">
        <v>75</v>
      </c>
      <c r="AU162" s="214" t="s">
        <v>76</v>
      </c>
      <c r="AY162" s="213" t="s">
        <v>125</v>
      </c>
      <c r="BK162" s="215">
        <f>SUM(BK163:BK165)</f>
        <v>0</v>
      </c>
    </row>
    <row r="163" spans="1:65" s="2" customFormat="1" ht="14.4" customHeight="1">
      <c r="A163" s="37"/>
      <c r="B163" s="38"/>
      <c r="C163" s="218" t="s">
        <v>296</v>
      </c>
      <c r="D163" s="218" t="s">
        <v>127</v>
      </c>
      <c r="E163" s="219" t="s">
        <v>552</v>
      </c>
      <c r="F163" s="220" t="s">
        <v>553</v>
      </c>
      <c r="G163" s="221" t="s">
        <v>448</v>
      </c>
      <c r="H163" s="222">
        <v>16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41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131</v>
      </c>
      <c r="AT163" s="230" t="s">
        <v>127</v>
      </c>
      <c r="AU163" s="230" t="s">
        <v>84</v>
      </c>
      <c r="AY163" s="16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84</v>
      </c>
      <c r="BK163" s="231">
        <f>ROUND(I163*H163,2)</f>
        <v>0</v>
      </c>
      <c r="BL163" s="16" t="s">
        <v>131</v>
      </c>
      <c r="BM163" s="230" t="s">
        <v>554</v>
      </c>
    </row>
    <row r="164" spans="1:65" s="2" customFormat="1" ht="14.4" customHeight="1">
      <c r="A164" s="37"/>
      <c r="B164" s="38"/>
      <c r="C164" s="218" t="s">
        <v>300</v>
      </c>
      <c r="D164" s="218" t="s">
        <v>127</v>
      </c>
      <c r="E164" s="219" t="s">
        <v>555</v>
      </c>
      <c r="F164" s="220" t="s">
        <v>556</v>
      </c>
      <c r="G164" s="221" t="s">
        <v>448</v>
      </c>
      <c r="H164" s="222">
        <v>2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131</v>
      </c>
      <c r="AT164" s="230" t="s">
        <v>127</v>
      </c>
      <c r="AU164" s="230" t="s">
        <v>84</v>
      </c>
      <c r="AY164" s="16" t="s">
        <v>125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84</v>
      </c>
      <c r="BK164" s="231">
        <f>ROUND(I164*H164,2)</f>
        <v>0</v>
      </c>
      <c r="BL164" s="16" t="s">
        <v>131</v>
      </c>
      <c r="BM164" s="230" t="s">
        <v>557</v>
      </c>
    </row>
    <row r="165" spans="1:65" s="2" customFormat="1" ht="14.4" customHeight="1">
      <c r="A165" s="37"/>
      <c r="B165" s="38"/>
      <c r="C165" s="218" t="s">
        <v>305</v>
      </c>
      <c r="D165" s="218" t="s">
        <v>127</v>
      </c>
      <c r="E165" s="219" t="s">
        <v>558</v>
      </c>
      <c r="F165" s="220" t="s">
        <v>559</v>
      </c>
      <c r="G165" s="221" t="s">
        <v>448</v>
      </c>
      <c r="H165" s="222">
        <v>2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41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131</v>
      </c>
      <c r="AT165" s="230" t="s">
        <v>127</v>
      </c>
      <c r="AU165" s="230" t="s">
        <v>84</v>
      </c>
      <c r="AY165" s="16" t="s">
        <v>125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84</v>
      </c>
      <c r="BK165" s="231">
        <f>ROUND(I165*H165,2)</f>
        <v>0</v>
      </c>
      <c r="BL165" s="16" t="s">
        <v>131</v>
      </c>
      <c r="BM165" s="230" t="s">
        <v>560</v>
      </c>
    </row>
    <row r="166" spans="1:63" s="12" customFormat="1" ht="25.9" customHeight="1">
      <c r="A166" s="12"/>
      <c r="B166" s="202"/>
      <c r="C166" s="203"/>
      <c r="D166" s="204" t="s">
        <v>75</v>
      </c>
      <c r="E166" s="205" t="s">
        <v>561</v>
      </c>
      <c r="F166" s="205" t="s">
        <v>126</v>
      </c>
      <c r="G166" s="203"/>
      <c r="H166" s="203"/>
      <c r="I166" s="206"/>
      <c r="J166" s="207">
        <f>BK166</f>
        <v>0</v>
      </c>
      <c r="K166" s="203"/>
      <c r="L166" s="208"/>
      <c r="M166" s="209"/>
      <c r="N166" s="210"/>
      <c r="O166" s="210"/>
      <c r="P166" s="211">
        <f>SUM(P167:P182)</f>
        <v>0</v>
      </c>
      <c r="Q166" s="210"/>
      <c r="R166" s="211">
        <f>SUM(R167:R182)</f>
        <v>0</v>
      </c>
      <c r="S166" s="210"/>
      <c r="T166" s="212">
        <f>SUM(T167:T182)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84</v>
      </c>
      <c r="AT166" s="214" t="s">
        <v>75</v>
      </c>
      <c r="AU166" s="214" t="s">
        <v>76</v>
      </c>
      <c r="AY166" s="213" t="s">
        <v>125</v>
      </c>
      <c r="BK166" s="215">
        <f>SUM(BK167:BK182)</f>
        <v>0</v>
      </c>
    </row>
    <row r="167" spans="1:65" s="2" customFormat="1" ht="14.4" customHeight="1">
      <c r="A167" s="37"/>
      <c r="B167" s="38"/>
      <c r="C167" s="218" t="s">
        <v>310</v>
      </c>
      <c r="D167" s="218" t="s">
        <v>127</v>
      </c>
      <c r="E167" s="219" t="s">
        <v>562</v>
      </c>
      <c r="F167" s="220" t="s">
        <v>563</v>
      </c>
      <c r="G167" s="221" t="s">
        <v>154</v>
      </c>
      <c r="H167" s="222">
        <v>5.81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41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131</v>
      </c>
      <c r="AT167" s="230" t="s">
        <v>127</v>
      </c>
      <c r="AU167" s="230" t="s">
        <v>84</v>
      </c>
      <c r="AY167" s="16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131</v>
      </c>
      <c r="BM167" s="230" t="s">
        <v>564</v>
      </c>
    </row>
    <row r="168" spans="1:65" s="2" customFormat="1" ht="14.4" customHeight="1">
      <c r="A168" s="37"/>
      <c r="B168" s="38"/>
      <c r="C168" s="218" t="s">
        <v>315</v>
      </c>
      <c r="D168" s="218" t="s">
        <v>127</v>
      </c>
      <c r="E168" s="219" t="s">
        <v>565</v>
      </c>
      <c r="F168" s="220" t="s">
        <v>566</v>
      </c>
      <c r="G168" s="221" t="s">
        <v>448</v>
      </c>
      <c r="H168" s="222">
        <v>7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41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131</v>
      </c>
      <c r="AT168" s="230" t="s">
        <v>127</v>
      </c>
      <c r="AU168" s="230" t="s">
        <v>84</v>
      </c>
      <c r="AY168" s="16" t="s">
        <v>125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84</v>
      </c>
      <c r="BK168" s="231">
        <f>ROUND(I168*H168,2)</f>
        <v>0</v>
      </c>
      <c r="BL168" s="16" t="s">
        <v>131</v>
      </c>
      <c r="BM168" s="230" t="s">
        <v>567</v>
      </c>
    </row>
    <row r="169" spans="1:65" s="2" customFormat="1" ht="14.4" customHeight="1">
      <c r="A169" s="37"/>
      <c r="B169" s="38"/>
      <c r="C169" s="218" t="s">
        <v>320</v>
      </c>
      <c r="D169" s="218" t="s">
        <v>127</v>
      </c>
      <c r="E169" s="219" t="s">
        <v>568</v>
      </c>
      <c r="F169" s="220" t="s">
        <v>569</v>
      </c>
      <c r="G169" s="221" t="s">
        <v>274</v>
      </c>
      <c r="H169" s="222">
        <v>155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41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131</v>
      </c>
      <c r="AT169" s="230" t="s">
        <v>127</v>
      </c>
      <c r="AU169" s="230" t="s">
        <v>84</v>
      </c>
      <c r="AY169" s="16" t="s">
        <v>125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84</v>
      </c>
      <c r="BK169" s="231">
        <f>ROUND(I169*H169,2)</f>
        <v>0</v>
      </c>
      <c r="BL169" s="16" t="s">
        <v>131</v>
      </c>
      <c r="BM169" s="230" t="s">
        <v>570</v>
      </c>
    </row>
    <row r="170" spans="1:65" s="2" customFormat="1" ht="14.4" customHeight="1">
      <c r="A170" s="37"/>
      <c r="B170" s="38"/>
      <c r="C170" s="218" t="s">
        <v>325</v>
      </c>
      <c r="D170" s="218" t="s">
        <v>127</v>
      </c>
      <c r="E170" s="219" t="s">
        <v>571</v>
      </c>
      <c r="F170" s="220" t="s">
        <v>572</v>
      </c>
      <c r="G170" s="221" t="s">
        <v>274</v>
      </c>
      <c r="H170" s="222">
        <v>12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41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131</v>
      </c>
      <c r="AT170" s="230" t="s">
        <v>127</v>
      </c>
      <c r="AU170" s="230" t="s">
        <v>84</v>
      </c>
      <c r="AY170" s="16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84</v>
      </c>
      <c r="BK170" s="231">
        <f>ROUND(I170*H170,2)</f>
        <v>0</v>
      </c>
      <c r="BL170" s="16" t="s">
        <v>131</v>
      </c>
      <c r="BM170" s="230" t="s">
        <v>573</v>
      </c>
    </row>
    <row r="171" spans="1:65" s="2" customFormat="1" ht="14.4" customHeight="1">
      <c r="A171" s="37"/>
      <c r="B171" s="38"/>
      <c r="C171" s="218" t="s">
        <v>330</v>
      </c>
      <c r="D171" s="218" t="s">
        <v>127</v>
      </c>
      <c r="E171" s="219" t="s">
        <v>574</v>
      </c>
      <c r="F171" s="220" t="s">
        <v>575</v>
      </c>
      <c r="G171" s="221" t="s">
        <v>448</v>
      </c>
      <c r="H171" s="222">
        <v>1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41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131</v>
      </c>
      <c r="AT171" s="230" t="s">
        <v>127</v>
      </c>
      <c r="AU171" s="230" t="s">
        <v>84</v>
      </c>
      <c r="AY171" s="16" t="s">
        <v>125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84</v>
      </c>
      <c r="BK171" s="231">
        <f>ROUND(I171*H171,2)</f>
        <v>0</v>
      </c>
      <c r="BL171" s="16" t="s">
        <v>131</v>
      </c>
      <c r="BM171" s="230" t="s">
        <v>576</v>
      </c>
    </row>
    <row r="172" spans="1:65" s="2" customFormat="1" ht="14.4" customHeight="1">
      <c r="A172" s="37"/>
      <c r="B172" s="38"/>
      <c r="C172" s="218" t="s">
        <v>334</v>
      </c>
      <c r="D172" s="218" t="s">
        <v>127</v>
      </c>
      <c r="E172" s="219" t="s">
        <v>577</v>
      </c>
      <c r="F172" s="220" t="s">
        <v>578</v>
      </c>
      <c r="G172" s="221" t="s">
        <v>274</v>
      </c>
      <c r="H172" s="222">
        <v>12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41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131</v>
      </c>
      <c r="AT172" s="230" t="s">
        <v>127</v>
      </c>
      <c r="AU172" s="230" t="s">
        <v>84</v>
      </c>
      <c r="AY172" s="16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84</v>
      </c>
      <c r="BK172" s="231">
        <f>ROUND(I172*H172,2)</f>
        <v>0</v>
      </c>
      <c r="BL172" s="16" t="s">
        <v>131</v>
      </c>
      <c r="BM172" s="230" t="s">
        <v>579</v>
      </c>
    </row>
    <row r="173" spans="1:65" s="2" customFormat="1" ht="14.4" customHeight="1">
      <c r="A173" s="37"/>
      <c r="B173" s="38"/>
      <c r="C173" s="218" t="s">
        <v>339</v>
      </c>
      <c r="D173" s="218" t="s">
        <v>127</v>
      </c>
      <c r="E173" s="219" t="s">
        <v>577</v>
      </c>
      <c r="F173" s="220" t="s">
        <v>578</v>
      </c>
      <c r="G173" s="221" t="s">
        <v>274</v>
      </c>
      <c r="H173" s="222">
        <v>155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41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131</v>
      </c>
      <c r="AT173" s="230" t="s">
        <v>127</v>
      </c>
      <c r="AU173" s="230" t="s">
        <v>84</v>
      </c>
      <c r="AY173" s="16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84</v>
      </c>
      <c r="BK173" s="231">
        <f>ROUND(I173*H173,2)</f>
        <v>0</v>
      </c>
      <c r="BL173" s="16" t="s">
        <v>131</v>
      </c>
      <c r="BM173" s="230" t="s">
        <v>580</v>
      </c>
    </row>
    <row r="174" spans="1:65" s="2" customFormat="1" ht="14.4" customHeight="1">
      <c r="A174" s="37"/>
      <c r="B174" s="38"/>
      <c r="C174" s="218" t="s">
        <v>344</v>
      </c>
      <c r="D174" s="218" t="s">
        <v>127</v>
      </c>
      <c r="E174" s="219" t="s">
        <v>581</v>
      </c>
      <c r="F174" s="220" t="s">
        <v>582</v>
      </c>
      <c r="G174" s="221" t="s">
        <v>274</v>
      </c>
      <c r="H174" s="222">
        <v>12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41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131</v>
      </c>
      <c r="AT174" s="230" t="s">
        <v>127</v>
      </c>
      <c r="AU174" s="230" t="s">
        <v>84</v>
      </c>
      <c r="AY174" s="16" t="s">
        <v>125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84</v>
      </c>
      <c r="BK174" s="231">
        <f>ROUND(I174*H174,2)</f>
        <v>0</v>
      </c>
      <c r="BL174" s="16" t="s">
        <v>131</v>
      </c>
      <c r="BM174" s="230" t="s">
        <v>583</v>
      </c>
    </row>
    <row r="175" spans="1:65" s="2" customFormat="1" ht="14.4" customHeight="1">
      <c r="A175" s="37"/>
      <c r="B175" s="38"/>
      <c r="C175" s="218" t="s">
        <v>349</v>
      </c>
      <c r="D175" s="218" t="s">
        <v>127</v>
      </c>
      <c r="E175" s="219" t="s">
        <v>581</v>
      </c>
      <c r="F175" s="220" t="s">
        <v>582</v>
      </c>
      <c r="G175" s="221" t="s">
        <v>274</v>
      </c>
      <c r="H175" s="222">
        <v>155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41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131</v>
      </c>
      <c r="AT175" s="230" t="s">
        <v>127</v>
      </c>
      <c r="AU175" s="230" t="s">
        <v>84</v>
      </c>
      <c r="AY175" s="16" t="s">
        <v>125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84</v>
      </c>
      <c r="BK175" s="231">
        <f>ROUND(I175*H175,2)</f>
        <v>0</v>
      </c>
      <c r="BL175" s="16" t="s">
        <v>131</v>
      </c>
      <c r="BM175" s="230" t="s">
        <v>584</v>
      </c>
    </row>
    <row r="176" spans="1:65" s="2" customFormat="1" ht="14.4" customHeight="1">
      <c r="A176" s="37"/>
      <c r="B176" s="38"/>
      <c r="C176" s="218" t="s">
        <v>353</v>
      </c>
      <c r="D176" s="218" t="s">
        <v>127</v>
      </c>
      <c r="E176" s="219" t="s">
        <v>585</v>
      </c>
      <c r="F176" s="220" t="s">
        <v>586</v>
      </c>
      <c r="G176" s="221" t="s">
        <v>274</v>
      </c>
      <c r="H176" s="222">
        <v>155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41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131</v>
      </c>
      <c r="AT176" s="230" t="s">
        <v>127</v>
      </c>
      <c r="AU176" s="230" t="s">
        <v>84</v>
      </c>
      <c r="AY176" s="16" t="s">
        <v>125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84</v>
      </c>
      <c r="BK176" s="231">
        <f>ROUND(I176*H176,2)</f>
        <v>0</v>
      </c>
      <c r="BL176" s="16" t="s">
        <v>131</v>
      </c>
      <c r="BM176" s="230" t="s">
        <v>587</v>
      </c>
    </row>
    <row r="177" spans="1:65" s="2" customFormat="1" ht="14.4" customHeight="1">
      <c r="A177" s="37"/>
      <c r="B177" s="38"/>
      <c r="C177" s="218" t="s">
        <v>357</v>
      </c>
      <c r="D177" s="218" t="s">
        <v>127</v>
      </c>
      <c r="E177" s="219" t="s">
        <v>588</v>
      </c>
      <c r="F177" s="220" t="s">
        <v>589</v>
      </c>
      <c r="G177" s="221" t="s">
        <v>274</v>
      </c>
      <c r="H177" s="222">
        <v>12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41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131</v>
      </c>
      <c r="AT177" s="230" t="s">
        <v>127</v>
      </c>
      <c r="AU177" s="230" t="s">
        <v>84</v>
      </c>
      <c r="AY177" s="16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84</v>
      </c>
      <c r="BK177" s="231">
        <f>ROUND(I177*H177,2)</f>
        <v>0</v>
      </c>
      <c r="BL177" s="16" t="s">
        <v>131</v>
      </c>
      <c r="BM177" s="230" t="s">
        <v>590</v>
      </c>
    </row>
    <row r="178" spans="1:65" s="2" customFormat="1" ht="14.4" customHeight="1">
      <c r="A178" s="37"/>
      <c r="B178" s="38"/>
      <c r="C178" s="218" t="s">
        <v>361</v>
      </c>
      <c r="D178" s="218" t="s">
        <v>127</v>
      </c>
      <c r="E178" s="219" t="s">
        <v>591</v>
      </c>
      <c r="F178" s="220" t="s">
        <v>592</v>
      </c>
      <c r="G178" s="221" t="s">
        <v>154</v>
      </c>
      <c r="H178" s="222">
        <v>5.81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41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131</v>
      </c>
      <c r="AT178" s="230" t="s">
        <v>127</v>
      </c>
      <c r="AU178" s="230" t="s">
        <v>84</v>
      </c>
      <c r="AY178" s="16" t="s">
        <v>125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84</v>
      </c>
      <c r="BK178" s="231">
        <f>ROUND(I178*H178,2)</f>
        <v>0</v>
      </c>
      <c r="BL178" s="16" t="s">
        <v>131</v>
      </c>
      <c r="BM178" s="230" t="s">
        <v>593</v>
      </c>
    </row>
    <row r="179" spans="1:65" s="2" customFormat="1" ht="14.4" customHeight="1">
      <c r="A179" s="37"/>
      <c r="B179" s="38"/>
      <c r="C179" s="218" t="s">
        <v>367</v>
      </c>
      <c r="D179" s="218" t="s">
        <v>127</v>
      </c>
      <c r="E179" s="219" t="s">
        <v>591</v>
      </c>
      <c r="F179" s="220" t="s">
        <v>592</v>
      </c>
      <c r="G179" s="221" t="s">
        <v>154</v>
      </c>
      <c r="H179" s="222">
        <v>1.2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41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131</v>
      </c>
      <c r="AT179" s="230" t="s">
        <v>127</v>
      </c>
      <c r="AU179" s="230" t="s">
        <v>84</v>
      </c>
      <c r="AY179" s="16" t="s">
        <v>125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84</v>
      </c>
      <c r="BK179" s="231">
        <f>ROUND(I179*H179,2)</f>
        <v>0</v>
      </c>
      <c r="BL179" s="16" t="s">
        <v>131</v>
      </c>
      <c r="BM179" s="230" t="s">
        <v>594</v>
      </c>
    </row>
    <row r="180" spans="1:65" s="2" customFormat="1" ht="14.4" customHeight="1">
      <c r="A180" s="37"/>
      <c r="B180" s="38"/>
      <c r="C180" s="218" t="s">
        <v>371</v>
      </c>
      <c r="D180" s="218" t="s">
        <v>127</v>
      </c>
      <c r="E180" s="219" t="s">
        <v>591</v>
      </c>
      <c r="F180" s="220" t="s">
        <v>592</v>
      </c>
      <c r="G180" s="221" t="s">
        <v>154</v>
      </c>
      <c r="H180" s="222">
        <v>10.85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41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131</v>
      </c>
      <c r="AT180" s="230" t="s">
        <v>127</v>
      </c>
      <c r="AU180" s="230" t="s">
        <v>84</v>
      </c>
      <c r="AY180" s="16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84</v>
      </c>
      <c r="BK180" s="231">
        <f>ROUND(I180*H180,2)</f>
        <v>0</v>
      </c>
      <c r="BL180" s="16" t="s">
        <v>131</v>
      </c>
      <c r="BM180" s="230" t="s">
        <v>595</v>
      </c>
    </row>
    <row r="181" spans="1:65" s="2" customFormat="1" ht="14.4" customHeight="1">
      <c r="A181" s="37"/>
      <c r="B181" s="38"/>
      <c r="C181" s="218" t="s">
        <v>376</v>
      </c>
      <c r="D181" s="218" t="s">
        <v>127</v>
      </c>
      <c r="E181" s="219" t="s">
        <v>596</v>
      </c>
      <c r="F181" s="220" t="s">
        <v>597</v>
      </c>
      <c r="G181" s="221" t="s">
        <v>130</v>
      </c>
      <c r="H181" s="222">
        <v>6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41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131</v>
      </c>
      <c r="AT181" s="230" t="s">
        <v>127</v>
      </c>
      <c r="AU181" s="230" t="s">
        <v>84</v>
      </c>
      <c r="AY181" s="16" t="s">
        <v>125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84</v>
      </c>
      <c r="BK181" s="231">
        <f>ROUND(I181*H181,2)</f>
        <v>0</v>
      </c>
      <c r="BL181" s="16" t="s">
        <v>131</v>
      </c>
      <c r="BM181" s="230" t="s">
        <v>598</v>
      </c>
    </row>
    <row r="182" spans="1:65" s="2" customFormat="1" ht="14.4" customHeight="1">
      <c r="A182" s="37"/>
      <c r="B182" s="38"/>
      <c r="C182" s="218" t="s">
        <v>380</v>
      </c>
      <c r="D182" s="218" t="s">
        <v>127</v>
      </c>
      <c r="E182" s="219" t="s">
        <v>596</v>
      </c>
      <c r="F182" s="220" t="s">
        <v>597</v>
      </c>
      <c r="G182" s="221" t="s">
        <v>130</v>
      </c>
      <c r="H182" s="222">
        <v>54.25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41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131</v>
      </c>
      <c r="AT182" s="230" t="s">
        <v>127</v>
      </c>
      <c r="AU182" s="230" t="s">
        <v>84</v>
      </c>
      <c r="AY182" s="16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84</v>
      </c>
      <c r="BK182" s="231">
        <f>ROUND(I182*H182,2)</f>
        <v>0</v>
      </c>
      <c r="BL182" s="16" t="s">
        <v>131</v>
      </c>
      <c r="BM182" s="230" t="s">
        <v>599</v>
      </c>
    </row>
    <row r="183" spans="1:63" s="12" customFormat="1" ht="25.9" customHeight="1">
      <c r="A183" s="12"/>
      <c r="B183" s="202"/>
      <c r="C183" s="203"/>
      <c r="D183" s="204" t="s">
        <v>75</v>
      </c>
      <c r="E183" s="205" t="s">
        <v>600</v>
      </c>
      <c r="F183" s="205" t="s">
        <v>601</v>
      </c>
      <c r="G183" s="203"/>
      <c r="H183" s="203"/>
      <c r="I183" s="206"/>
      <c r="J183" s="207">
        <f>BK183</f>
        <v>0</v>
      </c>
      <c r="K183" s="203"/>
      <c r="L183" s="208"/>
      <c r="M183" s="209"/>
      <c r="N183" s="210"/>
      <c r="O183" s="210"/>
      <c r="P183" s="211">
        <f>SUM(P184:P191)</f>
        <v>0</v>
      </c>
      <c r="Q183" s="210"/>
      <c r="R183" s="211">
        <f>SUM(R184:R191)</f>
        <v>0</v>
      </c>
      <c r="S183" s="210"/>
      <c r="T183" s="212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3" t="s">
        <v>84</v>
      </c>
      <c r="AT183" s="214" t="s">
        <v>75</v>
      </c>
      <c r="AU183" s="214" t="s">
        <v>76</v>
      </c>
      <c r="AY183" s="213" t="s">
        <v>125</v>
      </c>
      <c r="BK183" s="215">
        <f>SUM(BK184:BK191)</f>
        <v>0</v>
      </c>
    </row>
    <row r="184" spans="1:65" s="2" customFormat="1" ht="14.4" customHeight="1">
      <c r="A184" s="37"/>
      <c r="B184" s="38"/>
      <c r="C184" s="218" t="s">
        <v>384</v>
      </c>
      <c r="D184" s="218" t="s">
        <v>127</v>
      </c>
      <c r="E184" s="219" t="s">
        <v>602</v>
      </c>
      <c r="F184" s="220" t="s">
        <v>603</v>
      </c>
      <c r="G184" s="221" t="s">
        <v>448</v>
      </c>
      <c r="H184" s="222">
        <v>7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41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131</v>
      </c>
      <c r="AT184" s="230" t="s">
        <v>127</v>
      </c>
      <c r="AU184" s="230" t="s">
        <v>84</v>
      </c>
      <c r="AY184" s="16" t="s">
        <v>125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84</v>
      </c>
      <c r="BK184" s="231">
        <f>ROUND(I184*H184,2)</f>
        <v>0</v>
      </c>
      <c r="BL184" s="16" t="s">
        <v>131</v>
      </c>
      <c r="BM184" s="230" t="s">
        <v>604</v>
      </c>
    </row>
    <row r="185" spans="1:65" s="2" customFormat="1" ht="14.4" customHeight="1">
      <c r="A185" s="37"/>
      <c r="B185" s="38"/>
      <c r="C185" s="218" t="s">
        <v>389</v>
      </c>
      <c r="D185" s="218" t="s">
        <v>127</v>
      </c>
      <c r="E185" s="219" t="s">
        <v>605</v>
      </c>
      <c r="F185" s="220" t="s">
        <v>606</v>
      </c>
      <c r="G185" s="221" t="s">
        <v>607</v>
      </c>
      <c r="H185" s="222">
        <v>1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41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131</v>
      </c>
      <c r="AT185" s="230" t="s">
        <v>127</v>
      </c>
      <c r="AU185" s="230" t="s">
        <v>84</v>
      </c>
      <c r="AY185" s="16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84</v>
      </c>
      <c r="BK185" s="231">
        <f>ROUND(I185*H185,2)</f>
        <v>0</v>
      </c>
      <c r="BL185" s="16" t="s">
        <v>131</v>
      </c>
      <c r="BM185" s="230" t="s">
        <v>608</v>
      </c>
    </row>
    <row r="186" spans="1:65" s="2" customFormat="1" ht="14.4" customHeight="1">
      <c r="A186" s="37"/>
      <c r="B186" s="38"/>
      <c r="C186" s="218" t="s">
        <v>393</v>
      </c>
      <c r="D186" s="218" t="s">
        <v>127</v>
      </c>
      <c r="E186" s="219" t="s">
        <v>609</v>
      </c>
      <c r="F186" s="220" t="s">
        <v>610</v>
      </c>
      <c r="G186" s="221" t="s">
        <v>607</v>
      </c>
      <c r="H186" s="222">
        <v>1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41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131</v>
      </c>
      <c r="AT186" s="230" t="s">
        <v>127</v>
      </c>
      <c r="AU186" s="230" t="s">
        <v>84</v>
      </c>
      <c r="AY186" s="16" t="s">
        <v>125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84</v>
      </c>
      <c r="BK186" s="231">
        <f>ROUND(I186*H186,2)</f>
        <v>0</v>
      </c>
      <c r="BL186" s="16" t="s">
        <v>131</v>
      </c>
      <c r="BM186" s="230" t="s">
        <v>611</v>
      </c>
    </row>
    <row r="187" spans="1:65" s="2" customFormat="1" ht="14.4" customHeight="1">
      <c r="A187" s="37"/>
      <c r="B187" s="38"/>
      <c r="C187" s="218" t="s">
        <v>399</v>
      </c>
      <c r="D187" s="218" t="s">
        <v>127</v>
      </c>
      <c r="E187" s="219" t="s">
        <v>612</v>
      </c>
      <c r="F187" s="220" t="s">
        <v>613</v>
      </c>
      <c r="G187" s="221" t="s">
        <v>607</v>
      </c>
      <c r="H187" s="222">
        <v>1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41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131</v>
      </c>
      <c r="AT187" s="230" t="s">
        <v>127</v>
      </c>
      <c r="AU187" s="230" t="s">
        <v>84</v>
      </c>
      <c r="AY187" s="16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84</v>
      </c>
      <c r="BK187" s="231">
        <f>ROUND(I187*H187,2)</f>
        <v>0</v>
      </c>
      <c r="BL187" s="16" t="s">
        <v>131</v>
      </c>
      <c r="BM187" s="230" t="s">
        <v>614</v>
      </c>
    </row>
    <row r="188" spans="1:65" s="2" customFormat="1" ht="14.4" customHeight="1">
      <c r="A188" s="37"/>
      <c r="B188" s="38"/>
      <c r="C188" s="218" t="s">
        <v>615</v>
      </c>
      <c r="D188" s="218" t="s">
        <v>127</v>
      </c>
      <c r="E188" s="219" t="s">
        <v>616</v>
      </c>
      <c r="F188" s="220" t="s">
        <v>617</v>
      </c>
      <c r="G188" s="221" t="s">
        <v>607</v>
      </c>
      <c r="H188" s="222">
        <v>1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41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131</v>
      </c>
      <c r="AT188" s="230" t="s">
        <v>127</v>
      </c>
      <c r="AU188" s="230" t="s">
        <v>84</v>
      </c>
      <c r="AY188" s="16" t="s">
        <v>125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84</v>
      </c>
      <c r="BK188" s="231">
        <f>ROUND(I188*H188,2)</f>
        <v>0</v>
      </c>
      <c r="BL188" s="16" t="s">
        <v>131</v>
      </c>
      <c r="BM188" s="230" t="s">
        <v>618</v>
      </c>
    </row>
    <row r="189" spans="1:65" s="2" customFormat="1" ht="14.4" customHeight="1">
      <c r="A189" s="37"/>
      <c r="B189" s="38"/>
      <c r="C189" s="218" t="s">
        <v>619</v>
      </c>
      <c r="D189" s="218" t="s">
        <v>127</v>
      </c>
      <c r="E189" s="219" t="s">
        <v>620</v>
      </c>
      <c r="F189" s="220" t="s">
        <v>621</v>
      </c>
      <c r="G189" s="221" t="s">
        <v>607</v>
      </c>
      <c r="H189" s="222">
        <v>1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41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131</v>
      </c>
      <c r="AT189" s="230" t="s">
        <v>127</v>
      </c>
      <c r="AU189" s="230" t="s">
        <v>84</v>
      </c>
      <c r="AY189" s="16" t="s">
        <v>125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84</v>
      </c>
      <c r="BK189" s="231">
        <f>ROUND(I189*H189,2)</f>
        <v>0</v>
      </c>
      <c r="BL189" s="16" t="s">
        <v>131</v>
      </c>
      <c r="BM189" s="230" t="s">
        <v>622</v>
      </c>
    </row>
    <row r="190" spans="1:65" s="2" customFormat="1" ht="14.4" customHeight="1">
      <c r="A190" s="37"/>
      <c r="B190" s="38"/>
      <c r="C190" s="218" t="s">
        <v>623</v>
      </c>
      <c r="D190" s="218" t="s">
        <v>127</v>
      </c>
      <c r="E190" s="219" t="s">
        <v>624</v>
      </c>
      <c r="F190" s="220" t="s">
        <v>625</v>
      </c>
      <c r="G190" s="221" t="s">
        <v>607</v>
      </c>
      <c r="H190" s="222">
        <v>1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41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131</v>
      </c>
      <c r="AT190" s="230" t="s">
        <v>127</v>
      </c>
      <c r="AU190" s="230" t="s">
        <v>84</v>
      </c>
      <c r="AY190" s="16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84</v>
      </c>
      <c r="BK190" s="231">
        <f>ROUND(I190*H190,2)</f>
        <v>0</v>
      </c>
      <c r="BL190" s="16" t="s">
        <v>131</v>
      </c>
      <c r="BM190" s="230" t="s">
        <v>626</v>
      </c>
    </row>
    <row r="191" spans="1:65" s="2" customFormat="1" ht="14.4" customHeight="1">
      <c r="A191" s="37"/>
      <c r="B191" s="38"/>
      <c r="C191" s="218" t="s">
        <v>627</v>
      </c>
      <c r="D191" s="218" t="s">
        <v>127</v>
      </c>
      <c r="E191" s="219" t="s">
        <v>628</v>
      </c>
      <c r="F191" s="220" t="s">
        <v>629</v>
      </c>
      <c r="G191" s="221" t="s">
        <v>607</v>
      </c>
      <c r="H191" s="222">
        <v>1</v>
      </c>
      <c r="I191" s="223"/>
      <c r="J191" s="224">
        <f>ROUND(I191*H191,2)</f>
        <v>0</v>
      </c>
      <c r="K191" s="225"/>
      <c r="L191" s="43"/>
      <c r="M191" s="266" t="s">
        <v>1</v>
      </c>
      <c r="N191" s="267" t="s">
        <v>41</v>
      </c>
      <c r="O191" s="268"/>
      <c r="P191" s="269">
        <f>O191*H191</f>
        <v>0</v>
      </c>
      <c r="Q191" s="269">
        <v>0</v>
      </c>
      <c r="R191" s="269">
        <f>Q191*H191</f>
        <v>0</v>
      </c>
      <c r="S191" s="269">
        <v>0</v>
      </c>
      <c r="T191" s="270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131</v>
      </c>
      <c r="AT191" s="230" t="s">
        <v>127</v>
      </c>
      <c r="AU191" s="230" t="s">
        <v>84</v>
      </c>
      <c r="AY191" s="16" t="s">
        <v>125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84</v>
      </c>
      <c r="BK191" s="231">
        <f>ROUND(I191*H191,2)</f>
        <v>0</v>
      </c>
      <c r="BL191" s="16" t="s">
        <v>131</v>
      </c>
      <c r="BM191" s="230" t="s">
        <v>630</v>
      </c>
    </row>
    <row r="192" spans="1:31" s="2" customFormat="1" ht="6.95" customHeight="1">
      <c r="A192" s="37"/>
      <c r="B192" s="65"/>
      <c r="C192" s="66"/>
      <c r="D192" s="66"/>
      <c r="E192" s="66"/>
      <c r="F192" s="66"/>
      <c r="G192" s="66"/>
      <c r="H192" s="66"/>
      <c r="I192" s="66"/>
      <c r="J192" s="66"/>
      <c r="K192" s="66"/>
      <c r="L192" s="43"/>
      <c r="M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</row>
  </sheetData>
  <sheetProtection password="CC35" sheet="1" objects="1" scenarios="1" formatColumns="0" formatRows="0" autoFilter="0"/>
  <autoFilter ref="C122:K1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křižovatky u č.p.100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631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19. 10. 2021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ROUND((SUM(BE120:BE134)),2)</f>
        <v>0</v>
      </c>
      <c r="G33" s="37"/>
      <c r="H33" s="37"/>
      <c r="I33" s="154">
        <v>0.21</v>
      </c>
      <c r="J33" s="153">
        <f>ROUND(((SUM(BE120:BE134))*I33),2)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ROUND((SUM(BF120:BF134)),2)</f>
        <v>0</v>
      </c>
      <c r="G34" s="37"/>
      <c r="H34" s="37"/>
      <c r="I34" s="154">
        <v>0.15</v>
      </c>
      <c r="J34" s="153">
        <f>ROUND(((SUM(BF120:BF134))*I34),2)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ROUND((SUM(BG120:BG134)),2)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ROUND((SUM(BH120:BH134)),2)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ROUND((SUM(BI120:BI134)),2)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křižovatky u č.p.100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19. 10. 2021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6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631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632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633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634</v>
      </c>
      <c r="E100" s="187"/>
      <c r="F100" s="187"/>
      <c r="G100" s="187"/>
      <c r="H100" s="187"/>
      <c r="I100" s="187"/>
      <c r="J100" s="188">
        <f>J133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110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4.4" customHeight="1">
      <c r="A110" s="37"/>
      <c r="B110" s="38"/>
      <c r="C110" s="39"/>
      <c r="D110" s="39"/>
      <c r="E110" s="173" t="str">
        <f>E7</f>
        <v>Vintířov, úprava křižovatky u č.p.100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6" customHeight="1">
      <c r="A112" s="37"/>
      <c r="B112" s="38"/>
      <c r="C112" s="39"/>
      <c r="D112" s="39"/>
      <c r="E112" s="75" t="str">
        <f>E9</f>
        <v>VRN - Vedlejší rozpočtové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19. 10. 2021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6" customHeight="1">
      <c r="A116" s="37"/>
      <c r="B116" s="38"/>
      <c r="C116" s="31" t="s">
        <v>24</v>
      </c>
      <c r="D116" s="39"/>
      <c r="E116" s="39"/>
      <c r="F116" s="26" t="str">
        <f>E15</f>
        <v>Obec Vintířov</v>
      </c>
      <c r="G116" s="39"/>
      <c r="H116" s="39"/>
      <c r="I116" s="31" t="s">
        <v>30</v>
      </c>
      <c r="J116" s="35" t="str">
        <f>E21</f>
        <v>Inplan CZ s.r.o.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6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31" t="s">
        <v>33</v>
      </c>
      <c r="J117" s="35" t="str">
        <f>E24</f>
        <v>Šimková Dita, K.Vary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111</v>
      </c>
      <c r="D119" s="193" t="s">
        <v>61</v>
      </c>
      <c r="E119" s="193" t="s">
        <v>57</v>
      </c>
      <c r="F119" s="193" t="s">
        <v>58</v>
      </c>
      <c r="G119" s="193" t="s">
        <v>112</v>
      </c>
      <c r="H119" s="193" t="s">
        <v>113</v>
      </c>
      <c r="I119" s="193" t="s">
        <v>114</v>
      </c>
      <c r="J119" s="194" t="s">
        <v>101</v>
      </c>
      <c r="K119" s="195" t="s">
        <v>115</v>
      </c>
      <c r="L119" s="196"/>
      <c r="M119" s="99" t="s">
        <v>1</v>
      </c>
      <c r="N119" s="100" t="s">
        <v>40</v>
      </c>
      <c r="O119" s="100" t="s">
        <v>116</v>
      </c>
      <c r="P119" s="100" t="s">
        <v>117</v>
      </c>
      <c r="Q119" s="100" t="s">
        <v>118</v>
      </c>
      <c r="R119" s="100" t="s">
        <v>119</v>
      </c>
      <c r="S119" s="100" t="s">
        <v>120</v>
      </c>
      <c r="T119" s="101" t="s">
        <v>121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122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75</v>
      </c>
      <c r="E121" s="205" t="s">
        <v>93</v>
      </c>
      <c r="F121" s="205" t="s">
        <v>94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P122+P128+P133</f>
        <v>0</v>
      </c>
      <c r="Q121" s="210"/>
      <c r="R121" s="211">
        <f>R122+R128+R133</f>
        <v>0</v>
      </c>
      <c r="S121" s="210"/>
      <c r="T121" s="212">
        <f>T122+T128+T133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147</v>
      </c>
      <c r="AT121" s="214" t="s">
        <v>75</v>
      </c>
      <c r="AU121" s="214" t="s">
        <v>76</v>
      </c>
      <c r="AY121" s="213" t="s">
        <v>125</v>
      </c>
      <c r="BK121" s="215">
        <f>BK122+BK128+BK133</f>
        <v>0</v>
      </c>
    </row>
    <row r="122" spans="1:63" s="12" customFormat="1" ht="22.8" customHeight="1">
      <c r="A122" s="12"/>
      <c r="B122" s="202"/>
      <c r="C122" s="203"/>
      <c r="D122" s="204" t="s">
        <v>75</v>
      </c>
      <c r="E122" s="216" t="s">
        <v>635</v>
      </c>
      <c r="F122" s="216" t="s">
        <v>636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SUM(P123:P127)</f>
        <v>0</v>
      </c>
      <c r="Q122" s="210"/>
      <c r="R122" s="211">
        <f>SUM(R123:R127)</f>
        <v>0</v>
      </c>
      <c r="S122" s="210"/>
      <c r="T122" s="212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147</v>
      </c>
      <c r="AT122" s="214" t="s">
        <v>75</v>
      </c>
      <c r="AU122" s="214" t="s">
        <v>84</v>
      </c>
      <c r="AY122" s="213" t="s">
        <v>125</v>
      </c>
      <c r="BK122" s="215">
        <f>SUM(BK123:BK127)</f>
        <v>0</v>
      </c>
    </row>
    <row r="123" spans="1:65" s="2" customFormat="1" ht="14.4" customHeight="1">
      <c r="A123" s="37"/>
      <c r="B123" s="38"/>
      <c r="C123" s="218" t="s">
        <v>84</v>
      </c>
      <c r="D123" s="218" t="s">
        <v>127</v>
      </c>
      <c r="E123" s="219" t="s">
        <v>637</v>
      </c>
      <c r="F123" s="220" t="s">
        <v>638</v>
      </c>
      <c r="G123" s="221" t="s">
        <v>639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41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640</v>
      </c>
      <c r="AT123" s="230" t="s">
        <v>127</v>
      </c>
      <c r="AU123" s="230" t="s">
        <v>86</v>
      </c>
      <c r="AY123" s="16" t="s">
        <v>125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84</v>
      </c>
      <c r="BK123" s="231">
        <f>ROUND(I123*H123,2)</f>
        <v>0</v>
      </c>
      <c r="BL123" s="16" t="s">
        <v>640</v>
      </c>
      <c r="BM123" s="230" t="s">
        <v>641</v>
      </c>
    </row>
    <row r="124" spans="1:65" s="2" customFormat="1" ht="14.4" customHeight="1">
      <c r="A124" s="37"/>
      <c r="B124" s="38"/>
      <c r="C124" s="218" t="s">
        <v>86</v>
      </c>
      <c r="D124" s="218" t="s">
        <v>127</v>
      </c>
      <c r="E124" s="219" t="s">
        <v>642</v>
      </c>
      <c r="F124" s="220" t="s">
        <v>643</v>
      </c>
      <c r="G124" s="221" t="s">
        <v>639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41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640</v>
      </c>
      <c r="AT124" s="230" t="s">
        <v>127</v>
      </c>
      <c r="AU124" s="230" t="s">
        <v>86</v>
      </c>
      <c r="AY124" s="16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84</v>
      </c>
      <c r="BK124" s="231">
        <f>ROUND(I124*H124,2)</f>
        <v>0</v>
      </c>
      <c r="BL124" s="16" t="s">
        <v>640</v>
      </c>
      <c r="BM124" s="230" t="s">
        <v>644</v>
      </c>
    </row>
    <row r="125" spans="1:65" s="2" customFormat="1" ht="14.4" customHeight="1">
      <c r="A125" s="37"/>
      <c r="B125" s="38"/>
      <c r="C125" s="218" t="s">
        <v>138</v>
      </c>
      <c r="D125" s="218" t="s">
        <v>127</v>
      </c>
      <c r="E125" s="219" t="s">
        <v>645</v>
      </c>
      <c r="F125" s="220" t="s">
        <v>646</v>
      </c>
      <c r="G125" s="221" t="s">
        <v>639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640</v>
      </c>
      <c r="AT125" s="230" t="s">
        <v>127</v>
      </c>
      <c r="AU125" s="230" t="s">
        <v>86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84</v>
      </c>
      <c r="BK125" s="231">
        <f>ROUND(I125*H125,2)</f>
        <v>0</v>
      </c>
      <c r="BL125" s="16" t="s">
        <v>640</v>
      </c>
      <c r="BM125" s="230" t="s">
        <v>647</v>
      </c>
    </row>
    <row r="126" spans="1:65" s="2" customFormat="1" ht="14.4" customHeight="1">
      <c r="A126" s="37"/>
      <c r="B126" s="38"/>
      <c r="C126" s="218" t="s">
        <v>131</v>
      </c>
      <c r="D126" s="218" t="s">
        <v>127</v>
      </c>
      <c r="E126" s="219" t="s">
        <v>648</v>
      </c>
      <c r="F126" s="220" t="s">
        <v>649</v>
      </c>
      <c r="G126" s="221" t="s">
        <v>639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41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640</v>
      </c>
      <c r="AT126" s="230" t="s">
        <v>127</v>
      </c>
      <c r="AU126" s="230" t="s">
        <v>86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84</v>
      </c>
      <c r="BK126" s="231">
        <f>ROUND(I126*H126,2)</f>
        <v>0</v>
      </c>
      <c r="BL126" s="16" t="s">
        <v>640</v>
      </c>
      <c r="BM126" s="230" t="s">
        <v>650</v>
      </c>
    </row>
    <row r="127" spans="1:65" s="2" customFormat="1" ht="14.4" customHeight="1">
      <c r="A127" s="37"/>
      <c r="B127" s="38"/>
      <c r="C127" s="218" t="s">
        <v>147</v>
      </c>
      <c r="D127" s="218" t="s">
        <v>127</v>
      </c>
      <c r="E127" s="219" t="s">
        <v>651</v>
      </c>
      <c r="F127" s="220" t="s">
        <v>652</v>
      </c>
      <c r="G127" s="221" t="s">
        <v>639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41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640</v>
      </c>
      <c r="AT127" s="230" t="s">
        <v>127</v>
      </c>
      <c r="AU127" s="230" t="s">
        <v>86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84</v>
      </c>
      <c r="BK127" s="231">
        <f>ROUND(I127*H127,2)</f>
        <v>0</v>
      </c>
      <c r="BL127" s="16" t="s">
        <v>640</v>
      </c>
      <c r="BM127" s="230" t="s">
        <v>653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654</v>
      </c>
      <c r="F128" s="216" t="s">
        <v>655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SUM(P129:P132)</f>
        <v>0</v>
      </c>
      <c r="Q128" s="210"/>
      <c r="R128" s="211">
        <f>SUM(R129:R132)</f>
        <v>0</v>
      </c>
      <c r="S128" s="210"/>
      <c r="T128" s="212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147</v>
      </c>
      <c r="AT128" s="214" t="s">
        <v>75</v>
      </c>
      <c r="AU128" s="214" t="s">
        <v>84</v>
      </c>
      <c r="AY128" s="213" t="s">
        <v>125</v>
      </c>
      <c r="BK128" s="215">
        <f>SUM(BK129:BK132)</f>
        <v>0</v>
      </c>
    </row>
    <row r="129" spans="1:65" s="2" customFormat="1" ht="14.4" customHeight="1">
      <c r="A129" s="37"/>
      <c r="B129" s="38"/>
      <c r="C129" s="218" t="s">
        <v>151</v>
      </c>
      <c r="D129" s="218" t="s">
        <v>127</v>
      </c>
      <c r="E129" s="219" t="s">
        <v>656</v>
      </c>
      <c r="F129" s="220" t="s">
        <v>655</v>
      </c>
      <c r="G129" s="221" t="s">
        <v>639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640</v>
      </c>
      <c r="AT129" s="230" t="s">
        <v>127</v>
      </c>
      <c r="AU129" s="230" t="s">
        <v>86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640</v>
      </c>
      <c r="BM129" s="230" t="s">
        <v>657</v>
      </c>
    </row>
    <row r="130" spans="1:65" s="2" customFormat="1" ht="14.4" customHeight="1">
      <c r="A130" s="37"/>
      <c r="B130" s="38"/>
      <c r="C130" s="218" t="s">
        <v>157</v>
      </c>
      <c r="D130" s="218" t="s">
        <v>127</v>
      </c>
      <c r="E130" s="219" t="s">
        <v>658</v>
      </c>
      <c r="F130" s="220" t="s">
        <v>659</v>
      </c>
      <c r="G130" s="221" t="s">
        <v>639</v>
      </c>
      <c r="H130" s="222">
        <v>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41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640</v>
      </c>
      <c r="AT130" s="230" t="s">
        <v>127</v>
      </c>
      <c r="AU130" s="230" t="s">
        <v>86</v>
      </c>
      <c r="AY130" s="16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84</v>
      </c>
      <c r="BK130" s="231">
        <f>ROUND(I130*H130,2)</f>
        <v>0</v>
      </c>
      <c r="BL130" s="16" t="s">
        <v>640</v>
      </c>
      <c r="BM130" s="230" t="s">
        <v>660</v>
      </c>
    </row>
    <row r="131" spans="1:65" s="2" customFormat="1" ht="14.4" customHeight="1">
      <c r="A131" s="37"/>
      <c r="B131" s="38"/>
      <c r="C131" s="218" t="s">
        <v>162</v>
      </c>
      <c r="D131" s="218" t="s">
        <v>127</v>
      </c>
      <c r="E131" s="219" t="s">
        <v>661</v>
      </c>
      <c r="F131" s="220" t="s">
        <v>662</v>
      </c>
      <c r="G131" s="221" t="s">
        <v>639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640</v>
      </c>
      <c r="AT131" s="230" t="s">
        <v>127</v>
      </c>
      <c r="AU131" s="230" t="s">
        <v>86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84</v>
      </c>
      <c r="BK131" s="231">
        <f>ROUND(I131*H131,2)</f>
        <v>0</v>
      </c>
      <c r="BL131" s="16" t="s">
        <v>640</v>
      </c>
      <c r="BM131" s="230" t="s">
        <v>663</v>
      </c>
    </row>
    <row r="132" spans="1:65" s="2" customFormat="1" ht="14.4" customHeight="1">
      <c r="A132" s="37"/>
      <c r="B132" s="38"/>
      <c r="C132" s="218" t="s">
        <v>169</v>
      </c>
      <c r="D132" s="218" t="s">
        <v>127</v>
      </c>
      <c r="E132" s="219" t="s">
        <v>664</v>
      </c>
      <c r="F132" s="220" t="s">
        <v>665</v>
      </c>
      <c r="G132" s="221" t="s">
        <v>639</v>
      </c>
      <c r="H132" s="222">
        <v>1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41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640</v>
      </c>
      <c r="AT132" s="230" t="s">
        <v>127</v>
      </c>
      <c r="AU132" s="230" t="s">
        <v>86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84</v>
      </c>
      <c r="BK132" s="231">
        <f>ROUND(I132*H132,2)</f>
        <v>0</v>
      </c>
      <c r="BL132" s="16" t="s">
        <v>640</v>
      </c>
      <c r="BM132" s="230" t="s">
        <v>666</v>
      </c>
    </row>
    <row r="133" spans="1:63" s="12" customFormat="1" ht="22.8" customHeight="1">
      <c r="A133" s="12"/>
      <c r="B133" s="202"/>
      <c r="C133" s="203"/>
      <c r="D133" s="204" t="s">
        <v>75</v>
      </c>
      <c r="E133" s="216" t="s">
        <v>667</v>
      </c>
      <c r="F133" s="216" t="s">
        <v>668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P134</f>
        <v>0</v>
      </c>
      <c r="Q133" s="210"/>
      <c r="R133" s="211">
        <f>R134</f>
        <v>0</v>
      </c>
      <c r="S133" s="210"/>
      <c r="T133" s="21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147</v>
      </c>
      <c r="AT133" s="214" t="s">
        <v>75</v>
      </c>
      <c r="AU133" s="214" t="s">
        <v>84</v>
      </c>
      <c r="AY133" s="213" t="s">
        <v>125</v>
      </c>
      <c r="BK133" s="215">
        <f>BK134</f>
        <v>0</v>
      </c>
    </row>
    <row r="134" spans="1:65" s="2" customFormat="1" ht="14.4" customHeight="1">
      <c r="A134" s="37"/>
      <c r="B134" s="38"/>
      <c r="C134" s="218" t="s">
        <v>174</v>
      </c>
      <c r="D134" s="218" t="s">
        <v>127</v>
      </c>
      <c r="E134" s="219" t="s">
        <v>669</v>
      </c>
      <c r="F134" s="220" t="s">
        <v>670</v>
      </c>
      <c r="G134" s="221" t="s">
        <v>671</v>
      </c>
      <c r="H134" s="222">
        <v>10</v>
      </c>
      <c r="I134" s="223"/>
      <c r="J134" s="224">
        <f>ROUND(I134*H134,2)</f>
        <v>0</v>
      </c>
      <c r="K134" s="225"/>
      <c r="L134" s="43"/>
      <c r="M134" s="266" t="s">
        <v>1</v>
      </c>
      <c r="N134" s="267" t="s">
        <v>41</v>
      </c>
      <c r="O134" s="268"/>
      <c r="P134" s="269">
        <f>O134*H134</f>
        <v>0</v>
      </c>
      <c r="Q134" s="269">
        <v>0</v>
      </c>
      <c r="R134" s="269">
        <f>Q134*H134</f>
        <v>0</v>
      </c>
      <c r="S134" s="269">
        <v>0</v>
      </c>
      <c r="T134" s="27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640</v>
      </c>
      <c r="AT134" s="230" t="s">
        <v>127</v>
      </c>
      <c r="AU134" s="230" t="s">
        <v>86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84</v>
      </c>
      <c r="BK134" s="231">
        <f>ROUND(I134*H134,2)</f>
        <v>0</v>
      </c>
      <c r="BL134" s="16" t="s">
        <v>640</v>
      </c>
      <c r="BM134" s="230" t="s">
        <v>672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19:K13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2021-10-19T13:32:36Z</dcterms:created>
  <dcterms:modified xsi:type="dcterms:W3CDTF">2021-10-19T13:32:45Z</dcterms:modified>
  <cp:category/>
  <cp:version/>
  <cp:contentType/>
  <cp:contentStatus/>
</cp:coreProperties>
</file>