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31" yWindow="65431" windowWidth="23250" windowHeight="12570" tabRatio="890" activeTab="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3" r:id="rId8"/>
    <sheet name="SO 04 Položky" sheetId="14" r:id="rId9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list'!$A$1:$G$43</definedName>
    <definedName name="_xlnm.Print_Area" localSheetId="2">'SO 01 Položky'!$A$1:$H$96</definedName>
    <definedName name="_xlnm.Print_Area" localSheetId="1">'SO 01 Rekapitulace'!$A$1:$I$31</definedName>
    <definedName name="_xlnm.Print_Area" localSheetId="4">'SO 02 Položky'!$A$1:$H$39</definedName>
    <definedName name="_xlnm.Print_Area" localSheetId="3">'SO 02 Rekapitulace'!$A$1:$I$22</definedName>
    <definedName name="_xlnm.Print_Area" localSheetId="6">'SO 03 Položky'!$A$1:$H$182</definedName>
    <definedName name="_xlnm.Print_Area" localSheetId="5">'SO 03 Rekapitulace'!$A$1:$I$26</definedName>
    <definedName name="_xlnm.Print_Area" localSheetId="8">'SO 04 Položky'!$A$1:$H$88</definedName>
    <definedName name="_xlnm.Print_Area" localSheetId="7">'SO 04 Rekapitulace'!$A$1:$I$30</definedName>
    <definedName name="PocetMJ" localSheetId="0">'Krycí list'!$G$7</definedName>
    <definedName name="PocetMJ">#REF!</definedName>
    <definedName name="Poznamka" localSheetId="0">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opt" localSheetId="2" hidden="1">#REF!</definedName>
    <definedName name="solver_opt" localSheetId="4" hidden="1">#REF!</definedName>
    <definedName name="solver_opt" localSheetId="6" hidden="1">#REF!</definedName>
    <definedName name="solver_opt" localSheetId="8" hidden="1">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'Krycí list'!$E$12</definedName>
    <definedName name="Zhotovitel">#REF!</definedName>
    <definedName name="_xlnm.Print_Titles" localSheetId="1">'SO 01 Rekapitulace'!$1:$6</definedName>
    <definedName name="_xlnm.Print_Titles" localSheetId="2">'SO 01 Položky'!$1:$6</definedName>
    <definedName name="_xlnm.Print_Titles" localSheetId="3">'SO 02 Rekapitulace'!$1:$6</definedName>
    <definedName name="_xlnm.Print_Titles" localSheetId="4">'SO 02 Položky'!$1:$6</definedName>
    <definedName name="_xlnm.Print_Titles" localSheetId="5">'SO 03 Rekapitulace'!$1:$6</definedName>
    <definedName name="_xlnm.Print_Titles" localSheetId="6">'SO 03 Položky'!$1:$6</definedName>
    <definedName name="_xlnm.Print_Titles" localSheetId="7">'SO 04 Rekapitulace'!$1:$6</definedName>
    <definedName name="_xlnm.Print_Titles" localSheetId="8">'SO 04 Položky'!$1:$6</definedName>
  </definedNames>
  <calcPr calcId="145621"/>
</workbook>
</file>

<file path=xl/sharedStrings.xml><?xml version="1.0" encoding="utf-8"?>
<sst xmlns="http://schemas.openxmlformats.org/spreadsheetml/2006/main" count="1300" uniqueCount="651">
  <si>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</si>
  <si>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</si>
  <si>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</si>
  <si>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</si>
  <si>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</si>
  <si>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</si>
  <si>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</si>
  <si>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</si>
  <si>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</si>
  <si>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</si>
  <si>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</si>
  <si>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</si>
  <si>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</si>
  <si>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</si>
  <si>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</si>
  <si>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</si>
  <si>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</si>
  <si>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</si>
  <si>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</si>
  <si>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</si>
  <si>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</si>
  <si>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</si>
  <si>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</si>
  <si>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</si>
  <si>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</si>
  <si>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</si>
  <si>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</si>
  <si>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</si>
  <si>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</si>
  <si>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</si>
  <si>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</si>
  <si>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</si>
  <si>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</si>
  <si>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</si>
  <si>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</si>
  <si>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</si>
  <si>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</si>
  <si>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</si>
  <si>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</si>
  <si>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</si>
  <si>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</si>
  <si>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</si>
  <si>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</si>
  <si>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</si>
  <si>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</si>
  <si>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</si>
  <si>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</si>
  <si>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</si>
  <si>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</si>
  <si>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</si>
  <si>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</si>
  <si>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</si>
  <si>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</si>
  <si>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</si>
  <si>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</si>
  <si>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</si>
  <si>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</si>
  <si>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</si>
  <si>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</si>
  <si>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</si>
  <si>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</si>
  <si>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</si>
  <si>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</si>
  <si>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</si>
  <si>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</si>
  <si>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</si>
  <si>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</si>
  <si>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</si>
  <si>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</si>
  <si>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</si>
  <si>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</si>
  <si>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</si>
  <si>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</si>
  <si>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</si>
  <si>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</si>
  <si>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</si>
  <si>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</si>
  <si>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</si>
  <si>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</si>
  <si>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</si>
  <si>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</si>
  <si>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</si>
  <si>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</si>
  <si>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</si>
  <si>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</si>
  <si>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</si>
  <si>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</si>
  <si>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</si>
  <si>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</si>
  <si>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</si>
  <si>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</si>
  <si>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</si>
  <si>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</si>
  <si>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</si>
  <si>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</si>
  <si>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</si>
  <si>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</si>
  <si>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</si>
  <si>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</si>
  <si>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</si>
  <si>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</si>
  <si>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</si>
  <si>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</si>
  <si>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</si>
  <si>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</si>
  <si>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</si>
  <si>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</si>
  <si>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</si>
  <si>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</si>
  <si>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</si>
  <si>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</si>
  <si>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</si>
  <si>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</si>
  <si>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</si>
  <si>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</si>
  <si>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</si>
  <si>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</si>
  <si>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</si>
  <si>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</si>
  <si>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</si>
  <si>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</si>
  <si>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</si>
  <si>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</si>
  <si>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</si>
  <si>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</si>
  <si>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</si>
  <si>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</si>
  <si>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</si>
  <si>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</si>
  <si>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</si>
  <si>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</si>
  <si>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</si>
  <si>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</si>
  <si>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</si>
  <si>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</si>
  <si>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</si>
  <si>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</si>
  <si>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</si>
  <si>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</si>
  <si>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</si>
  <si>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</si>
  <si>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PROFIPRESS G oblouk 90° 22, s SC, měď</t>
  </si>
  <si>
    <t>PROFIPRESS G přechodka 22x1" vnější závit, s SC, červený bronz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</si>
  <si>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</si>
  <si>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</si>
  <si>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</si>
  <si>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</si>
  <si>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</si>
  <si>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</si>
  <si>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</si>
  <si>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Kohout kulový 3/4" R950, plnoprůtokový, nikl, páčka, PN42, T185°C</t>
  </si>
  <si>
    <t>Kohout kulový 1" R950, plnoprůtokový, nikl, páčka, PN35, T185°C</t>
  </si>
  <si>
    <t>Matice EUROTIS TFG15 3/4", plyn</t>
  </si>
  <si>
    <t>Trubka EUROTIS TFG Eurogas DN20 G3/4" plyn nerezová zvlněná, potah, 5m</t>
  </si>
  <si>
    <t>Vsuvka mosaz UNI s dosedací plochou 3/4"x3/4" Eurotis voda topení solar plyn balení 10ks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</si>
  <si>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</si>
  <si>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</si>
  <si>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</si>
  <si>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</si>
  <si>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</si>
  <si>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</si>
  <si>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</si>
  <si>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</si>
  <si>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</si>
  <si>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</si>
  <si>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</si>
  <si>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</si>
  <si>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</si>
  <si>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</si>
  <si>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</si>
  <si>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</si>
  <si>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</si>
  <si>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</si>
  <si>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</si>
  <si>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</si>
  <si>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</si>
  <si>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</si>
  <si>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</si>
  <si>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</si>
  <si>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</si>
  <si>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</si>
  <si>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</si>
  <si>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</si>
  <si>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</si>
  <si>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</si>
  <si>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</si>
  <si>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</si>
  <si>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</si>
  <si>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</si>
  <si>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</si>
  <si>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</si>
  <si>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</si>
  <si>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</si>
  <si>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</si>
  <si>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</si>
  <si>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</si>
  <si>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</si>
  <si>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</si>
  <si>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</si>
  <si>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</si>
  <si>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</si>
  <si>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PROFIPRESS G přechodka 18x3/4" vnější závit, s SC, červený bronz</t>
  </si>
  <si>
    <t>PROFIPRESS G oblouk 90° 18, s SC, měď</t>
  </si>
  <si>
    <t>PROFIPRESS G T kus 22x18x22, s SC, měď</t>
  </si>
  <si>
    <t>PROFIPRESS G redukce 22x18, s SC, měď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</si>
  <si>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</si>
  <si>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</si>
  <si>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</si>
  <si>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</si>
  <si>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</si>
  <si>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</si>
  <si>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</si>
  <si>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</si>
  <si>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</si>
  <si>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</si>
  <si>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</si>
  <si>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</si>
  <si>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</si>
  <si>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</si>
  <si>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</si>
  <si>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</si>
  <si>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</si>
  <si>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</si>
  <si>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</si>
  <si>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</si>
  <si>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</si>
  <si>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</si>
  <si>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</si>
  <si>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</si>
  <si>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</si>
  <si>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</si>
  <si>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</si>
  <si>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</si>
  <si>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</si>
  <si>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</si>
  <si>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</si>
  <si>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</si>
  <si>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</si>
  <si>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</si>
  <si>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</si>
  <si>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</si>
  <si>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</si>
  <si>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</si>
  <si>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</si>
  <si>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</si>
  <si>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</si>
  <si>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</si>
  <si>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</si>
  <si>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</si>
  <si>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</si>
  <si>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</si>
  <si>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64</t>
  </si>
  <si>
    <t>784</t>
  </si>
  <si>
    <t>Broušení štuků a nových omítek</t>
  </si>
  <si>
    <t>784 01-1121.R00</t>
  </si>
  <si>
    <t>784 16-1101.R00</t>
  </si>
  <si>
    <t>784 16-5512.R00</t>
  </si>
  <si>
    <t>Penetrace podkladu nátěrem A - Grund 1x</t>
  </si>
  <si>
    <t>Malba Klasik, bílá, bez penetrace, 2 x</t>
  </si>
  <si>
    <t>Výplně otvorů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</si>
  <si>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</si>
  <si>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</si>
  <si>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</si>
  <si>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</si>
  <si>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</si>
  <si>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</si>
  <si>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</si>
  <si>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</si>
  <si>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</si>
  <si>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</si>
  <si>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</si>
  <si>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</si>
  <si>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</si>
  <si>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</si>
  <si>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</si>
  <si>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</si>
  <si>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</si>
  <si>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</si>
  <si>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</si>
  <si>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</si>
  <si>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</si>
  <si>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</si>
  <si>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LED Stropní svítidlo TWIRLY 1xLED/12W/230V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</si>
  <si>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</si>
  <si>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</si>
  <si>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</si>
  <si>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</si>
  <si>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</si>
  <si>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</si>
  <si>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</si>
  <si>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</si>
  <si>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</si>
  <si>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</si>
  <si>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</si>
  <si>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</si>
  <si>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</si>
  <si>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</si>
  <si>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</si>
  <si>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</si>
  <si>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</si>
  <si>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</si>
  <si>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</si>
  <si>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</si>
  <si>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</si>
  <si>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</si>
  <si>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</si>
  <si>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</si>
  <si>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</si>
  <si>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</si>
  <si>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</si>
  <si>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</si>
  <si>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</si>
  <si>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</si>
  <si>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</si>
  <si>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</si>
  <si>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</si>
  <si>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648 99-1111.RT4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</si>
  <si>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</si>
  <si>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</si>
  <si>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</si>
  <si>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</si>
  <si>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</si>
  <si>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</si>
  <si>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</si>
  <si>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</si>
  <si>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</si>
  <si>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</si>
  <si>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</si>
  <si>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</si>
  <si>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</si>
  <si>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</si>
  <si>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</si>
  <si>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</si>
  <si>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</si>
  <si>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</si>
  <si>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</si>
  <si>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</si>
  <si>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</si>
  <si>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</si>
  <si>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</si>
  <si>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</si>
  <si>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</si>
  <si>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</si>
  <si>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</si>
  <si>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</si>
  <si>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</si>
  <si>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</si>
  <si>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</si>
  <si>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</si>
  <si>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</si>
  <si>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</si>
  <si>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</si>
  <si>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</si>
  <si>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</si>
  <si>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</si>
  <si>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</si>
  <si>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</si>
  <si>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</si>
  <si>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</si>
  <si>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</si>
  <si>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</si>
  <si>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</si>
  <si>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Drenáž podél základu objektu z dren. trub d 100 mm  
bet.lože, obsyp kamenivo, geotextilie,reviz.šachta</t>
  </si>
  <si>
    <t>212 85-0001.RAA</t>
  </si>
  <si>
    <t>Zásyp jam, rýh, šachet se zhutněním</t>
  </si>
  <si>
    <t>174 10-1101.R00</t>
  </si>
  <si>
    <t>764 55-1603.R00</t>
  </si>
  <si>
    <t>764 55-1613.R00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</si>
  <si>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</si>
  <si>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</si>
  <si>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</si>
  <si>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</si>
  <si>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</si>
  <si>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</si>
  <si>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DG 22-9 hadice 2 m, šedá</t>
  </si>
  <si>
    <t>Izolace potrubní 34-30 mm, minerální vlna, Al fólie</t>
  </si>
  <si>
    <t>Izolace potrubní 42-30 mm, minerální vlna, Al fólie</t>
  </si>
  <si>
    <t>Izolace DG 42-9 hadice 2 m, šedá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</si>
  <si>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</si>
  <si>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</si>
  <si>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</si>
  <si>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</si>
  <si>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</si>
  <si>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</si>
  <si>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</si>
  <si>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</si>
  <si>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</si>
  <si>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Nádoba expanzní MAG-H 80l, max.tlak 6bar, topení, bílá</t>
  </si>
  <si>
    <t>Nádoba expanzní s vakem DT5 80/10/Rp5/4</t>
  </si>
  <si>
    <t>Potrubí ocel.vni/vně pozink.IVCCT D 18x1,2 mm</t>
  </si>
  <si>
    <t>Potrubí ocel.vni/vně pozink.IVCCT D 22x1,5 mm</t>
  </si>
  <si>
    <t>Potrubí ocel.vni/vně pozink.IVCCT D 35x1,5 mm</t>
  </si>
  <si>
    <t>Potrubí ocel.vni/vně pozink.IVCCT D 42x1,5 mm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</si>
  <si>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</si>
  <si>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</si>
  <si>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</si>
  <si>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</si>
  <si>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</si>
  <si>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</si>
  <si>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</si>
  <si>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</si>
  <si>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</si>
  <si>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Měřič tepla Head Plus 0,6 m3/h s montážní sadou</t>
  </si>
  <si>
    <t>Okno plastové 2-dílné 1350x1350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</si>
  <si>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</si>
  <si>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</si>
  <si>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</si>
  <si>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</si>
  <si>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</si>
  <si>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</si>
  <si>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Poplatek za skládku suti - plast+sklo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</si>
  <si>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</si>
  <si>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</si>
  <si>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</si>
  <si>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</si>
  <si>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</si>
  <si>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Potrubí ocel.vni/vně pozink.IVCCT D 28x1,5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</si>
  <si>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</si>
  <si>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</si>
  <si>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</si>
  <si>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</si>
  <si>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</si>
  <si>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</si>
  <si>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</si>
  <si>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</si>
  <si>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</si>
  <si>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</si>
  <si>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</si>
  <si>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</si>
  <si>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</si>
  <si>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</si>
  <si>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</si>
  <si>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</si>
  <si>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</si>
  <si>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</si>
  <si>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</si>
  <si>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</si>
  <si>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</si>
  <si>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</si>
  <si>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</si>
  <si>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</si>
  <si>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</si>
  <si>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</si>
  <si>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</si>
  <si>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 xml:space="preserve">     SO 01 Zateplení obvodových konstrukcí</t>
  </si>
  <si>
    <t xml:space="preserve">     SO 02 Výměna oken a dveří</t>
  </si>
  <si>
    <t xml:space="preserve">     SO 03 Výměna zdroje tepla</t>
  </si>
  <si>
    <t xml:space="preserve">     Zajištění bezpečnosti a ochrany zdraví při práci</t>
  </si>
  <si>
    <t xml:space="preserve">     Projektová dokumentace skutečného provedení</t>
  </si>
  <si>
    <t xml:space="preserve">     Autorský dozor</t>
  </si>
  <si>
    <t>Ostatní stavební práce</t>
  </si>
  <si>
    <t>SO 04 Položkový rozpočet</t>
  </si>
  <si>
    <t>SO 04 Rekapitulace</t>
  </si>
  <si>
    <r>
      <t xml:space="preserve">Izolace potrubní 18-30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</si>
  <si>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</si>
  <si>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</si>
  <si>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</si>
  <si>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</rPr>
      <t>(Tepelná vodivost při 50 °C, λ50 0,037 W/mK)</t>
    </r>
  </si>
  <si>
    <t xml:space="preserve">     VRN - zařízení staveniště</t>
  </si>
  <si>
    <t>63</t>
  </si>
  <si>
    <t>639 57-0010.RA0</t>
  </si>
  <si>
    <t>Podlahy a podlahové konstrukce</t>
  </si>
  <si>
    <t>Mazanina z betonu C 16/20, tloušťka 10 cm</t>
  </si>
  <si>
    <t>631 31-0032.RA0</t>
  </si>
  <si>
    <t>Bourání mazanin betonových a asfaltových</t>
  </si>
  <si>
    <t>965 20-0012.RA0</t>
  </si>
  <si>
    <t>764 75-5111.RAA</t>
  </si>
  <si>
    <t>Izolace proti zem.vlhkosti,podklad.textilie,svislá  
včetně dodávky textílie A PP/300, 300 g/m2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</si>
  <si>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</si>
  <si>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</si>
  <si>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</si>
  <si>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</si>
  <si>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</si>
  <si>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</si>
  <si>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</si>
  <si>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 xml:space="preserve">     SO 04 Ostatní stavební práce</t>
  </si>
  <si>
    <t>968 08-3001.R00</t>
  </si>
  <si>
    <t>Vybourání vchodových dveří plných pl. do 2 m2</t>
  </si>
  <si>
    <t>968 08-3021.RAA</t>
  </si>
  <si>
    <t>968 08-3002.R00</t>
  </si>
  <si>
    <t>968 08-3003.R00</t>
  </si>
  <si>
    <t xml:space="preserve">723 19-0914.R00 </t>
  </si>
  <si>
    <t>Navaření odbočky na plynové potrubí DN 2</t>
  </si>
  <si>
    <t>Schránkový modul do plastových dveří - 6 schránek</t>
  </si>
  <si>
    <t>222 33-0892.RAA</t>
  </si>
  <si>
    <t>Montáž hasícího přístroje na stěnu</t>
  </si>
  <si>
    <t>Hasící přístro práškový P6 21A/113B</t>
  </si>
  <si>
    <t>Okno plastové 2-dílné 1350x1200 mm OS+O, bílá/bílá; s izolačním trojsklem U=0,89</t>
  </si>
  <si>
    <t>612 10-0020.RA0</t>
  </si>
  <si>
    <t>210 20-0028.RAA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</si>
  <si>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</si>
  <si>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</si>
  <si>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</si>
  <si>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</si>
  <si>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</si>
  <si>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</si>
  <si>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Malby - strop suterénu</t>
  </si>
  <si>
    <t>Kohout kulový 1/2" zahradní, typ GCKK, PN16</t>
  </si>
  <si>
    <t>Kohout kulový 1/2" FF voda, typ GCKK, PN40</t>
  </si>
  <si>
    <t>Vodoměr bytový TV ET DN 15x80 mm, Qn 2,5</t>
  </si>
  <si>
    <t>622 31-9522.RU1</t>
  </si>
  <si>
    <t>Zateplovací systém sokl, XPS tl. 100 mm [ʎ = 0,030 W/(m.K)] omítka mozaiková marmolit 6 kg/m2</t>
  </si>
  <si>
    <t>Zateplení bytových domů v ulicích Heyrovského a Sokolovská</t>
  </si>
  <si>
    <t>Plynový kondenzační kotel (3,4-37kW), ekologická třída NOx 6, kondenzační těleso s typem hořáku BLUEJET®, vícefázový ventilátor, elektricky modulovaný SGV plynový ventil, modulované oběhové čerpadlo s vysokou účinností, řídící jednotka s autodiagnostikou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</si>
  <si>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</si>
  <si>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</si>
  <si>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Stacionární zásobník teplé vody s jedním výměníkem vhodný ke kondenzačním kotlům,  antikorozní vrstva nepodléhající důlkové korozi v prostředí tvrdé a chlorované vody, izolace Covestro pro nízké tepelné ztráty a minimální provozní náklady, objem 945 litrů, pr.1010 mm, výška 2050 mm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</si>
  <si>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</si>
  <si>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</si>
  <si>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</si>
  <si>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 xml:space="preserve">     Energetické posouzení</t>
  </si>
  <si>
    <t xml:space="preserve">     Výpočet indikátorů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</si>
  <si>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</si>
  <si>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</si>
  <si>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</si>
  <si>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</si>
  <si>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</si>
  <si>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</si>
  <si>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</si>
  <si>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</si>
  <si>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</si>
  <si>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</si>
  <si>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</si>
  <si>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</si>
  <si>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</si>
  <si>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</si>
  <si>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</si>
  <si>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</si>
  <si>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</si>
  <si>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</si>
  <si>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</si>
  <si>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</si>
  <si>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162 50-1102.RT3</t>
  </si>
  <si>
    <t>Vodorovné přemístění výkopku z hor.1-4 do 3000 m  
nosnost 12 t</t>
  </si>
  <si>
    <t>171 20-1201.R00</t>
  </si>
  <si>
    <t>Uložení sypaniny na skl.-sypanina na výšku přes 2m</t>
  </si>
  <si>
    <t>167 10-1101.R00</t>
  </si>
  <si>
    <t>Nakládání výkopku z hor.1-4 v množství do 100 m3</t>
  </si>
  <si>
    <t>212 85-0002.RAA</t>
  </si>
  <si>
    <t>Vsakovací jímka 1,0x1,0x1,0m - výkop hl.1,5m, štěrk fr.32/64, geotextilie 100% PP</t>
  </si>
  <si>
    <t>Vyrovnání povrchu zdiva maltou tl.do 3 cm (zdivo 1.PP pod terénem)</t>
  </si>
  <si>
    <t>Zatepl.clima,strop suterénu,min.desky KV 50 mm [ʎ = 0,041 W/(m.K)], ρmin. 80kg/m3; zakončený stěrkou s výztužnou tkaninou</t>
  </si>
  <si>
    <t>622 90-5112.RAA</t>
  </si>
  <si>
    <t>Mechanické očištění fasády před aplikací KZS</t>
  </si>
  <si>
    <r>
      <t xml:space="preserve">Zateplovací systém, ostění, EPS F </t>
    </r>
    <r>
      <rPr>
        <sz val="8"/>
        <rFont val="Arial CE"/>
        <family val="2"/>
      </rPr>
      <t>10-50 mm [ʎ = 0,033 W/(m.K)], s omítkou silikon, zrno 2 mm</t>
    </r>
  </si>
  <si>
    <r>
      <t xml:space="preserve">Zateplovací systém, ostění, XPS </t>
    </r>
    <r>
      <rPr>
        <sz val="8"/>
        <rFont val="Arial CE"/>
        <family val="2"/>
      </rPr>
      <t>10-50 mm [ʎ = 0,030 W/(m.K)] s omítkou mozaikovou marmolit 6,0 kg/m2</t>
    </r>
  </si>
  <si>
    <t>Zateplovací systém, fasáda, EPS F 120 mm [ʎ = 0,033 W/(m.K)] s omítkou silikon, zrno 2 mm (podhled římsy)</t>
  </si>
  <si>
    <t>Příplatek-mtž KZS podhledu</t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</si>
  <si>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</si>
  <si>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</si>
  <si>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</si>
  <si>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</si>
  <si>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Stříška nad vstupem včetně montáže - nosná konstrukce ze 4ks trojúhelníkové ocelové žárově zinkované konstrukce, polykarbonátové desky 16mm OPÁL s UV filtrem a požární klasifikací B-d0</t>
  </si>
  <si>
    <t>764 52-1470.RT2</t>
  </si>
  <si>
    <t>Oplechování říms z Ti Zn plechu, rš 500 mm  
nalepení Enkolitem</t>
  </si>
  <si>
    <t>Okno plastové 1-dílné 900x600 mm S, bílá/bílá; plná výplň s větrací mřížkou pro plynové zařízení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</si>
  <si>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</si>
  <si>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766 60-1216.R00</t>
  </si>
  <si>
    <t>Těsnění oken.spáry, ostění, PT folie + PP páska</t>
  </si>
  <si>
    <t>766 84-4111.RAA</t>
  </si>
  <si>
    <t>Úprava ostění otvoru při opravách omítnutím MC</t>
  </si>
  <si>
    <t>967 03-1132.R00</t>
  </si>
  <si>
    <t>Přisekání rovných ostění cihelných na MVC</t>
  </si>
  <si>
    <t>713 55-3151.RAA</t>
  </si>
  <si>
    <t>713 55-3152.RAA</t>
  </si>
  <si>
    <t>722 65-0550.RAA</t>
  </si>
  <si>
    <t>Popisky vodovodních armatur a označení potrubí</t>
  </si>
  <si>
    <t>Protipožární armatura závitová - FIREBAG - 3/4"Fx3/4"M</t>
  </si>
  <si>
    <t>723 65-0550.RAA</t>
  </si>
  <si>
    <t>Popisky plynovodních armatur a označení potrubí</t>
  </si>
  <si>
    <t>731 65-0550.RAA</t>
  </si>
  <si>
    <t>Popisky zařízení kotelny</t>
  </si>
  <si>
    <t>Modul signalizace poruchy + GSM modul pro hlášení poruchy</t>
  </si>
  <si>
    <t>Popisky zařízení strojovny</t>
  </si>
  <si>
    <t>733 65-0550.RAA</t>
  </si>
  <si>
    <t>Popisky a označení potrubních rozvodů</t>
  </si>
  <si>
    <t>734 65-0550.RAA</t>
  </si>
  <si>
    <t>Popisky a označení armatur</t>
  </si>
  <si>
    <t>VRG132 G 5/4"; Kvs16</t>
  </si>
  <si>
    <t>ARA 661; 6Nm; 120s</t>
  </si>
  <si>
    <t>Filtr magnetický otočný závitový 3/4"</t>
  </si>
  <si>
    <t>Filtr magnetický otočný závitový 5/4"</t>
  </si>
  <si>
    <t>Okapový chodník kolem budovy z kačírku šířky 0,5 m; betonový zahradní obrubník 50x200x1000 uložený v betonovém loži P20, geotextilie 100% PP, kačirek fr.16/20</t>
  </si>
  <si>
    <t>635 82-0568.RAA</t>
  </si>
  <si>
    <t>Začištění omítek vnitřního ostění kolem oken a dveří</t>
  </si>
  <si>
    <t>Osazení parapetních desek včetně dodávky parapetní desky š.210mm - dřevotřísková voděodolná DTD deska tl.17mm se zesíleným zaobleným čelem z 25mm DTD bez nosu (bílá); otěruvzdorný laminát CPL/HPL, boční hrany ABS; ze spodní strany impregnovaný protipotah</t>
  </si>
  <si>
    <t>Vyčištění budov o výšce podlaží do 4 m</t>
  </si>
  <si>
    <t>Lapač střešních splavenin PP HL660 D 110 mm  
kolmý odtok včetně napojení na stávající potrubí</t>
  </si>
  <si>
    <t>Hromosvod pro bytové domy - demontáž svislých svodů, prodloužení podpěr, zpětná montáž, revize</t>
  </si>
  <si>
    <t>Stavební přípomoce (sekání drážek a prostupů, zednické začištění)</t>
  </si>
  <si>
    <t>210 - R.02</t>
  </si>
  <si>
    <t>Revize č.1</t>
  </si>
  <si>
    <t>Izolace potrubní 28-20 mm, minerální vlna, Al fólie</t>
  </si>
  <si>
    <t>767</t>
  </si>
  <si>
    <t>Doplňkové konstrukce</t>
  </si>
  <si>
    <t>767 81-4721.RAA</t>
  </si>
  <si>
    <t>767 85-6542.RAA</t>
  </si>
  <si>
    <t>Revizní dvířka na fasádě - výměna dvířek HUP (plechová 500x500mm RAL dle barevnosti mozaikové omítky)</t>
  </si>
  <si>
    <t>998 72-8202.R00</t>
  </si>
  <si>
    <t xml:space="preserve">Přesun hmot pro doplňkové konstrukce, výšky do 12 m </t>
  </si>
  <si>
    <t>Stahovací půdní schody protipožární EI30, zateplené; opláštění prostupu stropní konstrukcí včetně osazení madel dělky 800mm na boky opláštění pro výlez do podstřeší</t>
  </si>
  <si>
    <t>Podlaha z desek OSB P+D přibíjená na polštáře á 1 m, desky tloušťky 25 mm; polštáže z dřevěných fošen 50x120mm - výška nad podlahou 240mm</t>
  </si>
  <si>
    <t>Oprava vnějších omítek do 10 % včetně odstranění nesoudržných částí - vyspravení podkladu KZS</t>
  </si>
  <si>
    <t>622 45-4111.R00</t>
  </si>
  <si>
    <t>Zednické přípomoce - demontáž WC, vybourání zadní stěny instalační šachty BJ, zazdívka vybouraného otvoru včetně keramického obkladu, zpětná montáž WC; zednické začištění po demontovaném plynovém kotli BJ</t>
  </si>
  <si>
    <t>766 66-1413.R00</t>
  </si>
  <si>
    <t>Montáž dveří protipožár.1kř.do 80 cm, bez kukátka</t>
  </si>
  <si>
    <t>766 66-9117.R00</t>
  </si>
  <si>
    <t>Dokování samozavírače na ocelovou zárubeň</t>
  </si>
  <si>
    <t>Zavírač dveří TS 2000 V</t>
  </si>
  <si>
    <t>766 67-0021.R00</t>
  </si>
  <si>
    <t>Montáž kliky a štítku</t>
  </si>
  <si>
    <t>Dveřní kování - cylindrická se štítkem</t>
  </si>
  <si>
    <t>Dveře vnitřní jednokřídlé, voština protipožární, plné, CPL laminát standard - dekor: buk, šíře 80cm</t>
  </si>
  <si>
    <t>Dveřní vložka cylindrická se třemi klíči</t>
  </si>
  <si>
    <t>901 - .R01</t>
  </si>
  <si>
    <t>902 - .R01</t>
  </si>
  <si>
    <t>Demontáž stávajících plynových kotlů v BJ, úprava stávajícího napojení ÚT, SV, TV a plyn - zkrácení a zaslepení vývodů, demontáž odkouření</t>
  </si>
  <si>
    <t>Montáž protidešť. žaluzie kruhové do d 300 mm včetně prostupového potrubí skrz stěnu (otvor po demontovaném odkouření plynového kotle) - ukončení 10cm za stěnou v interiéru; zednické začištění</t>
  </si>
  <si>
    <t>PER 125 W žaluziová klapka + potrubí pr.125mm</t>
  </si>
  <si>
    <t>764 25-2614.R00</t>
  </si>
  <si>
    <t>Demontáž klempířských prvků fasády (parapety, svody, ostatní prvky fasády)</t>
  </si>
  <si>
    <t>765</t>
  </si>
  <si>
    <t>Krytiny tvrdé</t>
  </si>
  <si>
    <t>765 33-1634.R00</t>
  </si>
  <si>
    <t>998 76-5202.R00</t>
  </si>
  <si>
    <t>Přesun hmot pro krytiny tvrdé, výšky do 12 m</t>
  </si>
  <si>
    <t>Taška drážková prostupová pro odkouření včetně zhotovení prostupu střešní krytinou</t>
  </si>
  <si>
    <t>Okno střešní výstupní ALU 50 x 70 cm včetně zhotovení otvoru ve střešní krytině</t>
  </si>
  <si>
    <t>765 33-1513.RAA</t>
  </si>
  <si>
    <t>Zateplovací systém, fasáda, bez izolantu s omítkou silikon, zrno 2 mm (čelo římsy)</t>
  </si>
  <si>
    <t>622 31-9120.RT3</t>
  </si>
  <si>
    <t>Vybourání plastových oken včetně rámů do 1 m2</t>
  </si>
  <si>
    <t>Vybourání plastových oken včetně rámů do 2 m2</t>
  </si>
  <si>
    <t>Vybourání plastových oken včetně rámů do 4 m2</t>
  </si>
  <si>
    <t>Protipožární ucpávka EI 60, pro trubní vedení, stěna (prostup TV, C, 2x ÚT) včetně štítků</t>
  </si>
  <si>
    <t>Protipožární ucpávka EI 60, pro trubní vedení, stěna (prostup SV, TV, C, 2x ÚT, plyn) včetně štítků</t>
  </si>
  <si>
    <t>713 55-3131.RAA</t>
  </si>
  <si>
    <t>713 55-3132.RAA</t>
  </si>
  <si>
    <t>Protipožární ucpávka EI 45, pro trubní vedení, strop (prostup kanalizace, TV, C, 2x ÚT) včetně štítků</t>
  </si>
  <si>
    <t>Protipožární ucpávka EI 60, pro trubní vedení, strop (prostup kanalizace, TV, C, 2x ÚT) včetně štítků</t>
  </si>
  <si>
    <t>Doplnění ornice a zatravnění</t>
  </si>
  <si>
    <t>199 00-0002.R00</t>
  </si>
  <si>
    <t>Poplatek za skládku horniny 1- 4, č. dle katal. odpadů 17 05 04</t>
  </si>
  <si>
    <t>222 33-0892.R00</t>
  </si>
  <si>
    <t xml:space="preserve">Kouřový nasávací hlásič 4kanálový, na úchytné body  </t>
  </si>
  <si>
    <t>Autonomní hlásič kouře LM-102D fotoelektrický</t>
  </si>
  <si>
    <t>B4</t>
  </si>
  <si>
    <t>BD Sokolovská 1394-1395, Sokolov</t>
  </si>
  <si>
    <t>Zednické přípomoce - příprava chráničky pod KZS pro budoucí FVE - 3x ohebná korugovaná trubka (elektrikářská chránička) průměru min.50mm (délky 12m) uložená do zdiva pod zateplovací systém, zhotovení drážky a prostupů, zednické začištění</t>
  </si>
  <si>
    <t>903 - .R01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</si>
</sst>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\ &quot;Kč&quot;"/>
    <numFmt numFmtId="166" formatCode="#,##0.00\ &quot;Kč&quot;"/>
    <numFmt numFmtId="167" formatCode="0.00_ ;[Red]\-0.00\ "/>
  </numFmts>
  <fonts count="4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20"/>
      <color rgb="FFFF000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7.5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theme="0"/>
      <name val="Arial CE"/>
      <family val="2"/>
    </font>
    <font>
      <b/>
      <sz val="8"/>
      <name val="Arial CE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7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</cellStyleXfs>
  <cellXfs count="442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7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28" xfId="0" applyFill="1" applyBorder="1"/>
    <xf numFmtId="0" fontId="0" fillId="18" borderId="29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0" borderId="33" xfId="0" applyFont="1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37" xfId="0" applyBorder="1" applyAlignment="1">
      <alignment vertical="top"/>
    </xf>
    <xf numFmtId="0" fontId="25" fillId="0" borderId="0" xfId="0" applyFont="1"/>
    <xf numFmtId="49" fontId="0" fillId="18" borderId="28" xfId="0" applyNumberFormat="1" applyFill="1" applyBorder="1" applyAlignment="1">
      <alignment horizontal="left"/>
    </xf>
    <xf numFmtId="4" fontId="0" fillId="0" borderId="0" xfId="0" applyNumberFormat="1"/>
    <xf numFmtId="0" fontId="2" fillId="0" borderId="0" xfId="0" applyFont="1"/>
    <xf numFmtId="0" fontId="22" fillId="0" borderId="28" xfId="0" applyFont="1" applyBorder="1" applyAlignment="1">
      <alignment horizontal="left"/>
    </xf>
    <xf numFmtId="0" fontId="21" fillId="0" borderId="39" xfId="61" applyFont="1" applyBorder="1">
      <alignment/>
      <protection/>
    </xf>
    <xf numFmtId="0" fontId="0" fillId="0" borderId="39" xfId="61" applyBorder="1">
      <alignment/>
      <protection/>
    </xf>
    <xf numFmtId="0" fontId="0" fillId="0" borderId="39" xfId="61" applyBorder="1" applyAlignment="1">
      <alignment horizontal="right"/>
      <protection/>
    </xf>
    <xf numFmtId="0" fontId="0" fillId="0" borderId="39" xfId="61" applyFont="1" applyBorder="1">
      <alignment/>
      <protection/>
    </xf>
    <xf numFmtId="0" fontId="0" fillId="0" borderId="39" xfId="0" applyNumberFormat="1" applyBorder="1" applyAlignment="1">
      <alignment horizontal="left"/>
    </xf>
    <xf numFmtId="0" fontId="21" fillId="0" borderId="40" xfId="61" applyFont="1" applyBorder="1">
      <alignment/>
      <protection/>
    </xf>
    <xf numFmtId="0" fontId="0" fillId="0" borderId="40" xfId="61" applyBorder="1">
      <alignment/>
      <protection/>
    </xf>
    <xf numFmtId="0" fontId="0" fillId="0" borderId="40" xfId="6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" fillId="0" borderId="37" xfId="0" applyNumberFormat="1" applyFont="1" applyFill="1" applyBorder="1"/>
    <xf numFmtId="0" fontId="2" fillId="0" borderId="27" xfId="0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2" fillId="0" borderId="38" xfId="0" applyFont="1" applyFill="1" applyBorder="1"/>
    <xf numFmtId="0" fontId="2" fillId="0" borderId="42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0" fontId="0" fillId="0" borderId="0" xfId="0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2" fillId="0" borderId="37" xfId="0" applyFont="1" applyFill="1" applyBorder="1"/>
    <xf numFmtId="3" fontId="2" fillId="0" borderId="33" xfId="0" applyNumberFormat="1" applyFont="1" applyFill="1" applyBorder="1"/>
    <xf numFmtId="3" fontId="2" fillId="0" borderId="41" xfId="0" applyNumberFormat="1" applyFont="1" applyFill="1" applyBorder="1"/>
    <xf numFmtId="3" fontId="2" fillId="0" borderId="38" xfId="0" applyNumberFormat="1" applyFont="1" applyFill="1" applyBorder="1"/>
    <xf numFmtId="3" fontId="2" fillId="0" borderId="42" xfId="0" applyNumberFormat="1" applyFont="1" applyFill="1" applyBorder="1"/>
    <xf numFmtId="0" fontId="2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45" xfId="0" applyFont="1" applyFill="1" applyBorder="1"/>
    <xf numFmtId="0" fontId="2" fillId="0" borderId="46" xfId="0" applyFont="1" applyFill="1" applyBorder="1"/>
    <xf numFmtId="0" fontId="0" fillId="0" borderId="47" xfId="0" applyFill="1" applyBorder="1"/>
    <xf numFmtId="0" fontId="2" fillId="0" borderId="48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Fill="1" applyBorder="1" applyAlignment="1">
      <alignment horizontal="right"/>
    </xf>
    <xf numFmtId="0" fontId="0" fillId="0" borderId="50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53" xfId="0" applyFill="1" applyBorder="1"/>
    <xf numFmtId="0" fontId="2" fillId="0" borderId="54" xfId="0" applyFont="1" applyFill="1" applyBorder="1"/>
    <xf numFmtId="0" fontId="0" fillId="0" borderId="54" xfId="0" applyFill="1" applyBorder="1"/>
    <xf numFmtId="4" fontId="0" fillId="0" borderId="55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3" fontId="26" fillId="0" borderId="0" xfId="0" applyNumberFormat="1" applyFont="1"/>
    <xf numFmtId="4" fontId="26" fillId="0" borderId="0" xfId="0" applyNumberFormat="1" applyFont="1"/>
    <xf numFmtId="0" fontId="0" fillId="0" borderId="0" xfId="61">
      <alignment/>
      <protection/>
    </xf>
    <xf numFmtId="0" fontId="0" fillId="0" borderId="0" xfId="61" applyFill="1">
      <alignment/>
      <protection/>
    </xf>
    <xf numFmtId="0" fontId="28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right"/>
      <protection/>
    </xf>
    <xf numFmtId="0" fontId="21" fillId="0" borderId="39" xfId="61" applyFont="1" applyFill="1" applyBorder="1">
      <alignment/>
      <protection/>
    </xf>
    <xf numFmtId="0" fontId="0" fillId="0" borderId="39" xfId="61" applyFill="1" applyBorder="1">
      <alignment/>
      <protection/>
    </xf>
    <xf numFmtId="0" fontId="26" fillId="0" borderId="39" xfId="61" applyFont="1" applyFill="1" applyBorder="1" applyAlignment="1">
      <alignment horizontal="right"/>
      <protection/>
    </xf>
    <xf numFmtId="0" fontId="0" fillId="0" borderId="39" xfId="61" applyFill="1" applyBorder="1" applyAlignment="1">
      <alignment horizontal="left"/>
      <protection/>
    </xf>
    <xf numFmtId="0" fontId="21" fillId="0" borderId="40" xfId="61" applyFont="1" applyFill="1" applyBorder="1">
      <alignment/>
      <protection/>
    </xf>
    <xf numFmtId="0" fontId="0" fillId="0" borderId="40" xfId="61" applyFill="1" applyBorder="1">
      <alignment/>
      <protection/>
    </xf>
    <xf numFmtId="0" fontId="26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right"/>
      <protection/>
    </xf>
    <xf numFmtId="0" fontId="0" fillId="0" borderId="0" xfId="61" applyFill="1" applyAlignment="1">
      <alignment/>
      <protection/>
    </xf>
    <xf numFmtId="49" fontId="22" fillId="0" borderId="56" xfId="61" applyNumberFormat="1" applyFont="1" applyFill="1" applyBorder="1">
      <alignment/>
      <protection/>
    </xf>
    <xf numFmtId="0" fontId="22" fillId="0" borderId="57" xfId="61" applyFont="1" applyFill="1" applyBorder="1" applyAlignment="1">
      <alignment horizontal="center"/>
      <protection/>
    </xf>
    <xf numFmtId="0" fontId="22" fillId="0" borderId="57" xfId="61" applyNumberFormat="1" applyFont="1" applyFill="1" applyBorder="1" applyAlignment="1">
      <alignment horizontal="center"/>
      <protection/>
    </xf>
    <xf numFmtId="0" fontId="22" fillId="0" borderId="56" xfId="61" applyFont="1" applyFill="1" applyBorder="1" applyAlignment="1">
      <alignment horizontal="center"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0" fontId="0" fillId="0" borderId="0" xfId="61" applyNumberFormat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3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31" fillId="0" borderId="0" xfId="61" applyFont="1" applyBorder="1">
      <alignment/>
      <protection/>
    </xf>
    <xf numFmtId="3" fontId="31" fillId="0" borderId="0" xfId="61" applyNumberFormat="1" applyFont="1" applyBorder="1" applyAlignment="1">
      <alignment horizontal="right"/>
      <protection/>
    </xf>
    <xf numFmtId="4" fontId="31" fillId="0" borderId="0" xfId="61" applyNumberFormat="1" applyFont="1" applyBorder="1">
      <alignment/>
      <protection/>
    </xf>
    <xf numFmtId="0" fontId="0" fillId="0" borderId="0" xfId="61" applyBorder="1" applyAlignment="1">
      <alignment horizontal="right"/>
      <protection/>
    </xf>
    <xf numFmtId="0" fontId="0" fillId="0" borderId="40" xfId="61" applyFont="1" applyBorder="1" applyAlignment="1">
      <alignment/>
      <protection/>
    </xf>
    <xf numFmtId="0" fontId="0" fillId="0" borderId="40" xfId="61" applyFill="1" applyBorder="1" applyAlignment="1">
      <alignment shrinkToFit="1"/>
      <protection/>
    </xf>
    <xf numFmtId="0" fontId="2" fillId="0" borderId="0" xfId="0" applyFont="1" applyFill="1" applyBorder="1"/>
    <xf numFmtId="4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0" fontId="32" fillId="0" borderId="28" xfId="0" applyFont="1" applyBorder="1" applyAlignment="1">
      <alignment horizontal="left" vertical="top"/>
    </xf>
    <xf numFmtId="4" fontId="0" fillId="0" borderId="0" xfId="61" applyNumberFormat="1">
      <alignment/>
      <protection/>
    </xf>
    <xf numFmtId="4" fontId="24" fillId="0" borderId="0" xfId="0" applyNumberFormat="1" applyFont="1"/>
    <xf numFmtId="0" fontId="33" fillId="0" borderId="59" xfId="0" applyNumberFormat="1" applyFont="1" applyBorder="1" applyAlignment="1">
      <alignment horizontal="right"/>
    </xf>
    <xf numFmtId="0" fontId="33" fillId="0" borderId="59" xfId="61" applyFont="1" applyFill="1" applyBorder="1" applyAlignment="1">
      <alignment horizontal="right"/>
      <protection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4" fontId="36" fillId="0" borderId="0" xfId="0" applyNumberFormat="1" applyFont="1"/>
    <xf numFmtId="0" fontId="0" fillId="0" borderId="0" xfId="61" applyFill="1" applyBorder="1">
      <alignment/>
      <protection/>
    </xf>
    <xf numFmtId="0" fontId="30" fillId="0" borderId="0" xfId="61" applyFont="1" applyFill="1" applyAlignment="1">
      <alignment/>
      <protection/>
    </xf>
    <xf numFmtId="0" fontId="30" fillId="0" borderId="0" xfId="61" applyFont="1" applyFill="1" applyBorder="1" applyAlignment="1">
      <alignment/>
      <protection/>
    </xf>
    <xf numFmtId="4" fontId="36" fillId="0" borderId="0" xfId="0" applyNumberFormat="1" applyFont="1" applyFill="1"/>
    <xf numFmtId="0" fontId="2" fillId="0" borderId="2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5" fillId="0" borderId="27" xfId="0" applyFont="1" applyBorder="1"/>
    <xf numFmtId="3" fontId="35" fillId="0" borderId="27" xfId="0" applyNumberFormat="1" applyFont="1" applyBorder="1"/>
    <xf numFmtId="0" fontId="21" fillId="0" borderId="48" xfId="0" applyFont="1" applyBorder="1" applyAlignment="1">
      <alignment horizontal="center" vertical="center"/>
    </xf>
    <xf numFmtId="0" fontId="34" fillId="0" borderId="27" xfId="0" applyFont="1" applyBorder="1"/>
    <xf numFmtId="0" fontId="34" fillId="0" borderId="3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3" fontId="0" fillId="0" borderId="54" xfId="0" applyNumberFormat="1" applyBorder="1"/>
    <xf numFmtId="0" fontId="0" fillId="0" borderId="54" xfId="0" applyFont="1" applyBorder="1"/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2" fillId="0" borderId="43" xfId="61" applyFont="1" applyFill="1" applyBorder="1" applyAlignment="1">
      <alignment wrapText="1"/>
      <protection/>
    </xf>
    <xf numFmtId="0" fontId="37" fillId="0" borderId="14" xfId="0" applyFont="1" applyBorder="1"/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164" fontId="0" fillId="19" borderId="56" xfId="0" applyNumberFormat="1" applyFont="1" applyFill="1" applyBorder="1" applyAlignment="1">
      <alignment horizontal="right"/>
    </xf>
    <xf numFmtId="0" fontId="30" fillId="0" borderId="63" xfId="61" applyFont="1" applyBorder="1" applyAlignment="1">
      <alignment horizontal="right"/>
      <protection/>
    </xf>
    <xf numFmtId="166" fontId="21" fillId="0" borderId="48" xfId="0" applyNumberFormat="1" applyFont="1" applyBorder="1" applyAlignment="1">
      <alignment horizontal="center" vertical="center"/>
    </xf>
    <xf numFmtId="166" fontId="21" fillId="0" borderId="64" xfId="0" applyNumberFormat="1" applyFont="1" applyBorder="1" applyAlignment="1">
      <alignment horizontal="right" vertical="center"/>
    </xf>
    <xf numFmtId="166" fontId="21" fillId="0" borderId="65" xfId="0" applyNumberFormat="1" applyFont="1" applyBorder="1" applyAlignment="1">
      <alignment horizontal="right" vertical="center"/>
    </xf>
    <xf numFmtId="166" fontId="33" fillId="0" borderId="51" xfId="0" applyNumberFormat="1" applyFont="1" applyBorder="1" applyAlignment="1">
      <alignment horizontal="center" vertical="center"/>
    </xf>
    <xf numFmtId="166" fontId="33" fillId="0" borderId="58" xfId="0" applyNumberFormat="1" applyFont="1" applyBorder="1" applyAlignment="1">
      <alignment horizontal="right" vertical="center"/>
    </xf>
    <xf numFmtId="166" fontId="33" fillId="0" borderId="66" xfId="0" applyNumberFormat="1" applyFont="1" applyBorder="1" applyAlignment="1">
      <alignment horizontal="right" vertical="center"/>
    </xf>
    <xf numFmtId="166" fontId="0" fillId="0" borderId="51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right" vertical="center"/>
    </xf>
    <xf numFmtId="166" fontId="0" fillId="0" borderId="66" xfId="0" applyNumberFormat="1" applyBorder="1" applyAlignment="1">
      <alignment horizontal="right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right" vertical="center"/>
    </xf>
    <xf numFmtId="166" fontId="0" fillId="0" borderId="25" xfId="0" applyNumberFormat="1" applyBorder="1" applyAlignment="1">
      <alignment horizontal="right" vertical="center"/>
    </xf>
    <xf numFmtId="166" fontId="0" fillId="19" borderId="51" xfId="0" applyNumberFormat="1" applyFill="1" applyBorder="1" applyAlignment="1">
      <alignment horizontal="center" vertical="center"/>
    </xf>
    <xf numFmtId="166" fontId="0" fillId="0" borderId="43" xfId="0" applyNumberFormat="1" applyBorder="1" applyAlignment="1">
      <alignment horizontal="right" vertical="center"/>
    </xf>
    <xf numFmtId="166" fontId="0" fillId="0" borderId="44" xfId="0" applyNumberFormat="1" applyBorder="1" applyAlignment="1">
      <alignment horizontal="right" vertical="center"/>
    </xf>
    <xf numFmtId="166" fontId="0" fillId="0" borderId="54" xfId="0" applyNumberFormat="1" applyBorder="1" applyAlignment="1">
      <alignment horizontal="center" vertical="center"/>
    </xf>
    <xf numFmtId="166" fontId="0" fillId="0" borderId="54" xfId="0" applyNumberFormat="1" applyBorder="1" applyAlignment="1">
      <alignment horizontal="right" vertical="center"/>
    </xf>
    <xf numFmtId="166" fontId="0" fillId="0" borderId="55" xfId="0" applyNumberFormat="1" applyBorder="1" applyAlignment="1">
      <alignment horizontal="right" vertical="center"/>
    </xf>
    <xf numFmtId="166" fontId="0" fillId="0" borderId="62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right" vertical="center"/>
    </xf>
    <xf numFmtId="166" fontId="0" fillId="0" borderId="67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center" vertical="center"/>
    </xf>
    <xf numFmtId="166" fontId="0" fillId="0" borderId="54" xfId="0" applyNumberFormat="1" applyBorder="1"/>
    <xf numFmtId="166" fontId="0" fillId="0" borderId="54" xfId="0" applyNumberFormat="1" applyBorder="1" applyAlignment="1">
      <alignment horizontal="right"/>
    </xf>
    <xf numFmtId="166" fontId="0" fillId="0" borderId="55" xfId="0" applyNumberFormat="1" applyBorder="1" applyAlignment="1">
      <alignment horizontal="right"/>
    </xf>
    <xf numFmtId="166" fontId="34" fillId="0" borderId="60" xfId="0" applyNumberFormat="1" applyFont="1" applyBorder="1" applyAlignment="1">
      <alignment horizontal="center"/>
    </xf>
    <xf numFmtId="166" fontId="34" fillId="0" borderId="38" xfId="0" applyNumberFormat="1" applyFont="1" applyBorder="1" applyAlignment="1">
      <alignment horizontal="right"/>
    </xf>
    <xf numFmtId="166" fontId="34" fillId="0" borderId="42" xfId="0" applyNumberFormat="1" applyFont="1" applyBorder="1" applyAlignment="1">
      <alignment horizontal="right"/>
    </xf>
    <xf numFmtId="0" fontId="39" fillId="0" borderId="0" xfId="61" applyFont="1" applyAlignment="1">
      <alignment wrapText="1"/>
      <protection/>
    </xf>
    <xf numFmtId="0" fontId="39" fillId="0" borderId="0" xfId="61" applyFont="1" applyFill="1" applyBorder="1" applyAlignment="1">
      <alignment vertical="center" textRotation="90" wrapText="1"/>
      <protection/>
    </xf>
    <xf numFmtId="0" fontId="39" fillId="0" borderId="0" xfId="61" applyFont="1">
      <alignment/>
      <protection/>
    </xf>
    <xf numFmtId="0" fontId="39" fillId="0" borderId="0" xfId="61" applyFont="1" applyFill="1" applyBorder="1" applyAlignment="1">
      <alignment vertical="center" textRotation="90"/>
      <protection/>
    </xf>
    <xf numFmtId="0" fontId="40" fillId="0" borderId="0" xfId="61" applyFont="1">
      <alignment/>
      <protection/>
    </xf>
    <xf numFmtId="0" fontId="24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" fontId="24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0" fontId="0" fillId="0" borderId="0" xfId="61" applyBorder="1">
      <alignment/>
      <protection/>
    </xf>
    <xf numFmtId="4" fontId="24" fillId="0" borderId="43" xfId="61" applyNumberFormat="1" applyFont="1" applyFill="1" applyBorder="1">
      <alignment/>
      <protection/>
    </xf>
    <xf numFmtId="0" fontId="0" fillId="0" borderId="0" xfId="61" applyFont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0" fontId="24" fillId="0" borderId="43" xfId="0" applyFont="1" applyFill="1" applyBorder="1" applyAlignment="1">
      <alignment wrapText="1"/>
    </xf>
    <xf numFmtId="0" fontId="41" fillId="0" borderId="0" xfId="0" applyFont="1" applyFill="1"/>
    <xf numFmtId="0" fontId="2" fillId="0" borderId="43" xfId="6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0" fontId="0" fillId="0" borderId="43" xfId="61" applyFont="1" applyFill="1" applyBorder="1" applyAlignment="1">
      <alignment horizontal="center"/>
      <protection/>
    </xf>
    <xf numFmtId="4" fontId="24" fillId="19" borderId="43" xfId="61" applyNumberFormat="1" applyFont="1" applyFill="1" applyBorder="1" applyAlignment="1">
      <alignment horizontal="right"/>
      <protection/>
    </xf>
    <xf numFmtId="166" fontId="0" fillId="0" borderId="51" xfId="0" applyNumberFormat="1" applyFill="1" applyBorder="1" applyAlignment="1">
      <alignment horizontal="center" vertical="center"/>
    </xf>
    <xf numFmtId="166" fontId="0" fillId="0" borderId="61" xfId="0" applyNumberFormat="1" applyFill="1" applyBorder="1" applyAlignment="1">
      <alignment horizontal="center" vertical="center"/>
    </xf>
    <xf numFmtId="167" fontId="24" fillId="0" borderId="0" xfId="61" applyNumberFormat="1" applyFont="1" applyAlignment="1">
      <alignment horizontal="center"/>
      <protection/>
    </xf>
    <xf numFmtId="4" fontId="0" fillId="0" borderId="0" xfId="61" applyNumberFormat="1" applyFont="1">
      <alignment/>
      <protection/>
    </xf>
    <xf numFmtId="0" fontId="0" fillId="0" borderId="0" xfId="0" applyAlignment="1">
      <alignment horizontal="right"/>
    </xf>
    <xf numFmtId="0" fontId="21" fillId="18" borderId="0" xfId="0" applyFont="1" applyFill="1" applyBorder="1"/>
    <xf numFmtId="0" fontId="0" fillId="0" borderId="0" xfId="6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4" fontId="24" fillId="19" borderId="43" xfId="61" applyNumberFormat="1" applyFont="1" applyFill="1" applyBorder="1" applyAlignment="1">
      <alignment horizontal="right"/>
      <protection/>
    </xf>
    <xf numFmtId="0" fontId="22" fillId="0" borderId="23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left" vertical="center" wrapText="1"/>
    </xf>
    <xf numFmtId="49" fontId="33" fillId="0" borderId="2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19" borderId="68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/>
    </xf>
    <xf numFmtId="49" fontId="21" fillId="0" borderId="46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14" fontId="0" fillId="19" borderId="27" xfId="0" applyNumberFormat="1" applyFill="1" applyBorder="1" applyAlignment="1" quotePrefix="1">
      <alignment horizontal="center" vertical="top"/>
    </xf>
    <xf numFmtId="14" fontId="0" fillId="19" borderId="33" xfId="0" applyNumberFormat="1" applyFill="1" applyBorder="1" applyAlignment="1" quotePrefix="1">
      <alignment horizontal="center" vertical="top"/>
    </xf>
    <xf numFmtId="0" fontId="0" fillId="19" borderId="27" xfId="0" applyFill="1" applyBorder="1" applyAlignment="1">
      <alignment horizontal="center" vertical="top"/>
    </xf>
    <xf numFmtId="0" fontId="0" fillId="19" borderId="33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38" fillId="20" borderId="0" xfId="0" applyFont="1" applyFill="1" applyAlignment="1">
      <alignment horizontal="left" vertical="top"/>
    </xf>
    <xf numFmtId="0" fontId="38" fillId="20" borderId="0" xfId="0" applyFont="1" applyFill="1" applyAlignment="1">
      <alignment horizontal="left"/>
    </xf>
    <xf numFmtId="0" fontId="38" fillId="20" borderId="0" xfId="0" applyFont="1" applyFill="1" applyAlignment="1" quotePrefix="1">
      <alignment horizontal="left"/>
    </xf>
    <xf numFmtId="0" fontId="0" fillId="0" borderId="69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3" fontId="2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61" applyFont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49" fontId="0" fillId="0" borderId="71" xfId="61" applyNumberFormat="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39" fillId="20" borderId="15" xfId="61" applyFont="1" applyFill="1" applyBorder="1" applyAlignment="1">
      <alignment horizontal="center" vertical="center" textRotation="90" wrapText="1"/>
      <protection/>
    </xf>
    <xf numFmtId="0" fontId="39" fillId="21" borderId="15" xfId="61" applyFont="1" applyFill="1" applyBorder="1" applyAlignment="1">
      <alignment horizontal="center" vertical="center" textRotation="90" wrapText="1"/>
      <protection/>
    </xf>
    <xf numFmtId="0" fontId="39" fillId="21" borderId="15" xfId="61" applyFont="1" applyFill="1" applyBorder="1" applyAlignment="1">
      <alignment horizontal="center" vertical="center" textRotation="90"/>
      <protection/>
    </xf>
    <xf numFmtId="0" fontId="39" fillId="20" borderId="15" xfId="61" applyFont="1" applyFill="1" applyBorder="1" applyAlignment="1">
      <alignment horizontal="center" vertical="center" textRotation="90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5"/>
  <sheetViews>
    <sheetView tabSelected="1" workbookViewId="0" topLeftCell="A1"/>
  </sheetViews>
  <sheetFormatPr defaultColWidth="9.00390625" defaultRowHeight="12.75"/>
  <cols>
    <col min="1" max="1" width="4.25390625" style="0" customWidth="1"/>
    <col min="2" max="2" width="15.00390625" style="0" customWidth="1"/>
    <col min="3" max="3" width="15.875" style="0" customWidth="1"/>
    <col min="4" max="4" width="12.625" style="0" customWidth="1"/>
    <col min="5" max="7" width="16.375" style="0" customWidth="1"/>
    <col min="9" max="12" width="9.125" style="0" customWidth="1"/>
    <col min="14" max="14" width="9.125" style="0" customWidth="1"/>
  </cols>
  <sheetData>
    <row r="1" spans="1:7" ht="21.75" customHeight="1">
      <c r="A1" s="1" t="s">
        <v>423</v>
      </c>
      <c r="B1" s="2"/>
      <c r="C1" s="2"/>
      <c r="D1" s="2"/>
      <c r="E1" s="2"/>
      <c r="F1" s="2"/>
      <c r="G1" s="2"/>
    </row>
    <row r="2" spans="1:7" ht="15" customHeight="1" thickBot="1">
      <c r="A2" s="377" t="s">
        <v>591</v>
      </c>
      <c r="B2" s="87"/>
      <c r="C2" s="87"/>
      <c r="G2" s="390" t="s">
        <v>647</v>
      </c>
    </row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391" t="s">
        <v>648</v>
      </c>
      <c r="D4" s="10"/>
      <c r="E4" s="10"/>
      <c r="F4" s="10"/>
      <c r="G4" s="32"/>
    </row>
    <row r="5" spans="1:7" ht="12.95" customHeight="1">
      <c r="A5" s="13" t="s">
        <v>3</v>
      </c>
      <c r="B5" s="14"/>
      <c r="C5" s="16" t="s">
        <v>4</v>
      </c>
      <c r="D5" s="15"/>
      <c r="E5" s="15"/>
      <c r="F5" s="15"/>
      <c r="G5" s="17"/>
    </row>
    <row r="6" spans="1:7" ht="12.95" customHeight="1">
      <c r="A6" s="7"/>
      <c r="B6" s="8"/>
      <c r="C6" s="9" t="s">
        <v>502</v>
      </c>
      <c r="D6" s="33"/>
      <c r="E6" s="33"/>
      <c r="F6" s="52"/>
      <c r="G6" s="34"/>
    </row>
    <row r="7" spans="1:9" ht="12.75">
      <c r="A7" s="13" t="s">
        <v>5</v>
      </c>
      <c r="B7" s="15"/>
      <c r="C7" s="400"/>
      <c r="D7" s="401"/>
      <c r="E7" s="18" t="s">
        <v>6</v>
      </c>
      <c r="F7" s="19"/>
      <c r="G7" s="20"/>
      <c r="H7" s="21"/>
      <c r="I7" s="21"/>
    </row>
    <row r="8" spans="1:7" ht="12.75">
      <c r="A8" s="13" t="s">
        <v>7</v>
      </c>
      <c r="B8" s="15"/>
      <c r="C8" s="402" t="s">
        <v>438</v>
      </c>
      <c r="D8" s="403"/>
      <c r="E8" s="16" t="s">
        <v>8</v>
      </c>
      <c r="F8" s="15"/>
      <c r="G8" s="22"/>
    </row>
    <row r="9" spans="1:7" ht="12.75">
      <c r="A9" s="27"/>
      <c r="B9" s="11"/>
      <c r="C9" s="163" t="s">
        <v>439</v>
      </c>
      <c r="D9" s="55"/>
      <c r="E9" s="28"/>
      <c r="F9" s="11"/>
      <c r="G9" s="35"/>
    </row>
    <row r="10" spans="1:7" ht="12.75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ht="12.75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7" ht="12.75">
      <c r="A12" s="203" t="s">
        <v>71</v>
      </c>
      <c r="B12" s="11"/>
      <c r="C12" s="11"/>
      <c r="D12" s="11"/>
      <c r="E12" s="409"/>
      <c r="F12" s="410"/>
      <c r="G12" s="411"/>
    </row>
    <row r="13" spans="1:7" ht="28.5" customHeight="1" thickBot="1">
      <c r="A13" s="37" t="s">
        <v>15</v>
      </c>
      <c r="B13" s="38"/>
      <c r="C13" s="38"/>
      <c r="D13" s="38"/>
      <c r="E13" s="39"/>
      <c r="F13" s="39"/>
      <c r="G13" s="40"/>
    </row>
    <row r="14" spans="1:7" ht="17.25" customHeight="1" thickBot="1">
      <c r="A14" s="184" t="s">
        <v>30</v>
      </c>
      <c r="B14" s="183" t="s">
        <v>418</v>
      </c>
      <c r="C14" s="30"/>
      <c r="D14" s="41"/>
      <c r="E14" s="46" t="s">
        <v>420</v>
      </c>
      <c r="F14" s="47" t="s">
        <v>419</v>
      </c>
      <c r="G14" s="48" t="s">
        <v>421</v>
      </c>
    </row>
    <row r="15" spans="1:7" ht="18.75" customHeight="1">
      <c r="A15" s="189">
        <v>1</v>
      </c>
      <c r="B15" s="412" t="s">
        <v>440</v>
      </c>
      <c r="C15" s="412"/>
      <c r="D15" s="413"/>
      <c r="E15" s="213">
        <f>E16+E21</f>
        <v>0</v>
      </c>
      <c r="F15" s="214">
        <f>F16+F21</f>
        <v>0</v>
      </c>
      <c r="G15" s="215">
        <f>G16+G21</f>
        <v>0</v>
      </c>
    </row>
    <row r="16" spans="1:7" ht="18.75" customHeight="1">
      <c r="A16" s="186" t="s">
        <v>417</v>
      </c>
      <c r="B16" s="406" t="s">
        <v>441</v>
      </c>
      <c r="C16" s="406"/>
      <c r="D16" s="407"/>
      <c r="E16" s="216">
        <f>SUM(E17:E19)</f>
        <v>0</v>
      </c>
      <c r="F16" s="217">
        <f>SUM(F17:F19)</f>
        <v>0</v>
      </c>
      <c r="G16" s="218">
        <f>SUM(G17:G19)</f>
        <v>0</v>
      </c>
    </row>
    <row r="17" spans="1:7" ht="18.75" customHeight="1">
      <c r="A17" s="185"/>
      <c r="B17" s="404" t="s">
        <v>444</v>
      </c>
      <c r="C17" s="404"/>
      <c r="D17" s="405"/>
      <c r="E17" s="219">
        <f>'SO 01 Rekapitulace'!G25</f>
        <v>0</v>
      </c>
      <c r="F17" s="220">
        <f>E17*0.15</f>
        <v>0</v>
      </c>
      <c r="G17" s="221">
        <f>E17+F17</f>
        <v>0</v>
      </c>
    </row>
    <row r="18" spans="1:7" ht="18.75" customHeight="1">
      <c r="A18" s="185"/>
      <c r="B18" s="404" t="s">
        <v>445</v>
      </c>
      <c r="C18" s="404"/>
      <c r="D18" s="405"/>
      <c r="E18" s="219">
        <f>'SO 02 Rekapitulace'!G16</f>
        <v>0</v>
      </c>
      <c r="F18" s="220">
        <f>E18*0.15</f>
        <v>0</v>
      </c>
      <c r="G18" s="221">
        <f>E18+F18</f>
        <v>0</v>
      </c>
    </row>
    <row r="19" spans="1:7" ht="18.75" customHeight="1">
      <c r="A19" s="185"/>
      <c r="B19" s="404" t="s">
        <v>446</v>
      </c>
      <c r="C19" s="404"/>
      <c r="D19" s="405"/>
      <c r="E19" s="219">
        <f>'SO 03 Rekapitulace'!G20</f>
        <v>0</v>
      </c>
      <c r="F19" s="220">
        <f>E19*0.15</f>
        <v>0</v>
      </c>
      <c r="G19" s="221">
        <f>E19+F19</f>
        <v>0</v>
      </c>
    </row>
    <row r="20" spans="1:7" ht="7.5" customHeight="1">
      <c r="A20" s="192"/>
      <c r="B20" s="193"/>
      <c r="C20" s="193"/>
      <c r="D20" s="193"/>
      <c r="E20" s="222"/>
      <c r="F20" s="223"/>
      <c r="G20" s="224"/>
    </row>
    <row r="21" spans="1:7" ht="18.75" customHeight="1">
      <c r="A21" s="186" t="s">
        <v>422</v>
      </c>
      <c r="B21" s="406" t="s">
        <v>442</v>
      </c>
      <c r="C21" s="406"/>
      <c r="D21" s="407"/>
      <c r="E21" s="216">
        <f>SUM(E22:E26)</f>
        <v>0</v>
      </c>
      <c r="F21" s="217">
        <f>SUM(F22:F26)</f>
        <v>0</v>
      </c>
      <c r="G21" s="218">
        <f>SUM(G22:G26)</f>
        <v>0</v>
      </c>
    </row>
    <row r="22" spans="1:7" ht="18.75" customHeight="1">
      <c r="A22" s="185"/>
      <c r="B22" s="404" t="s">
        <v>510</v>
      </c>
      <c r="C22" s="404"/>
      <c r="D22" s="405"/>
      <c r="E22" s="386"/>
      <c r="F22" s="220">
        <f>E22*0.21</f>
        <v>0</v>
      </c>
      <c r="G22" s="221">
        <f>E22+F22</f>
        <v>0</v>
      </c>
    </row>
    <row r="23" spans="1:7" ht="18.75" customHeight="1">
      <c r="A23" s="185"/>
      <c r="B23" s="404" t="s">
        <v>511</v>
      </c>
      <c r="C23" s="404"/>
      <c r="D23" s="405"/>
      <c r="E23" s="386"/>
      <c r="F23" s="220">
        <f>E23*0.21</f>
        <v>0</v>
      </c>
      <c r="G23" s="221">
        <f>E23+F23</f>
        <v>0</v>
      </c>
    </row>
    <row r="24" spans="1:7" ht="18.75" customHeight="1">
      <c r="A24" s="185"/>
      <c r="B24" s="404" t="s">
        <v>449</v>
      </c>
      <c r="C24" s="404"/>
      <c r="D24" s="405"/>
      <c r="E24" s="386"/>
      <c r="F24" s="220">
        <f>E24*0.21</f>
        <v>0</v>
      </c>
      <c r="G24" s="221">
        <f>E24+F24</f>
        <v>0</v>
      </c>
    </row>
    <row r="25" spans="1:7" ht="18.75" customHeight="1">
      <c r="A25" s="185"/>
      <c r="B25" s="404" t="s">
        <v>448</v>
      </c>
      <c r="C25" s="404"/>
      <c r="D25" s="405"/>
      <c r="E25" s="225"/>
      <c r="F25" s="220">
        <f>E25*0.21</f>
        <v>0</v>
      </c>
      <c r="G25" s="221">
        <f>E25+F25</f>
        <v>0</v>
      </c>
    </row>
    <row r="26" spans="1:7" ht="18.75" customHeight="1">
      <c r="A26" s="194"/>
      <c r="B26" s="414" t="s">
        <v>447</v>
      </c>
      <c r="C26" s="414"/>
      <c r="D26" s="415"/>
      <c r="E26" s="387"/>
      <c r="F26" s="226">
        <f>E26*0.21</f>
        <v>0</v>
      </c>
      <c r="G26" s="227">
        <f>E26+F26</f>
        <v>0</v>
      </c>
    </row>
    <row r="27" spans="1:7" ht="7.5" customHeight="1" thickBot="1">
      <c r="A27" s="199"/>
      <c r="B27" s="200"/>
      <c r="C27" s="200"/>
      <c r="D27" s="200"/>
      <c r="E27" s="228"/>
      <c r="F27" s="229"/>
      <c r="G27" s="230"/>
    </row>
    <row r="28" spans="1:7" ht="18.75" customHeight="1">
      <c r="A28" s="189">
        <v>2</v>
      </c>
      <c r="B28" s="412" t="s">
        <v>436</v>
      </c>
      <c r="C28" s="412"/>
      <c r="D28" s="413"/>
      <c r="E28" s="213">
        <f>SUM(E29:E30)</f>
        <v>0</v>
      </c>
      <c r="F28" s="214">
        <f>SUM(F29:F30)</f>
        <v>0</v>
      </c>
      <c r="G28" s="215">
        <f>SUM(G29:G30)</f>
        <v>0</v>
      </c>
    </row>
    <row r="29" spans="1:7" ht="18.75" customHeight="1">
      <c r="A29" s="201"/>
      <c r="B29" s="420" t="s">
        <v>475</v>
      </c>
      <c r="C29" s="421"/>
      <c r="D29" s="422"/>
      <c r="E29" s="231">
        <f>'SO 04 Rekapitulace'!G24</f>
        <v>0</v>
      </c>
      <c r="F29" s="232">
        <f>E29*0.15</f>
        <v>0</v>
      </c>
      <c r="G29" s="233">
        <f>E29+F29</f>
        <v>0</v>
      </c>
    </row>
    <row r="30" spans="1:7" ht="18.75" customHeight="1">
      <c r="A30" s="194"/>
      <c r="B30" s="414" t="s">
        <v>458</v>
      </c>
      <c r="C30" s="414"/>
      <c r="D30" s="415"/>
      <c r="E30" s="234">
        <f>'SO 01 Rekapitulace'!I25+'SO 02 Rekapitulace'!I16+'SO 03 Rekapitulace'!I20+'SO 04 Rekapitulace'!I24</f>
        <v>0</v>
      </c>
      <c r="F30" s="226">
        <f>E30*0.15</f>
        <v>0</v>
      </c>
      <c r="G30" s="227">
        <f>E30+F30</f>
        <v>0</v>
      </c>
    </row>
    <row r="31" spans="1:7" ht="10.5" customHeight="1" thickBot="1">
      <c r="A31" s="195"/>
      <c r="B31" s="196"/>
      <c r="C31" s="197"/>
      <c r="D31" s="198"/>
      <c r="E31" s="235"/>
      <c r="F31" s="236"/>
      <c r="G31" s="237"/>
    </row>
    <row r="32" spans="1:12" ht="22.5" customHeight="1" thickBot="1">
      <c r="A32" s="191">
        <v>3</v>
      </c>
      <c r="B32" s="190" t="s">
        <v>443</v>
      </c>
      <c r="C32" s="188"/>
      <c r="D32" s="187"/>
      <c r="E32" s="238">
        <f>E15+E28</f>
        <v>0</v>
      </c>
      <c r="F32" s="239">
        <f>F15+F28</f>
        <v>0</v>
      </c>
      <c r="G32" s="240">
        <f>G15+G28</f>
        <v>0</v>
      </c>
      <c r="I32" s="53"/>
      <c r="J32" s="54"/>
      <c r="L32" s="53"/>
    </row>
    <row r="33" spans="1:7" ht="15.95" customHeight="1">
      <c r="A33" s="27"/>
      <c r="B33" s="11"/>
      <c r="C33" s="36"/>
      <c r="D33" s="11"/>
      <c r="E33" s="36"/>
      <c r="F33" s="11"/>
      <c r="G33" s="35"/>
    </row>
    <row r="34" spans="1:7" ht="15.95" customHeight="1" thickBot="1">
      <c r="A34" s="42"/>
      <c r="B34" s="43"/>
      <c r="C34" s="44"/>
      <c r="D34" s="43"/>
      <c r="E34" s="44"/>
      <c r="F34" s="43"/>
      <c r="G34" s="45"/>
    </row>
    <row r="35" spans="1:7" ht="30" customHeight="1" thickBot="1">
      <c r="A35" s="50" t="s">
        <v>14</v>
      </c>
      <c r="B35" s="49"/>
      <c r="C35" s="418"/>
      <c r="D35" s="419"/>
      <c r="E35" s="50" t="s">
        <v>13</v>
      </c>
      <c r="F35" s="416"/>
      <c r="G35" s="417"/>
    </row>
    <row r="36" spans="1:8" ht="3" customHeight="1">
      <c r="A36" s="31"/>
      <c r="B36" s="408"/>
      <c r="C36" s="408"/>
      <c r="D36" s="408"/>
      <c r="E36" s="408"/>
      <c r="F36" s="408"/>
      <c r="G36" s="408"/>
      <c r="H36" t="s">
        <v>2</v>
      </c>
    </row>
    <row r="37" spans="1:7" ht="18.75" customHeight="1">
      <c r="A37" s="423" t="s">
        <v>512</v>
      </c>
      <c r="B37" s="423"/>
      <c r="C37" s="423"/>
      <c r="D37" s="423"/>
      <c r="E37" s="423"/>
      <c r="F37" s="423"/>
      <c r="G37" s="423"/>
    </row>
    <row r="38" spans="1:7" ht="12.75">
      <c r="A38" s="424" t="s">
        <v>513</v>
      </c>
      <c r="B38" s="424"/>
      <c r="C38" s="424"/>
      <c r="D38" s="424"/>
      <c r="E38" s="424"/>
      <c r="F38" s="424"/>
      <c r="G38" s="424"/>
    </row>
    <row r="39" spans="1:7" ht="12.75">
      <c r="A39" s="425" t="s">
        <v>514</v>
      </c>
      <c r="B39" s="424"/>
      <c r="C39" s="424"/>
      <c r="D39" s="424"/>
      <c r="E39" s="424"/>
      <c r="F39" s="424"/>
      <c r="G39" s="424"/>
    </row>
    <row r="40" spans="1:7" ht="12.75">
      <c r="A40" s="425" t="s">
        <v>515</v>
      </c>
      <c r="B40" s="424"/>
      <c r="C40" s="424"/>
      <c r="D40" s="424"/>
      <c r="E40" s="424"/>
      <c r="F40" s="424"/>
      <c r="G40" s="424"/>
    </row>
    <row r="41" spans="1:7" ht="12.75">
      <c r="A41" s="425" t="s">
        <v>516</v>
      </c>
      <c r="B41" s="424"/>
      <c r="C41" s="424"/>
      <c r="D41" s="424"/>
      <c r="E41" s="424"/>
      <c r="F41" s="424"/>
      <c r="G41" s="424"/>
    </row>
    <row r="42" spans="1:7" ht="12.75">
      <c r="A42" s="425" t="s">
        <v>517</v>
      </c>
      <c r="B42" s="424"/>
      <c r="C42" s="424"/>
      <c r="D42" s="424"/>
      <c r="E42" s="424"/>
      <c r="F42" s="424"/>
      <c r="G42" s="424"/>
    </row>
    <row r="43" spans="1:7" ht="12.75">
      <c r="A43" s="425" t="s">
        <v>518</v>
      </c>
      <c r="B43" s="424"/>
      <c r="C43" s="424"/>
      <c r="D43" s="424"/>
      <c r="E43" s="424"/>
      <c r="F43" s="424"/>
      <c r="G43" s="424"/>
    </row>
    <row r="44" spans="2:7" ht="12.75">
      <c r="B44" s="408"/>
      <c r="C44" s="408"/>
      <c r="D44" s="408"/>
      <c r="E44" s="408"/>
      <c r="F44" s="408"/>
      <c r="G44" s="408"/>
    </row>
    <row r="45" spans="2:7" ht="12.75">
      <c r="B45" s="408"/>
      <c r="C45" s="408"/>
      <c r="D45" s="408"/>
      <c r="E45" s="408"/>
      <c r="F45" s="408"/>
      <c r="G45" s="408"/>
    </row>
    <row r="46" spans="2:7" ht="12.75">
      <c r="B46" s="408"/>
      <c r="C46" s="408"/>
      <c r="D46" s="408"/>
      <c r="E46" s="408"/>
      <c r="F46" s="408"/>
      <c r="G46" s="408"/>
    </row>
    <row r="47" spans="2:7" ht="12.75">
      <c r="B47" s="408"/>
      <c r="C47" s="408"/>
      <c r="D47" s="408"/>
      <c r="E47" s="408"/>
      <c r="F47" s="408"/>
      <c r="G47" s="408"/>
    </row>
    <row r="48" spans="2:7" ht="12.75">
      <c r="B48" s="408"/>
      <c r="C48" s="408"/>
      <c r="D48" s="408"/>
      <c r="E48" s="408"/>
      <c r="F48" s="408"/>
      <c r="G48" s="408"/>
    </row>
    <row r="49" spans="2:7" ht="12.75">
      <c r="B49" s="408"/>
      <c r="C49" s="408"/>
      <c r="D49" s="408"/>
      <c r="E49" s="408"/>
      <c r="F49" s="408"/>
      <c r="G49" s="408"/>
    </row>
    <row r="50" spans="2:7" ht="12.75">
      <c r="B50" s="408"/>
      <c r="C50" s="408"/>
      <c r="D50" s="408"/>
      <c r="E50" s="408"/>
      <c r="F50" s="408"/>
      <c r="G50" s="408"/>
    </row>
    <row r="51" spans="2:7" ht="12.75">
      <c r="B51" s="408"/>
      <c r="C51" s="408"/>
      <c r="D51" s="408"/>
      <c r="E51" s="408"/>
      <c r="F51" s="408"/>
      <c r="G51" s="408"/>
    </row>
    <row r="52" spans="2:7" ht="12.75">
      <c r="B52" s="408"/>
      <c r="C52" s="408"/>
      <c r="D52" s="408"/>
      <c r="E52" s="408"/>
      <c r="F52" s="408"/>
      <c r="G52" s="408"/>
    </row>
    <row r="53" spans="2:7" ht="12.75">
      <c r="B53" s="408"/>
      <c r="C53" s="408"/>
      <c r="D53" s="408"/>
      <c r="E53" s="408"/>
      <c r="F53" s="408"/>
      <c r="G53" s="408"/>
    </row>
    <row r="55" ht="26.25">
      <c r="G55" s="51"/>
    </row>
  </sheetData>
  <sheetProtection password="CC59" sheet="1" objects="1" scenarios="1"/>
  <protectedRanges>
    <protectedRange sqref="E25" name="Oblast4_1"/>
    <protectedRange sqref="C35:D35" name="Oblast2"/>
    <protectedRange sqref="E12:G12" name="Oblast1"/>
    <protectedRange sqref="F35:G35" name="Oblast3"/>
  </protectedRanges>
  <mergeCells count="37">
    <mergeCell ref="B44:G44"/>
    <mergeCell ref="A37:G37"/>
    <mergeCell ref="A38:G38"/>
    <mergeCell ref="A39:G39"/>
    <mergeCell ref="A40:G40"/>
    <mergeCell ref="A41:G41"/>
    <mergeCell ref="A42:G42"/>
    <mergeCell ref="A43:G43"/>
    <mergeCell ref="B53:G53"/>
    <mergeCell ref="B46:G46"/>
    <mergeCell ref="B47:G47"/>
    <mergeCell ref="B48:G48"/>
    <mergeCell ref="B49:G49"/>
    <mergeCell ref="B50:G50"/>
    <mergeCell ref="B51:G51"/>
    <mergeCell ref="B52:G52"/>
    <mergeCell ref="B45:G45"/>
    <mergeCell ref="E12:G12"/>
    <mergeCell ref="B36:G36"/>
    <mergeCell ref="B15:D15"/>
    <mergeCell ref="B17:D17"/>
    <mergeCell ref="B16:D16"/>
    <mergeCell ref="B30:D30"/>
    <mergeCell ref="F35:G35"/>
    <mergeCell ref="C35:D35"/>
    <mergeCell ref="B28:D28"/>
    <mergeCell ref="B29:D29"/>
    <mergeCell ref="B22:D22"/>
    <mergeCell ref="B23:D23"/>
    <mergeCell ref="B24:D24"/>
    <mergeCell ref="B25:D25"/>
    <mergeCell ref="B26:D26"/>
    <mergeCell ref="C7:D7"/>
    <mergeCell ref="C8:D8"/>
    <mergeCell ref="B18:D18"/>
    <mergeCell ref="B19:D19"/>
    <mergeCell ref="B21:D21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paperSize="9" scale="97" r:id="rId1"/>
  <headerFooter alignWithMargins="0">
    <oddHeader>&amp;L&amp;"Arial CE,Tučné"&amp;8&amp;K01+042RTS Stavitel+&amp;R&amp;"Arial CE,Kurzíva"&amp;8&amp;K01+043Cenová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BE81"/>
  <sheetViews>
    <sheetView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26" t="s">
        <v>3</v>
      </c>
      <c r="B1" s="427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8" t="s">
        <v>0</v>
      </c>
      <c r="B2" s="429"/>
      <c r="C2" s="61" t="str">
        <f>'Krycí list'!nazevobjektu</f>
        <v>BD Sokolovská 1394-1395, Sokolov</v>
      </c>
      <c r="D2" s="62"/>
      <c r="E2" s="63"/>
      <c r="F2" s="62"/>
      <c r="G2" s="155"/>
      <c r="H2" s="155"/>
      <c r="I2" s="212" t="s">
        <v>426</v>
      </c>
    </row>
    <row r="3" ht="13.5" thickTop="1">
      <c r="F3" s="11"/>
    </row>
    <row r="4" spans="1:9" ht="19.5" customHeight="1">
      <c r="A4" s="64" t="s">
        <v>425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300</v>
      </c>
      <c r="B7" s="73" t="str">
        <f>'SO 01 Položky'!D7</f>
        <v>Zemní práce</v>
      </c>
      <c r="C7" s="74"/>
      <c r="D7" s="75"/>
      <c r="E7" s="76">
        <f>'SO 01 Položky'!H15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302</v>
      </c>
      <c r="B8" s="73" t="str">
        <f>'SO 01 Položky'!D16</f>
        <v>Základy</v>
      </c>
      <c r="C8" s="74"/>
      <c r="D8" s="75"/>
      <c r="E8" s="76">
        <f>'SO 01 Položky'!H19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205</v>
      </c>
      <c r="B9" s="73" t="str">
        <f>'SO 01 Položky'!D20</f>
        <v>Svislé konstrukce</v>
      </c>
      <c r="C9" s="74"/>
      <c r="D9" s="75"/>
      <c r="E9" s="76">
        <f>'SO 01 Položky'!H22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218</v>
      </c>
      <c r="B10" s="73" t="str">
        <f>'SO 01 Položky'!D23</f>
        <v>Úpravy povrchů, omítky</v>
      </c>
      <c r="C10" s="74"/>
      <c r="D10" s="75"/>
      <c r="E10" s="76">
        <f>'SO 01 Položky'!H28</f>
        <v>0</v>
      </c>
      <c r="F10" s="77"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336</v>
      </c>
      <c r="B11" s="73" t="str">
        <f>'SO 01 Položky'!D29</f>
        <v>Omítky vnější</v>
      </c>
      <c r="C11" s="74"/>
      <c r="D11" s="75"/>
      <c r="E11" s="76">
        <f>'SO 01 Položky'!H45</f>
        <v>0</v>
      </c>
      <c r="F11" s="77"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206</v>
      </c>
      <c r="B12" s="73" t="str">
        <f>'SO 01 Položky'!D46</f>
        <v>Lešení a stavební výtahy</v>
      </c>
      <c r="C12" s="74"/>
      <c r="D12" s="75"/>
      <c r="E12" s="76">
        <f>'SO 01 Položky'!H53</f>
        <v>0</v>
      </c>
      <c r="F12" s="77"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216</v>
      </c>
      <c r="B13" s="73" t="str">
        <f>'SO 01 Položky'!D54</f>
        <v>Prorážení otvorů</v>
      </c>
      <c r="C13" s="74"/>
      <c r="D13" s="75"/>
      <c r="E13" s="76">
        <f>'SO 01 Položky'!H61</f>
        <v>0</v>
      </c>
      <c r="F13" s="77">
        <v>0</v>
      </c>
      <c r="G13" s="77">
        <v>0</v>
      </c>
      <c r="H13" s="77">
        <v>0</v>
      </c>
      <c r="I13" s="78">
        <v>0</v>
      </c>
    </row>
    <row r="14" spans="1:9" s="11" customFormat="1" ht="12.75">
      <c r="A14" s="72" t="s">
        <v>211</v>
      </c>
      <c r="B14" s="73" t="str">
        <f>'SO 01 Položky'!D62</f>
        <v>Staveništní přesun hmot</v>
      </c>
      <c r="C14" s="74"/>
      <c r="D14" s="75"/>
      <c r="E14" s="76">
        <f>'SO 01 Položky'!H64</f>
        <v>0</v>
      </c>
      <c r="F14" s="77">
        <v>0</v>
      </c>
      <c r="G14" s="77">
        <v>0</v>
      </c>
      <c r="H14" s="77">
        <v>0</v>
      </c>
      <c r="I14" s="78">
        <v>0</v>
      </c>
    </row>
    <row r="15" spans="1:9" s="11" customFormat="1" ht="12.75">
      <c r="A15" s="72" t="s">
        <v>306</v>
      </c>
      <c r="B15" s="73" t="str">
        <f>'SO 01 Položky'!D65</f>
        <v>Izolace proti vodě</v>
      </c>
      <c r="C15" s="74"/>
      <c r="D15" s="75"/>
      <c r="E15" s="76">
        <v>0</v>
      </c>
      <c r="F15" s="77">
        <f>'SO 01 Položky'!H73</f>
        <v>0</v>
      </c>
      <c r="G15" s="77">
        <v>0</v>
      </c>
      <c r="H15" s="77">
        <v>0</v>
      </c>
      <c r="I15" s="78">
        <v>0</v>
      </c>
    </row>
    <row r="16" spans="1:9" s="11" customFormat="1" ht="12.75">
      <c r="A16" s="72" t="s">
        <v>41</v>
      </c>
      <c r="B16" s="73" t="str">
        <f>'SO 01 Položky'!D74</f>
        <v>Tepelné izolace</v>
      </c>
      <c r="C16" s="74"/>
      <c r="D16" s="75"/>
      <c r="E16" s="76">
        <v>0</v>
      </c>
      <c r="F16" s="76">
        <f>'SO 01 Položky'!H79</f>
        <v>0</v>
      </c>
      <c r="G16" s="77">
        <v>0</v>
      </c>
      <c r="H16" s="77">
        <v>0</v>
      </c>
      <c r="I16" s="78">
        <v>0</v>
      </c>
    </row>
    <row r="17" spans="1:9" s="11" customFormat="1" ht="12.75">
      <c r="A17" s="72" t="s">
        <v>357</v>
      </c>
      <c r="B17" s="73" t="str">
        <f>'SO 01 Položky'!D80</f>
        <v>Konstrukce tesařské</v>
      </c>
      <c r="C17" s="74"/>
      <c r="D17" s="75"/>
      <c r="E17" s="76">
        <v>0</v>
      </c>
      <c r="F17" s="76">
        <f>'SO 01 Položky'!H83</f>
        <v>0</v>
      </c>
      <c r="G17" s="77">
        <v>0</v>
      </c>
      <c r="H17" s="77">
        <v>0</v>
      </c>
      <c r="I17" s="78">
        <v>0</v>
      </c>
    </row>
    <row r="18" spans="1:9" s="11" customFormat="1" ht="12.75">
      <c r="A18" s="72" t="s">
        <v>314</v>
      </c>
      <c r="B18" s="73" t="str">
        <f>'SO 01 Položky'!D84</f>
        <v>Konstrukce klempířské</v>
      </c>
      <c r="C18" s="74"/>
      <c r="D18" s="75"/>
      <c r="E18" s="76">
        <v>0</v>
      </c>
      <c r="F18" s="76">
        <f>'SO 01 Položky'!H91</f>
        <v>0</v>
      </c>
      <c r="G18" s="77">
        <v>0</v>
      </c>
      <c r="H18" s="77">
        <v>0</v>
      </c>
      <c r="I18" s="78">
        <v>0</v>
      </c>
    </row>
    <row r="19" spans="1:9" s="11" customFormat="1" ht="13.5" thickBot="1">
      <c r="A19" s="72" t="s">
        <v>252</v>
      </c>
      <c r="B19" s="73" t="str">
        <f>'SO 01 Položky'!D92</f>
        <v>Malby - strop suterénu</v>
      </c>
      <c r="C19" s="74"/>
      <c r="D19" s="75"/>
      <c r="E19" s="76">
        <v>0</v>
      </c>
      <c r="F19" s="76">
        <f>'SO 01 Položky'!H96</f>
        <v>0</v>
      </c>
      <c r="G19" s="77">
        <v>0</v>
      </c>
      <c r="H19" s="77">
        <v>0</v>
      </c>
      <c r="I19" s="78">
        <v>0</v>
      </c>
    </row>
    <row r="20" spans="1:9" s="84" customFormat="1" ht="13.5" thickBot="1">
      <c r="A20" s="79"/>
      <c r="B20" s="67" t="s">
        <v>22</v>
      </c>
      <c r="C20" s="67"/>
      <c r="D20" s="80"/>
      <c r="E20" s="81">
        <f>SUM(E7:E19)</f>
        <v>0</v>
      </c>
      <c r="F20" s="82">
        <f>SUM(F7:F19)</f>
        <v>0</v>
      </c>
      <c r="G20" s="82">
        <f>SUM(G7:G19)</f>
        <v>0</v>
      </c>
      <c r="H20" s="82">
        <f>SUM(H7:H19)</f>
        <v>0</v>
      </c>
      <c r="I20" s="83">
        <f>SUM(I7:I19)</f>
        <v>0</v>
      </c>
    </row>
    <row r="21" spans="1:9" ht="12.75">
      <c r="A21" s="74"/>
      <c r="B21" s="74"/>
      <c r="C21" s="74"/>
      <c r="D21" s="74"/>
      <c r="E21" s="74"/>
      <c r="F21" s="74"/>
      <c r="G21" s="74"/>
      <c r="H21" s="74"/>
      <c r="I21" s="74"/>
    </row>
    <row r="22" spans="1:57" ht="19.5" customHeight="1">
      <c r="A22" s="85" t="s">
        <v>23</v>
      </c>
      <c r="B22" s="85"/>
      <c r="C22" s="85"/>
      <c r="D22" s="85"/>
      <c r="E22" s="85"/>
      <c r="F22" s="85"/>
      <c r="G22" s="86"/>
      <c r="H22" s="85"/>
      <c r="I22" s="85"/>
      <c r="BA22" s="29"/>
      <c r="BB22" s="29"/>
      <c r="BC22" s="29"/>
      <c r="BD22" s="29"/>
      <c r="BE22" s="29"/>
    </row>
    <row r="23" spans="1:9" ht="13.5" thickBot="1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2.75">
      <c r="A24" s="88" t="s">
        <v>24</v>
      </c>
      <c r="B24" s="89"/>
      <c r="C24" s="89"/>
      <c r="D24" s="90"/>
      <c r="E24" s="91"/>
      <c r="F24" s="92" t="s">
        <v>25</v>
      </c>
      <c r="G24" s="93" t="s">
        <v>26</v>
      </c>
      <c r="H24" s="94"/>
      <c r="I24" s="95" t="s">
        <v>27</v>
      </c>
    </row>
    <row r="25" spans="1:53" ht="12.75">
      <c r="A25" s="96" t="s">
        <v>28</v>
      </c>
      <c r="B25" s="97"/>
      <c r="C25" s="97"/>
      <c r="D25" s="98"/>
      <c r="E25" s="99"/>
      <c r="F25" s="211"/>
      <c r="G25" s="100">
        <f>SUM(E20:I20)</f>
        <v>0</v>
      </c>
      <c r="H25" s="101"/>
      <c r="I25" s="102">
        <f>E25+F25*G25/100</f>
        <v>0</v>
      </c>
      <c r="BA25">
        <v>0</v>
      </c>
    </row>
    <row r="26" spans="1:9" ht="13.5" thickBot="1">
      <c r="A26" s="103"/>
      <c r="B26" s="104" t="s">
        <v>29</v>
      </c>
      <c r="C26" s="105"/>
      <c r="D26" s="106"/>
      <c r="E26" s="107"/>
      <c r="F26" s="108"/>
      <c r="G26" s="108"/>
      <c r="H26" s="430">
        <f>SUM(I25:I25)</f>
        <v>0</v>
      </c>
      <c r="I26" s="431"/>
    </row>
    <row r="27" spans="1:9" ht="12.75">
      <c r="A27" s="74"/>
      <c r="B27" s="157"/>
      <c r="C27" s="74"/>
      <c r="D27" s="158"/>
      <c r="E27" s="158"/>
      <c r="F27" s="158"/>
      <c r="G27" s="158"/>
      <c r="H27" s="159"/>
      <c r="I27" s="159"/>
    </row>
    <row r="28" spans="1:9" ht="12.75">
      <c r="A28" s="74"/>
      <c r="B28" s="157"/>
      <c r="C28" s="74"/>
      <c r="D28" s="158"/>
      <c r="E28" s="158"/>
      <c r="F28" s="158"/>
      <c r="G28" s="158"/>
      <c r="H28" s="159"/>
      <c r="I28" s="159"/>
    </row>
    <row r="29" spans="1:9" ht="15.75">
      <c r="A29" s="74"/>
      <c r="B29" s="157"/>
      <c r="E29" s="160" t="s">
        <v>40</v>
      </c>
      <c r="F29" s="161" t="s">
        <v>431</v>
      </c>
      <c r="G29" s="162"/>
      <c r="H29" s="432">
        <f>(SUM(E20:I20))+I25</f>
        <v>0</v>
      </c>
      <c r="I29" s="432"/>
    </row>
    <row r="30" spans="2:9" ht="12.75">
      <c r="B30" s="84"/>
      <c r="F30" s="109"/>
      <c r="G30" s="110"/>
      <c r="H30" s="110"/>
      <c r="I30" s="87" t="s">
        <v>70</v>
      </c>
    </row>
    <row r="31" spans="1:9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2:9" ht="12.75">
      <c r="B32" s="84"/>
      <c r="F32" s="109"/>
      <c r="G32" s="110"/>
      <c r="H32" s="110"/>
      <c r="I32" s="178">
        <f>H29</f>
        <v>0</v>
      </c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  <row r="77" spans="6:9" ht="12.75">
      <c r="F77" s="109"/>
      <c r="G77" s="110"/>
      <c r="H77" s="110"/>
      <c r="I77" s="53"/>
    </row>
    <row r="78" spans="6:9" ht="12.75">
      <c r="F78" s="109"/>
      <c r="G78" s="110"/>
      <c r="H78" s="110"/>
      <c r="I78" s="53"/>
    </row>
    <row r="79" spans="6:9" ht="12.75">
      <c r="F79" s="109"/>
      <c r="G79" s="110"/>
      <c r="H79" s="110"/>
      <c r="I79" s="53"/>
    </row>
    <row r="80" spans="6:9" ht="12.75">
      <c r="F80" s="109"/>
      <c r="G80" s="110"/>
      <c r="H80" s="110"/>
      <c r="I80" s="53"/>
    </row>
    <row r="81" spans="6:9" ht="12.75">
      <c r="F81" s="109"/>
      <c r="G81" s="110"/>
      <c r="H81" s="110"/>
      <c r="I81" s="53"/>
    </row>
  </sheetData>
  <sheetProtection algorithmName="SHA-512" hashValue="3/A4Njij8fKOlAeKNc3TxFW2MJuyUpyPr3wH19jHj4DmB/FRIZ9azSgda2+yTi+OADeNidPc3y9B/1tgEA9U1w==" saltValue="0fvLIPy3jQrD63REHH5ChQ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AY108"/>
  <sheetViews>
    <sheetView showGridLines="0" showZeros="0" workbookViewId="0" topLeftCell="A1"/>
  </sheetViews>
  <sheetFormatPr defaultColWidth="9.125" defaultRowHeight="12.75"/>
  <cols>
    <col min="1" max="1" width="6.375" style="241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51" width="9.125" style="175" customWidth="1"/>
    <col min="52" max="16384" width="9.125" style="111" customWidth="1"/>
  </cols>
  <sheetData>
    <row r="1" spans="2:8" ht="15.75">
      <c r="B1" s="433" t="s">
        <v>424</v>
      </c>
      <c r="C1" s="433"/>
      <c r="D1" s="433"/>
      <c r="E1" s="433"/>
      <c r="F1" s="433"/>
      <c r="G1" s="433"/>
      <c r="H1" s="433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34" t="s">
        <v>3</v>
      </c>
      <c r="C3" s="435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6" t="s">
        <v>0</v>
      </c>
      <c r="C4" s="437"/>
      <c r="D4" s="120" t="str">
        <f>'Krycí list'!nazevobjektu</f>
        <v>BD Sokolovská 1394-1395, Sokolov</v>
      </c>
      <c r="E4" s="121"/>
      <c r="F4" s="156"/>
      <c r="G4" s="156"/>
      <c r="H4" s="212" t="str">
        <f>'SO 01 Rekapitulace'!I2</f>
        <v>Zateplení obvodových konstrukcí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ht="12.75">
      <c r="A7" s="438" t="s">
        <v>519</v>
      </c>
      <c r="B7" s="359" t="s">
        <v>37</v>
      </c>
      <c r="C7" s="360" t="s">
        <v>300</v>
      </c>
      <c r="D7" s="378" t="s">
        <v>301</v>
      </c>
      <c r="E7" s="384"/>
      <c r="F7" s="168"/>
      <c r="G7" s="204"/>
      <c r="H7" s="169"/>
      <c r="I7" s="176"/>
      <c r="J7" s="176"/>
    </row>
    <row r="8" spans="1:8" ht="12.75">
      <c r="A8" s="438"/>
      <c r="B8" s="384">
        <v>1</v>
      </c>
      <c r="C8" s="380" t="s">
        <v>347</v>
      </c>
      <c r="D8" s="381" t="s">
        <v>348</v>
      </c>
      <c r="E8" s="382" t="s">
        <v>297</v>
      </c>
      <c r="F8" s="383">
        <v>146.66</v>
      </c>
      <c r="G8" s="205"/>
      <c r="H8" s="172">
        <f>F8*G8</f>
        <v>0</v>
      </c>
    </row>
    <row r="9" spans="1:51" s="248" customFormat="1" ht="22.5">
      <c r="A9" s="438"/>
      <c r="B9" s="384">
        <v>2</v>
      </c>
      <c r="C9" s="380" t="s">
        <v>351</v>
      </c>
      <c r="D9" s="381" t="s">
        <v>350</v>
      </c>
      <c r="E9" s="382" t="s">
        <v>297</v>
      </c>
      <c r="F9" s="383">
        <v>6.39</v>
      </c>
      <c r="G9" s="373"/>
      <c r="H9" s="371">
        <f aca="true" t="shared" si="0" ref="H9:H13">F9*G9</f>
        <v>0</v>
      </c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</row>
    <row r="10" spans="1:51" s="248" customFormat="1" ht="22.5">
      <c r="A10" s="438"/>
      <c r="B10" s="384">
        <v>3</v>
      </c>
      <c r="C10" s="380" t="s">
        <v>532</v>
      </c>
      <c r="D10" s="381" t="s">
        <v>533</v>
      </c>
      <c r="E10" s="382" t="s">
        <v>297</v>
      </c>
      <c r="F10" s="383">
        <v>146.66</v>
      </c>
      <c r="G10" s="373"/>
      <c r="H10" s="371">
        <f t="shared" si="0"/>
        <v>0</v>
      </c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</row>
    <row r="11" spans="1:51" s="248" customFormat="1" ht="12.75">
      <c r="A11" s="438"/>
      <c r="B11" s="384">
        <v>4</v>
      </c>
      <c r="C11" s="380" t="s">
        <v>534</v>
      </c>
      <c r="D11" s="381" t="s">
        <v>535</v>
      </c>
      <c r="E11" s="382" t="s">
        <v>297</v>
      </c>
      <c r="F11" s="383">
        <v>146.66</v>
      </c>
      <c r="G11" s="373"/>
      <c r="H11" s="371">
        <f t="shared" si="0"/>
        <v>0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</row>
    <row r="12" spans="1:51" s="248" customFormat="1" ht="12.75">
      <c r="A12" s="438"/>
      <c r="B12" s="384">
        <v>5</v>
      </c>
      <c r="C12" s="380" t="s">
        <v>536</v>
      </c>
      <c r="D12" s="381" t="s">
        <v>537</v>
      </c>
      <c r="E12" s="382" t="s">
        <v>297</v>
      </c>
      <c r="F12" s="383">
        <v>83.17</v>
      </c>
      <c r="G12" s="373"/>
      <c r="H12" s="371">
        <f t="shared" si="0"/>
        <v>0</v>
      </c>
      <c r="I12" s="249"/>
      <c r="J12" s="38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</row>
    <row r="13" spans="1:8" ht="22.5">
      <c r="A13" s="438"/>
      <c r="B13" s="384">
        <v>6</v>
      </c>
      <c r="C13" s="380" t="s">
        <v>532</v>
      </c>
      <c r="D13" s="381" t="s">
        <v>533</v>
      </c>
      <c r="E13" s="382" t="s">
        <v>297</v>
      </c>
      <c r="F13" s="383">
        <v>83.17</v>
      </c>
      <c r="G13" s="247"/>
      <c r="H13" s="251">
        <f t="shared" si="0"/>
        <v>0</v>
      </c>
    </row>
    <row r="14" spans="1:8" ht="12.75">
      <c r="A14" s="438"/>
      <c r="B14" s="384">
        <v>7</v>
      </c>
      <c r="C14" s="380" t="s">
        <v>365</v>
      </c>
      <c r="D14" s="381" t="s">
        <v>364</v>
      </c>
      <c r="E14" s="382" t="s">
        <v>297</v>
      </c>
      <c r="F14" s="383">
        <v>83.17</v>
      </c>
      <c r="G14" s="205"/>
      <c r="H14" s="172">
        <f>F14*G14</f>
        <v>0</v>
      </c>
    </row>
    <row r="15" spans="1:8" ht="12.75">
      <c r="A15" s="438"/>
      <c r="B15" s="173"/>
      <c r="C15" s="366" t="s">
        <v>40</v>
      </c>
      <c r="D15" s="367" t="str">
        <f>CONCATENATE(C7," ",D7)</f>
        <v>1 Zemní práce</v>
      </c>
      <c r="E15" s="173"/>
      <c r="F15" s="174"/>
      <c r="G15" s="206"/>
      <c r="H15" s="147">
        <f>SUM(H7:H14)</f>
        <v>0</v>
      </c>
    </row>
    <row r="16" spans="1:10" ht="12.75">
      <c r="A16" s="438"/>
      <c r="B16" s="359" t="s">
        <v>37</v>
      </c>
      <c r="C16" s="360" t="s">
        <v>302</v>
      </c>
      <c r="D16" s="378" t="s">
        <v>303</v>
      </c>
      <c r="E16" s="384"/>
      <c r="F16" s="168"/>
      <c r="G16" s="204"/>
      <c r="H16" s="169"/>
      <c r="I16" s="176"/>
      <c r="J16" s="176"/>
    </row>
    <row r="17" spans="1:8" ht="22.5">
      <c r="A17" s="438"/>
      <c r="B17" s="384">
        <v>8</v>
      </c>
      <c r="C17" s="380" t="s">
        <v>363</v>
      </c>
      <c r="D17" s="381" t="s">
        <v>362</v>
      </c>
      <c r="E17" s="382" t="s">
        <v>39</v>
      </c>
      <c r="F17" s="383">
        <v>91</v>
      </c>
      <c r="G17" s="205"/>
      <c r="H17" s="172">
        <f>F17*G17</f>
        <v>0</v>
      </c>
    </row>
    <row r="18" spans="1:51" s="250" customFormat="1" ht="22.5">
      <c r="A18" s="438"/>
      <c r="B18" s="384">
        <v>9</v>
      </c>
      <c r="C18" s="380" t="s">
        <v>538</v>
      </c>
      <c r="D18" s="381" t="s">
        <v>539</v>
      </c>
      <c r="E18" s="382" t="s">
        <v>56</v>
      </c>
      <c r="F18" s="383">
        <v>1</v>
      </c>
      <c r="G18" s="254"/>
      <c r="H18" s="253">
        <f>F18*G18</f>
        <v>0</v>
      </c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</row>
    <row r="19" spans="1:8" ht="12.75">
      <c r="A19" s="438"/>
      <c r="B19" s="173"/>
      <c r="C19" s="366" t="s">
        <v>40</v>
      </c>
      <c r="D19" s="367" t="str">
        <f>CONCATENATE(C16," ",D16)</f>
        <v>2 Základy</v>
      </c>
      <c r="E19" s="173"/>
      <c r="F19" s="174"/>
      <c r="G19" s="206"/>
      <c r="H19" s="147">
        <f>SUM(H16:H18)</f>
        <v>0</v>
      </c>
    </row>
    <row r="20" spans="1:10" ht="12.75">
      <c r="A20" s="438"/>
      <c r="B20" s="359" t="s">
        <v>37</v>
      </c>
      <c r="C20" s="360" t="s">
        <v>205</v>
      </c>
      <c r="D20" s="378" t="s">
        <v>210</v>
      </c>
      <c r="E20" s="384"/>
      <c r="F20" s="168"/>
      <c r="G20" s="204"/>
      <c r="H20" s="169"/>
      <c r="I20" s="176"/>
      <c r="J20" s="176"/>
    </row>
    <row r="21" spans="1:8" ht="22.5">
      <c r="A21" s="438"/>
      <c r="B21" s="384">
        <v>10</v>
      </c>
      <c r="C21" s="380" t="s">
        <v>349</v>
      </c>
      <c r="D21" s="381" t="s">
        <v>540</v>
      </c>
      <c r="E21" s="382" t="s">
        <v>209</v>
      </c>
      <c r="F21" s="383">
        <v>98.29</v>
      </c>
      <c r="G21" s="205"/>
      <c r="H21" s="172">
        <f>F21*G21</f>
        <v>0</v>
      </c>
    </row>
    <row r="22" spans="1:8" s="175" customFormat="1" ht="12.75">
      <c r="A22" s="438"/>
      <c r="B22" s="173"/>
      <c r="C22" s="366" t="s">
        <v>40</v>
      </c>
      <c r="D22" s="367" t="str">
        <f>CONCATENATE(C20," ",D20)</f>
        <v>3 Svislé konstrukce</v>
      </c>
      <c r="E22" s="173"/>
      <c r="F22" s="174"/>
      <c r="G22" s="206"/>
      <c r="H22" s="147">
        <f>SUM(H20:H21)</f>
        <v>0</v>
      </c>
    </row>
    <row r="23" spans="1:51" ht="12.75">
      <c r="A23" s="439" t="s">
        <v>520</v>
      </c>
      <c r="B23" s="359" t="s">
        <v>37</v>
      </c>
      <c r="C23" s="360" t="s">
        <v>218</v>
      </c>
      <c r="D23" s="378" t="s">
        <v>219</v>
      </c>
      <c r="E23" s="384"/>
      <c r="F23" s="168"/>
      <c r="G23" s="204"/>
      <c r="H23" s="169"/>
      <c r="I23" s="136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1:51" ht="12.75">
      <c r="A24" s="439"/>
      <c r="B24" s="384">
        <v>11</v>
      </c>
      <c r="C24" s="380" t="s">
        <v>220</v>
      </c>
      <c r="D24" s="381" t="s">
        <v>222</v>
      </c>
      <c r="E24" s="382" t="s">
        <v>209</v>
      </c>
      <c r="F24" s="383">
        <v>229.29</v>
      </c>
      <c r="G24" s="205"/>
      <c r="H24" s="172">
        <f>F24*G24</f>
        <v>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</row>
    <row r="25" spans="1:51" ht="22.5">
      <c r="A25" s="439"/>
      <c r="B25" s="384">
        <v>12</v>
      </c>
      <c r="C25" s="380" t="s">
        <v>221</v>
      </c>
      <c r="D25" s="381" t="s">
        <v>223</v>
      </c>
      <c r="E25" s="382" t="s">
        <v>209</v>
      </c>
      <c r="F25" s="383">
        <v>229.29</v>
      </c>
      <c r="G25" s="205"/>
      <c r="H25" s="172">
        <f>F25*G25</f>
        <v>0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</row>
    <row r="26" spans="1:51" ht="33.75">
      <c r="A26" s="439"/>
      <c r="B26" s="384">
        <v>13</v>
      </c>
      <c r="C26" s="380" t="s">
        <v>345</v>
      </c>
      <c r="D26" s="381" t="s">
        <v>541</v>
      </c>
      <c r="E26" s="382" t="s">
        <v>209</v>
      </c>
      <c r="F26" s="383">
        <v>229.29</v>
      </c>
      <c r="G26" s="205"/>
      <c r="H26" s="172">
        <f>F26*G26</f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51" ht="12.75">
      <c r="A27" s="439"/>
      <c r="B27" s="384">
        <v>14</v>
      </c>
      <c r="C27" s="380" t="s">
        <v>344</v>
      </c>
      <c r="D27" s="381" t="s">
        <v>343</v>
      </c>
      <c r="E27" s="382" t="s">
        <v>209</v>
      </c>
      <c r="F27" s="383">
        <v>229.29</v>
      </c>
      <c r="G27" s="205"/>
      <c r="H27" s="172">
        <f>F27*G27</f>
        <v>0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</row>
    <row r="28" spans="1:51" ht="12.75">
      <c r="A28" s="439"/>
      <c r="B28" s="173"/>
      <c r="C28" s="366" t="s">
        <v>40</v>
      </c>
      <c r="D28" s="367" t="str">
        <f>CONCATENATE(C23," ",D23)</f>
        <v>60 Úpravy povrchů, omítky</v>
      </c>
      <c r="E28" s="173"/>
      <c r="F28" s="174"/>
      <c r="G28" s="206"/>
      <c r="H28" s="147">
        <f>SUM(H23:H27)</f>
        <v>0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  <row r="29" spans="1:10" s="175" customFormat="1" ht="12.75">
      <c r="A29" s="438" t="s">
        <v>521</v>
      </c>
      <c r="B29" s="359" t="s">
        <v>37</v>
      </c>
      <c r="C29" s="360" t="s">
        <v>336</v>
      </c>
      <c r="D29" s="378" t="s">
        <v>339</v>
      </c>
      <c r="E29" s="384"/>
      <c r="F29" s="168"/>
      <c r="G29" s="204"/>
      <c r="H29" s="169"/>
      <c r="I29" s="176"/>
      <c r="J29" s="176"/>
    </row>
    <row r="30" spans="1:8" s="175" customFormat="1" ht="12.75">
      <c r="A30" s="438"/>
      <c r="B30" s="384">
        <v>15</v>
      </c>
      <c r="C30" s="380" t="s">
        <v>542</v>
      </c>
      <c r="D30" s="381" t="s">
        <v>543</v>
      </c>
      <c r="E30" s="382" t="s">
        <v>209</v>
      </c>
      <c r="F30" s="383">
        <v>976.48</v>
      </c>
      <c r="G30" s="205"/>
      <c r="H30" s="172">
        <f aca="true" t="shared" si="1" ref="H30:H44">F30*G30</f>
        <v>0</v>
      </c>
    </row>
    <row r="31" spans="1:8" s="175" customFormat="1" ht="12.75">
      <c r="A31" s="438"/>
      <c r="B31" s="384">
        <v>16</v>
      </c>
      <c r="C31" s="380" t="s">
        <v>337</v>
      </c>
      <c r="D31" s="381" t="s">
        <v>338</v>
      </c>
      <c r="E31" s="382" t="s">
        <v>209</v>
      </c>
      <c r="F31" s="383">
        <v>137.5</v>
      </c>
      <c r="G31" s="205"/>
      <c r="H31" s="172">
        <f t="shared" si="1"/>
        <v>0</v>
      </c>
    </row>
    <row r="32" spans="1:8" s="175" customFormat="1" ht="33.75">
      <c r="A32" s="438"/>
      <c r="B32" s="384">
        <v>17</v>
      </c>
      <c r="C32" s="380" t="s">
        <v>330</v>
      </c>
      <c r="D32" s="381" t="s">
        <v>408</v>
      </c>
      <c r="E32" s="382" t="s">
        <v>39</v>
      </c>
      <c r="F32" s="383">
        <v>82.8</v>
      </c>
      <c r="G32" s="205"/>
      <c r="H32" s="172">
        <f t="shared" si="1"/>
        <v>0</v>
      </c>
    </row>
    <row r="33" spans="1:8" s="175" customFormat="1" ht="22.5">
      <c r="A33" s="438"/>
      <c r="B33" s="384">
        <v>18</v>
      </c>
      <c r="C33" s="380" t="s">
        <v>332</v>
      </c>
      <c r="D33" s="381" t="s">
        <v>331</v>
      </c>
      <c r="E33" s="382" t="s">
        <v>39</v>
      </c>
      <c r="F33" s="383">
        <v>82.8</v>
      </c>
      <c r="G33" s="205"/>
      <c r="H33" s="172">
        <f t="shared" si="1"/>
        <v>0</v>
      </c>
    </row>
    <row r="34" spans="1:8" s="175" customFormat="1" ht="22.5">
      <c r="A34" s="438"/>
      <c r="B34" s="384">
        <v>19</v>
      </c>
      <c r="C34" s="380" t="s">
        <v>409</v>
      </c>
      <c r="D34" s="381" t="s">
        <v>490</v>
      </c>
      <c r="E34" s="382" t="s">
        <v>209</v>
      </c>
      <c r="F34" s="383">
        <v>606.66</v>
      </c>
      <c r="G34" s="205"/>
      <c r="H34" s="172">
        <f t="shared" si="1"/>
        <v>0</v>
      </c>
    </row>
    <row r="35" spans="1:8" s="175" customFormat="1" ht="22.5">
      <c r="A35" s="438"/>
      <c r="B35" s="384">
        <v>20</v>
      </c>
      <c r="C35" s="380" t="s">
        <v>335</v>
      </c>
      <c r="D35" s="381" t="s">
        <v>544</v>
      </c>
      <c r="E35" s="382" t="s">
        <v>209</v>
      </c>
      <c r="F35" s="383">
        <v>48.51</v>
      </c>
      <c r="G35" s="205"/>
      <c r="H35" s="172">
        <f t="shared" si="1"/>
        <v>0</v>
      </c>
    </row>
    <row r="36" spans="1:8" s="175" customFormat="1" ht="22.5">
      <c r="A36" s="438"/>
      <c r="B36" s="384">
        <v>21</v>
      </c>
      <c r="C36" s="380" t="s">
        <v>333</v>
      </c>
      <c r="D36" s="381" t="s">
        <v>491</v>
      </c>
      <c r="E36" s="382" t="s">
        <v>209</v>
      </c>
      <c r="F36" s="383">
        <v>98.29</v>
      </c>
      <c r="G36" s="205"/>
      <c r="H36" s="172">
        <f t="shared" si="1"/>
        <v>0</v>
      </c>
    </row>
    <row r="37" spans="1:8" s="175" customFormat="1" ht="22.5">
      <c r="A37" s="438"/>
      <c r="B37" s="384">
        <v>22</v>
      </c>
      <c r="C37" s="380" t="s">
        <v>500</v>
      </c>
      <c r="D37" s="381" t="s">
        <v>501</v>
      </c>
      <c r="E37" s="382" t="s">
        <v>209</v>
      </c>
      <c r="F37" s="383">
        <v>126.28</v>
      </c>
      <c r="G37" s="205"/>
      <c r="H37" s="172">
        <f t="shared" si="1"/>
        <v>0</v>
      </c>
    </row>
    <row r="38" spans="1:8" s="175" customFormat="1" ht="22.5">
      <c r="A38" s="438"/>
      <c r="B38" s="384">
        <v>23</v>
      </c>
      <c r="C38" s="380" t="s">
        <v>334</v>
      </c>
      <c r="D38" s="381" t="s">
        <v>545</v>
      </c>
      <c r="E38" s="382" t="s">
        <v>209</v>
      </c>
      <c r="F38" s="383">
        <v>8.82</v>
      </c>
      <c r="G38" s="205"/>
      <c r="H38" s="172">
        <f t="shared" si="1"/>
        <v>0</v>
      </c>
    </row>
    <row r="39" spans="1:8" s="255" customFormat="1" ht="22.5">
      <c r="A39" s="438"/>
      <c r="B39" s="384">
        <v>24</v>
      </c>
      <c r="C39" s="380" t="s">
        <v>631</v>
      </c>
      <c r="D39" s="381" t="s">
        <v>630</v>
      </c>
      <c r="E39" s="382" t="s">
        <v>209</v>
      </c>
      <c r="F39" s="383">
        <v>33.12</v>
      </c>
      <c r="G39" s="257"/>
      <c r="H39" s="256">
        <f t="shared" si="1"/>
        <v>0</v>
      </c>
    </row>
    <row r="40" spans="1:8" s="255" customFormat="1" ht="22.5">
      <c r="A40" s="438"/>
      <c r="B40" s="384">
        <v>25</v>
      </c>
      <c r="C40" s="380" t="s">
        <v>409</v>
      </c>
      <c r="D40" s="381" t="s">
        <v>546</v>
      </c>
      <c r="E40" s="382" t="s">
        <v>209</v>
      </c>
      <c r="F40" s="383">
        <v>54.8</v>
      </c>
      <c r="G40" s="257"/>
      <c r="H40" s="256">
        <f t="shared" si="1"/>
        <v>0</v>
      </c>
    </row>
    <row r="41" spans="1:8" s="255" customFormat="1" ht="12.75">
      <c r="A41" s="438"/>
      <c r="B41" s="384">
        <v>26</v>
      </c>
      <c r="C41" s="380" t="s">
        <v>346</v>
      </c>
      <c r="D41" s="381" t="s">
        <v>547</v>
      </c>
      <c r="E41" s="382" t="s">
        <v>209</v>
      </c>
      <c r="F41" s="383">
        <v>54.8</v>
      </c>
      <c r="G41" s="257"/>
      <c r="H41" s="256">
        <f t="shared" si="1"/>
        <v>0</v>
      </c>
    </row>
    <row r="42" spans="1:8" s="255" customFormat="1" ht="22.5">
      <c r="A42" s="438"/>
      <c r="B42" s="384">
        <v>27</v>
      </c>
      <c r="C42" s="380" t="s">
        <v>603</v>
      </c>
      <c r="D42" s="381" t="s">
        <v>602</v>
      </c>
      <c r="E42" s="382" t="s">
        <v>209</v>
      </c>
      <c r="F42" s="383">
        <v>878.19</v>
      </c>
      <c r="G42" s="257"/>
      <c r="H42" s="256">
        <f t="shared" si="1"/>
        <v>0</v>
      </c>
    </row>
    <row r="43" spans="1:8" s="175" customFormat="1" ht="12.75">
      <c r="A43" s="438"/>
      <c r="B43" s="384">
        <v>28</v>
      </c>
      <c r="C43" s="380" t="s">
        <v>59</v>
      </c>
      <c r="D43" s="381" t="s">
        <v>368</v>
      </c>
      <c r="E43" s="382" t="s">
        <v>38</v>
      </c>
      <c r="F43" s="383">
        <v>4</v>
      </c>
      <c r="G43" s="205"/>
      <c r="H43" s="172">
        <f t="shared" si="1"/>
        <v>0</v>
      </c>
    </row>
    <row r="44" spans="1:8" s="175" customFormat="1" ht="12.75">
      <c r="A44" s="438"/>
      <c r="B44" s="384">
        <v>29</v>
      </c>
      <c r="C44" s="380" t="s">
        <v>59</v>
      </c>
      <c r="D44" s="381" t="s">
        <v>369</v>
      </c>
      <c r="E44" s="382" t="s">
        <v>38</v>
      </c>
      <c r="F44" s="383">
        <v>4</v>
      </c>
      <c r="G44" s="205"/>
      <c r="H44" s="172">
        <f t="shared" si="1"/>
        <v>0</v>
      </c>
    </row>
    <row r="45" spans="1:8" s="175" customFormat="1" ht="12.75">
      <c r="A45" s="438"/>
      <c r="B45" s="173"/>
      <c r="C45" s="366" t="s">
        <v>40</v>
      </c>
      <c r="D45" s="367" t="str">
        <f>CONCATENATE(C29," ",D29)</f>
        <v>62 Omítky vnější</v>
      </c>
      <c r="E45" s="173"/>
      <c r="F45" s="174"/>
      <c r="G45" s="206"/>
      <c r="H45" s="147">
        <f>SUM(H29:H44)</f>
        <v>0</v>
      </c>
    </row>
    <row r="46" spans="1:10" s="175" customFormat="1" ht="12.75">
      <c r="A46" s="438"/>
      <c r="B46" s="359" t="s">
        <v>37</v>
      </c>
      <c r="C46" s="360" t="s">
        <v>206</v>
      </c>
      <c r="D46" s="378" t="s">
        <v>226</v>
      </c>
      <c r="E46" s="384"/>
      <c r="F46" s="168"/>
      <c r="G46" s="204"/>
      <c r="H46" s="169"/>
      <c r="I46" s="176"/>
      <c r="J46" s="176"/>
    </row>
    <row r="47" spans="1:8" s="175" customFormat="1" ht="12.75">
      <c r="A47" s="438"/>
      <c r="B47" s="384">
        <v>30</v>
      </c>
      <c r="C47" s="380" t="s">
        <v>321</v>
      </c>
      <c r="D47" s="381" t="s">
        <v>320</v>
      </c>
      <c r="E47" s="382" t="s">
        <v>209</v>
      </c>
      <c r="F47" s="383">
        <v>900</v>
      </c>
      <c r="G47" s="205"/>
      <c r="H47" s="172">
        <f aca="true" t="shared" si="2" ref="H47:H52">F47*G47</f>
        <v>0</v>
      </c>
    </row>
    <row r="48" spans="1:8" s="175" customFormat="1" ht="22.5">
      <c r="A48" s="438"/>
      <c r="B48" s="384">
        <v>31</v>
      </c>
      <c r="C48" s="380" t="s">
        <v>323</v>
      </c>
      <c r="D48" s="381" t="s">
        <v>322</v>
      </c>
      <c r="E48" s="382" t="s">
        <v>209</v>
      </c>
      <c r="F48" s="383">
        <v>1800</v>
      </c>
      <c r="G48" s="205"/>
      <c r="H48" s="172">
        <f t="shared" si="2"/>
        <v>0</v>
      </c>
    </row>
    <row r="49" spans="1:8" s="175" customFormat="1" ht="12.75">
      <c r="A49" s="438"/>
      <c r="B49" s="384">
        <v>32</v>
      </c>
      <c r="C49" s="380" t="s">
        <v>325</v>
      </c>
      <c r="D49" s="381" t="s">
        <v>324</v>
      </c>
      <c r="E49" s="382" t="s">
        <v>209</v>
      </c>
      <c r="F49" s="383">
        <v>900</v>
      </c>
      <c r="G49" s="205"/>
      <c r="H49" s="172">
        <f t="shared" si="2"/>
        <v>0</v>
      </c>
    </row>
    <row r="50" spans="1:8" s="175" customFormat="1" ht="12.75">
      <c r="A50" s="438"/>
      <c r="B50" s="384">
        <v>33</v>
      </c>
      <c r="C50" s="380" t="s">
        <v>327</v>
      </c>
      <c r="D50" s="381" t="s">
        <v>326</v>
      </c>
      <c r="E50" s="382" t="s">
        <v>209</v>
      </c>
      <c r="F50" s="383">
        <v>900</v>
      </c>
      <c r="G50" s="205"/>
      <c r="H50" s="172">
        <f t="shared" si="2"/>
        <v>0</v>
      </c>
    </row>
    <row r="51" spans="1:51" ht="12.75">
      <c r="A51" s="438"/>
      <c r="B51" s="384">
        <v>34</v>
      </c>
      <c r="C51" s="380" t="s">
        <v>207</v>
      </c>
      <c r="D51" s="381" t="s">
        <v>208</v>
      </c>
      <c r="E51" s="382" t="s">
        <v>209</v>
      </c>
      <c r="F51" s="383">
        <v>228.03</v>
      </c>
      <c r="G51" s="205"/>
      <c r="H51" s="172">
        <f t="shared" si="2"/>
        <v>0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</row>
    <row r="52" spans="1:8" s="175" customFormat="1" ht="12.75">
      <c r="A52" s="438"/>
      <c r="B52" s="384">
        <v>35</v>
      </c>
      <c r="C52" s="380" t="s">
        <v>329</v>
      </c>
      <c r="D52" s="381" t="s">
        <v>328</v>
      </c>
      <c r="E52" s="382" t="s">
        <v>25</v>
      </c>
      <c r="F52" s="383">
        <v>4.5</v>
      </c>
      <c r="G52" s="205"/>
      <c r="H52" s="172">
        <f t="shared" si="2"/>
        <v>0</v>
      </c>
    </row>
    <row r="53" spans="1:8" s="175" customFormat="1" ht="12.75">
      <c r="A53" s="438"/>
      <c r="B53" s="173"/>
      <c r="C53" s="366" t="s">
        <v>40</v>
      </c>
      <c r="D53" s="367" t="str">
        <f>CONCATENATE(C46," ",D46)</f>
        <v>94 Lešení a stavební výtahy</v>
      </c>
      <c r="E53" s="173"/>
      <c r="F53" s="174"/>
      <c r="G53" s="206"/>
      <c r="H53" s="147">
        <f>SUM(H46:H52)</f>
        <v>0</v>
      </c>
    </row>
    <row r="54" spans="1:10" s="175" customFormat="1" ht="12.75">
      <c r="A54" s="438"/>
      <c r="B54" s="359" t="s">
        <v>37</v>
      </c>
      <c r="C54" s="360" t="s">
        <v>216</v>
      </c>
      <c r="D54" s="378" t="s">
        <v>229</v>
      </c>
      <c r="E54" s="384"/>
      <c r="F54" s="168"/>
      <c r="G54" s="204"/>
      <c r="H54" s="169"/>
      <c r="I54" s="176"/>
      <c r="J54" s="176"/>
    </row>
    <row r="55" spans="1:8" s="175" customFormat="1" ht="12.75">
      <c r="A55" s="438"/>
      <c r="B55" s="384">
        <v>36</v>
      </c>
      <c r="C55" s="380" t="s">
        <v>233</v>
      </c>
      <c r="D55" s="381" t="s">
        <v>232</v>
      </c>
      <c r="E55" s="382" t="s">
        <v>215</v>
      </c>
      <c r="F55" s="383">
        <v>7</v>
      </c>
      <c r="G55" s="205"/>
      <c r="H55" s="172">
        <f aca="true" t="shared" si="3" ref="H55:H60">F55*G55</f>
        <v>0</v>
      </c>
    </row>
    <row r="56" spans="1:8" s="175" customFormat="1" ht="22.5">
      <c r="A56" s="438" t="s">
        <v>521</v>
      </c>
      <c r="B56" s="384">
        <v>37</v>
      </c>
      <c r="C56" s="380" t="s">
        <v>235</v>
      </c>
      <c r="D56" s="381" t="s">
        <v>234</v>
      </c>
      <c r="E56" s="382" t="s">
        <v>215</v>
      </c>
      <c r="F56" s="383">
        <v>7</v>
      </c>
      <c r="G56" s="205"/>
      <c r="H56" s="172">
        <f t="shared" si="3"/>
        <v>0</v>
      </c>
    </row>
    <row r="57" spans="1:8" s="175" customFormat="1" ht="12.75">
      <c r="A57" s="438"/>
      <c r="B57" s="384">
        <v>38</v>
      </c>
      <c r="C57" s="380" t="s">
        <v>238</v>
      </c>
      <c r="D57" s="381" t="s">
        <v>236</v>
      </c>
      <c r="E57" s="382" t="s">
        <v>215</v>
      </c>
      <c r="F57" s="383">
        <f>F56*40</f>
        <v>280</v>
      </c>
      <c r="G57" s="205"/>
      <c r="H57" s="172">
        <f t="shared" si="3"/>
        <v>0</v>
      </c>
    </row>
    <row r="58" spans="1:8" s="175" customFormat="1" ht="12.75">
      <c r="A58" s="438"/>
      <c r="B58" s="384">
        <v>39</v>
      </c>
      <c r="C58" s="380" t="s">
        <v>239</v>
      </c>
      <c r="D58" s="381" t="s">
        <v>240</v>
      </c>
      <c r="E58" s="382" t="s">
        <v>237</v>
      </c>
      <c r="F58" s="383">
        <v>10</v>
      </c>
      <c r="G58" s="205"/>
      <c r="H58" s="172">
        <f t="shared" si="3"/>
        <v>0</v>
      </c>
    </row>
    <row r="59" spans="1:8" s="175" customFormat="1" ht="12.75">
      <c r="A59" s="438"/>
      <c r="B59" s="384">
        <v>40</v>
      </c>
      <c r="C59" s="380" t="s">
        <v>242</v>
      </c>
      <c r="D59" s="381" t="s">
        <v>241</v>
      </c>
      <c r="E59" s="382" t="s">
        <v>215</v>
      </c>
      <c r="F59" s="383">
        <f>F56*2</f>
        <v>14</v>
      </c>
      <c r="G59" s="205"/>
      <c r="H59" s="172">
        <f t="shared" si="3"/>
        <v>0</v>
      </c>
    </row>
    <row r="60" spans="1:8" s="175" customFormat="1" ht="12.75">
      <c r="A60" s="438"/>
      <c r="B60" s="384">
        <v>41</v>
      </c>
      <c r="C60" s="380" t="s">
        <v>243</v>
      </c>
      <c r="D60" s="381" t="s">
        <v>244</v>
      </c>
      <c r="E60" s="382" t="s">
        <v>215</v>
      </c>
      <c r="F60" s="383">
        <f>F56*8</f>
        <v>56</v>
      </c>
      <c r="G60" s="205"/>
      <c r="H60" s="172">
        <f t="shared" si="3"/>
        <v>0</v>
      </c>
    </row>
    <row r="61" spans="1:8" s="175" customFormat="1" ht="12.75">
      <c r="A61" s="438"/>
      <c r="B61" s="173"/>
      <c r="C61" s="366" t="s">
        <v>40</v>
      </c>
      <c r="D61" s="367" t="str">
        <f>CONCATENATE(C54," ",D54)</f>
        <v>97 Prorážení otvorů</v>
      </c>
      <c r="E61" s="173"/>
      <c r="F61" s="174"/>
      <c r="G61" s="206"/>
      <c r="H61" s="147">
        <f>SUM(H54:H60)</f>
        <v>0</v>
      </c>
    </row>
    <row r="62" spans="1:10" s="175" customFormat="1" ht="12.75">
      <c r="A62" s="438"/>
      <c r="B62" s="359" t="s">
        <v>37</v>
      </c>
      <c r="C62" s="360" t="s">
        <v>211</v>
      </c>
      <c r="D62" s="378" t="s">
        <v>212</v>
      </c>
      <c r="E62" s="384"/>
      <c r="F62" s="168"/>
      <c r="G62" s="204"/>
      <c r="H62" s="169"/>
      <c r="I62" s="176"/>
      <c r="J62" s="176"/>
    </row>
    <row r="63" spans="1:8" s="175" customFormat="1" ht="12.75">
      <c r="A63" s="438"/>
      <c r="B63" s="384">
        <v>42</v>
      </c>
      <c r="C63" s="380" t="s">
        <v>214</v>
      </c>
      <c r="D63" s="381" t="s">
        <v>213</v>
      </c>
      <c r="E63" s="382" t="s">
        <v>215</v>
      </c>
      <c r="F63" s="383">
        <v>42</v>
      </c>
      <c r="G63" s="205"/>
      <c r="H63" s="172">
        <f aca="true" t="shared" si="4" ref="H63">F63*G63</f>
        <v>0</v>
      </c>
    </row>
    <row r="64" spans="1:8" s="175" customFormat="1" ht="12.75">
      <c r="A64" s="438"/>
      <c r="B64" s="173"/>
      <c r="C64" s="366" t="s">
        <v>40</v>
      </c>
      <c r="D64" s="367" t="str">
        <f>CONCATENATE(C62," ",D62)</f>
        <v>99 Staveništní přesun hmot</v>
      </c>
      <c r="E64" s="173"/>
      <c r="F64" s="174"/>
      <c r="G64" s="206"/>
      <c r="H64" s="147">
        <f>SUM(H62:H63)</f>
        <v>0</v>
      </c>
    </row>
    <row r="65" spans="1:10" s="175" customFormat="1" ht="12.75">
      <c r="A65" s="439" t="s">
        <v>522</v>
      </c>
      <c r="B65" s="359" t="s">
        <v>37</v>
      </c>
      <c r="C65" s="360" t="s">
        <v>306</v>
      </c>
      <c r="D65" s="378" t="s">
        <v>307</v>
      </c>
      <c r="E65" s="384"/>
      <c r="F65" s="168"/>
      <c r="G65" s="204"/>
      <c r="H65" s="169"/>
      <c r="I65" s="176"/>
      <c r="J65" s="176"/>
    </row>
    <row r="66" spans="1:8" s="175" customFormat="1" ht="12.75">
      <c r="A66" s="439"/>
      <c r="B66" s="384">
        <v>43</v>
      </c>
      <c r="C66" s="380" t="s">
        <v>353</v>
      </c>
      <c r="D66" s="381" t="s">
        <v>352</v>
      </c>
      <c r="E66" s="382" t="s">
        <v>209</v>
      </c>
      <c r="F66" s="383">
        <v>98.29</v>
      </c>
      <c r="G66" s="205"/>
      <c r="H66" s="172">
        <f>F66*G66</f>
        <v>0</v>
      </c>
    </row>
    <row r="67" spans="1:8" s="175" customFormat="1" ht="90">
      <c r="A67" s="439"/>
      <c r="B67" s="384">
        <v>44</v>
      </c>
      <c r="C67" s="380" t="s">
        <v>354</v>
      </c>
      <c r="D67" s="381" t="s">
        <v>548</v>
      </c>
      <c r="E67" s="382" t="s">
        <v>209</v>
      </c>
      <c r="F67" s="383">
        <v>98.29</v>
      </c>
      <c r="G67" s="205"/>
      <c r="H67" s="172">
        <f aca="true" t="shared" si="5" ref="H67:H71">F67*G67</f>
        <v>0</v>
      </c>
    </row>
    <row r="68" spans="1:8" s="175" customFormat="1" ht="90">
      <c r="A68" s="439"/>
      <c r="B68" s="384">
        <v>45</v>
      </c>
      <c r="C68" s="380" t="s">
        <v>354</v>
      </c>
      <c r="D68" s="381" t="s">
        <v>549</v>
      </c>
      <c r="E68" s="382" t="s">
        <v>209</v>
      </c>
      <c r="F68" s="383">
        <v>98.29</v>
      </c>
      <c r="G68" s="205"/>
      <c r="H68" s="172">
        <f t="shared" si="5"/>
        <v>0</v>
      </c>
    </row>
    <row r="69" spans="1:8" s="175" customFormat="1" ht="22.5">
      <c r="A69" s="439"/>
      <c r="B69" s="384">
        <v>46</v>
      </c>
      <c r="C69" s="380" t="s">
        <v>355</v>
      </c>
      <c r="D69" s="381" t="s">
        <v>467</v>
      </c>
      <c r="E69" s="382" t="s">
        <v>209</v>
      </c>
      <c r="F69" s="383">
        <v>98.29</v>
      </c>
      <c r="G69" s="205"/>
      <c r="H69" s="172">
        <f t="shared" si="5"/>
        <v>0</v>
      </c>
    </row>
    <row r="70" spans="1:8" s="259" customFormat="1" ht="22.5">
      <c r="A70" s="439"/>
      <c r="B70" s="384">
        <v>47</v>
      </c>
      <c r="C70" s="380" t="s">
        <v>355</v>
      </c>
      <c r="D70" s="381" t="s">
        <v>467</v>
      </c>
      <c r="E70" s="382" t="s">
        <v>209</v>
      </c>
      <c r="F70" s="383">
        <v>98.29</v>
      </c>
      <c r="G70" s="260"/>
      <c r="H70" s="258">
        <f aca="true" t="shared" si="6" ref="H70">F70*G70</f>
        <v>0</v>
      </c>
    </row>
    <row r="71" spans="1:8" s="175" customFormat="1" ht="33.75">
      <c r="A71" s="439"/>
      <c r="B71" s="384">
        <v>48</v>
      </c>
      <c r="C71" s="380" t="s">
        <v>356</v>
      </c>
      <c r="D71" s="381" t="s">
        <v>550</v>
      </c>
      <c r="E71" s="382" t="s">
        <v>209</v>
      </c>
      <c r="F71" s="383">
        <v>98.29</v>
      </c>
      <c r="G71" s="205"/>
      <c r="H71" s="172">
        <f t="shared" si="5"/>
        <v>0</v>
      </c>
    </row>
    <row r="72" spans="1:8" s="175" customFormat="1" ht="12.75">
      <c r="A72" s="439"/>
      <c r="B72" s="384">
        <v>49</v>
      </c>
      <c r="C72" s="380" t="s">
        <v>305</v>
      </c>
      <c r="D72" s="381" t="s">
        <v>304</v>
      </c>
      <c r="E72" s="382" t="s">
        <v>25</v>
      </c>
      <c r="F72" s="383">
        <v>4.15</v>
      </c>
      <c r="G72" s="205"/>
      <c r="H72" s="172">
        <f>F72*G72</f>
        <v>0</v>
      </c>
    </row>
    <row r="73" spans="1:8" s="175" customFormat="1" ht="12.75">
      <c r="A73" s="439"/>
      <c r="B73" s="173"/>
      <c r="C73" s="366" t="s">
        <v>40</v>
      </c>
      <c r="D73" s="367" t="str">
        <f>CONCATENATE(C65," ",D65)</f>
        <v>711 Izolace proti vodě</v>
      </c>
      <c r="E73" s="173"/>
      <c r="F73" s="174"/>
      <c r="G73" s="206"/>
      <c r="H73" s="147">
        <f>SUM(H65:H72)</f>
        <v>0</v>
      </c>
    </row>
    <row r="74" spans="1:8" s="175" customFormat="1" ht="12.75">
      <c r="A74" s="438" t="s">
        <v>523</v>
      </c>
      <c r="B74" s="359" t="s">
        <v>37</v>
      </c>
      <c r="C74" s="360" t="s">
        <v>41</v>
      </c>
      <c r="D74" s="378" t="s">
        <v>308</v>
      </c>
      <c r="E74" s="384"/>
      <c r="F74" s="168"/>
      <c r="G74" s="204"/>
      <c r="H74" s="169"/>
    </row>
    <row r="75" spans="1:8" s="175" customFormat="1" ht="33.75">
      <c r="A75" s="438"/>
      <c r="B75" s="384">
        <v>50</v>
      </c>
      <c r="C75" s="380" t="s">
        <v>492</v>
      </c>
      <c r="D75" s="381" t="s">
        <v>493</v>
      </c>
      <c r="E75" s="382" t="s">
        <v>209</v>
      </c>
      <c r="F75" s="383">
        <v>346.03</v>
      </c>
      <c r="G75" s="205"/>
      <c r="H75" s="172">
        <f aca="true" t="shared" si="7" ref="H75:H78">F75*G75</f>
        <v>0</v>
      </c>
    </row>
    <row r="76" spans="1:8" s="175" customFormat="1" ht="33.75">
      <c r="A76" s="438"/>
      <c r="B76" s="384">
        <v>51</v>
      </c>
      <c r="C76" s="380" t="s">
        <v>340</v>
      </c>
      <c r="D76" s="381" t="s">
        <v>494</v>
      </c>
      <c r="E76" s="382" t="s">
        <v>209</v>
      </c>
      <c r="F76" s="383">
        <v>346.06</v>
      </c>
      <c r="G76" s="205"/>
      <c r="H76" s="172">
        <f t="shared" si="7"/>
        <v>0</v>
      </c>
    </row>
    <row r="77" spans="1:8" s="175" customFormat="1" ht="22.5">
      <c r="A77" s="438"/>
      <c r="B77" s="384">
        <v>52</v>
      </c>
      <c r="C77" s="380" t="s">
        <v>341</v>
      </c>
      <c r="D77" s="381" t="s">
        <v>495</v>
      </c>
      <c r="E77" s="382" t="s">
        <v>209</v>
      </c>
      <c r="F77" s="383">
        <v>346.03</v>
      </c>
      <c r="G77" s="205"/>
      <c r="H77" s="172">
        <f t="shared" si="7"/>
        <v>0</v>
      </c>
    </row>
    <row r="78" spans="1:8" s="175" customFormat="1" ht="12.75">
      <c r="A78" s="438"/>
      <c r="B78" s="384">
        <v>53</v>
      </c>
      <c r="C78" s="380" t="s">
        <v>309</v>
      </c>
      <c r="D78" s="381" t="s">
        <v>342</v>
      </c>
      <c r="E78" s="382" t="s">
        <v>25</v>
      </c>
      <c r="F78" s="383">
        <v>2.1</v>
      </c>
      <c r="G78" s="205"/>
      <c r="H78" s="172">
        <f t="shared" si="7"/>
        <v>0</v>
      </c>
    </row>
    <row r="79" spans="1:8" s="175" customFormat="1" ht="12.75">
      <c r="A79" s="438"/>
      <c r="B79" s="173"/>
      <c r="C79" s="366" t="s">
        <v>40</v>
      </c>
      <c r="D79" s="367" t="str">
        <f>CONCATENATE(C74," ",D74)</f>
        <v>713 Tepelné izolace</v>
      </c>
      <c r="E79" s="173"/>
      <c r="F79" s="174"/>
      <c r="G79" s="206"/>
      <c r="H79" s="147">
        <f>SUM(H74:H78)</f>
        <v>0</v>
      </c>
    </row>
    <row r="80" spans="1:8" s="175" customFormat="1" ht="12.75">
      <c r="A80" s="439" t="s">
        <v>522</v>
      </c>
      <c r="B80" s="359" t="s">
        <v>37</v>
      </c>
      <c r="C80" s="360" t="s">
        <v>357</v>
      </c>
      <c r="D80" s="378" t="s">
        <v>358</v>
      </c>
      <c r="E80" s="384"/>
      <c r="F80" s="168"/>
      <c r="G80" s="204"/>
      <c r="H80" s="169"/>
    </row>
    <row r="81" spans="1:8" s="175" customFormat="1" ht="33.75">
      <c r="A81" s="439"/>
      <c r="B81" s="384">
        <v>54</v>
      </c>
      <c r="C81" s="380" t="s">
        <v>361</v>
      </c>
      <c r="D81" s="381" t="s">
        <v>601</v>
      </c>
      <c r="E81" s="382" t="s">
        <v>209</v>
      </c>
      <c r="F81" s="383">
        <v>31.2</v>
      </c>
      <c r="G81" s="205"/>
      <c r="H81" s="172">
        <f aca="true" t="shared" si="8" ref="H81:H82">F81*G81</f>
        <v>0</v>
      </c>
    </row>
    <row r="82" spans="1:8" s="175" customFormat="1" ht="12.75">
      <c r="A82" s="439"/>
      <c r="B82" s="384">
        <v>55</v>
      </c>
      <c r="C82" s="380" t="s">
        <v>360</v>
      </c>
      <c r="D82" s="381" t="s">
        <v>359</v>
      </c>
      <c r="E82" s="382" t="s">
        <v>25</v>
      </c>
      <c r="F82" s="383">
        <v>6.7</v>
      </c>
      <c r="G82" s="205"/>
      <c r="H82" s="172">
        <f t="shared" si="8"/>
        <v>0</v>
      </c>
    </row>
    <row r="83" spans="1:8" s="175" customFormat="1" ht="12.75">
      <c r="A83" s="439"/>
      <c r="B83" s="173"/>
      <c r="C83" s="366" t="s">
        <v>40</v>
      </c>
      <c r="D83" s="367" t="str">
        <f>CONCATENATE(C80," ",D80)</f>
        <v>762 Konstrukce tesařské</v>
      </c>
      <c r="E83" s="173"/>
      <c r="F83" s="174"/>
      <c r="G83" s="207"/>
      <c r="H83" s="147">
        <f>SUM(H80:H82)</f>
        <v>0</v>
      </c>
    </row>
    <row r="84" spans="1:8" s="175" customFormat="1" ht="12.75">
      <c r="A84" s="438" t="s">
        <v>521</v>
      </c>
      <c r="B84" s="359" t="s">
        <v>37</v>
      </c>
      <c r="C84" s="360" t="s">
        <v>314</v>
      </c>
      <c r="D84" s="378" t="s">
        <v>317</v>
      </c>
      <c r="E84" s="384"/>
      <c r="F84" s="168"/>
      <c r="G84" s="204"/>
      <c r="H84" s="169"/>
    </row>
    <row r="85" spans="1:19" s="175" customFormat="1" ht="22.5">
      <c r="A85" s="438"/>
      <c r="B85" s="384">
        <v>56</v>
      </c>
      <c r="C85" s="380" t="s">
        <v>315</v>
      </c>
      <c r="D85" s="381" t="s">
        <v>551</v>
      </c>
      <c r="E85" s="382" t="s">
        <v>39</v>
      </c>
      <c r="F85" s="383">
        <v>107.46</v>
      </c>
      <c r="G85" s="205"/>
      <c r="H85" s="172">
        <f aca="true" t="shared" si="9" ref="H85:H89">F85*G85</f>
        <v>0</v>
      </c>
      <c r="K85" s="177"/>
      <c r="L85" s="177"/>
      <c r="M85" s="177"/>
      <c r="N85" s="177"/>
      <c r="O85" s="177"/>
      <c r="P85" s="177"/>
      <c r="Q85" s="177"/>
      <c r="R85" s="177"/>
      <c r="S85" s="177"/>
    </row>
    <row r="86" spans="1:19" s="175" customFormat="1" ht="12.75">
      <c r="A86" s="438"/>
      <c r="B86" s="384">
        <v>57</v>
      </c>
      <c r="C86" s="380" t="s">
        <v>366</v>
      </c>
      <c r="D86" s="381" t="s">
        <v>414</v>
      </c>
      <c r="E86" s="382" t="s">
        <v>39</v>
      </c>
      <c r="F86" s="383">
        <v>64.5</v>
      </c>
      <c r="G86" s="205"/>
      <c r="H86" s="172">
        <f t="shared" si="9"/>
        <v>0</v>
      </c>
      <c r="K86" s="177"/>
      <c r="L86" s="177"/>
      <c r="M86" s="177"/>
      <c r="N86" s="177"/>
      <c r="O86" s="177"/>
      <c r="P86" s="177"/>
      <c r="Q86" s="177"/>
      <c r="R86" s="177"/>
      <c r="S86" s="177"/>
    </row>
    <row r="87" spans="1:19" s="175" customFormat="1" ht="12.75">
      <c r="A87" s="438"/>
      <c r="B87" s="384">
        <v>58</v>
      </c>
      <c r="C87" s="380" t="s">
        <v>367</v>
      </c>
      <c r="D87" s="381" t="s">
        <v>415</v>
      </c>
      <c r="E87" s="382" t="s">
        <v>38</v>
      </c>
      <c r="F87" s="383">
        <v>12</v>
      </c>
      <c r="G87" s="205"/>
      <c r="H87" s="172">
        <f t="shared" si="9"/>
        <v>0</v>
      </c>
      <c r="K87" s="177"/>
      <c r="L87" s="177"/>
      <c r="M87" s="177"/>
      <c r="N87" s="177"/>
      <c r="O87" s="177"/>
      <c r="P87" s="177"/>
      <c r="Q87" s="177"/>
      <c r="R87" s="177"/>
      <c r="S87" s="177"/>
    </row>
    <row r="88" spans="1:8" ht="45">
      <c r="A88" s="438"/>
      <c r="B88" s="384">
        <v>59</v>
      </c>
      <c r="C88" s="380" t="s">
        <v>466</v>
      </c>
      <c r="D88" s="381" t="s">
        <v>552</v>
      </c>
      <c r="E88" s="270" t="s">
        <v>38</v>
      </c>
      <c r="F88" s="271">
        <v>2</v>
      </c>
      <c r="G88" s="208"/>
      <c r="H88" s="142">
        <f t="shared" si="9"/>
        <v>0</v>
      </c>
    </row>
    <row r="89" spans="1:51" s="261" customFormat="1" ht="22.5">
      <c r="A89" s="438"/>
      <c r="B89" s="384">
        <v>60</v>
      </c>
      <c r="C89" s="380" t="s">
        <v>553</v>
      </c>
      <c r="D89" s="381" t="s">
        <v>554</v>
      </c>
      <c r="E89" s="382" t="s">
        <v>39</v>
      </c>
      <c r="F89" s="383">
        <v>5.8</v>
      </c>
      <c r="G89" s="266"/>
      <c r="H89" s="264">
        <f t="shared" si="9"/>
        <v>0</v>
      </c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</row>
    <row r="90" spans="1:8" s="175" customFormat="1" ht="12.75">
      <c r="A90" s="438"/>
      <c r="B90" s="384">
        <v>61</v>
      </c>
      <c r="C90" s="380" t="s">
        <v>319</v>
      </c>
      <c r="D90" s="381" t="s">
        <v>318</v>
      </c>
      <c r="E90" s="382" t="s">
        <v>25</v>
      </c>
      <c r="F90" s="383">
        <v>2</v>
      </c>
      <c r="G90" s="205"/>
      <c r="H90" s="172">
        <f>F90*G90</f>
        <v>0</v>
      </c>
    </row>
    <row r="91" spans="1:8" s="175" customFormat="1" ht="12.75">
      <c r="A91" s="438"/>
      <c r="B91" s="173"/>
      <c r="C91" s="366" t="s">
        <v>40</v>
      </c>
      <c r="D91" s="367" t="str">
        <f>CONCATENATE(C84," ",D84)</f>
        <v>764 Konstrukce klempířské</v>
      </c>
      <c r="E91" s="173"/>
      <c r="F91" s="174"/>
      <c r="G91" s="206"/>
      <c r="H91" s="147">
        <f>SUM(H84:H90)</f>
        <v>0</v>
      </c>
    </row>
    <row r="92" spans="1:51" ht="12.75">
      <c r="A92" s="439" t="s">
        <v>524</v>
      </c>
      <c r="B92" s="359" t="s">
        <v>37</v>
      </c>
      <c r="C92" s="360" t="s">
        <v>252</v>
      </c>
      <c r="D92" s="378" t="s">
        <v>496</v>
      </c>
      <c r="E92" s="384"/>
      <c r="F92" s="168"/>
      <c r="G92" s="204"/>
      <c r="H92" s="169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</row>
    <row r="93" spans="1:51" ht="12.75">
      <c r="A93" s="439"/>
      <c r="B93" s="384">
        <v>62</v>
      </c>
      <c r="C93" s="380" t="s">
        <v>254</v>
      </c>
      <c r="D93" s="381" t="s">
        <v>253</v>
      </c>
      <c r="E93" s="382" t="s">
        <v>209</v>
      </c>
      <c r="F93" s="383">
        <v>229.29</v>
      </c>
      <c r="G93" s="205"/>
      <c r="H93" s="172">
        <f aca="true" t="shared" si="10" ref="H93:H95">F93*G93</f>
        <v>0</v>
      </c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1:51" ht="12.75">
      <c r="A94" s="439"/>
      <c r="B94" s="384">
        <v>63</v>
      </c>
      <c r="C94" s="380" t="s">
        <v>255</v>
      </c>
      <c r="D94" s="381" t="s">
        <v>257</v>
      </c>
      <c r="E94" s="382" t="s">
        <v>209</v>
      </c>
      <c r="F94" s="383">
        <v>229.29</v>
      </c>
      <c r="G94" s="205"/>
      <c r="H94" s="172">
        <f t="shared" si="10"/>
        <v>0</v>
      </c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</row>
    <row r="95" spans="1:51" ht="12.75">
      <c r="A95" s="439"/>
      <c r="B95" s="384">
        <v>64</v>
      </c>
      <c r="C95" s="380" t="s">
        <v>256</v>
      </c>
      <c r="D95" s="381" t="s">
        <v>258</v>
      </c>
      <c r="E95" s="382" t="s">
        <v>209</v>
      </c>
      <c r="F95" s="383">
        <v>229.29</v>
      </c>
      <c r="G95" s="205"/>
      <c r="H95" s="172">
        <f t="shared" si="10"/>
        <v>0</v>
      </c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1:51" ht="12.75">
      <c r="A96" s="439"/>
      <c r="B96" s="365"/>
      <c r="C96" s="366" t="s">
        <v>40</v>
      </c>
      <c r="D96" s="367" t="str">
        <f>CONCATENATE(C92," ",D92)</f>
        <v>784 Malby - strop suterénu</v>
      </c>
      <c r="E96" s="365"/>
      <c r="F96" s="368"/>
      <c r="G96" s="209"/>
      <c r="H96" s="147">
        <f>SUM(H92:H95)</f>
        <v>0</v>
      </c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</row>
    <row r="97" ht="12.75">
      <c r="A97" s="242"/>
    </row>
    <row r="98" spans="1:10" s="175" customFormat="1" ht="12.75">
      <c r="A98" s="242"/>
      <c r="B98" s="111"/>
      <c r="C98" s="111"/>
      <c r="D98" s="111"/>
      <c r="E98" s="111"/>
      <c r="F98" s="150"/>
      <c r="G98" s="111"/>
      <c r="H98" s="164"/>
      <c r="I98" s="164"/>
      <c r="J98" s="164"/>
    </row>
    <row r="99" spans="1:8" s="175" customFormat="1" ht="12.75">
      <c r="A99" s="242"/>
      <c r="B99" s="111"/>
      <c r="C99" s="111"/>
      <c r="D99" s="111"/>
      <c r="E99" s="111"/>
      <c r="F99" s="150"/>
      <c r="G99" s="111"/>
      <c r="H99" s="111"/>
    </row>
    <row r="100" spans="1:8" s="175" customFormat="1" ht="12.75">
      <c r="A100" s="242"/>
      <c r="B100" s="111"/>
      <c r="C100" s="111"/>
      <c r="D100" s="111"/>
      <c r="E100" s="111"/>
      <c r="F100" s="150"/>
      <c r="G100" s="111"/>
      <c r="H100" s="164"/>
    </row>
    <row r="101" spans="1:8" s="175" customFormat="1" ht="12.75">
      <c r="A101" s="242"/>
      <c r="B101" s="111"/>
      <c r="C101" s="111"/>
      <c r="D101" s="111"/>
      <c r="E101" s="111"/>
      <c r="F101" s="150"/>
      <c r="G101" s="111"/>
      <c r="H101" s="111"/>
    </row>
    <row r="102" spans="1:8" s="175" customFormat="1" ht="12.75">
      <c r="A102" s="242"/>
      <c r="B102" s="111"/>
      <c r="C102" s="111"/>
      <c r="D102" s="111"/>
      <c r="E102" s="111"/>
      <c r="F102" s="150"/>
      <c r="G102" s="111"/>
      <c r="H102" s="111"/>
    </row>
    <row r="103" ht="12.75">
      <c r="A103" s="242"/>
    </row>
    <row r="104" ht="12.75">
      <c r="A104" s="242"/>
    </row>
    <row r="105" ht="13.5" customHeight="1">
      <c r="A105" s="242"/>
    </row>
    <row r="106" ht="12.75">
      <c r="A106" s="242"/>
    </row>
    <row r="107" ht="12.75">
      <c r="A107" s="242"/>
    </row>
    <row r="108" ht="12.75">
      <c r="A108" s="242"/>
    </row>
  </sheetData>
  <sheetProtection password="CC59" sheet="1" objects="1" scenarios="1"/>
  <protectedRanges>
    <protectedRange sqref="G7:G96" name="Oblast1"/>
  </protectedRanges>
  <mergeCells count="12">
    <mergeCell ref="A84:A91"/>
    <mergeCell ref="A92:A96"/>
    <mergeCell ref="A29:A55"/>
    <mergeCell ref="A56:A64"/>
    <mergeCell ref="A65:A73"/>
    <mergeCell ref="A74:A79"/>
    <mergeCell ref="A80:A83"/>
    <mergeCell ref="B1:H1"/>
    <mergeCell ref="B3:C3"/>
    <mergeCell ref="B4:C4"/>
    <mergeCell ref="A7:A22"/>
    <mergeCell ref="A23:A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BE72"/>
  <sheetViews>
    <sheetView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26" t="s">
        <v>3</v>
      </c>
      <c r="B1" s="427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8" t="s">
        <v>0</v>
      </c>
      <c r="B2" s="429"/>
      <c r="C2" s="61" t="str">
        <f>'Krycí list'!nazevobjektu</f>
        <v>BD Sokolovská 1394-1395, Sokolov</v>
      </c>
      <c r="D2" s="62"/>
      <c r="E2" s="63"/>
      <c r="F2" s="62"/>
      <c r="G2" s="155"/>
      <c r="H2" s="155"/>
      <c r="I2" s="212" t="s">
        <v>428</v>
      </c>
    </row>
    <row r="3" ht="13.5" thickTop="1">
      <c r="F3" s="11"/>
    </row>
    <row r="4" spans="1:9" ht="19.5" customHeight="1">
      <c r="A4" s="64" t="s">
        <v>427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228</v>
      </c>
      <c r="B7" s="73" t="str">
        <f>'SO 02 Položky'!D7</f>
        <v>Bourání konstrukcí</v>
      </c>
      <c r="C7" s="74"/>
      <c r="D7" s="75"/>
      <c r="E7" s="76">
        <f>'SO 02 Položky'!H13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216</v>
      </c>
      <c r="B8" s="73" t="str">
        <f>'SO 02 Položky'!D14</f>
        <v>Prorážení otvorů</v>
      </c>
      <c r="C8" s="74"/>
      <c r="D8" s="75"/>
      <c r="E8" s="76">
        <f>'SO 02 Položky'!H21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211</v>
      </c>
      <c r="B9" s="73" t="str">
        <f>'SO 02 Položky'!D22</f>
        <v>Staveništní přesun hmot</v>
      </c>
      <c r="C9" s="74"/>
      <c r="D9" s="75"/>
      <c r="E9" s="76">
        <f>'SO 02 Položky'!H24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3.5" thickBot="1">
      <c r="A10" s="72" t="s">
        <v>247</v>
      </c>
      <c r="B10" s="73" t="str">
        <f>'SO 02 Položky'!D25</f>
        <v>Konstrukce truhlářské</v>
      </c>
      <c r="C10" s="74"/>
      <c r="D10" s="75"/>
      <c r="E10" s="76">
        <v>0</v>
      </c>
      <c r="F10" s="76">
        <f>'SO 02 Položky'!H39</f>
        <v>0</v>
      </c>
      <c r="G10" s="77">
        <v>0</v>
      </c>
      <c r="H10" s="77">
        <v>0</v>
      </c>
      <c r="I10" s="78">
        <v>0</v>
      </c>
    </row>
    <row r="11" spans="1:9" s="84" customFormat="1" ht="13.5" thickBot="1">
      <c r="A11" s="79"/>
      <c r="B11" s="67" t="s">
        <v>22</v>
      </c>
      <c r="C11" s="67"/>
      <c r="D11" s="80"/>
      <c r="E11" s="81">
        <f>SUM(E7:E10)</f>
        <v>0</v>
      </c>
      <c r="F11" s="82">
        <f>SUM(F7:F10)</f>
        <v>0</v>
      </c>
      <c r="G11" s="82">
        <f>SUM(G7:G10)</f>
        <v>0</v>
      </c>
      <c r="H11" s="82">
        <f>SUM(H7:H10)</f>
        <v>0</v>
      </c>
      <c r="I11" s="83">
        <f>SUM(I7:I10)</f>
        <v>0</v>
      </c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57" ht="19.5" customHeight="1">
      <c r="A13" s="85" t="s">
        <v>23</v>
      </c>
      <c r="B13" s="85"/>
      <c r="C13" s="85"/>
      <c r="D13" s="85"/>
      <c r="E13" s="85"/>
      <c r="F13" s="85"/>
      <c r="G13" s="86"/>
      <c r="H13" s="85"/>
      <c r="I13" s="85"/>
      <c r="BA13" s="29"/>
      <c r="BB13" s="29"/>
      <c r="BC13" s="29"/>
      <c r="BD13" s="29"/>
      <c r="BE13" s="29"/>
    </row>
    <row r="14" spans="1:9" ht="13.5" thickBot="1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12.75">
      <c r="A15" s="88" t="s">
        <v>24</v>
      </c>
      <c r="B15" s="89"/>
      <c r="C15" s="89"/>
      <c r="D15" s="90"/>
      <c r="E15" s="91"/>
      <c r="F15" s="92" t="s">
        <v>25</v>
      </c>
      <c r="G15" s="93" t="s">
        <v>26</v>
      </c>
      <c r="H15" s="94"/>
      <c r="I15" s="95" t="s">
        <v>27</v>
      </c>
    </row>
    <row r="16" spans="1:53" ht="12.75">
      <c r="A16" s="96" t="s">
        <v>28</v>
      </c>
      <c r="B16" s="97"/>
      <c r="C16" s="97"/>
      <c r="D16" s="98"/>
      <c r="E16" s="99"/>
      <c r="F16" s="211"/>
      <c r="G16" s="100">
        <f>SUM(E11:I11)</f>
        <v>0</v>
      </c>
      <c r="H16" s="101"/>
      <c r="I16" s="102">
        <f>E16+F16*G16/100</f>
        <v>0</v>
      </c>
      <c r="BA16">
        <v>0</v>
      </c>
    </row>
    <row r="17" spans="1:9" ht="13.5" thickBot="1">
      <c r="A17" s="103"/>
      <c r="B17" s="104" t="s">
        <v>29</v>
      </c>
      <c r="C17" s="105"/>
      <c r="D17" s="106"/>
      <c r="E17" s="107"/>
      <c r="F17" s="108"/>
      <c r="G17" s="108"/>
      <c r="H17" s="430">
        <f>SUM(I16:I16)</f>
        <v>0</v>
      </c>
      <c r="I17" s="431"/>
    </row>
    <row r="18" spans="1:9" ht="12.75">
      <c r="A18" s="74"/>
      <c r="B18" s="157"/>
      <c r="C18" s="74"/>
      <c r="D18" s="158"/>
      <c r="E18" s="158"/>
      <c r="F18" s="158"/>
      <c r="G18" s="158"/>
      <c r="H18" s="159"/>
      <c r="I18" s="159"/>
    </row>
    <row r="19" spans="1:9" ht="12.75">
      <c r="A19" s="74"/>
      <c r="B19" s="157"/>
      <c r="C19" s="74"/>
      <c r="D19" s="158"/>
      <c r="E19" s="158"/>
      <c r="F19" s="158"/>
      <c r="G19" s="158"/>
      <c r="H19" s="159"/>
      <c r="I19" s="159"/>
    </row>
    <row r="20" spans="1:9" ht="15.75">
      <c r="A20" s="74"/>
      <c r="B20" s="157"/>
      <c r="E20" s="160" t="s">
        <v>40</v>
      </c>
      <c r="F20" s="161" t="s">
        <v>430</v>
      </c>
      <c r="G20" s="162"/>
      <c r="H20" s="432">
        <f>(SUM(E11:I11))+I16</f>
        <v>0</v>
      </c>
      <c r="I20" s="432"/>
    </row>
    <row r="21" spans="2:9" ht="12.75">
      <c r="B21" s="84"/>
      <c r="F21" s="109"/>
      <c r="G21" s="110"/>
      <c r="H21" s="110"/>
      <c r="I21" s="87" t="s">
        <v>70</v>
      </c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2:9" ht="12.75">
      <c r="B23" s="84"/>
      <c r="F23" s="109"/>
      <c r="G23" s="110"/>
      <c r="H23" s="110"/>
      <c r="I23" s="178">
        <f>H20</f>
        <v>0</v>
      </c>
    </row>
    <row r="24" spans="6:9" ht="12.75">
      <c r="F24" s="109"/>
      <c r="G24" s="110"/>
      <c r="H24" s="110"/>
      <c r="I24" s="53"/>
    </row>
    <row r="25" spans="6:9" ht="12.75">
      <c r="F25" s="109"/>
      <c r="G25" s="110"/>
      <c r="H25" s="110"/>
      <c r="I25" s="53"/>
    </row>
    <row r="26" spans="6:9" ht="12.75">
      <c r="F26" s="109"/>
      <c r="G26" s="110"/>
      <c r="H26" s="110"/>
      <c r="I26" s="53"/>
    </row>
    <row r="27" spans="6:9" ht="12.75">
      <c r="F27" s="109"/>
      <c r="G27" s="110"/>
      <c r="H27" s="110"/>
      <c r="I27" s="53"/>
    </row>
    <row r="28" spans="6:9" ht="12.75">
      <c r="F28" s="109"/>
      <c r="G28" s="110"/>
      <c r="H28" s="110"/>
      <c r="I28" s="53"/>
    </row>
    <row r="29" spans="6:9" ht="12.75">
      <c r="F29" s="109"/>
      <c r="G29" s="110"/>
      <c r="H29" s="110"/>
      <c r="I29" s="53"/>
    </row>
    <row r="30" spans="6:9" ht="12.75">
      <c r="F30" s="109"/>
      <c r="G30" s="110"/>
      <c r="H30" s="110"/>
      <c r="I30" s="53"/>
    </row>
    <row r="31" spans="6:9" ht="12.75">
      <c r="F31" s="109"/>
      <c r="G31" s="110"/>
      <c r="H31" s="110"/>
      <c r="I31" s="53"/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</sheetData>
  <sheetProtection algorithmName="SHA-512" hashValue="LngyD+F+Jzfbt+2CTSsjp9QSAXDAPE0hlZIT1NrkAZZCDDZv1KN/2a3ftfUz+xVDWXE42zLEtM0EonpHXDiGdQ==" saltValue="1vTxTx9xqzyQ2FiZIQT7GQ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AW101"/>
  <sheetViews>
    <sheetView showGridLines="0" showZeros="0" workbookViewId="0" topLeftCell="A1"/>
  </sheetViews>
  <sheetFormatPr defaultColWidth="9.125" defaultRowHeight="12.75"/>
  <cols>
    <col min="1" max="1" width="6.375" style="243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49" width="9.125" style="175" customWidth="1"/>
    <col min="50" max="16384" width="9.125" style="111" customWidth="1"/>
  </cols>
  <sheetData>
    <row r="1" spans="2:8" ht="15.75">
      <c r="B1" s="433" t="s">
        <v>429</v>
      </c>
      <c r="C1" s="433"/>
      <c r="D1" s="433"/>
      <c r="E1" s="433"/>
      <c r="F1" s="433"/>
      <c r="G1" s="433"/>
      <c r="H1" s="433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34" t="s">
        <v>3</v>
      </c>
      <c r="C3" s="435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6" t="s">
        <v>0</v>
      </c>
      <c r="C4" s="437"/>
      <c r="D4" s="120" t="str">
        <f>'Krycí list'!nazevobjektu</f>
        <v>BD Sokolovská 1394-1395, Sokolov</v>
      </c>
      <c r="E4" s="121"/>
      <c r="F4" s="156"/>
      <c r="G4" s="156"/>
      <c r="H4" s="212" t="str">
        <f>'SO 02 Rekapitulace'!I2</f>
        <v>Výměna oken a dveří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s="175" customFormat="1" ht="12.75">
      <c r="A7" s="438" t="s">
        <v>525</v>
      </c>
      <c r="B7" s="359" t="s">
        <v>37</v>
      </c>
      <c r="C7" s="360" t="s">
        <v>228</v>
      </c>
      <c r="D7" s="378" t="s">
        <v>217</v>
      </c>
      <c r="E7" s="361"/>
      <c r="F7" s="362"/>
      <c r="G7" s="210"/>
      <c r="H7" s="135"/>
      <c r="I7" s="176"/>
      <c r="J7" s="176"/>
    </row>
    <row r="8" spans="1:8" s="175" customFormat="1" ht="12.75">
      <c r="A8" s="438"/>
      <c r="B8" s="384">
        <v>1</v>
      </c>
      <c r="C8" s="380" t="s">
        <v>561</v>
      </c>
      <c r="D8" s="381" t="s">
        <v>562</v>
      </c>
      <c r="E8" s="382" t="s">
        <v>209</v>
      </c>
      <c r="F8" s="383">
        <v>61.11</v>
      </c>
      <c r="G8" s="278"/>
      <c r="H8" s="142">
        <f aca="true" t="shared" si="0" ref="H8:H12">F8*G8</f>
        <v>0</v>
      </c>
    </row>
    <row r="9" spans="1:8" s="273" customFormat="1" ht="12.75">
      <c r="A9" s="438"/>
      <c r="B9" s="384">
        <v>2</v>
      </c>
      <c r="C9" s="380" t="s">
        <v>476</v>
      </c>
      <c r="D9" s="381" t="s">
        <v>632</v>
      </c>
      <c r="E9" s="270" t="s">
        <v>209</v>
      </c>
      <c r="F9" s="271">
        <v>28.08</v>
      </c>
      <c r="G9" s="275"/>
      <c r="H9" s="272">
        <f aca="true" t="shared" si="1" ref="H9">F9*G9</f>
        <v>0</v>
      </c>
    </row>
    <row r="10" spans="1:8" s="175" customFormat="1" ht="12.75">
      <c r="A10" s="438"/>
      <c r="B10" s="384">
        <v>3</v>
      </c>
      <c r="C10" s="380" t="s">
        <v>479</v>
      </c>
      <c r="D10" s="381" t="s">
        <v>633</v>
      </c>
      <c r="E10" s="270" t="s">
        <v>209</v>
      </c>
      <c r="F10" s="271">
        <v>28.62</v>
      </c>
      <c r="G10" s="208"/>
      <c r="H10" s="142">
        <f t="shared" si="0"/>
        <v>0</v>
      </c>
    </row>
    <row r="11" spans="1:8" s="175" customFormat="1" ht="12.75">
      <c r="A11" s="438"/>
      <c r="B11" s="384">
        <v>4</v>
      </c>
      <c r="C11" s="380" t="s">
        <v>480</v>
      </c>
      <c r="D11" s="381" t="s">
        <v>634</v>
      </c>
      <c r="E11" s="270" t="s">
        <v>209</v>
      </c>
      <c r="F11" s="271">
        <v>75.6</v>
      </c>
      <c r="G11" s="208"/>
      <c r="H11" s="142">
        <f t="shared" si="0"/>
        <v>0</v>
      </c>
    </row>
    <row r="12" spans="1:8" s="175" customFormat="1" ht="12.75">
      <c r="A12" s="438"/>
      <c r="B12" s="384">
        <v>5</v>
      </c>
      <c r="C12" s="380" t="s">
        <v>478</v>
      </c>
      <c r="D12" s="381" t="s">
        <v>477</v>
      </c>
      <c r="E12" s="270" t="s">
        <v>209</v>
      </c>
      <c r="F12" s="271">
        <v>6.55</v>
      </c>
      <c r="G12" s="208"/>
      <c r="H12" s="142">
        <f t="shared" si="0"/>
        <v>0</v>
      </c>
    </row>
    <row r="13" spans="1:8" s="175" customFormat="1" ht="12.75">
      <c r="A13" s="438"/>
      <c r="B13" s="365"/>
      <c r="C13" s="366" t="s">
        <v>40</v>
      </c>
      <c r="D13" s="367" t="str">
        <f>CONCATENATE(C7," ",D7)</f>
        <v>96 Bourání konstrukcí</v>
      </c>
      <c r="E13" s="365"/>
      <c r="F13" s="368"/>
      <c r="G13" s="209"/>
      <c r="H13" s="147">
        <f>SUM(H7:H12)</f>
        <v>0</v>
      </c>
    </row>
    <row r="14" spans="1:10" s="175" customFormat="1" ht="12.75">
      <c r="A14" s="438"/>
      <c r="B14" s="359" t="s">
        <v>37</v>
      </c>
      <c r="C14" s="360" t="s">
        <v>216</v>
      </c>
      <c r="D14" s="378" t="s">
        <v>229</v>
      </c>
      <c r="E14" s="361"/>
      <c r="F14" s="362"/>
      <c r="G14" s="210"/>
      <c r="H14" s="135"/>
      <c r="I14" s="176"/>
      <c r="J14" s="176"/>
    </row>
    <row r="15" spans="1:8" s="175" customFormat="1" ht="12.75">
      <c r="A15" s="438"/>
      <c r="B15" s="384">
        <v>6</v>
      </c>
      <c r="C15" s="380" t="s">
        <v>233</v>
      </c>
      <c r="D15" s="381" t="s">
        <v>232</v>
      </c>
      <c r="E15" s="270" t="s">
        <v>215</v>
      </c>
      <c r="F15" s="271">
        <v>7</v>
      </c>
      <c r="G15" s="208"/>
      <c r="H15" s="142">
        <f aca="true" t="shared" si="2" ref="H15:H20">F15*G15</f>
        <v>0</v>
      </c>
    </row>
    <row r="16" spans="1:8" s="175" customFormat="1" ht="22.5">
      <c r="A16" s="438"/>
      <c r="B16" s="384">
        <v>7</v>
      </c>
      <c r="C16" s="380" t="s">
        <v>235</v>
      </c>
      <c r="D16" s="381" t="s">
        <v>234</v>
      </c>
      <c r="E16" s="270" t="s">
        <v>215</v>
      </c>
      <c r="F16" s="271">
        <v>7</v>
      </c>
      <c r="G16" s="208"/>
      <c r="H16" s="142">
        <f t="shared" si="2"/>
        <v>0</v>
      </c>
    </row>
    <row r="17" spans="1:8" s="175" customFormat="1" ht="12.75">
      <c r="A17" s="438"/>
      <c r="B17" s="384">
        <v>8</v>
      </c>
      <c r="C17" s="380" t="s">
        <v>238</v>
      </c>
      <c r="D17" s="381" t="s">
        <v>236</v>
      </c>
      <c r="E17" s="270" t="s">
        <v>215</v>
      </c>
      <c r="F17" s="271">
        <f>F16*40</f>
        <v>280</v>
      </c>
      <c r="G17" s="208"/>
      <c r="H17" s="142">
        <f t="shared" si="2"/>
        <v>0</v>
      </c>
    </row>
    <row r="18" spans="1:8" s="175" customFormat="1" ht="12.75">
      <c r="A18" s="438"/>
      <c r="B18" s="384">
        <v>9</v>
      </c>
      <c r="C18" s="380" t="s">
        <v>239</v>
      </c>
      <c r="D18" s="381" t="s">
        <v>240</v>
      </c>
      <c r="E18" s="270" t="s">
        <v>237</v>
      </c>
      <c r="F18" s="271">
        <v>10</v>
      </c>
      <c r="G18" s="208"/>
      <c r="H18" s="142">
        <f t="shared" si="2"/>
        <v>0</v>
      </c>
    </row>
    <row r="19" spans="1:8" s="175" customFormat="1" ht="12.75">
      <c r="A19" s="438"/>
      <c r="B19" s="384">
        <v>10</v>
      </c>
      <c r="C19" s="380" t="s">
        <v>242</v>
      </c>
      <c r="D19" s="381" t="s">
        <v>241</v>
      </c>
      <c r="E19" s="270" t="s">
        <v>215</v>
      </c>
      <c r="F19" s="271">
        <f>F16*2</f>
        <v>14</v>
      </c>
      <c r="G19" s="208"/>
      <c r="H19" s="142">
        <f t="shared" si="2"/>
        <v>0</v>
      </c>
    </row>
    <row r="20" spans="1:8" s="175" customFormat="1" ht="12.75">
      <c r="A20" s="438"/>
      <c r="B20" s="384">
        <v>11</v>
      </c>
      <c r="C20" s="380" t="s">
        <v>243</v>
      </c>
      <c r="D20" s="381" t="s">
        <v>244</v>
      </c>
      <c r="E20" s="270" t="s">
        <v>215</v>
      </c>
      <c r="F20" s="271">
        <f>F16*8</f>
        <v>56</v>
      </c>
      <c r="G20" s="208"/>
      <c r="H20" s="142">
        <f t="shared" si="2"/>
        <v>0</v>
      </c>
    </row>
    <row r="21" spans="1:8" s="175" customFormat="1" ht="12.75">
      <c r="A21" s="438"/>
      <c r="B21" s="365"/>
      <c r="C21" s="366" t="s">
        <v>40</v>
      </c>
      <c r="D21" s="367" t="str">
        <f>CONCATENATE(C14," ",D14)</f>
        <v>97 Prorážení otvorů</v>
      </c>
      <c r="E21" s="365"/>
      <c r="F21" s="368"/>
      <c r="G21" s="209"/>
      <c r="H21" s="147">
        <f>SUM(H14:H20)</f>
        <v>0</v>
      </c>
    </row>
    <row r="22" spans="1:10" s="175" customFormat="1" ht="12.75">
      <c r="A22" s="438"/>
      <c r="B22" s="359" t="s">
        <v>37</v>
      </c>
      <c r="C22" s="360" t="s">
        <v>211</v>
      </c>
      <c r="D22" s="378" t="s">
        <v>212</v>
      </c>
      <c r="E22" s="361"/>
      <c r="F22" s="362"/>
      <c r="G22" s="210"/>
      <c r="H22" s="135"/>
      <c r="I22" s="176"/>
      <c r="J22" s="176"/>
    </row>
    <row r="23" spans="1:8" s="175" customFormat="1" ht="12.75">
      <c r="A23" s="438"/>
      <c r="B23" s="384">
        <v>12</v>
      </c>
      <c r="C23" s="380" t="s">
        <v>214</v>
      </c>
      <c r="D23" s="381" t="s">
        <v>213</v>
      </c>
      <c r="E23" s="270" t="s">
        <v>215</v>
      </c>
      <c r="F23" s="271">
        <v>14</v>
      </c>
      <c r="G23" s="208"/>
      <c r="H23" s="142">
        <f aca="true" t="shared" si="3" ref="H23">F23*G23</f>
        <v>0</v>
      </c>
    </row>
    <row r="24" spans="1:8" s="175" customFormat="1" ht="12.75">
      <c r="A24" s="438"/>
      <c r="B24" s="365"/>
      <c r="C24" s="366" t="s">
        <v>40</v>
      </c>
      <c r="D24" s="367" t="str">
        <f>CONCATENATE(C22," ",D22)</f>
        <v>99 Staveništní přesun hmot</v>
      </c>
      <c r="E24" s="365"/>
      <c r="F24" s="368"/>
      <c r="G24" s="209"/>
      <c r="H24" s="147">
        <f>SUM(H22:H23)</f>
        <v>0</v>
      </c>
    </row>
    <row r="25" spans="1:8" s="175" customFormat="1" ht="12.75">
      <c r="A25" s="438"/>
      <c r="B25" s="359" t="s">
        <v>37</v>
      </c>
      <c r="C25" s="360" t="s">
        <v>247</v>
      </c>
      <c r="D25" s="378" t="s">
        <v>248</v>
      </c>
      <c r="E25" s="361"/>
      <c r="F25" s="362"/>
      <c r="G25" s="210"/>
      <c r="H25" s="135"/>
    </row>
    <row r="26" spans="1:49" ht="12.75">
      <c r="A26" s="438"/>
      <c r="B26" s="384">
        <v>13</v>
      </c>
      <c r="C26" s="380" t="s">
        <v>311</v>
      </c>
      <c r="D26" s="381" t="s">
        <v>310</v>
      </c>
      <c r="E26" s="270" t="s">
        <v>39</v>
      </c>
      <c r="F26" s="271">
        <v>409.8</v>
      </c>
      <c r="G26" s="208"/>
      <c r="H26" s="142">
        <f aca="true" t="shared" si="4" ref="H26:H37">F26*G26</f>
        <v>0</v>
      </c>
      <c r="I26" s="111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</row>
    <row r="27" spans="1:49" ht="22.5">
      <c r="A27" s="438"/>
      <c r="B27" s="393">
        <v>14</v>
      </c>
      <c r="C27" s="380" t="s">
        <v>59</v>
      </c>
      <c r="D27" s="381" t="s">
        <v>404</v>
      </c>
      <c r="E27" s="270" t="s">
        <v>38</v>
      </c>
      <c r="F27" s="271">
        <v>24</v>
      </c>
      <c r="G27" s="208"/>
      <c r="H27" s="277">
        <f t="shared" si="4"/>
        <v>0</v>
      </c>
      <c r="I27" s="111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</row>
    <row r="28" spans="1:49" ht="22.5">
      <c r="A28" s="438"/>
      <c r="B28" s="393">
        <v>15</v>
      </c>
      <c r="C28" s="380" t="s">
        <v>59</v>
      </c>
      <c r="D28" s="381" t="s">
        <v>403</v>
      </c>
      <c r="E28" s="270" t="s">
        <v>38</v>
      </c>
      <c r="F28" s="271">
        <v>4</v>
      </c>
      <c r="G28" s="208"/>
      <c r="H28" s="277">
        <f t="shared" si="4"/>
        <v>0</v>
      </c>
      <c r="I28" s="111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</row>
    <row r="29" spans="1:49" ht="22.5">
      <c r="A29" s="438"/>
      <c r="B29" s="393">
        <v>16</v>
      </c>
      <c r="C29" s="380" t="s">
        <v>59</v>
      </c>
      <c r="D29" s="381" t="s">
        <v>487</v>
      </c>
      <c r="E29" s="270" t="s">
        <v>38</v>
      </c>
      <c r="F29" s="271">
        <v>12</v>
      </c>
      <c r="G29" s="208"/>
      <c r="H29" s="277">
        <f t="shared" si="4"/>
        <v>0</v>
      </c>
      <c r="I29" s="111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</row>
    <row r="30" spans="1:49" ht="22.5">
      <c r="A30" s="438"/>
      <c r="B30" s="393">
        <v>17</v>
      </c>
      <c r="C30" s="380" t="s">
        <v>59</v>
      </c>
      <c r="D30" s="381" t="s">
        <v>405</v>
      </c>
      <c r="E30" s="270" t="s">
        <v>38</v>
      </c>
      <c r="F30" s="271">
        <v>24</v>
      </c>
      <c r="G30" s="208"/>
      <c r="H30" s="277">
        <f t="shared" si="4"/>
        <v>0</v>
      </c>
      <c r="I30" s="111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</row>
    <row r="31" spans="1:49" ht="22.5">
      <c r="A31" s="438"/>
      <c r="B31" s="393">
        <v>18</v>
      </c>
      <c r="C31" s="380" t="s">
        <v>59</v>
      </c>
      <c r="D31" s="381" t="s">
        <v>406</v>
      </c>
      <c r="E31" s="270" t="s">
        <v>38</v>
      </c>
      <c r="F31" s="271">
        <v>12</v>
      </c>
      <c r="G31" s="208"/>
      <c r="H31" s="277">
        <f t="shared" si="4"/>
        <v>0</v>
      </c>
      <c r="I31" s="111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</row>
    <row r="32" spans="1:49" ht="22.5">
      <c r="A32" s="438"/>
      <c r="B32" s="393">
        <v>19</v>
      </c>
      <c r="C32" s="380" t="s">
        <v>59</v>
      </c>
      <c r="D32" s="381" t="s">
        <v>407</v>
      </c>
      <c r="E32" s="270" t="s">
        <v>38</v>
      </c>
      <c r="F32" s="271">
        <v>12</v>
      </c>
      <c r="G32" s="208"/>
      <c r="H32" s="277">
        <f t="shared" si="4"/>
        <v>0</v>
      </c>
      <c r="I32" s="111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</row>
    <row r="33" spans="1:22" s="263" customFormat="1" ht="22.5">
      <c r="A33" s="438"/>
      <c r="B33" s="393">
        <v>20</v>
      </c>
      <c r="C33" s="380" t="s">
        <v>59</v>
      </c>
      <c r="D33" s="381" t="s">
        <v>555</v>
      </c>
      <c r="E33" s="382" t="s">
        <v>38</v>
      </c>
      <c r="F33" s="383">
        <v>1</v>
      </c>
      <c r="G33" s="267"/>
      <c r="H33" s="277">
        <f t="shared" si="4"/>
        <v>0</v>
      </c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</row>
    <row r="34" spans="1:49" ht="12.75">
      <c r="A34" s="438"/>
      <c r="B34" s="393">
        <v>21</v>
      </c>
      <c r="C34" s="380" t="s">
        <v>312</v>
      </c>
      <c r="D34" s="381" t="s">
        <v>313</v>
      </c>
      <c r="E34" s="270" t="s">
        <v>39</v>
      </c>
      <c r="F34" s="271">
        <v>14.68</v>
      </c>
      <c r="G34" s="208"/>
      <c r="H34" s="277">
        <f t="shared" si="4"/>
        <v>0</v>
      </c>
      <c r="I34" s="111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</row>
    <row r="35" spans="1:49" ht="56.25">
      <c r="A35" s="438"/>
      <c r="B35" s="393">
        <v>22</v>
      </c>
      <c r="C35" s="380" t="s">
        <v>59</v>
      </c>
      <c r="D35" s="381" t="s">
        <v>556</v>
      </c>
      <c r="E35" s="270" t="s">
        <v>38</v>
      </c>
      <c r="F35" s="271">
        <v>2</v>
      </c>
      <c r="G35" s="208"/>
      <c r="H35" s="277">
        <f t="shared" si="4"/>
        <v>0</v>
      </c>
      <c r="I35" s="111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</row>
    <row r="36" spans="1:22" s="268" customFormat="1" ht="12.75">
      <c r="A36" s="438"/>
      <c r="B36" s="393">
        <v>23</v>
      </c>
      <c r="C36" s="380" t="s">
        <v>557</v>
      </c>
      <c r="D36" s="381" t="s">
        <v>558</v>
      </c>
      <c r="E36" s="382" t="s">
        <v>39</v>
      </c>
      <c r="F36" s="383">
        <v>424.48</v>
      </c>
      <c r="G36" s="274"/>
      <c r="H36" s="277">
        <f t="shared" si="4"/>
        <v>0</v>
      </c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</row>
    <row r="37" spans="1:22" s="268" customFormat="1" ht="12.75">
      <c r="A37" s="438"/>
      <c r="B37" s="393">
        <v>24</v>
      </c>
      <c r="C37" s="380" t="s">
        <v>559</v>
      </c>
      <c r="D37" s="381" t="s">
        <v>560</v>
      </c>
      <c r="E37" s="382" t="s">
        <v>209</v>
      </c>
      <c r="F37" s="383">
        <v>57.23</v>
      </c>
      <c r="G37" s="274"/>
      <c r="H37" s="277">
        <f t="shared" si="4"/>
        <v>0</v>
      </c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</row>
    <row r="38" spans="1:49" ht="12.75">
      <c r="A38" s="438"/>
      <c r="B38" s="393">
        <v>25</v>
      </c>
      <c r="C38" s="380" t="s">
        <v>250</v>
      </c>
      <c r="D38" s="381" t="s">
        <v>249</v>
      </c>
      <c r="E38" s="270" t="s">
        <v>25</v>
      </c>
      <c r="F38" s="271">
        <v>1.5</v>
      </c>
      <c r="G38" s="208"/>
      <c r="H38" s="142">
        <f>F38*G38</f>
        <v>0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</row>
    <row r="39" spans="1:8" s="175" customFormat="1" ht="12.75">
      <c r="A39" s="438"/>
      <c r="B39" s="365"/>
      <c r="C39" s="366" t="s">
        <v>40</v>
      </c>
      <c r="D39" s="367" t="str">
        <f>CONCATENATE(C25," ",D25)</f>
        <v>766 Konstrukce truhlářské</v>
      </c>
      <c r="E39" s="365"/>
      <c r="F39" s="368"/>
      <c r="G39" s="209"/>
      <c r="H39" s="147">
        <f>SUM(H25:H38)</f>
        <v>0</v>
      </c>
    </row>
    <row r="40" ht="12.75">
      <c r="A40" s="244"/>
    </row>
    <row r="41" spans="1:10" s="175" customFormat="1" ht="12.75">
      <c r="A41" s="244"/>
      <c r="B41" s="111"/>
      <c r="C41" s="111"/>
      <c r="D41" s="111"/>
      <c r="E41" s="111"/>
      <c r="F41" s="150"/>
      <c r="G41" s="111"/>
      <c r="H41" s="164"/>
      <c r="I41" s="164"/>
      <c r="J41" s="164"/>
    </row>
    <row r="42" spans="1:8" s="175" customFormat="1" ht="12.75">
      <c r="A42" s="244"/>
      <c r="B42" s="111"/>
      <c r="C42" s="111"/>
      <c r="D42" s="111"/>
      <c r="E42" s="111"/>
      <c r="F42" s="150"/>
      <c r="G42" s="111"/>
      <c r="H42" s="111"/>
    </row>
    <row r="43" spans="1:8" s="175" customFormat="1" ht="12.75">
      <c r="A43" s="244"/>
      <c r="B43" s="111"/>
      <c r="C43" s="111"/>
      <c r="D43" s="111"/>
      <c r="E43" s="111"/>
      <c r="F43" s="150"/>
      <c r="G43" s="111"/>
      <c r="H43" s="164"/>
    </row>
    <row r="44" spans="1:8" s="175" customFormat="1" ht="12.75">
      <c r="A44" s="244"/>
      <c r="B44" s="111"/>
      <c r="C44" s="111"/>
      <c r="D44" s="111"/>
      <c r="E44" s="111"/>
      <c r="F44" s="150"/>
      <c r="G44" s="111"/>
      <c r="H44" s="111"/>
    </row>
    <row r="45" spans="1:8" s="175" customFormat="1" ht="12.75">
      <c r="A45" s="244"/>
      <c r="B45" s="111"/>
      <c r="C45" s="111"/>
      <c r="D45" s="111"/>
      <c r="E45" s="111"/>
      <c r="F45" s="150"/>
      <c r="G45" s="111"/>
      <c r="H45" s="111"/>
    </row>
    <row r="46" ht="12.75">
      <c r="A46" s="244"/>
    </row>
    <row r="47" ht="12.75">
      <c r="A47" s="244"/>
    </row>
    <row r="48" ht="13.5" customHeight="1">
      <c r="A48" s="244"/>
    </row>
    <row r="49" ht="12.75">
      <c r="A49" s="244"/>
    </row>
    <row r="50" ht="12.75">
      <c r="A50" s="244"/>
    </row>
    <row r="51" ht="12.75">
      <c r="A51" s="244"/>
    </row>
    <row r="52" ht="12.75">
      <c r="A52" s="244"/>
    </row>
    <row r="53" ht="12.75">
      <c r="A53" s="244"/>
    </row>
    <row r="54" ht="12.75">
      <c r="A54" s="244"/>
    </row>
    <row r="55" ht="12.75">
      <c r="A55" s="244"/>
    </row>
    <row r="56" ht="12.75">
      <c r="A56" s="244"/>
    </row>
    <row r="57" ht="12.75">
      <c r="A57" s="244"/>
    </row>
    <row r="58" ht="12.75">
      <c r="A58" s="244"/>
    </row>
    <row r="59" ht="12.75">
      <c r="A59" s="244"/>
    </row>
    <row r="60" ht="12.75">
      <c r="A60" s="244"/>
    </row>
    <row r="61" ht="12.75">
      <c r="A61" s="244"/>
    </row>
    <row r="62" ht="12.75">
      <c r="A62" s="244"/>
    </row>
    <row r="63" ht="12.75">
      <c r="A63" s="244"/>
    </row>
    <row r="64" ht="12.75">
      <c r="A64" s="244"/>
    </row>
    <row r="65" ht="12.75">
      <c r="A65" s="244"/>
    </row>
    <row r="66" ht="12.75">
      <c r="A66" s="244"/>
    </row>
    <row r="67" ht="12.75">
      <c r="A67" s="244"/>
    </row>
    <row r="68" ht="12.75">
      <c r="A68" s="244"/>
    </row>
    <row r="69" ht="12.75">
      <c r="A69" s="244"/>
    </row>
    <row r="70" ht="12.75">
      <c r="A70" s="244"/>
    </row>
    <row r="71" ht="12.75">
      <c r="A71" s="244"/>
    </row>
    <row r="72" ht="12.75">
      <c r="A72" s="244"/>
    </row>
    <row r="73" ht="12.75">
      <c r="A73" s="244"/>
    </row>
    <row r="74" ht="12.75">
      <c r="A74" s="244"/>
    </row>
    <row r="75" ht="12.75">
      <c r="A75" s="244"/>
    </row>
    <row r="76" ht="12.75">
      <c r="A76" s="244"/>
    </row>
    <row r="77" ht="12.75">
      <c r="A77" s="244"/>
    </row>
    <row r="78" ht="12.75">
      <c r="A78" s="244"/>
    </row>
    <row r="79" ht="12.75">
      <c r="A79" s="244"/>
    </row>
    <row r="80" ht="12.75">
      <c r="A80" s="244"/>
    </row>
    <row r="81" ht="12.75">
      <c r="A81" s="244"/>
    </row>
    <row r="82" ht="12.75">
      <c r="A82" s="244"/>
    </row>
    <row r="83" ht="12.75">
      <c r="A83" s="244"/>
    </row>
    <row r="84" ht="12.75">
      <c r="A84" s="244"/>
    </row>
    <row r="85" ht="12.75">
      <c r="A85" s="244"/>
    </row>
    <row r="86" ht="12.75">
      <c r="A86" s="244"/>
    </row>
    <row r="87" ht="12.75">
      <c r="A87" s="244"/>
    </row>
    <row r="88" ht="12.75">
      <c r="A88" s="244"/>
    </row>
    <row r="89" ht="12.75">
      <c r="A89" s="244"/>
    </row>
    <row r="90" ht="12.75">
      <c r="A90" s="244"/>
    </row>
    <row r="91" ht="12.75">
      <c r="A91" s="244"/>
    </row>
    <row r="92" ht="12.75">
      <c r="A92" s="244"/>
    </row>
    <row r="93" ht="12.75">
      <c r="A93" s="244"/>
    </row>
    <row r="94" ht="12.75">
      <c r="A94" s="244"/>
    </row>
    <row r="95" ht="12.75">
      <c r="A95" s="244"/>
    </row>
    <row r="96" ht="12.75">
      <c r="A96" s="244"/>
    </row>
    <row r="97" ht="12.75">
      <c r="A97" s="244"/>
    </row>
    <row r="98" ht="12.75">
      <c r="A98" s="244"/>
    </row>
    <row r="99" ht="12.75">
      <c r="A99" s="244"/>
    </row>
    <row r="100" ht="12.75">
      <c r="A100" s="244"/>
    </row>
    <row r="101" ht="12.75">
      <c r="A101" s="244"/>
    </row>
  </sheetData>
  <sheetProtection password="CC59" sheet="1" objects="1" scenarios="1"/>
  <protectedRanges>
    <protectedRange sqref="G7:G28 G30:G39" name="Oblast1"/>
    <protectedRange sqref="G29" name="Oblast1_1"/>
  </protectedRanges>
  <mergeCells count="4">
    <mergeCell ref="B1:H1"/>
    <mergeCell ref="B3:C3"/>
    <mergeCell ref="B4:C4"/>
    <mergeCell ref="A7:A3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E76"/>
  <sheetViews>
    <sheetView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26" t="s">
        <v>3</v>
      </c>
      <c r="B1" s="427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8" t="s">
        <v>0</v>
      </c>
      <c r="B2" s="429"/>
      <c r="C2" s="61" t="str">
        <f>'Krycí list'!nazevobjektu</f>
        <v>BD Sokolovská 1394-1395, Sokolov</v>
      </c>
      <c r="D2" s="62"/>
      <c r="E2" s="63"/>
      <c r="F2" s="62"/>
      <c r="G2" s="155"/>
      <c r="H2" s="155"/>
      <c r="I2" s="212" t="s">
        <v>433</v>
      </c>
    </row>
    <row r="3" ht="13.5" thickTop="1">
      <c r="F3" s="11"/>
    </row>
    <row r="4" spans="1:9" ht="19.5" customHeight="1">
      <c r="A4" s="64" t="s">
        <v>434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41</v>
      </c>
      <c r="B7" s="73" t="str">
        <f>'SO 03 Položky'!D7</f>
        <v>Trubní ucpávky</v>
      </c>
      <c r="C7" s="74"/>
      <c r="D7" s="75"/>
      <c r="E7" s="76">
        <v>0</v>
      </c>
      <c r="F7" s="77">
        <f>'SO 03 Položky'!H12</f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42</v>
      </c>
      <c r="B8" s="73" t="str">
        <f>'SO 03 Položky'!D13</f>
        <v>Vnitřní kanalizace</v>
      </c>
      <c r="C8" s="74"/>
      <c r="D8" s="75"/>
      <c r="E8" s="76">
        <v>0</v>
      </c>
      <c r="F8" s="77">
        <f>'SO 03 Položky'!H22</f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48</v>
      </c>
      <c r="B9" s="73" t="str">
        <f>'SO 03 Položky'!D23</f>
        <v>Vnitřní vodovod</v>
      </c>
      <c r="C9" s="74"/>
      <c r="D9" s="75"/>
      <c r="E9" s="76">
        <v>0</v>
      </c>
      <c r="F9" s="77">
        <f>'SO 03 Položky'!H74</f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83</v>
      </c>
      <c r="B10" s="73" t="str">
        <f>'SO 03 Položky'!D75</f>
        <v>Vnitřní plynovod</v>
      </c>
      <c r="C10" s="74"/>
      <c r="D10" s="75"/>
      <c r="E10" s="76">
        <v>0</v>
      </c>
      <c r="F10" s="77">
        <f>'SO 03 Položky'!H101</f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92</v>
      </c>
      <c r="B11" s="73" t="str">
        <f>'SO 03 Položky'!D102</f>
        <v>Kotelny</v>
      </c>
      <c r="C11" s="74"/>
      <c r="D11" s="75"/>
      <c r="E11" s="76">
        <v>0</v>
      </c>
      <c r="F11" s="77">
        <f>'SO 03 Položky'!H116</f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95</v>
      </c>
      <c r="B12" s="73" t="str">
        <f>'SO 03 Položky'!D117</f>
        <v>Strojovny</v>
      </c>
      <c r="C12" s="74"/>
      <c r="D12" s="75"/>
      <c r="E12" s="76">
        <v>0</v>
      </c>
      <c r="F12" s="77">
        <f>'SO 03 Položky'!H132</f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61</v>
      </c>
      <c r="B13" s="73" t="str">
        <f>'SO 03 Položky'!D133</f>
        <v>Rozvod potrubí</v>
      </c>
      <c r="C13" s="74"/>
      <c r="D13" s="75"/>
      <c r="E13" s="76">
        <v>0</v>
      </c>
      <c r="F13" s="77">
        <f>'SO 03 Položky'!H154</f>
        <v>0</v>
      </c>
      <c r="G13" s="77">
        <v>0</v>
      </c>
      <c r="H13" s="77">
        <v>0</v>
      </c>
      <c r="I13" s="78">
        <v>0</v>
      </c>
    </row>
    <row r="14" spans="1:9" s="11" customFormat="1" ht="13.5" thickBot="1">
      <c r="A14" s="72" t="s">
        <v>66</v>
      </c>
      <c r="B14" s="73" t="str">
        <f>'SO 03 Položky'!D155</f>
        <v>Armatury</v>
      </c>
      <c r="C14" s="74"/>
      <c r="D14" s="75"/>
      <c r="E14" s="76">
        <v>0</v>
      </c>
      <c r="F14" s="77">
        <f>'SO 03 Položky'!H182</f>
        <v>0</v>
      </c>
      <c r="G14" s="77">
        <v>0</v>
      </c>
      <c r="H14" s="77">
        <v>0</v>
      </c>
      <c r="I14" s="78">
        <v>0</v>
      </c>
    </row>
    <row r="15" spans="1:9" s="84" customFormat="1" ht="13.5" thickBot="1">
      <c r="A15" s="79"/>
      <c r="B15" s="67" t="s">
        <v>22</v>
      </c>
      <c r="C15" s="67"/>
      <c r="D15" s="80"/>
      <c r="E15" s="81">
        <f>SUM(E7:E14)</f>
        <v>0</v>
      </c>
      <c r="F15" s="82">
        <f>SUM(F7:F14)</f>
        <v>0</v>
      </c>
      <c r="G15" s="82">
        <f>SUM(G7:G14)</f>
        <v>0</v>
      </c>
      <c r="H15" s="82">
        <f>SUM(H7:H14)</f>
        <v>0</v>
      </c>
      <c r="I15" s="83">
        <f>SUM(I7:I14)</f>
        <v>0</v>
      </c>
    </row>
    <row r="16" spans="1:9" ht="12.75">
      <c r="A16" s="74"/>
      <c r="B16" s="74"/>
      <c r="C16" s="74"/>
      <c r="D16" s="74"/>
      <c r="E16" s="74"/>
      <c r="F16" s="74"/>
      <c r="G16" s="74"/>
      <c r="H16" s="74"/>
      <c r="I16" s="74"/>
    </row>
    <row r="17" spans="1:57" ht="19.5" customHeight="1">
      <c r="A17" s="85" t="s">
        <v>23</v>
      </c>
      <c r="B17" s="85"/>
      <c r="C17" s="85"/>
      <c r="D17" s="85"/>
      <c r="E17" s="85"/>
      <c r="F17" s="85"/>
      <c r="G17" s="86"/>
      <c r="H17" s="85"/>
      <c r="I17" s="85"/>
      <c r="BA17" s="29"/>
      <c r="BB17" s="29"/>
      <c r="BC17" s="29"/>
      <c r="BD17" s="29"/>
      <c r="BE17" s="29"/>
    </row>
    <row r="18" spans="1:9" ht="13.5" thickBot="1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88" t="s">
        <v>24</v>
      </c>
      <c r="B19" s="89"/>
      <c r="C19" s="89"/>
      <c r="D19" s="90"/>
      <c r="E19" s="91"/>
      <c r="F19" s="92" t="s">
        <v>25</v>
      </c>
      <c r="G19" s="93" t="s">
        <v>26</v>
      </c>
      <c r="H19" s="94"/>
      <c r="I19" s="95" t="s">
        <v>27</v>
      </c>
    </row>
    <row r="20" spans="1:53" ht="12.75">
      <c r="A20" s="96" t="s">
        <v>28</v>
      </c>
      <c r="B20" s="97"/>
      <c r="C20" s="97"/>
      <c r="D20" s="98"/>
      <c r="E20" s="99"/>
      <c r="F20" s="211"/>
      <c r="G20" s="100">
        <f>SUM(E15:I15)</f>
        <v>0</v>
      </c>
      <c r="H20" s="101"/>
      <c r="I20" s="102">
        <f>E20+F20*G20/100</f>
        <v>0</v>
      </c>
      <c r="BA20">
        <v>0</v>
      </c>
    </row>
    <row r="21" spans="1:9" ht="13.5" thickBot="1">
      <c r="A21" s="103"/>
      <c r="B21" s="104" t="s">
        <v>29</v>
      </c>
      <c r="C21" s="105"/>
      <c r="D21" s="106"/>
      <c r="E21" s="107"/>
      <c r="F21" s="108"/>
      <c r="G21" s="108"/>
      <c r="H21" s="430">
        <f>SUM(I20:I20)</f>
        <v>0</v>
      </c>
      <c r="I21" s="431"/>
    </row>
    <row r="22" spans="1:9" ht="12.75">
      <c r="A22" s="74"/>
      <c r="B22" s="157"/>
      <c r="C22" s="74"/>
      <c r="D22" s="158"/>
      <c r="E22" s="158"/>
      <c r="F22" s="158"/>
      <c r="G22" s="158"/>
      <c r="H22" s="159"/>
      <c r="I22" s="159"/>
    </row>
    <row r="23" spans="1:9" ht="12.75">
      <c r="A23" s="74"/>
      <c r="B23" s="157"/>
      <c r="C23" s="74"/>
      <c r="D23" s="158"/>
      <c r="E23" s="158"/>
      <c r="F23" s="158"/>
      <c r="G23" s="158"/>
      <c r="H23" s="159"/>
      <c r="I23" s="159"/>
    </row>
    <row r="24" spans="1:9" ht="15.75">
      <c r="A24" s="74"/>
      <c r="B24" s="157"/>
      <c r="E24" s="160" t="s">
        <v>40</v>
      </c>
      <c r="F24" s="161" t="s">
        <v>435</v>
      </c>
      <c r="G24" s="162"/>
      <c r="H24" s="432">
        <f>(SUM(E15:I15))+I20</f>
        <v>0</v>
      </c>
      <c r="I24" s="432"/>
    </row>
    <row r="25" spans="2:9" ht="12.75">
      <c r="B25" s="84"/>
      <c r="F25" s="109"/>
      <c r="G25" s="110"/>
      <c r="H25" s="110"/>
      <c r="I25" s="87" t="s">
        <v>70</v>
      </c>
    </row>
    <row r="26" spans="1:9" ht="12.75">
      <c r="A26" s="87"/>
      <c r="B26" s="87"/>
      <c r="C26" s="87"/>
      <c r="D26" s="87"/>
      <c r="E26" s="87"/>
      <c r="F26" s="87"/>
      <c r="G26" s="87"/>
      <c r="H26" s="87"/>
      <c r="I26" s="87"/>
    </row>
    <row r="27" spans="2:9" ht="12.75">
      <c r="B27" s="84"/>
      <c r="F27" s="109"/>
      <c r="G27" s="110"/>
      <c r="H27" s="110"/>
      <c r="I27" s="182">
        <f>H24</f>
        <v>0</v>
      </c>
    </row>
    <row r="28" spans="6:9" ht="12.75">
      <c r="F28" s="109"/>
      <c r="G28" s="110"/>
      <c r="H28" s="110"/>
      <c r="I28" s="165"/>
    </row>
    <row r="29" spans="6:9" ht="12.75">
      <c r="F29" s="109"/>
      <c r="G29" s="110"/>
      <c r="H29" s="110"/>
      <c r="I29" s="53"/>
    </row>
    <row r="30" spans="6:9" ht="12.75">
      <c r="F30" s="109"/>
      <c r="G30" s="110"/>
      <c r="H30" s="110"/>
      <c r="I30" s="53"/>
    </row>
    <row r="31" spans="6:9" ht="12.75">
      <c r="F31" s="109"/>
      <c r="G31" s="110"/>
      <c r="H31" s="110"/>
      <c r="I31" s="53"/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</sheetData>
  <sheetProtection algorithmName="SHA-512" hashValue="U84dJGp9lGT9MEMeZb9VaI3/+p1LQib+SWKACYtTXhqn3UbLOdIINFndGb608OloJ59FZiLYPxduQaENj1vK7A==" saltValue="84IGTPkN9l4EU+jHGN0zyQ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CE,Tučné"&amp;8&amp;K00-047RTS Stavitel+&amp;R&amp;"Arial CE,Kurzíva"&amp;8&amp;K00-048Cenová úroveň CÚ2020/I
Cenová soustava RTS DATA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AX277"/>
  <sheetViews>
    <sheetView showGridLines="0" showZeros="0" workbookViewId="0" topLeftCell="A1"/>
  </sheetViews>
  <sheetFormatPr defaultColWidth="9.125" defaultRowHeight="12.75"/>
  <cols>
    <col min="1" max="1" width="6.375" style="245" customWidth="1"/>
    <col min="2" max="2" width="3.875" style="112" customWidth="1"/>
    <col min="3" max="3" width="12.00390625" style="112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16384" width="9.125" style="111" customWidth="1"/>
  </cols>
  <sheetData>
    <row r="1" spans="2:8" ht="15.75">
      <c r="B1" s="433" t="s">
        <v>432</v>
      </c>
      <c r="C1" s="433"/>
      <c r="D1" s="433"/>
      <c r="E1" s="433"/>
      <c r="F1" s="433"/>
      <c r="G1" s="433"/>
      <c r="H1" s="433"/>
    </row>
    <row r="2" spans="3:8" ht="13.5" thickBot="1">
      <c r="C2" s="113"/>
      <c r="D2" s="114"/>
      <c r="E2" s="114"/>
      <c r="F2" s="115"/>
      <c r="G2" s="114"/>
      <c r="H2" s="114"/>
    </row>
    <row r="3" spans="2:8" ht="13.5" thickTop="1">
      <c r="B3" s="434" t="s">
        <v>3</v>
      </c>
      <c r="C3" s="435"/>
      <c r="D3" s="5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6" t="s">
        <v>0</v>
      </c>
      <c r="C4" s="437"/>
      <c r="D4" s="61" t="str">
        <f>'Krycí list'!nazevobjektu</f>
        <v>BD Sokolovská 1394-1395, Sokolov</v>
      </c>
      <c r="E4" s="121"/>
      <c r="F4" s="156"/>
      <c r="G4" s="156"/>
      <c r="H4" s="212" t="str">
        <f>'SO 03 Rekapitulace'!I2</f>
        <v>Výměna zdroje tepla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10" ht="12.75">
      <c r="A7" s="438" t="s">
        <v>526</v>
      </c>
      <c r="B7" s="130" t="s">
        <v>37</v>
      </c>
      <c r="C7" s="131" t="s">
        <v>41</v>
      </c>
      <c r="D7" s="132" t="s">
        <v>198</v>
      </c>
      <c r="E7" s="133"/>
      <c r="F7" s="134"/>
      <c r="G7" s="210"/>
      <c r="H7" s="135"/>
      <c r="I7" s="136"/>
      <c r="J7" s="136"/>
    </row>
    <row r="8" spans="1:8" ht="22.5">
      <c r="A8" s="438"/>
      <c r="B8" s="280">
        <v>1</v>
      </c>
      <c r="C8" s="281" t="s">
        <v>637</v>
      </c>
      <c r="D8" s="282" t="s">
        <v>635</v>
      </c>
      <c r="E8" s="284" t="s">
        <v>56</v>
      </c>
      <c r="F8" s="285">
        <v>5</v>
      </c>
      <c r="G8" s="286"/>
      <c r="H8" s="142">
        <f>F8*G8</f>
        <v>0</v>
      </c>
    </row>
    <row r="9" spans="1:8" s="276" customFormat="1" ht="22.5">
      <c r="A9" s="438"/>
      <c r="B9" s="384">
        <v>2</v>
      </c>
      <c r="C9" s="281" t="s">
        <v>638</v>
      </c>
      <c r="D9" s="282" t="s">
        <v>636</v>
      </c>
      <c r="E9" s="284" t="s">
        <v>56</v>
      </c>
      <c r="F9" s="285">
        <v>1</v>
      </c>
      <c r="G9" s="286"/>
      <c r="H9" s="283">
        <f aca="true" t="shared" si="0" ref="H9:H11">F9*G9</f>
        <v>0</v>
      </c>
    </row>
    <row r="10" spans="1:8" s="276" customFormat="1" ht="22.5">
      <c r="A10" s="438"/>
      <c r="B10" s="384">
        <v>3</v>
      </c>
      <c r="C10" s="281" t="s">
        <v>563</v>
      </c>
      <c r="D10" s="282" t="s">
        <v>640</v>
      </c>
      <c r="E10" s="284" t="s">
        <v>56</v>
      </c>
      <c r="F10" s="285">
        <v>4</v>
      </c>
      <c r="G10" s="286"/>
      <c r="H10" s="283">
        <f t="shared" si="0"/>
        <v>0</v>
      </c>
    </row>
    <row r="11" spans="1:8" s="276" customFormat="1" ht="22.5">
      <c r="A11" s="438"/>
      <c r="B11" s="384">
        <v>4</v>
      </c>
      <c r="C11" s="281" t="s">
        <v>564</v>
      </c>
      <c r="D11" s="282" t="s">
        <v>639</v>
      </c>
      <c r="E11" s="284" t="s">
        <v>56</v>
      </c>
      <c r="F11" s="285">
        <v>8</v>
      </c>
      <c r="G11" s="286"/>
      <c r="H11" s="283">
        <f t="shared" si="0"/>
        <v>0</v>
      </c>
    </row>
    <row r="12" spans="1:50" ht="12.75">
      <c r="A12" s="438"/>
      <c r="B12" s="143"/>
      <c r="C12" s="144" t="s">
        <v>40</v>
      </c>
      <c r="D12" s="145" t="str">
        <f>CONCATENATE(C7," ",D7)</f>
        <v>713 Trubní ucpávky</v>
      </c>
      <c r="E12" s="143"/>
      <c r="F12" s="146"/>
      <c r="G12" s="209"/>
      <c r="H12" s="147">
        <f>SUM(H7:H11)</f>
        <v>0</v>
      </c>
      <c r="AT12" s="148">
        <f>SUM(AT7:AT7)</f>
        <v>0</v>
      </c>
      <c r="AU12" s="148">
        <f>SUM(AU7:AU7)</f>
        <v>0</v>
      </c>
      <c r="AV12" s="148">
        <f>SUM(AV7:AV7)</f>
        <v>0</v>
      </c>
      <c r="AW12" s="148">
        <f>SUM(AW7:AW7)</f>
        <v>0</v>
      </c>
      <c r="AX12" s="148">
        <f>SUM(AX7:AX7)</f>
        <v>0</v>
      </c>
    </row>
    <row r="13" spans="1:9" ht="12.75">
      <c r="A13" s="439" t="s">
        <v>527</v>
      </c>
      <c r="B13" s="130" t="s">
        <v>37</v>
      </c>
      <c r="C13" s="131" t="s">
        <v>42</v>
      </c>
      <c r="D13" s="132" t="s">
        <v>43</v>
      </c>
      <c r="E13" s="133"/>
      <c r="F13" s="134"/>
      <c r="G13" s="210"/>
      <c r="H13" s="135"/>
      <c r="I13" s="136"/>
    </row>
    <row r="14" spans="1:8" ht="12.75">
      <c r="A14" s="439"/>
      <c r="B14" s="137">
        <v>5</v>
      </c>
      <c r="C14" s="138" t="s">
        <v>44</v>
      </c>
      <c r="D14" s="139" t="s">
        <v>111</v>
      </c>
      <c r="E14" s="140" t="s">
        <v>39</v>
      </c>
      <c r="F14" s="141">
        <v>4</v>
      </c>
      <c r="G14" s="208"/>
      <c r="H14" s="142">
        <f aca="true" t="shared" si="1" ref="H14:H21">F14*G14</f>
        <v>0</v>
      </c>
    </row>
    <row r="15" spans="1:8" ht="12.75">
      <c r="A15" s="439"/>
      <c r="B15" s="384">
        <v>6</v>
      </c>
      <c r="C15" s="138" t="s">
        <v>45</v>
      </c>
      <c r="D15" s="139" t="s">
        <v>112</v>
      </c>
      <c r="E15" s="140" t="s">
        <v>39</v>
      </c>
      <c r="F15" s="141">
        <v>1</v>
      </c>
      <c r="G15" s="208"/>
      <c r="H15" s="142">
        <f t="shared" si="1"/>
        <v>0</v>
      </c>
    </row>
    <row r="16" spans="1:8" ht="12.75">
      <c r="A16" s="439"/>
      <c r="B16" s="384">
        <v>7</v>
      </c>
      <c r="C16" s="138" t="s">
        <v>372</v>
      </c>
      <c r="D16" s="139" t="s">
        <v>371</v>
      </c>
      <c r="E16" s="140" t="s">
        <v>38</v>
      </c>
      <c r="F16" s="141">
        <v>1</v>
      </c>
      <c r="G16" s="208"/>
      <c r="H16" s="142">
        <f t="shared" si="1"/>
        <v>0</v>
      </c>
    </row>
    <row r="17" spans="1:8" ht="12.75">
      <c r="A17" s="439"/>
      <c r="B17" s="384">
        <v>8</v>
      </c>
      <c r="C17" s="138" t="s">
        <v>72</v>
      </c>
      <c r="D17" s="139" t="s">
        <v>113</v>
      </c>
      <c r="E17" s="140" t="s">
        <v>38</v>
      </c>
      <c r="F17" s="141">
        <v>3</v>
      </c>
      <c r="G17" s="208"/>
      <c r="H17" s="142">
        <f t="shared" si="1"/>
        <v>0</v>
      </c>
    </row>
    <row r="18" spans="1:8" ht="12.75">
      <c r="A18" s="439"/>
      <c r="B18" s="384">
        <v>9</v>
      </c>
      <c r="C18" s="138" t="s">
        <v>115</v>
      </c>
      <c r="D18" s="139" t="s">
        <v>114</v>
      </c>
      <c r="E18" s="140" t="s">
        <v>38</v>
      </c>
      <c r="F18" s="141">
        <v>3</v>
      </c>
      <c r="G18" s="208"/>
      <c r="H18" s="142">
        <f t="shared" si="1"/>
        <v>0</v>
      </c>
    </row>
    <row r="19" spans="1:8" ht="22.5">
      <c r="A19" s="439"/>
      <c r="B19" s="384">
        <v>10</v>
      </c>
      <c r="C19" s="138" t="s">
        <v>59</v>
      </c>
      <c r="D19" s="139" t="s">
        <v>116</v>
      </c>
      <c r="E19" s="140" t="s">
        <v>38</v>
      </c>
      <c r="F19" s="141">
        <v>3</v>
      </c>
      <c r="G19" s="208"/>
      <c r="H19" s="142">
        <f t="shared" si="1"/>
        <v>0</v>
      </c>
    </row>
    <row r="20" spans="1:8" ht="12.75">
      <c r="A20" s="439"/>
      <c r="B20" s="384">
        <v>11</v>
      </c>
      <c r="C20" s="138" t="s">
        <v>46</v>
      </c>
      <c r="D20" s="139" t="s">
        <v>47</v>
      </c>
      <c r="E20" s="140" t="s">
        <v>39</v>
      </c>
      <c r="F20" s="141">
        <v>5</v>
      </c>
      <c r="G20" s="208"/>
      <c r="H20" s="142">
        <f t="shared" si="1"/>
        <v>0</v>
      </c>
    </row>
    <row r="21" spans="1:8" ht="12.75">
      <c r="A21" s="439"/>
      <c r="B21" s="384">
        <v>12</v>
      </c>
      <c r="C21" s="138" t="s">
        <v>246</v>
      </c>
      <c r="D21" s="139" t="s">
        <v>290</v>
      </c>
      <c r="E21" s="140" t="s">
        <v>25</v>
      </c>
      <c r="F21" s="141">
        <v>1.85</v>
      </c>
      <c r="G21" s="208"/>
      <c r="H21" s="142">
        <f t="shared" si="1"/>
        <v>0</v>
      </c>
    </row>
    <row r="22" spans="1:8" ht="12.75">
      <c r="A22" s="439"/>
      <c r="B22" s="143"/>
      <c r="C22" s="144" t="s">
        <v>40</v>
      </c>
      <c r="D22" s="145" t="str">
        <f>CONCATENATE(C13," ",D13)</f>
        <v>721 Vnitřní kanalizace</v>
      </c>
      <c r="E22" s="143"/>
      <c r="F22" s="146"/>
      <c r="G22" s="209"/>
      <c r="H22" s="147">
        <f>SUM(H13:H21)</f>
        <v>0</v>
      </c>
    </row>
    <row r="23" spans="1:9" ht="12.75">
      <c r="A23" s="438" t="s">
        <v>528</v>
      </c>
      <c r="B23" s="130" t="s">
        <v>37</v>
      </c>
      <c r="C23" s="131" t="s">
        <v>48</v>
      </c>
      <c r="D23" s="132" t="s">
        <v>49</v>
      </c>
      <c r="E23" s="133"/>
      <c r="F23" s="134"/>
      <c r="G23" s="210"/>
      <c r="H23" s="135"/>
      <c r="I23" s="136"/>
    </row>
    <row r="24" spans="1:8" ht="12.75">
      <c r="A24" s="438"/>
      <c r="B24" s="137">
        <v>13</v>
      </c>
      <c r="C24" s="138" t="s">
        <v>298</v>
      </c>
      <c r="D24" s="139" t="s">
        <v>468</v>
      </c>
      <c r="E24" s="170" t="s">
        <v>39</v>
      </c>
      <c r="F24" s="171">
        <v>4</v>
      </c>
      <c r="G24" s="205"/>
      <c r="H24" s="172">
        <f aca="true" t="shared" si="2" ref="H24:H55">F24*G24</f>
        <v>0</v>
      </c>
    </row>
    <row r="25" spans="1:8" ht="12.75">
      <c r="A25" s="438"/>
      <c r="B25" s="384">
        <v>14</v>
      </c>
      <c r="C25" s="138" t="s">
        <v>299</v>
      </c>
      <c r="D25" s="139" t="s">
        <v>469</v>
      </c>
      <c r="E25" s="170" t="s">
        <v>39</v>
      </c>
      <c r="F25" s="171">
        <v>10</v>
      </c>
      <c r="G25" s="205"/>
      <c r="H25" s="172">
        <f t="shared" si="2"/>
        <v>0</v>
      </c>
    </row>
    <row r="26" spans="1:8" ht="12.75">
      <c r="A26" s="438"/>
      <c r="B26" s="384">
        <v>15</v>
      </c>
      <c r="C26" s="138" t="s">
        <v>50</v>
      </c>
      <c r="D26" s="139" t="s">
        <v>470</v>
      </c>
      <c r="E26" s="170" t="s">
        <v>39</v>
      </c>
      <c r="F26" s="171">
        <v>14</v>
      </c>
      <c r="G26" s="205"/>
      <c r="H26" s="172">
        <f t="shared" si="2"/>
        <v>0</v>
      </c>
    </row>
    <row r="27" spans="1:8" ht="12.75">
      <c r="A27" s="438"/>
      <c r="B27" s="384">
        <v>16</v>
      </c>
      <c r="C27" s="138" t="s">
        <v>51</v>
      </c>
      <c r="D27" s="139" t="s">
        <v>471</v>
      </c>
      <c r="E27" s="170" t="s">
        <v>39</v>
      </c>
      <c r="F27" s="171">
        <v>56</v>
      </c>
      <c r="G27" s="205"/>
      <c r="H27" s="172">
        <f t="shared" si="2"/>
        <v>0</v>
      </c>
    </row>
    <row r="28" spans="1:8" ht="12.75">
      <c r="A28" s="438"/>
      <c r="B28" s="384">
        <v>17</v>
      </c>
      <c r="C28" s="138" t="s">
        <v>118</v>
      </c>
      <c r="D28" s="139" t="s">
        <v>472</v>
      </c>
      <c r="E28" s="170" t="s">
        <v>39</v>
      </c>
      <c r="F28" s="171">
        <v>8</v>
      </c>
      <c r="G28" s="205"/>
      <c r="H28" s="172">
        <f t="shared" si="2"/>
        <v>0</v>
      </c>
    </row>
    <row r="29" spans="1:8" ht="12.75">
      <c r="A29" s="438"/>
      <c r="B29" s="384">
        <v>18</v>
      </c>
      <c r="C29" s="138" t="s">
        <v>117</v>
      </c>
      <c r="D29" s="139" t="s">
        <v>473</v>
      </c>
      <c r="E29" s="170" t="s">
        <v>39</v>
      </c>
      <c r="F29" s="171">
        <v>8</v>
      </c>
      <c r="G29" s="205"/>
      <c r="H29" s="172">
        <f t="shared" si="2"/>
        <v>0</v>
      </c>
    </row>
    <row r="30" spans="1:8" ht="12.75">
      <c r="A30" s="438"/>
      <c r="B30" s="384">
        <v>19</v>
      </c>
      <c r="C30" s="138" t="s">
        <v>50</v>
      </c>
      <c r="D30" s="139" t="s">
        <v>470</v>
      </c>
      <c r="E30" s="170" t="s">
        <v>39</v>
      </c>
      <c r="F30" s="171">
        <v>68</v>
      </c>
      <c r="G30" s="205"/>
      <c r="H30" s="172">
        <f t="shared" si="2"/>
        <v>0</v>
      </c>
    </row>
    <row r="31" spans="1:8" ht="12.75">
      <c r="A31" s="438"/>
      <c r="B31" s="384">
        <v>20</v>
      </c>
      <c r="C31" s="138" t="s">
        <v>51</v>
      </c>
      <c r="D31" s="139" t="s">
        <v>471</v>
      </c>
      <c r="E31" s="170" t="s">
        <v>39</v>
      </c>
      <c r="F31" s="171">
        <v>16</v>
      </c>
      <c r="G31" s="205"/>
      <c r="H31" s="172">
        <f t="shared" si="2"/>
        <v>0</v>
      </c>
    </row>
    <row r="32" spans="1:8" ht="12.75">
      <c r="A32" s="438"/>
      <c r="B32" s="384">
        <v>21</v>
      </c>
      <c r="C32" s="138" t="s">
        <v>381</v>
      </c>
      <c r="D32" s="139" t="s">
        <v>380</v>
      </c>
      <c r="E32" s="170" t="s">
        <v>38</v>
      </c>
      <c r="F32" s="171">
        <v>12</v>
      </c>
      <c r="G32" s="205"/>
      <c r="H32" s="172">
        <f t="shared" si="2"/>
        <v>0</v>
      </c>
    </row>
    <row r="33" spans="1:8" ht="12.75">
      <c r="A33" s="438"/>
      <c r="B33" s="384">
        <v>22</v>
      </c>
      <c r="C33" s="138" t="s">
        <v>379</v>
      </c>
      <c r="D33" s="139" t="s">
        <v>378</v>
      </c>
      <c r="E33" s="170" t="s">
        <v>38</v>
      </c>
      <c r="F33" s="171">
        <v>1</v>
      </c>
      <c r="G33" s="205"/>
      <c r="H33" s="172">
        <f t="shared" si="2"/>
        <v>0</v>
      </c>
    </row>
    <row r="34" spans="1:8" ht="22.5">
      <c r="A34" s="438"/>
      <c r="B34" s="384">
        <v>23</v>
      </c>
      <c r="C34" s="138" t="s">
        <v>73</v>
      </c>
      <c r="D34" s="139" t="s">
        <v>74</v>
      </c>
      <c r="E34" s="170" t="s">
        <v>39</v>
      </c>
      <c r="F34" s="171">
        <f>SUM(F35:F36)</f>
        <v>86</v>
      </c>
      <c r="G34" s="205"/>
      <c r="H34" s="172">
        <f t="shared" si="2"/>
        <v>0</v>
      </c>
    </row>
    <row r="35" spans="1:8" ht="12.75">
      <c r="A35" s="438"/>
      <c r="B35" s="384">
        <v>24</v>
      </c>
      <c r="C35" s="138" t="s">
        <v>59</v>
      </c>
      <c r="D35" s="139" t="s">
        <v>373</v>
      </c>
      <c r="E35" s="170" t="s">
        <v>39</v>
      </c>
      <c r="F35" s="171">
        <f>F26+F30</f>
        <v>82</v>
      </c>
      <c r="G35" s="205"/>
      <c r="H35" s="172">
        <f t="shared" si="2"/>
        <v>0</v>
      </c>
    </row>
    <row r="36" spans="1:8" ht="12.75">
      <c r="A36" s="438"/>
      <c r="B36" s="384">
        <v>25</v>
      </c>
      <c r="C36" s="138" t="s">
        <v>59</v>
      </c>
      <c r="D36" s="139" t="s">
        <v>374</v>
      </c>
      <c r="E36" s="170" t="s">
        <v>39</v>
      </c>
      <c r="F36" s="171">
        <f>F24</f>
        <v>4</v>
      </c>
      <c r="G36" s="205"/>
      <c r="H36" s="172">
        <f t="shared" si="2"/>
        <v>0</v>
      </c>
    </row>
    <row r="37" spans="1:8" ht="12.75">
      <c r="A37" s="438"/>
      <c r="B37" s="384">
        <v>26</v>
      </c>
      <c r="C37" s="138" t="s">
        <v>75</v>
      </c>
      <c r="D37" s="139" t="s">
        <v>76</v>
      </c>
      <c r="E37" s="170" t="s">
        <v>39</v>
      </c>
      <c r="F37" s="171">
        <f>SUM(F38:F39)</f>
        <v>80</v>
      </c>
      <c r="G37" s="205"/>
      <c r="H37" s="172">
        <f t="shared" si="2"/>
        <v>0</v>
      </c>
    </row>
    <row r="38" spans="1:8" ht="12.75">
      <c r="A38" s="438"/>
      <c r="B38" s="384">
        <v>27</v>
      </c>
      <c r="C38" s="138" t="s">
        <v>59</v>
      </c>
      <c r="D38" s="139" t="s">
        <v>592</v>
      </c>
      <c r="E38" s="170" t="s">
        <v>39</v>
      </c>
      <c r="F38" s="171">
        <f>F27+F31</f>
        <v>72</v>
      </c>
      <c r="G38" s="205"/>
      <c r="H38" s="172">
        <f t="shared" si="2"/>
        <v>0</v>
      </c>
    </row>
    <row r="39" spans="1:8" ht="12.75">
      <c r="A39" s="438"/>
      <c r="B39" s="384">
        <v>28</v>
      </c>
      <c r="C39" s="138" t="s">
        <v>59</v>
      </c>
      <c r="D39" s="139" t="s">
        <v>375</v>
      </c>
      <c r="E39" s="170" t="s">
        <v>39</v>
      </c>
      <c r="F39" s="171">
        <f>F28</f>
        <v>8</v>
      </c>
      <c r="G39" s="205"/>
      <c r="H39" s="172">
        <f t="shared" si="2"/>
        <v>0</v>
      </c>
    </row>
    <row r="40" spans="1:8" ht="12.75">
      <c r="A40" s="438"/>
      <c r="B40" s="384">
        <v>29</v>
      </c>
      <c r="C40" s="138" t="s">
        <v>77</v>
      </c>
      <c r="D40" s="139" t="s">
        <v>78</v>
      </c>
      <c r="E40" s="170" t="s">
        <v>39</v>
      </c>
      <c r="F40" s="171">
        <f>SUM(F41:F42)</f>
        <v>18</v>
      </c>
      <c r="G40" s="205"/>
      <c r="H40" s="172">
        <f t="shared" si="2"/>
        <v>0</v>
      </c>
    </row>
    <row r="41" spans="1:8" ht="12.75">
      <c r="A41" s="438"/>
      <c r="B41" s="384">
        <v>30</v>
      </c>
      <c r="C41" s="138" t="s">
        <v>59</v>
      </c>
      <c r="D41" s="139" t="s">
        <v>376</v>
      </c>
      <c r="E41" s="170" t="s">
        <v>39</v>
      </c>
      <c r="F41" s="171">
        <f>F29</f>
        <v>8</v>
      </c>
      <c r="G41" s="205"/>
      <c r="H41" s="172">
        <f t="shared" si="2"/>
        <v>0</v>
      </c>
    </row>
    <row r="42" spans="1:8" ht="12.75">
      <c r="A42" s="438"/>
      <c r="B42" s="384">
        <v>31</v>
      </c>
      <c r="C42" s="138" t="s">
        <v>59</v>
      </c>
      <c r="D42" s="139" t="s">
        <v>377</v>
      </c>
      <c r="E42" s="170" t="s">
        <v>39</v>
      </c>
      <c r="F42" s="171">
        <f>F25</f>
        <v>10</v>
      </c>
      <c r="G42" s="205"/>
      <c r="H42" s="172">
        <f t="shared" si="2"/>
        <v>0</v>
      </c>
    </row>
    <row r="43" spans="1:8" ht="12.75">
      <c r="A43" s="438"/>
      <c r="B43" s="384">
        <v>32</v>
      </c>
      <c r="C43" s="138" t="s">
        <v>59</v>
      </c>
      <c r="D43" s="139" t="s">
        <v>120</v>
      </c>
      <c r="E43" s="170" t="s">
        <v>38</v>
      </c>
      <c r="F43" s="171">
        <v>5</v>
      </c>
      <c r="G43" s="205"/>
      <c r="H43" s="172">
        <f t="shared" si="2"/>
        <v>0</v>
      </c>
    </row>
    <row r="44" spans="1:8" ht="12.75">
      <c r="A44" s="438"/>
      <c r="B44" s="384">
        <v>33</v>
      </c>
      <c r="C44" s="138" t="s">
        <v>59</v>
      </c>
      <c r="D44" s="139" t="s">
        <v>119</v>
      </c>
      <c r="E44" s="170" t="s">
        <v>38</v>
      </c>
      <c r="F44" s="171">
        <v>3</v>
      </c>
      <c r="G44" s="205"/>
      <c r="H44" s="172">
        <f t="shared" si="2"/>
        <v>0</v>
      </c>
    </row>
    <row r="45" spans="1:8" ht="12.75">
      <c r="A45" s="438"/>
      <c r="B45" s="384">
        <v>34</v>
      </c>
      <c r="C45" s="138" t="s">
        <v>52</v>
      </c>
      <c r="D45" s="139" t="s">
        <v>53</v>
      </c>
      <c r="E45" s="170" t="s">
        <v>38</v>
      </c>
      <c r="F45" s="171">
        <v>1</v>
      </c>
      <c r="G45" s="205"/>
      <c r="H45" s="172">
        <f t="shared" si="2"/>
        <v>0</v>
      </c>
    </row>
    <row r="46" spans="1:8" ht="12.75">
      <c r="A46" s="438"/>
      <c r="B46" s="384">
        <v>35</v>
      </c>
      <c r="C46" s="138" t="s">
        <v>54</v>
      </c>
      <c r="D46" s="139" t="s">
        <v>55</v>
      </c>
      <c r="E46" s="170" t="s">
        <v>38</v>
      </c>
      <c r="F46" s="171">
        <v>1</v>
      </c>
      <c r="G46" s="205"/>
      <c r="H46" s="172">
        <f t="shared" si="2"/>
        <v>0</v>
      </c>
    </row>
    <row r="47" spans="1:8" ht="12.75">
      <c r="A47" s="438"/>
      <c r="B47" s="384">
        <v>36</v>
      </c>
      <c r="C47" s="138" t="s">
        <v>126</v>
      </c>
      <c r="D47" s="139" t="s">
        <v>125</v>
      </c>
      <c r="E47" s="170" t="s">
        <v>38</v>
      </c>
      <c r="F47" s="171">
        <v>1</v>
      </c>
      <c r="G47" s="205"/>
      <c r="H47" s="172">
        <f t="shared" si="2"/>
        <v>0</v>
      </c>
    </row>
    <row r="48" spans="1:8" ht="12.75">
      <c r="A48" s="438"/>
      <c r="B48" s="384">
        <v>37</v>
      </c>
      <c r="C48" s="138" t="s">
        <v>59</v>
      </c>
      <c r="D48" s="139" t="s">
        <v>497</v>
      </c>
      <c r="E48" s="170" t="s">
        <v>38</v>
      </c>
      <c r="F48" s="171">
        <v>1</v>
      </c>
      <c r="G48" s="205"/>
      <c r="H48" s="172">
        <f t="shared" si="2"/>
        <v>0</v>
      </c>
    </row>
    <row r="49" spans="1:8" ht="12.75">
      <c r="A49" s="438"/>
      <c r="B49" s="384">
        <v>38</v>
      </c>
      <c r="C49" s="138" t="s">
        <v>128</v>
      </c>
      <c r="D49" s="139" t="s">
        <v>127</v>
      </c>
      <c r="E49" s="170" t="s">
        <v>38</v>
      </c>
      <c r="F49" s="171">
        <v>1</v>
      </c>
      <c r="G49" s="205"/>
      <c r="H49" s="172">
        <f t="shared" si="2"/>
        <v>0</v>
      </c>
    </row>
    <row r="50" spans="1:8" ht="12.75">
      <c r="A50" s="438"/>
      <c r="B50" s="384">
        <v>39</v>
      </c>
      <c r="C50" s="138" t="s">
        <v>59</v>
      </c>
      <c r="D50" s="139" t="s">
        <v>129</v>
      </c>
      <c r="E50" s="170" t="s">
        <v>38</v>
      </c>
      <c r="F50" s="171">
        <v>1</v>
      </c>
      <c r="G50" s="205"/>
      <c r="H50" s="172">
        <f t="shared" si="2"/>
        <v>0</v>
      </c>
    </row>
    <row r="51" spans="1:8" ht="12.75">
      <c r="A51" s="438"/>
      <c r="B51" s="384">
        <v>40</v>
      </c>
      <c r="C51" s="138" t="s">
        <v>79</v>
      </c>
      <c r="D51" s="139" t="s">
        <v>80</v>
      </c>
      <c r="E51" s="170" t="s">
        <v>38</v>
      </c>
      <c r="F51" s="171">
        <v>16</v>
      </c>
      <c r="G51" s="205"/>
      <c r="H51" s="172">
        <f t="shared" si="2"/>
        <v>0</v>
      </c>
    </row>
    <row r="52" spans="1:8" ht="12.75">
      <c r="A52" s="438"/>
      <c r="B52" s="384">
        <v>41</v>
      </c>
      <c r="C52" s="138" t="s">
        <v>59</v>
      </c>
      <c r="D52" s="139" t="s">
        <v>498</v>
      </c>
      <c r="E52" s="170" t="s">
        <v>38</v>
      </c>
      <c r="F52" s="171">
        <v>16</v>
      </c>
      <c r="G52" s="205"/>
      <c r="H52" s="172">
        <f t="shared" si="2"/>
        <v>0</v>
      </c>
    </row>
    <row r="53" spans="1:8" ht="12.75">
      <c r="A53" s="438"/>
      <c r="B53" s="384">
        <v>42</v>
      </c>
      <c r="C53" s="138" t="s">
        <v>59</v>
      </c>
      <c r="D53" s="139" t="s">
        <v>130</v>
      </c>
      <c r="E53" s="170" t="s">
        <v>38</v>
      </c>
      <c r="F53" s="171">
        <v>20</v>
      </c>
      <c r="G53" s="205"/>
      <c r="H53" s="172">
        <f t="shared" si="2"/>
        <v>0</v>
      </c>
    </row>
    <row r="54" spans="1:8" ht="22.5">
      <c r="A54" s="438"/>
      <c r="B54" s="384">
        <v>43</v>
      </c>
      <c r="C54" s="138" t="s">
        <v>59</v>
      </c>
      <c r="D54" s="139" t="s">
        <v>133</v>
      </c>
      <c r="E54" s="170" t="s">
        <v>38</v>
      </c>
      <c r="F54" s="171">
        <v>12</v>
      </c>
      <c r="G54" s="205"/>
      <c r="H54" s="172">
        <f t="shared" si="2"/>
        <v>0</v>
      </c>
    </row>
    <row r="55" spans="1:8" ht="12.75">
      <c r="A55" s="438"/>
      <c r="B55" s="384">
        <v>44</v>
      </c>
      <c r="C55" s="138" t="s">
        <v>122</v>
      </c>
      <c r="D55" s="139" t="s">
        <v>121</v>
      </c>
      <c r="E55" s="170" t="s">
        <v>38</v>
      </c>
      <c r="F55" s="171">
        <v>8</v>
      </c>
      <c r="G55" s="205"/>
      <c r="H55" s="172">
        <f t="shared" si="2"/>
        <v>0</v>
      </c>
    </row>
    <row r="56" spans="1:8" ht="12.75">
      <c r="A56" s="438"/>
      <c r="B56" s="384">
        <v>45</v>
      </c>
      <c r="C56" s="138" t="s">
        <v>59</v>
      </c>
      <c r="D56" s="139" t="s">
        <v>394</v>
      </c>
      <c r="E56" s="170" t="s">
        <v>38</v>
      </c>
      <c r="F56" s="171">
        <v>6</v>
      </c>
      <c r="G56" s="205"/>
      <c r="H56" s="172">
        <f aca="true" t="shared" si="3" ref="H56:H73">F56*G56</f>
        <v>0</v>
      </c>
    </row>
    <row r="57" spans="1:8" ht="12.75">
      <c r="A57" s="438"/>
      <c r="B57" s="384">
        <v>46</v>
      </c>
      <c r="C57" s="138" t="s">
        <v>59</v>
      </c>
      <c r="D57" s="139" t="s">
        <v>131</v>
      </c>
      <c r="E57" s="170" t="s">
        <v>38</v>
      </c>
      <c r="F57" s="171">
        <v>9</v>
      </c>
      <c r="G57" s="205"/>
      <c r="H57" s="172">
        <f t="shared" si="3"/>
        <v>0</v>
      </c>
    </row>
    <row r="58" spans="1:8" ht="22.5">
      <c r="A58" s="438" t="s">
        <v>528</v>
      </c>
      <c r="B58" s="384">
        <v>47</v>
      </c>
      <c r="C58" s="138" t="s">
        <v>59</v>
      </c>
      <c r="D58" s="139" t="s">
        <v>383</v>
      </c>
      <c r="E58" s="170" t="s">
        <v>38</v>
      </c>
      <c r="F58" s="171">
        <v>1</v>
      </c>
      <c r="G58" s="205"/>
      <c r="H58" s="172">
        <f t="shared" si="3"/>
        <v>0</v>
      </c>
    </row>
    <row r="59" spans="1:8" ht="12.75">
      <c r="A59" s="438"/>
      <c r="B59" s="384">
        <v>48</v>
      </c>
      <c r="C59" s="138" t="s">
        <v>59</v>
      </c>
      <c r="D59" s="139" t="s">
        <v>382</v>
      </c>
      <c r="E59" s="170" t="s">
        <v>38</v>
      </c>
      <c r="F59" s="171">
        <v>1</v>
      </c>
      <c r="G59" s="205"/>
      <c r="H59" s="172">
        <f t="shared" si="3"/>
        <v>0</v>
      </c>
    </row>
    <row r="60" spans="1:8" ht="12.75">
      <c r="A60" s="438"/>
      <c r="B60" s="384">
        <v>49</v>
      </c>
      <c r="C60" s="138" t="s">
        <v>291</v>
      </c>
      <c r="D60" s="139" t="s">
        <v>292</v>
      </c>
      <c r="E60" s="170" t="s">
        <v>38</v>
      </c>
      <c r="F60" s="171">
        <v>1</v>
      </c>
      <c r="G60" s="205"/>
      <c r="H60" s="172">
        <f t="shared" si="3"/>
        <v>0</v>
      </c>
    </row>
    <row r="61" spans="1:8" ht="12.75">
      <c r="A61" s="438"/>
      <c r="B61" s="384">
        <v>50</v>
      </c>
      <c r="C61" s="138" t="s">
        <v>59</v>
      </c>
      <c r="D61" s="139" t="s">
        <v>396</v>
      </c>
      <c r="E61" s="170" t="s">
        <v>38</v>
      </c>
      <c r="F61" s="171">
        <v>1</v>
      </c>
      <c r="G61" s="205"/>
      <c r="H61" s="172">
        <f t="shared" si="3"/>
        <v>0</v>
      </c>
    </row>
    <row r="62" spans="1:8" ht="12.75">
      <c r="A62" s="438"/>
      <c r="B62" s="384">
        <v>51</v>
      </c>
      <c r="C62" s="138" t="s">
        <v>124</v>
      </c>
      <c r="D62" s="139" t="s">
        <v>123</v>
      </c>
      <c r="E62" s="170" t="s">
        <v>38</v>
      </c>
      <c r="F62" s="171">
        <v>4</v>
      </c>
      <c r="G62" s="205"/>
      <c r="H62" s="172">
        <f t="shared" si="3"/>
        <v>0</v>
      </c>
    </row>
    <row r="63" spans="1:8" ht="12.75">
      <c r="A63" s="438"/>
      <c r="B63" s="384">
        <v>52</v>
      </c>
      <c r="C63" s="138" t="s">
        <v>59</v>
      </c>
      <c r="D63" s="139" t="s">
        <v>398</v>
      </c>
      <c r="E63" s="170" t="s">
        <v>38</v>
      </c>
      <c r="F63" s="171">
        <v>2</v>
      </c>
      <c r="G63" s="205"/>
      <c r="H63" s="172">
        <f t="shared" si="3"/>
        <v>0</v>
      </c>
    </row>
    <row r="64" spans="1:8" ht="22.5">
      <c r="A64" s="438"/>
      <c r="B64" s="384">
        <v>53</v>
      </c>
      <c r="C64" s="138" t="s">
        <v>59</v>
      </c>
      <c r="D64" s="139" t="s">
        <v>399</v>
      </c>
      <c r="E64" s="170" t="s">
        <v>38</v>
      </c>
      <c r="F64" s="171">
        <v>1</v>
      </c>
      <c r="G64" s="205"/>
      <c r="H64" s="172">
        <f t="shared" si="3"/>
        <v>0</v>
      </c>
    </row>
    <row r="65" spans="1:8" ht="12.75">
      <c r="A65" s="438"/>
      <c r="B65" s="384">
        <v>54</v>
      </c>
      <c r="C65" s="138" t="s">
        <v>59</v>
      </c>
      <c r="D65" s="139" t="s">
        <v>400</v>
      </c>
      <c r="E65" s="170" t="s">
        <v>38</v>
      </c>
      <c r="F65" s="171">
        <v>1</v>
      </c>
      <c r="G65" s="205"/>
      <c r="H65" s="172">
        <f t="shared" si="3"/>
        <v>0</v>
      </c>
    </row>
    <row r="66" spans="1:8" ht="12.75">
      <c r="A66" s="438"/>
      <c r="B66" s="384">
        <v>55</v>
      </c>
      <c r="C66" s="138" t="s">
        <v>59</v>
      </c>
      <c r="D66" s="139" t="s">
        <v>132</v>
      </c>
      <c r="E66" s="170" t="s">
        <v>38</v>
      </c>
      <c r="F66" s="171">
        <v>2</v>
      </c>
      <c r="G66" s="205"/>
      <c r="H66" s="172">
        <f t="shared" si="3"/>
        <v>0</v>
      </c>
    </row>
    <row r="67" spans="1:8" ht="12.75">
      <c r="A67" s="438"/>
      <c r="B67" s="384">
        <v>56</v>
      </c>
      <c r="C67" s="138" t="s">
        <v>136</v>
      </c>
      <c r="D67" s="139" t="s">
        <v>499</v>
      </c>
      <c r="E67" s="170" t="s">
        <v>38</v>
      </c>
      <c r="F67" s="171">
        <v>12</v>
      </c>
      <c r="G67" s="205"/>
      <c r="H67" s="172">
        <f t="shared" si="3"/>
        <v>0</v>
      </c>
    </row>
    <row r="68" spans="1:8" ht="12.75">
      <c r="A68" s="438"/>
      <c r="B68" s="384">
        <v>57</v>
      </c>
      <c r="C68" s="138" t="s">
        <v>59</v>
      </c>
      <c r="D68" s="139" t="s">
        <v>134</v>
      </c>
      <c r="E68" s="170" t="s">
        <v>56</v>
      </c>
      <c r="F68" s="171">
        <v>4</v>
      </c>
      <c r="G68" s="205"/>
      <c r="H68" s="172">
        <f t="shared" si="3"/>
        <v>0</v>
      </c>
    </row>
    <row r="69" spans="1:8" ht="12.75">
      <c r="A69" s="438"/>
      <c r="B69" s="384">
        <v>58</v>
      </c>
      <c r="C69" s="138" t="s">
        <v>59</v>
      </c>
      <c r="D69" s="139" t="s">
        <v>135</v>
      </c>
      <c r="E69" s="170" t="s">
        <v>60</v>
      </c>
      <c r="F69" s="171">
        <f>(SUM(F26:F29))/2</f>
        <v>43</v>
      </c>
      <c r="G69" s="205"/>
      <c r="H69" s="172">
        <f t="shared" si="3"/>
        <v>0</v>
      </c>
    </row>
    <row r="70" spans="1:8" ht="12.75">
      <c r="A70" s="438"/>
      <c r="B70" s="384">
        <v>59</v>
      </c>
      <c r="C70" s="138" t="s">
        <v>81</v>
      </c>
      <c r="D70" s="139" t="s">
        <v>82</v>
      </c>
      <c r="E70" s="170" t="s">
        <v>39</v>
      </c>
      <c r="F70" s="171">
        <f>SUM(F24:F31)</f>
        <v>184</v>
      </c>
      <c r="G70" s="205"/>
      <c r="H70" s="172">
        <f t="shared" si="3"/>
        <v>0</v>
      </c>
    </row>
    <row r="71" spans="1:8" ht="12.75">
      <c r="A71" s="438"/>
      <c r="B71" s="384">
        <v>60</v>
      </c>
      <c r="C71" s="138" t="s">
        <v>57</v>
      </c>
      <c r="D71" s="139" t="s">
        <v>58</v>
      </c>
      <c r="E71" s="170" t="s">
        <v>39</v>
      </c>
      <c r="F71" s="171">
        <f>F70</f>
        <v>184</v>
      </c>
      <c r="G71" s="205"/>
      <c r="H71" s="172">
        <f t="shared" si="3"/>
        <v>0</v>
      </c>
    </row>
    <row r="72" spans="1:8" s="279" customFormat="1" ht="12.75">
      <c r="A72" s="438"/>
      <c r="B72" s="384">
        <v>61</v>
      </c>
      <c r="C72" s="288" t="s">
        <v>565</v>
      </c>
      <c r="D72" s="289" t="s">
        <v>566</v>
      </c>
      <c r="E72" s="290" t="s">
        <v>56</v>
      </c>
      <c r="F72" s="291">
        <v>1</v>
      </c>
      <c r="G72" s="293"/>
      <c r="H72" s="292">
        <f t="shared" si="3"/>
        <v>0</v>
      </c>
    </row>
    <row r="73" spans="1:8" ht="12.75">
      <c r="A73" s="438"/>
      <c r="B73" s="384">
        <v>62</v>
      </c>
      <c r="C73" s="138" t="s">
        <v>138</v>
      </c>
      <c r="D73" s="139" t="s">
        <v>137</v>
      </c>
      <c r="E73" s="170" t="s">
        <v>25</v>
      </c>
      <c r="F73" s="171">
        <v>1.25</v>
      </c>
      <c r="G73" s="205"/>
      <c r="H73" s="172">
        <f t="shared" si="3"/>
        <v>0</v>
      </c>
    </row>
    <row r="74" spans="1:8" ht="12.75">
      <c r="A74" s="438"/>
      <c r="B74" s="173"/>
      <c r="C74" s="144" t="s">
        <v>40</v>
      </c>
      <c r="D74" s="145" t="str">
        <f>CONCATENATE(C23," ",D23)</f>
        <v>722 Vnitřní vodovod</v>
      </c>
      <c r="E74" s="173"/>
      <c r="F74" s="174"/>
      <c r="G74" s="206"/>
      <c r="H74" s="147">
        <f>SUM(H23:H73)</f>
        <v>0</v>
      </c>
    </row>
    <row r="75" spans="1:9" ht="12.75">
      <c r="A75" s="438"/>
      <c r="B75" s="130" t="s">
        <v>37</v>
      </c>
      <c r="C75" s="131" t="s">
        <v>83</v>
      </c>
      <c r="D75" s="132" t="s">
        <v>84</v>
      </c>
      <c r="E75" s="137"/>
      <c r="F75" s="168"/>
      <c r="G75" s="204"/>
      <c r="H75" s="169"/>
      <c r="I75" s="136"/>
    </row>
    <row r="76" spans="1:9" ht="22.5">
      <c r="A76" s="438"/>
      <c r="B76" s="137">
        <v>63</v>
      </c>
      <c r="C76" s="138" t="s">
        <v>200</v>
      </c>
      <c r="D76" s="139" t="s">
        <v>199</v>
      </c>
      <c r="E76" s="170" t="s">
        <v>39</v>
      </c>
      <c r="F76" s="171">
        <v>1</v>
      </c>
      <c r="G76" s="205"/>
      <c r="H76" s="172">
        <f>F76*G76</f>
        <v>0</v>
      </c>
      <c r="I76" s="136"/>
    </row>
    <row r="77" spans="1:9" ht="12.75">
      <c r="A77" s="438"/>
      <c r="B77" s="384">
        <v>64</v>
      </c>
      <c r="C77" s="138" t="s">
        <v>59</v>
      </c>
      <c r="D77" s="139" t="s">
        <v>385</v>
      </c>
      <c r="E77" s="170" t="s">
        <v>39</v>
      </c>
      <c r="F77" s="171">
        <v>1</v>
      </c>
      <c r="G77" s="205"/>
      <c r="H77" s="172">
        <f aca="true" t="shared" si="4" ref="H77:H95">F77*G77</f>
        <v>0</v>
      </c>
      <c r="I77" s="136"/>
    </row>
    <row r="78" spans="1:9" ht="12.75">
      <c r="A78" s="438"/>
      <c r="B78" s="384">
        <v>65</v>
      </c>
      <c r="C78" s="138" t="s">
        <v>59</v>
      </c>
      <c r="D78" s="139" t="s">
        <v>202</v>
      </c>
      <c r="E78" s="170" t="s">
        <v>38</v>
      </c>
      <c r="F78" s="171">
        <v>1</v>
      </c>
      <c r="G78" s="205"/>
      <c r="H78" s="172">
        <f t="shared" si="4"/>
        <v>0</v>
      </c>
      <c r="I78" s="136"/>
    </row>
    <row r="79" spans="1:9" ht="22.5">
      <c r="A79" s="438"/>
      <c r="B79" s="384">
        <v>66</v>
      </c>
      <c r="C79" s="138" t="s">
        <v>59</v>
      </c>
      <c r="D79" s="139" t="s">
        <v>201</v>
      </c>
      <c r="E79" s="170" t="s">
        <v>38</v>
      </c>
      <c r="F79" s="171">
        <v>2</v>
      </c>
      <c r="G79" s="205"/>
      <c r="H79" s="172">
        <f t="shared" si="4"/>
        <v>0</v>
      </c>
      <c r="I79" s="136"/>
    </row>
    <row r="80" spans="1:8" ht="22.5">
      <c r="A80" s="438"/>
      <c r="B80" s="384">
        <v>67</v>
      </c>
      <c r="C80" s="138" t="s">
        <v>140</v>
      </c>
      <c r="D80" s="139" t="s">
        <v>139</v>
      </c>
      <c r="E80" s="170" t="s">
        <v>39</v>
      </c>
      <c r="F80" s="171">
        <v>8</v>
      </c>
      <c r="G80" s="205"/>
      <c r="H80" s="172">
        <f t="shared" si="4"/>
        <v>0</v>
      </c>
    </row>
    <row r="81" spans="1:8" ht="12.75">
      <c r="A81" s="438"/>
      <c r="B81" s="384">
        <v>68</v>
      </c>
      <c r="C81" s="138" t="s">
        <v>59</v>
      </c>
      <c r="D81" s="139" t="s">
        <v>384</v>
      </c>
      <c r="E81" s="170" t="s">
        <v>39</v>
      </c>
      <c r="F81" s="171">
        <v>8</v>
      </c>
      <c r="G81" s="205"/>
      <c r="H81" s="172">
        <f t="shared" si="4"/>
        <v>0</v>
      </c>
    </row>
    <row r="82" spans="1:8" ht="12.75">
      <c r="A82" s="438"/>
      <c r="B82" s="384">
        <v>69</v>
      </c>
      <c r="C82" s="138" t="s">
        <v>59</v>
      </c>
      <c r="D82" s="139" t="s">
        <v>141</v>
      </c>
      <c r="E82" s="170" t="s">
        <v>38</v>
      </c>
      <c r="F82" s="171">
        <v>5</v>
      </c>
      <c r="G82" s="205"/>
      <c r="H82" s="172">
        <f t="shared" si="4"/>
        <v>0</v>
      </c>
    </row>
    <row r="83" spans="1:8" ht="12.75">
      <c r="A83" s="438"/>
      <c r="B83" s="384">
        <v>70</v>
      </c>
      <c r="C83" s="138"/>
      <c r="D83" s="139" t="s">
        <v>203</v>
      </c>
      <c r="E83" s="170" t="s">
        <v>38</v>
      </c>
      <c r="F83" s="171">
        <v>1</v>
      </c>
      <c r="G83" s="205"/>
      <c r="H83" s="172">
        <f t="shared" si="4"/>
        <v>0</v>
      </c>
    </row>
    <row r="84" spans="1:8" ht="12.75">
      <c r="A84" s="438"/>
      <c r="B84" s="384">
        <v>71</v>
      </c>
      <c r="C84" s="138" t="s">
        <v>59</v>
      </c>
      <c r="D84" s="139" t="s">
        <v>204</v>
      </c>
      <c r="E84" s="170" t="s">
        <v>38</v>
      </c>
      <c r="F84" s="171">
        <v>2</v>
      </c>
      <c r="G84" s="205"/>
      <c r="H84" s="172">
        <f t="shared" si="4"/>
        <v>0</v>
      </c>
    </row>
    <row r="85" spans="1:8" ht="22.5">
      <c r="A85" s="438"/>
      <c r="B85" s="384">
        <v>72</v>
      </c>
      <c r="C85" s="138" t="s">
        <v>59</v>
      </c>
      <c r="D85" s="139" t="s">
        <v>142</v>
      </c>
      <c r="E85" s="170" t="s">
        <v>38</v>
      </c>
      <c r="F85" s="171">
        <v>3</v>
      </c>
      <c r="G85" s="205"/>
      <c r="H85" s="172">
        <f t="shared" si="4"/>
        <v>0</v>
      </c>
    </row>
    <row r="86" spans="1:8" ht="12.75">
      <c r="A86" s="438"/>
      <c r="B86" s="384">
        <v>73</v>
      </c>
      <c r="C86" s="138" t="s">
        <v>145</v>
      </c>
      <c r="D86" s="139" t="s">
        <v>143</v>
      </c>
      <c r="E86" s="170" t="s">
        <v>38</v>
      </c>
      <c r="F86" s="171">
        <v>2</v>
      </c>
      <c r="G86" s="205"/>
      <c r="H86" s="172">
        <f t="shared" si="4"/>
        <v>0</v>
      </c>
    </row>
    <row r="87" spans="1:8" ht="12.75">
      <c r="A87" s="438"/>
      <c r="B87" s="384">
        <v>74</v>
      </c>
      <c r="C87" s="138" t="s">
        <v>85</v>
      </c>
      <c r="D87" s="139" t="s">
        <v>144</v>
      </c>
      <c r="E87" s="170" t="s">
        <v>38</v>
      </c>
      <c r="F87" s="171">
        <v>2</v>
      </c>
      <c r="G87" s="205"/>
      <c r="H87" s="172">
        <f t="shared" si="4"/>
        <v>0</v>
      </c>
    </row>
    <row r="88" spans="1:8" ht="12.75">
      <c r="A88" s="438"/>
      <c r="B88" s="384">
        <v>75</v>
      </c>
      <c r="C88" s="138" t="s">
        <v>481</v>
      </c>
      <c r="D88" s="139" t="s">
        <v>482</v>
      </c>
      <c r="E88" s="170" t="s">
        <v>38</v>
      </c>
      <c r="F88" s="171">
        <v>1</v>
      </c>
      <c r="G88" s="205"/>
      <c r="H88" s="172">
        <f t="shared" si="4"/>
        <v>0</v>
      </c>
    </row>
    <row r="89" spans="1:8" ht="12.75">
      <c r="A89" s="438"/>
      <c r="B89" s="384">
        <v>76</v>
      </c>
      <c r="C89" s="138" t="s">
        <v>148</v>
      </c>
      <c r="D89" s="139" t="s">
        <v>146</v>
      </c>
      <c r="E89" s="170" t="s">
        <v>38</v>
      </c>
      <c r="F89" s="171">
        <v>6</v>
      </c>
      <c r="G89" s="205"/>
      <c r="H89" s="172">
        <f t="shared" si="4"/>
        <v>0</v>
      </c>
    </row>
    <row r="90" spans="1:8" ht="22.5">
      <c r="A90" s="438"/>
      <c r="B90" s="384">
        <v>77</v>
      </c>
      <c r="C90" s="138" t="s">
        <v>59</v>
      </c>
      <c r="D90" s="139" t="s">
        <v>150</v>
      </c>
      <c r="E90" s="170" t="s">
        <v>38</v>
      </c>
      <c r="F90" s="171">
        <v>2</v>
      </c>
      <c r="G90" s="205"/>
      <c r="H90" s="172">
        <f t="shared" si="4"/>
        <v>0</v>
      </c>
    </row>
    <row r="91" spans="1:8" s="287" customFormat="1" ht="12.75">
      <c r="A91" s="438"/>
      <c r="B91" s="384">
        <v>78</v>
      </c>
      <c r="C91" s="295" t="s">
        <v>59</v>
      </c>
      <c r="D91" s="296" t="s">
        <v>567</v>
      </c>
      <c r="E91" s="297" t="s">
        <v>38</v>
      </c>
      <c r="F91" s="298">
        <v>2</v>
      </c>
      <c r="G91" s="300"/>
      <c r="H91" s="299">
        <f t="shared" si="4"/>
        <v>0</v>
      </c>
    </row>
    <row r="92" spans="1:8" ht="22.5">
      <c r="A92" s="438"/>
      <c r="B92" s="384">
        <v>79</v>
      </c>
      <c r="C92" s="138" t="s">
        <v>59</v>
      </c>
      <c r="D92" s="139" t="s">
        <v>153</v>
      </c>
      <c r="E92" s="170" t="s">
        <v>39</v>
      </c>
      <c r="F92" s="171">
        <v>2</v>
      </c>
      <c r="G92" s="205"/>
      <c r="H92" s="172">
        <f>F92*G92</f>
        <v>0</v>
      </c>
    </row>
    <row r="93" spans="1:8" ht="12.75">
      <c r="A93" s="438"/>
      <c r="B93" s="384">
        <v>80</v>
      </c>
      <c r="C93" s="138" t="s">
        <v>59</v>
      </c>
      <c r="D93" s="139" t="s">
        <v>152</v>
      </c>
      <c r="E93" s="170" t="s">
        <v>38</v>
      </c>
      <c r="F93" s="171">
        <v>4</v>
      </c>
      <c r="G93" s="205"/>
      <c r="H93" s="172">
        <f>F93*G93</f>
        <v>0</v>
      </c>
    </row>
    <row r="94" spans="1:8" ht="22.5">
      <c r="A94" s="438"/>
      <c r="B94" s="384">
        <v>81</v>
      </c>
      <c r="C94" s="138" t="s">
        <v>59</v>
      </c>
      <c r="D94" s="139" t="s">
        <v>154</v>
      </c>
      <c r="E94" s="170" t="s">
        <v>38</v>
      </c>
      <c r="F94" s="171">
        <v>2</v>
      </c>
      <c r="G94" s="205"/>
      <c r="H94" s="172">
        <f>F94*G94</f>
        <v>0</v>
      </c>
    </row>
    <row r="95" spans="1:8" ht="12.75">
      <c r="A95" s="438"/>
      <c r="B95" s="384">
        <v>82</v>
      </c>
      <c r="C95" s="138" t="s">
        <v>149</v>
      </c>
      <c r="D95" s="139" t="s">
        <v>147</v>
      </c>
      <c r="E95" s="170" t="s">
        <v>38</v>
      </c>
      <c r="F95" s="171">
        <v>2</v>
      </c>
      <c r="G95" s="205"/>
      <c r="H95" s="172">
        <f t="shared" si="4"/>
        <v>0</v>
      </c>
    </row>
    <row r="96" spans="1:8" ht="22.5">
      <c r="A96" s="438"/>
      <c r="B96" s="384">
        <v>83</v>
      </c>
      <c r="C96" s="138" t="s">
        <v>59</v>
      </c>
      <c r="D96" s="139" t="s">
        <v>151</v>
      </c>
      <c r="E96" s="170" t="s">
        <v>38</v>
      </c>
      <c r="F96" s="171">
        <v>2</v>
      </c>
      <c r="G96" s="205"/>
      <c r="H96" s="172">
        <f>F96*G96</f>
        <v>0</v>
      </c>
    </row>
    <row r="97" spans="1:8" ht="12.75">
      <c r="A97" s="438"/>
      <c r="B97" s="384">
        <v>84</v>
      </c>
      <c r="C97" s="138" t="s">
        <v>86</v>
      </c>
      <c r="D97" s="139" t="s">
        <v>87</v>
      </c>
      <c r="E97" s="170" t="s">
        <v>39</v>
      </c>
      <c r="F97" s="171">
        <v>9</v>
      </c>
      <c r="G97" s="205"/>
      <c r="H97" s="172">
        <f aca="true" t="shared" si="5" ref="H97:H100">F97*G97</f>
        <v>0</v>
      </c>
    </row>
    <row r="98" spans="1:8" ht="12.75">
      <c r="A98" s="438"/>
      <c r="B98" s="384">
        <v>85</v>
      </c>
      <c r="C98" s="138" t="s">
        <v>88</v>
      </c>
      <c r="D98" s="139" t="s">
        <v>89</v>
      </c>
      <c r="E98" s="170" t="s">
        <v>56</v>
      </c>
      <c r="F98" s="171">
        <v>1</v>
      </c>
      <c r="G98" s="205"/>
      <c r="H98" s="172">
        <f t="shared" si="5"/>
        <v>0</v>
      </c>
    </row>
    <row r="99" spans="1:8" s="294" customFormat="1" ht="12.75">
      <c r="A99" s="438"/>
      <c r="B99" s="384">
        <v>86</v>
      </c>
      <c r="C99" s="302" t="s">
        <v>568</v>
      </c>
      <c r="D99" s="303" t="s">
        <v>569</v>
      </c>
      <c r="E99" s="304" t="s">
        <v>56</v>
      </c>
      <c r="F99" s="305">
        <v>1</v>
      </c>
      <c r="G99" s="307"/>
      <c r="H99" s="306">
        <f t="shared" si="5"/>
        <v>0</v>
      </c>
    </row>
    <row r="100" spans="1:8" ht="12.75">
      <c r="A100" s="438"/>
      <c r="B100" s="384">
        <v>87</v>
      </c>
      <c r="C100" s="138" t="s">
        <v>90</v>
      </c>
      <c r="D100" s="139" t="s">
        <v>91</v>
      </c>
      <c r="E100" s="170" t="s">
        <v>25</v>
      </c>
      <c r="F100" s="171">
        <v>1.2</v>
      </c>
      <c r="G100" s="205"/>
      <c r="H100" s="172">
        <f t="shared" si="5"/>
        <v>0</v>
      </c>
    </row>
    <row r="101" spans="1:8" ht="12.75">
      <c r="A101" s="438"/>
      <c r="B101" s="173"/>
      <c r="C101" s="144" t="s">
        <v>40</v>
      </c>
      <c r="D101" s="145" t="str">
        <f>CONCATENATE(C75," ",D75)</f>
        <v>723 Vnitřní plynovod</v>
      </c>
      <c r="E101" s="173"/>
      <c r="F101" s="174"/>
      <c r="G101" s="206"/>
      <c r="H101" s="147">
        <f>SUM(H75:H100)</f>
        <v>0</v>
      </c>
    </row>
    <row r="102" spans="1:9" ht="12.75">
      <c r="A102" s="440" t="s">
        <v>529</v>
      </c>
      <c r="B102" s="130" t="s">
        <v>37</v>
      </c>
      <c r="C102" s="131" t="s">
        <v>92</v>
      </c>
      <c r="D102" s="132" t="s">
        <v>93</v>
      </c>
      <c r="E102" s="137"/>
      <c r="F102" s="168"/>
      <c r="G102" s="204"/>
      <c r="H102" s="169"/>
      <c r="I102" s="136"/>
    </row>
    <row r="103" spans="1:8" ht="12.75">
      <c r="A103" s="440"/>
      <c r="B103" s="137">
        <v>88</v>
      </c>
      <c r="C103" s="138" t="s">
        <v>94</v>
      </c>
      <c r="D103" s="139" t="s">
        <v>155</v>
      </c>
      <c r="E103" s="170" t="s">
        <v>56</v>
      </c>
      <c r="F103" s="171">
        <v>2</v>
      </c>
      <c r="G103" s="205"/>
      <c r="H103" s="172">
        <f aca="true" t="shared" si="6" ref="H103:H115">F103*G103</f>
        <v>0</v>
      </c>
    </row>
    <row r="104" spans="1:8" ht="56.25">
      <c r="A104" s="440"/>
      <c r="B104" s="384">
        <v>89</v>
      </c>
      <c r="C104" s="138" t="s">
        <v>59</v>
      </c>
      <c r="D104" s="139" t="s">
        <v>503</v>
      </c>
      <c r="E104" s="170" t="s">
        <v>38</v>
      </c>
      <c r="F104" s="171">
        <v>2</v>
      </c>
      <c r="G104" s="205"/>
      <c r="H104" s="318">
        <f t="shared" si="6"/>
        <v>0</v>
      </c>
    </row>
    <row r="105" spans="1:8" ht="12.75">
      <c r="A105" s="440"/>
      <c r="B105" s="384">
        <v>90</v>
      </c>
      <c r="C105" s="138" t="s">
        <v>59</v>
      </c>
      <c r="D105" s="139" t="s">
        <v>156</v>
      </c>
      <c r="E105" s="170" t="s">
        <v>38</v>
      </c>
      <c r="F105" s="171">
        <v>2</v>
      </c>
      <c r="G105" s="205"/>
      <c r="H105" s="318">
        <f t="shared" si="6"/>
        <v>0</v>
      </c>
    </row>
    <row r="106" spans="1:8" ht="67.5">
      <c r="A106" s="440"/>
      <c r="B106" s="384">
        <v>91</v>
      </c>
      <c r="C106" s="138" t="s">
        <v>59</v>
      </c>
      <c r="D106" s="139" t="s">
        <v>504</v>
      </c>
      <c r="E106" s="170" t="s">
        <v>38</v>
      </c>
      <c r="F106" s="171">
        <v>1</v>
      </c>
      <c r="G106" s="205"/>
      <c r="H106" s="318">
        <f t="shared" si="6"/>
        <v>0</v>
      </c>
    </row>
    <row r="107" spans="1:8" ht="12.75">
      <c r="A107" s="440"/>
      <c r="B107" s="384">
        <v>92</v>
      </c>
      <c r="C107" s="138" t="s">
        <v>59</v>
      </c>
      <c r="D107" s="139" t="s">
        <v>157</v>
      </c>
      <c r="E107" s="170" t="s">
        <v>38</v>
      </c>
      <c r="F107" s="171">
        <v>1</v>
      </c>
      <c r="G107" s="205"/>
      <c r="H107" s="318">
        <f t="shared" si="6"/>
        <v>0</v>
      </c>
    </row>
    <row r="108" spans="1:8" ht="12.75">
      <c r="A108" s="440"/>
      <c r="B108" s="384">
        <v>93</v>
      </c>
      <c r="C108" s="138" t="s">
        <v>59</v>
      </c>
      <c r="D108" s="139" t="s">
        <v>158</v>
      </c>
      <c r="E108" s="170" t="s">
        <v>38</v>
      </c>
      <c r="F108" s="171">
        <v>2</v>
      </c>
      <c r="G108" s="205"/>
      <c r="H108" s="318">
        <f t="shared" si="6"/>
        <v>0</v>
      </c>
    </row>
    <row r="109" spans="1:8" ht="78.75">
      <c r="A109" s="440"/>
      <c r="B109" s="384">
        <v>94</v>
      </c>
      <c r="C109" s="138" t="s">
        <v>59</v>
      </c>
      <c r="D109" s="139" t="s">
        <v>505</v>
      </c>
      <c r="E109" s="170" t="s">
        <v>38</v>
      </c>
      <c r="F109" s="171">
        <v>1</v>
      </c>
      <c r="G109" s="205"/>
      <c r="H109" s="318">
        <f t="shared" si="6"/>
        <v>0</v>
      </c>
    </row>
    <row r="110" spans="1:8" s="301" customFormat="1" ht="22.5">
      <c r="A110" s="440"/>
      <c r="B110" s="384">
        <v>95</v>
      </c>
      <c r="C110" s="314" t="s">
        <v>59</v>
      </c>
      <c r="D110" s="315" t="s">
        <v>572</v>
      </c>
      <c r="E110" s="316" t="s">
        <v>38</v>
      </c>
      <c r="F110" s="317">
        <v>1</v>
      </c>
      <c r="G110" s="319"/>
      <c r="H110" s="318">
        <f t="shared" si="6"/>
        <v>0</v>
      </c>
    </row>
    <row r="111" spans="1:8" ht="12.75">
      <c r="A111" s="440"/>
      <c r="B111" s="384">
        <v>96</v>
      </c>
      <c r="C111" s="138" t="s">
        <v>159</v>
      </c>
      <c r="D111" s="139" t="s">
        <v>160</v>
      </c>
      <c r="E111" s="170" t="s">
        <v>56</v>
      </c>
      <c r="F111" s="171">
        <v>1</v>
      </c>
      <c r="G111" s="205"/>
      <c r="H111" s="318">
        <f t="shared" si="6"/>
        <v>0</v>
      </c>
    </row>
    <row r="112" spans="1:8" ht="12.75">
      <c r="A112" s="440"/>
      <c r="B112" s="384">
        <v>97</v>
      </c>
      <c r="C112" s="138" t="s">
        <v>294</v>
      </c>
      <c r="D112" s="139" t="s">
        <v>293</v>
      </c>
      <c r="E112" s="170" t="s">
        <v>39</v>
      </c>
      <c r="F112" s="171">
        <v>12</v>
      </c>
      <c r="G112" s="205"/>
      <c r="H112" s="318">
        <f t="shared" si="6"/>
        <v>0</v>
      </c>
    </row>
    <row r="113" spans="1:8" ht="22.5">
      <c r="A113" s="440"/>
      <c r="B113" s="384">
        <v>98</v>
      </c>
      <c r="C113" s="138" t="s">
        <v>161</v>
      </c>
      <c r="D113" s="139" t="s">
        <v>162</v>
      </c>
      <c r="E113" s="170" t="s">
        <v>39</v>
      </c>
      <c r="F113" s="171">
        <v>16</v>
      </c>
      <c r="G113" s="205"/>
      <c r="H113" s="318">
        <f t="shared" si="6"/>
        <v>0</v>
      </c>
    </row>
    <row r="114" spans="1:8" s="301" customFormat="1" ht="12.75">
      <c r="A114" s="440"/>
      <c r="B114" s="384">
        <v>99</v>
      </c>
      <c r="C114" s="308" t="s">
        <v>570</v>
      </c>
      <c r="D114" s="309" t="s">
        <v>571</v>
      </c>
      <c r="E114" s="310" t="s">
        <v>56</v>
      </c>
      <c r="F114" s="311">
        <v>1</v>
      </c>
      <c r="G114" s="312"/>
      <c r="H114" s="318">
        <f t="shared" si="6"/>
        <v>0</v>
      </c>
    </row>
    <row r="115" spans="1:8" ht="12.75">
      <c r="A115" s="440"/>
      <c r="B115" s="384">
        <v>100</v>
      </c>
      <c r="C115" s="138" t="s">
        <v>163</v>
      </c>
      <c r="D115" s="139" t="s">
        <v>164</v>
      </c>
      <c r="E115" s="170" t="s">
        <v>25</v>
      </c>
      <c r="F115" s="171">
        <v>4.25</v>
      </c>
      <c r="G115" s="205"/>
      <c r="H115" s="172">
        <f t="shared" si="6"/>
        <v>0</v>
      </c>
    </row>
    <row r="116" spans="1:8" ht="12.75">
      <c r="A116" s="440"/>
      <c r="B116" s="173"/>
      <c r="C116" s="144" t="s">
        <v>40</v>
      </c>
      <c r="D116" s="145" t="str">
        <f>CONCATENATE(C102," ",D102)</f>
        <v>731 Kotelny</v>
      </c>
      <c r="E116" s="173"/>
      <c r="F116" s="174"/>
      <c r="G116" s="206"/>
      <c r="H116" s="147">
        <f>SUM(H102:H115)</f>
        <v>0</v>
      </c>
    </row>
    <row r="117" spans="1:9" ht="12.75">
      <c r="A117" s="440"/>
      <c r="B117" s="130" t="s">
        <v>37</v>
      </c>
      <c r="C117" s="131" t="s">
        <v>95</v>
      </c>
      <c r="D117" s="132" t="s">
        <v>96</v>
      </c>
      <c r="E117" s="137"/>
      <c r="F117" s="168"/>
      <c r="G117" s="204"/>
      <c r="H117" s="169"/>
      <c r="I117" s="136"/>
    </row>
    <row r="118" spans="1:8" ht="12.75">
      <c r="A118" s="440"/>
      <c r="B118" s="137">
        <v>101</v>
      </c>
      <c r="C118" s="138" t="s">
        <v>166</v>
      </c>
      <c r="D118" s="139" t="s">
        <v>165</v>
      </c>
      <c r="E118" s="170" t="s">
        <v>56</v>
      </c>
      <c r="F118" s="171">
        <v>1</v>
      </c>
      <c r="G118" s="205"/>
      <c r="H118" s="172">
        <f aca="true" t="shared" si="7" ref="H118:H131">F118*G118</f>
        <v>0</v>
      </c>
    </row>
    <row r="119" spans="1:8" ht="67.5">
      <c r="A119" s="440"/>
      <c r="B119" s="384">
        <v>102</v>
      </c>
      <c r="C119" s="138" t="s">
        <v>59</v>
      </c>
      <c r="D119" s="139" t="s">
        <v>506</v>
      </c>
      <c r="E119" s="170" t="s">
        <v>38</v>
      </c>
      <c r="F119" s="171">
        <v>1</v>
      </c>
      <c r="G119" s="205"/>
      <c r="H119" s="172">
        <f t="shared" si="7"/>
        <v>0</v>
      </c>
    </row>
    <row r="120" spans="1:8" ht="12.75">
      <c r="A120" s="440"/>
      <c r="B120" s="384">
        <v>103</v>
      </c>
      <c r="C120" s="138" t="s">
        <v>168</v>
      </c>
      <c r="D120" s="139" t="s">
        <v>167</v>
      </c>
      <c r="E120" s="170" t="s">
        <v>56</v>
      </c>
      <c r="F120" s="171">
        <v>1</v>
      </c>
      <c r="G120" s="205"/>
      <c r="H120" s="172">
        <f t="shared" si="7"/>
        <v>0</v>
      </c>
    </row>
    <row r="121" spans="1:8" ht="12.75">
      <c r="A121" s="440"/>
      <c r="B121" s="384">
        <v>104</v>
      </c>
      <c r="C121" s="138" t="s">
        <v>59</v>
      </c>
      <c r="D121" s="139" t="s">
        <v>386</v>
      </c>
      <c r="E121" s="170" t="s">
        <v>38</v>
      </c>
      <c r="F121" s="171">
        <v>1</v>
      </c>
      <c r="G121" s="205"/>
      <c r="H121" s="172">
        <f t="shared" si="7"/>
        <v>0</v>
      </c>
    </row>
    <row r="122" spans="1:8" ht="12.75">
      <c r="A122" s="440"/>
      <c r="B122" s="384">
        <v>105</v>
      </c>
      <c r="C122" s="138" t="s">
        <v>169</v>
      </c>
      <c r="D122" s="139" t="s">
        <v>170</v>
      </c>
      <c r="E122" s="170" t="s">
        <v>56</v>
      </c>
      <c r="F122" s="171">
        <v>2</v>
      </c>
      <c r="G122" s="205"/>
      <c r="H122" s="172">
        <f t="shared" si="7"/>
        <v>0</v>
      </c>
    </row>
    <row r="123" spans="1:8" ht="12.75">
      <c r="A123" s="440"/>
      <c r="B123" s="384">
        <v>106</v>
      </c>
      <c r="C123" s="138" t="s">
        <v>59</v>
      </c>
      <c r="D123" s="139" t="s">
        <v>387</v>
      </c>
      <c r="E123" s="170" t="s">
        <v>38</v>
      </c>
      <c r="F123" s="171">
        <v>1</v>
      </c>
      <c r="G123" s="205"/>
      <c r="H123" s="172">
        <f t="shared" si="7"/>
        <v>0</v>
      </c>
    </row>
    <row r="124" spans="1:8" ht="12.75">
      <c r="A124" s="440"/>
      <c r="B124" s="384">
        <v>107</v>
      </c>
      <c r="C124" s="138" t="s">
        <v>59</v>
      </c>
      <c r="D124" s="139" t="s">
        <v>388</v>
      </c>
      <c r="E124" s="170" t="s">
        <v>38</v>
      </c>
      <c r="F124" s="171">
        <v>1</v>
      </c>
      <c r="G124" s="205"/>
      <c r="H124" s="172">
        <f t="shared" si="7"/>
        <v>0</v>
      </c>
    </row>
    <row r="125" spans="1:8" ht="12.75">
      <c r="A125" s="440"/>
      <c r="B125" s="384">
        <v>108</v>
      </c>
      <c r="C125" s="138" t="s">
        <v>97</v>
      </c>
      <c r="D125" s="139" t="s">
        <v>171</v>
      </c>
      <c r="E125" s="170" t="s">
        <v>56</v>
      </c>
      <c r="F125" s="171">
        <v>2</v>
      </c>
      <c r="G125" s="205"/>
      <c r="H125" s="172">
        <f t="shared" si="7"/>
        <v>0</v>
      </c>
    </row>
    <row r="126" spans="1:8" ht="22.5">
      <c r="A126" s="440"/>
      <c r="B126" s="384">
        <v>109</v>
      </c>
      <c r="C126" s="138" t="s">
        <v>59</v>
      </c>
      <c r="D126" s="139" t="s">
        <v>507</v>
      </c>
      <c r="E126" s="170" t="s">
        <v>38</v>
      </c>
      <c r="F126" s="171">
        <v>1</v>
      </c>
      <c r="G126" s="205"/>
      <c r="H126" s="172">
        <f t="shared" si="7"/>
        <v>0</v>
      </c>
    </row>
    <row r="127" spans="1:8" ht="22.5">
      <c r="A127" s="440"/>
      <c r="B127" s="384">
        <v>110</v>
      </c>
      <c r="C127" s="138" t="s">
        <v>59</v>
      </c>
      <c r="D127" s="139" t="s">
        <v>508</v>
      </c>
      <c r="E127" s="170" t="s">
        <v>38</v>
      </c>
      <c r="F127" s="171">
        <v>1</v>
      </c>
      <c r="G127" s="205"/>
      <c r="H127" s="172">
        <f t="shared" si="7"/>
        <v>0</v>
      </c>
    </row>
    <row r="128" spans="1:8" ht="12.75">
      <c r="A128" s="440"/>
      <c r="B128" s="384">
        <v>111</v>
      </c>
      <c r="C128" s="138" t="s">
        <v>98</v>
      </c>
      <c r="D128" s="139" t="s">
        <v>99</v>
      </c>
      <c r="E128" s="170" t="s">
        <v>56</v>
      </c>
      <c r="F128" s="171">
        <v>1</v>
      </c>
      <c r="G128" s="205"/>
      <c r="H128" s="172">
        <f t="shared" si="7"/>
        <v>0</v>
      </c>
    </row>
    <row r="129" spans="1:8" ht="45">
      <c r="A129" s="440"/>
      <c r="B129" s="384">
        <v>112</v>
      </c>
      <c r="C129" s="138" t="s">
        <v>59</v>
      </c>
      <c r="D129" s="139" t="s">
        <v>509</v>
      </c>
      <c r="E129" s="170" t="s">
        <v>38</v>
      </c>
      <c r="F129" s="171">
        <v>1</v>
      </c>
      <c r="G129" s="205"/>
      <c r="H129" s="172">
        <f t="shared" si="7"/>
        <v>0</v>
      </c>
    </row>
    <row r="130" spans="1:8" s="313" customFormat="1" ht="12.75">
      <c r="A130" s="440"/>
      <c r="B130" s="384">
        <v>113</v>
      </c>
      <c r="C130" s="321" t="s">
        <v>570</v>
      </c>
      <c r="D130" s="322" t="s">
        <v>573</v>
      </c>
      <c r="E130" s="323" t="s">
        <v>56</v>
      </c>
      <c r="F130" s="324">
        <v>1</v>
      </c>
      <c r="G130" s="326"/>
      <c r="H130" s="325">
        <f t="shared" si="7"/>
        <v>0</v>
      </c>
    </row>
    <row r="131" spans="1:8" ht="12.75">
      <c r="A131" s="440"/>
      <c r="B131" s="384">
        <v>114</v>
      </c>
      <c r="C131" s="138" t="s">
        <v>100</v>
      </c>
      <c r="D131" s="139" t="s">
        <v>101</v>
      </c>
      <c r="E131" s="170" t="s">
        <v>25</v>
      </c>
      <c r="F131" s="171">
        <v>1.85</v>
      </c>
      <c r="G131" s="205"/>
      <c r="H131" s="172">
        <f t="shared" si="7"/>
        <v>0</v>
      </c>
    </row>
    <row r="132" spans="1:8" ht="12.75">
      <c r="A132" s="440"/>
      <c r="B132" s="173"/>
      <c r="C132" s="144" t="s">
        <v>40</v>
      </c>
      <c r="D132" s="145" t="str">
        <f>CONCATENATE(C117," ",D117)</f>
        <v>732 Strojovny</v>
      </c>
      <c r="E132" s="173"/>
      <c r="F132" s="174"/>
      <c r="G132" s="206"/>
      <c r="H132" s="147">
        <f>SUM(H117:H131)</f>
        <v>0</v>
      </c>
    </row>
    <row r="133" spans="1:9" ht="12.75">
      <c r="A133" s="438" t="s">
        <v>530</v>
      </c>
      <c r="B133" s="130" t="s">
        <v>37</v>
      </c>
      <c r="C133" s="131" t="s">
        <v>61</v>
      </c>
      <c r="D133" s="132" t="s">
        <v>62</v>
      </c>
      <c r="E133" s="137"/>
      <c r="F133" s="168"/>
      <c r="G133" s="204"/>
      <c r="H133" s="169"/>
      <c r="I133" s="136"/>
    </row>
    <row r="134" spans="1:8" ht="12.75">
      <c r="A134" s="438"/>
      <c r="B134" s="137">
        <v>115</v>
      </c>
      <c r="C134" s="138" t="s">
        <v>63</v>
      </c>
      <c r="D134" s="139" t="s">
        <v>389</v>
      </c>
      <c r="E134" s="170" t="s">
        <v>39</v>
      </c>
      <c r="F134" s="171">
        <v>51</v>
      </c>
      <c r="G134" s="205"/>
      <c r="H134" s="172">
        <f aca="true" t="shared" si="8" ref="H134:H153">F134*G134</f>
        <v>0</v>
      </c>
    </row>
    <row r="135" spans="1:8" ht="12.75">
      <c r="A135" s="438"/>
      <c r="B135" s="384">
        <v>116</v>
      </c>
      <c r="C135" s="138" t="s">
        <v>64</v>
      </c>
      <c r="D135" s="139" t="s">
        <v>390</v>
      </c>
      <c r="E135" s="170" t="s">
        <v>39</v>
      </c>
      <c r="F135" s="171">
        <v>24</v>
      </c>
      <c r="G135" s="205"/>
      <c r="H135" s="172">
        <f t="shared" si="8"/>
        <v>0</v>
      </c>
    </row>
    <row r="136" spans="1:8" ht="12.75">
      <c r="A136" s="438"/>
      <c r="B136" s="384">
        <v>117</v>
      </c>
      <c r="C136" s="138" t="s">
        <v>172</v>
      </c>
      <c r="D136" s="139" t="s">
        <v>416</v>
      </c>
      <c r="E136" s="170" t="s">
        <v>39</v>
      </c>
      <c r="F136" s="171">
        <v>92</v>
      </c>
      <c r="G136" s="205"/>
      <c r="H136" s="172">
        <f t="shared" si="8"/>
        <v>0</v>
      </c>
    </row>
    <row r="137" spans="1:8" ht="12.75">
      <c r="A137" s="438"/>
      <c r="B137" s="384">
        <v>118</v>
      </c>
      <c r="C137" s="138" t="s">
        <v>173</v>
      </c>
      <c r="D137" s="139" t="s">
        <v>391</v>
      </c>
      <c r="E137" s="170" t="s">
        <v>39</v>
      </c>
      <c r="F137" s="171">
        <v>24</v>
      </c>
      <c r="G137" s="205"/>
      <c r="H137" s="172">
        <f t="shared" si="8"/>
        <v>0</v>
      </c>
    </row>
    <row r="138" spans="1:8" ht="12.75">
      <c r="A138" s="438"/>
      <c r="B138" s="384">
        <v>119</v>
      </c>
      <c r="C138" s="138" t="s">
        <v>174</v>
      </c>
      <c r="D138" s="139" t="s">
        <v>392</v>
      </c>
      <c r="E138" s="170" t="s">
        <v>39</v>
      </c>
      <c r="F138" s="171">
        <v>20</v>
      </c>
      <c r="G138" s="205"/>
      <c r="H138" s="172">
        <f t="shared" si="8"/>
        <v>0</v>
      </c>
    </row>
    <row r="139" spans="1:8" ht="22.5">
      <c r="A139" s="438"/>
      <c r="B139" s="384">
        <v>120</v>
      </c>
      <c r="C139" s="138" t="s">
        <v>179</v>
      </c>
      <c r="D139" s="139" t="s">
        <v>74</v>
      </c>
      <c r="E139" s="170" t="s">
        <v>39</v>
      </c>
      <c r="F139" s="171">
        <f>SUM(F140:F141)</f>
        <v>75</v>
      </c>
      <c r="G139" s="205"/>
      <c r="H139" s="172">
        <f t="shared" si="8"/>
        <v>0</v>
      </c>
    </row>
    <row r="140" spans="1:8" ht="22.5">
      <c r="A140" s="438"/>
      <c r="B140" s="384">
        <v>121</v>
      </c>
      <c r="C140" s="138" t="s">
        <v>59</v>
      </c>
      <c r="D140" s="139" t="s">
        <v>453</v>
      </c>
      <c r="E140" s="170" t="s">
        <v>39</v>
      </c>
      <c r="F140" s="171">
        <v>51</v>
      </c>
      <c r="G140" s="205"/>
      <c r="H140" s="172">
        <f t="shared" si="8"/>
        <v>0</v>
      </c>
    </row>
    <row r="141" spans="1:8" ht="22.5">
      <c r="A141" s="438"/>
      <c r="B141" s="384">
        <v>122</v>
      </c>
      <c r="C141" s="138" t="s">
        <v>59</v>
      </c>
      <c r="D141" s="139" t="s">
        <v>454</v>
      </c>
      <c r="E141" s="170" t="s">
        <v>39</v>
      </c>
      <c r="F141" s="171">
        <v>24</v>
      </c>
      <c r="G141" s="205"/>
      <c r="H141" s="172">
        <f t="shared" si="8"/>
        <v>0</v>
      </c>
    </row>
    <row r="142" spans="1:8" ht="12.75">
      <c r="A142" s="438"/>
      <c r="B142" s="384">
        <v>123</v>
      </c>
      <c r="C142" s="138" t="s">
        <v>180</v>
      </c>
      <c r="D142" s="139" t="s">
        <v>76</v>
      </c>
      <c r="E142" s="170" t="s">
        <v>39</v>
      </c>
      <c r="F142" s="171">
        <f>SUM(F143:F144)</f>
        <v>116</v>
      </c>
      <c r="G142" s="205"/>
      <c r="H142" s="172">
        <f t="shared" si="8"/>
        <v>0</v>
      </c>
    </row>
    <row r="143" spans="1:8" ht="22.5">
      <c r="A143" s="438"/>
      <c r="B143" s="384">
        <v>124</v>
      </c>
      <c r="C143" s="138" t="s">
        <v>59</v>
      </c>
      <c r="D143" s="139" t="s">
        <v>455</v>
      </c>
      <c r="E143" s="170" t="s">
        <v>39</v>
      </c>
      <c r="F143" s="171">
        <v>92</v>
      </c>
      <c r="G143" s="205"/>
      <c r="H143" s="172">
        <f t="shared" si="8"/>
        <v>0</v>
      </c>
    </row>
    <row r="144" spans="1:8" ht="22.5">
      <c r="A144" s="438"/>
      <c r="B144" s="384">
        <v>125</v>
      </c>
      <c r="C144" s="138" t="s">
        <v>59</v>
      </c>
      <c r="D144" s="139" t="s">
        <v>456</v>
      </c>
      <c r="E144" s="170" t="s">
        <v>39</v>
      </c>
      <c r="F144" s="171">
        <v>24</v>
      </c>
      <c r="G144" s="205"/>
      <c r="H144" s="172">
        <f t="shared" si="8"/>
        <v>0</v>
      </c>
    </row>
    <row r="145" spans="1:8" ht="12.75">
      <c r="A145" s="438"/>
      <c r="B145" s="384">
        <v>126</v>
      </c>
      <c r="C145" s="138" t="s">
        <v>181</v>
      </c>
      <c r="D145" s="139" t="s">
        <v>78</v>
      </c>
      <c r="E145" s="170" t="s">
        <v>39</v>
      </c>
      <c r="F145" s="171">
        <f>SUM(F146:F146)</f>
        <v>20</v>
      </c>
      <c r="G145" s="205"/>
      <c r="H145" s="172">
        <f t="shared" si="8"/>
        <v>0</v>
      </c>
    </row>
    <row r="146" spans="1:8" ht="22.5">
      <c r="A146" s="438"/>
      <c r="B146" s="384">
        <v>127</v>
      </c>
      <c r="C146" s="138" t="s">
        <v>59</v>
      </c>
      <c r="D146" s="139" t="s">
        <v>457</v>
      </c>
      <c r="E146" s="170" t="s">
        <v>39</v>
      </c>
      <c r="F146" s="171">
        <v>20</v>
      </c>
      <c r="G146" s="205"/>
      <c r="H146" s="172">
        <f t="shared" si="8"/>
        <v>0</v>
      </c>
    </row>
    <row r="147" spans="1:8" ht="12.75">
      <c r="A147" s="438"/>
      <c r="B147" s="384">
        <v>128</v>
      </c>
      <c r="C147" s="138" t="s">
        <v>59</v>
      </c>
      <c r="D147" s="139" t="s">
        <v>120</v>
      </c>
      <c r="E147" s="170" t="s">
        <v>38</v>
      </c>
      <c r="F147" s="171">
        <v>5</v>
      </c>
      <c r="G147" s="205"/>
      <c r="H147" s="172">
        <f t="shared" si="8"/>
        <v>0</v>
      </c>
    </row>
    <row r="148" spans="1:8" ht="12.75">
      <c r="A148" s="438"/>
      <c r="B148" s="384">
        <v>129</v>
      </c>
      <c r="C148" s="138" t="s">
        <v>59</v>
      </c>
      <c r="D148" s="139" t="s">
        <v>135</v>
      </c>
      <c r="E148" s="170" t="s">
        <v>60</v>
      </c>
      <c r="F148" s="171">
        <f>(SUM(F134:F138))/2</f>
        <v>105.5</v>
      </c>
      <c r="G148" s="205"/>
      <c r="H148" s="172">
        <f t="shared" si="8"/>
        <v>0</v>
      </c>
    </row>
    <row r="149" spans="1:8" ht="12.75">
      <c r="A149" s="438"/>
      <c r="B149" s="384">
        <v>130</v>
      </c>
      <c r="C149" s="138" t="s">
        <v>65</v>
      </c>
      <c r="D149" s="139" t="s">
        <v>175</v>
      </c>
      <c r="E149" s="170" t="s">
        <v>39</v>
      </c>
      <c r="F149" s="171">
        <v>167</v>
      </c>
      <c r="G149" s="205"/>
      <c r="H149" s="172">
        <f t="shared" si="8"/>
        <v>0</v>
      </c>
    </row>
    <row r="150" spans="1:8" ht="12.75">
      <c r="A150" s="438"/>
      <c r="B150" s="384">
        <v>131</v>
      </c>
      <c r="C150" s="138" t="s">
        <v>102</v>
      </c>
      <c r="D150" s="139" t="s">
        <v>176</v>
      </c>
      <c r="E150" s="170" t="s">
        <v>39</v>
      </c>
      <c r="F150" s="171">
        <v>24</v>
      </c>
      <c r="G150" s="205"/>
      <c r="H150" s="172">
        <f t="shared" si="8"/>
        <v>0</v>
      </c>
    </row>
    <row r="151" spans="1:8" ht="12.75">
      <c r="A151" s="438"/>
      <c r="B151" s="384">
        <v>132</v>
      </c>
      <c r="C151" s="138" t="s">
        <v>178</v>
      </c>
      <c r="D151" s="139" t="s">
        <v>177</v>
      </c>
      <c r="E151" s="170" t="s">
        <v>39</v>
      </c>
      <c r="F151" s="171">
        <v>20</v>
      </c>
      <c r="G151" s="205"/>
      <c r="H151" s="172">
        <f t="shared" si="8"/>
        <v>0</v>
      </c>
    </row>
    <row r="152" spans="1:8" s="320" customFormat="1" ht="12.75">
      <c r="A152" s="438"/>
      <c r="B152" s="384">
        <v>133</v>
      </c>
      <c r="C152" s="328" t="s">
        <v>574</v>
      </c>
      <c r="D152" s="329" t="s">
        <v>575</v>
      </c>
      <c r="E152" s="330" t="s">
        <v>56</v>
      </c>
      <c r="F152" s="331">
        <v>1</v>
      </c>
      <c r="G152" s="333"/>
      <c r="H152" s="332">
        <f t="shared" si="8"/>
        <v>0</v>
      </c>
    </row>
    <row r="153" spans="1:8" ht="12.75">
      <c r="A153" s="438"/>
      <c r="B153" s="384">
        <v>134</v>
      </c>
      <c r="C153" s="138" t="s">
        <v>183</v>
      </c>
      <c r="D153" s="139" t="s">
        <v>182</v>
      </c>
      <c r="E153" s="170" t="s">
        <v>25</v>
      </c>
      <c r="F153" s="171">
        <v>3.7</v>
      </c>
      <c r="G153" s="205"/>
      <c r="H153" s="172">
        <f t="shared" si="8"/>
        <v>0</v>
      </c>
    </row>
    <row r="154" spans="1:8" ht="12.75">
      <c r="A154" s="438"/>
      <c r="B154" s="173"/>
      <c r="C154" s="144" t="s">
        <v>40</v>
      </c>
      <c r="D154" s="145" t="str">
        <f>CONCATENATE(C133," ",D133)</f>
        <v>733 Rozvod potrubí</v>
      </c>
      <c r="E154" s="173"/>
      <c r="F154" s="174"/>
      <c r="G154" s="206"/>
      <c r="H154" s="147">
        <f>SUM(H133:H153)</f>
        <v>0</v>
      </c>
    </row>
    <row r="155" spans="1:9" ht="12.75">
      <c r="A155" s="438"/>
      <c r="B155" s="130" t="s">
        <v>37</v>
      </c>
      <c r="C155" s="131" t="s">
        <v>66</v>
      </c>
      <c r="D155" s="132" t="s">
        <v>67</v>
      </c>
      <c r="E155" s="137"/>
      <c r="F155" s="168"/>
      <c r="G155" s="204"/>
      <c r="H155" s="169"/>
      <c r="I155" s="136"/>
    </row>
    <row r="156" spans="1:8" ht="12.75">
      <c r="A156" s="438"/>
      <c r="B156" s="137">
        <v>135</v>
      </c>
      <c r="C156" s="138" t="s">
        <v>103</v>
      </c>
      <c r="D156" s="139" t="s">
        <v>104</v>
      </c>
      <c r="E156" s="170" t="s">
        <v>38</v>
      </c>
      <c r="F156" s="171">
        <v>22</v>
      </c>
      <c r="G156" s="205"/>
      <c r="H156" s="172">
        <f aca="true" t="shared" si="9" ref="H156:H181">F156*G156</f>
        <v>0</v>
      </c>
    </row>
    <row r="157" spans="1:8" ht="22.5">
      <c r="A157" s="438"/>
      <c r="B157" s="384">
        <v>136</v>
      </c>
      <c r="C157" s="138" t="s">
        <v>59</v>
      </c>
      <c r="D157" s="139" t="s">
        <v>184</v>
      </c>
      <c r="E157" s="170" t="s">
        <v>38</v>
      </c>
      <c r="F157" s="171">
        <v>10</v>
      </c>
      <c r="G157" s="205"/>
      <c r="H157" s="172">
        <f t="shared" si="9"/>
        <v>0</v>
      </c>
    </row>
    <row r="158" spans="1:8" ht="12.75">
      <c r="A158" s="438"/>
      <c r="B158" s="384">
        <v>137</v>
      </c>
      <c r="C158" s="138" t="s">
        <v>59</v>
      </c>
      <c r="D158" s="139" t="s">
        <v>185</v>
      </c>
      <c r="E158" s="170" t="s">
        <v>38</v>
      </c>
      <c r="F158" s="171">
        <v>12</v>
      </c>
      <c r="G158" s="205"/>
      <c r="H158" s="172">
        <f t="shared" si="9"/>
        <v>0</v>
      </c>
    </row>
    <row r="159" spans="1:8" ht="12.75">
      <c r="A159" s="438"/>
      <c r="B159" s="384">
        <v>138</v>
      </c>
      <c r="C159" s="138" t="s">
        <v>187</v>
      </c>
      <c r="D159" s="139" t="s">
        <v>186</v>
      </c>
      <c r="E159" s="170" t="s">
        <v>38</v>
      </c>
      <c r="F159" s="171">
        <v>1</v>
      </c>
      <c r="G159" s="205"/>
      <c r="H159" s="172">
        <f t="shared" si="9"/>
        <v>0</v>
      </c>
    </row>
    <row r="160" spans="1:8" ht="12.75">
      <c r="A160" s="438"/>
      <c r="B160" s="384">
        <v>139</v>
      </c>
      <c r="C160" s="138" t="s">
        <v>59</v>
      </c>
      <c r="D160" s="139" t="s">
        <v>393</v>
      </c>
      <c r="E160" s="170" t="s">
        <v>38</v>
      </c>
      <c r="F160" s="171">
        <v>1</v>
      </c>
      <c r="G160" s="205"/>
      <c r="H160" s="172">
        <f t="shared" si="9"/>
        <v>0</v>
      </c>
    </row>
    <row r="161" spans="1:8" ht="12.75">
      <c r="A161" s="438"/>
      <c r="B161" s="384">
        <v>140</v>
      </c>
      <c r="C161" s="138" t="s">
        <v>105</v>
      </c>
      <c r="D161" s="139" t="s">
        <v>106</v>
      </c>
      <c r="E161" s="170" t="s">
        <v>38</v>
      </c>
      <c r="F161" s="171">
        <v>4</v>
      </c>
      <c r="G161" s="205"/>
      <c r="H161" s="172">
        <f t="shared" si="9"/>
        <v>0</v>
      </c>
    </row>
    <row r="162" spans="1:8" ht="12.75">
      <c r="A162" s="438"/>
      <c r="B162" s="384">
        <v>141</v>
      </c>
      <c r="C162" s="138" t="s">
        <v>59</v>
      </c>
      <c r="D162" s="139" t="s">
        <v>394</v>
      </c>
      <c r="E162" s="170" t="s">
        <v>38</v>
      </c>
      <c r="F162" s="171">
        <v>2</v>
      </c>
      <c r="G162" s="205"/>
      <c r="H162" s="172">
        <f t="shared" si="9"/>
        <v>0</v>
      </c>
    </row>
    <row r="163" spans="1:8" ht="22.5">
      <c r="A163" s="438"/>
      <c r="B163" s="384">
        <v>142</v>
      </c>
      <c r="C163" s="138" t="s">
        <v>59</v>
      </c>
      <c r="D163" s="139" t="s">
        <v>395</v>
      </c>
      <c r="E163" s="170" t="s">
        <v>38</v>
      </c>
      <c r="F163" s="171">
        <v>1</v>
      </c>
      <c r="G163" s="205"/>
      <c r="H163" s="172">
        <f t="shared" si="9"/>
        <v>0</v>
      </c>
    </row>
    <row r="164" spans="1:8" ht="12.75">
      <c r="A164" s="438"/>
      <c r="B164" s="384">
        <v>143</v>
      </c>
      <c r="C164" s="138" t="s">
        <v>59</v>
      </c>
      <c r="D164" s="345" t="s">
        <v>580</v>
      </c>
      <c r="E164" s="346" t="s">
        <v>38</v>
      </c>
      <c r="F164" s="347">
        <v>1</v>
      </c>
      <c r="G164" s="348"/>
      <c r="H164" s="172">
        <f t="shared" si="9"/>
        <v>0</v>
      </c>
    </row>
    <row r="165" spans="1:8" ht="12.75">
      <c r="A165" s="438"/>
      <c r="B165" s="384">
        <v>144</v>
      </c>
      <c r="C165" s="138" t="s">
        <v>107</v>
      </c>
      <c r="D165" s="139" t="s">
        <v>108</v>
      </c>
      <c r="E165" s="170" t="s">
        <v>38</v>
      </c>
      <c r="F165" s="171">
        <v>14</v>
      </c>
      <c r="G165" s="205"/>
      <c r="H165" s="172">
        <f t="shared" si="9"/>
        <v>0</v>
      </c>
    </row>
    <row r="166" spans="1:8" ht="12.75">
      <c r="A166" s="438"/>
      <c r="B166" s="384">
        <v>145</v>
      </c>
      <c r="C166" s="138" t="s">
        <v>59</v>
      </c>
      <c r="D166" s="139" t="s">
        <v>396</v>
      </c>
      <c r="E166" s="170" t="s">
        <v>38</v>
      </c>
      <c r="F166" s="171">
        <v>12</v>
      </c>
      <c r="G166" s="205"/>
      <c r="H166" s="172">
        <f t="shared" si="9"/>
        <v>0</v>
      </c>
    </row>
    <row r="167" spans="1:8" ht="12.75">
      <c r="A167" s="438"/>
      <c r="B167" s="384">
        <v>146</v>
      </c>
      <c r="C167" s="138" t="s">
        <v>59</v>
      </c>
      <c r="D167" s="139" t="s">
        <v>397</v>
      </c>
      <c r="E167" s="170" t="s">
        <v>38</v>
      </c>
      <c r="F167" s="171">
        <v>2</v>
      </c>
      <c r="G167" s="205"/>
      <c r="H167" s="172">
        <f t="shared" si="9"/>
        <v>0</v>
      </c>
    </row>
    <row r="168" spans="1:8" ht="12.75">
      <c r="A168" s="438"/>
      <c r="B168" s="384">
        <v>147</v>
      </c>
      <c r="C168" s="138" t="s">
        <v>109</v>
      </c>
      <c r="D168" s="139" t="s">
        <v>110</v>
      </c>
      <c r="E168" s="170" t="s">
        <v>38</v>
      </c>
      <c r="F168" s="171">
        <v>12</v>
      </c>
      <c r="G168" s="205"/>
      <c r="H168" s="172">
        <f t="shared" si="9"/>
        <v>0</v>
      </c>
    </row>
    <row r="169" spans="1:8" ht="12.75">
      <c r="A169" s="438"/>
      <c r="B169" s="384">
        <v>148</v>
      </c>
      <c r="C169" s="138" t="s">
        <v>59</v>
      </c>
      <c r="D169" s="139" t="s">
        <v>398</v>
      </c>
      <c r="E169" s="170" t="s">
        <v>38</v>
      </c>
      <c r="F169" s="171">
        <v>8</v>
      </c>
      <c r="G169" s="205"/>
      <c r="H169" s="172">
        <f t="shared" si="9"/>
        <v>0</v>
      </c>
    </row>
    <row r="170" spans="1:8" ht="22.5">
      <c r="A170" s="438"/>
      <c r="B170" s="384">
        <v>149</v>
      </c>
      <c r="C170" s="138" t="s">
        <v>59</v>
      </c>
      <c r="D170" s="139" t="s">
        <v>399</v>
      </c>
      <c r="E170" s="170" t="s">
        <v>38</v>
      </c>
      <c r="F170" s="171">
        <v>2</v>
      </c>
      <c r="G170" s="205"/>
      <c r="H170" s="343">
        <f t="shared" si="9"/>
        <v>0</v>
      </c>
    </row>
    <row r="171" spans="1:8" ht="12.75">
      <c r="A171" s="438"/>
      <c r="B171" s="384">
        <v>150</v>
      </c>
      <c r="C171" s="138" t="s">
        <v>59</v>
      </c>
      <c r="D171" s="350" t="s">
        <v>581</v>
      </c>
      <c r="E171" s="351" t="s">
        <v>38</v>
      </c>
      <c r="F171" s="352">
        <v>2</v>
      </c>
      <c r="G171" s="353"/>
      <c r="H171" s="343">
        <f t="shared" si="9"/>
        <v>0</v>
      </c>
    </row>
    <row r="172" spans="1:8" ht="12.75">
      <c r="A172" s="438"/>
      <c r="B172" s="384">
        <v>151</v>
      </c>
      <c r="C172" s="138" t="s">
        <v>189</v>
      </c>
      <c r="D172" s="139" t="s">
        <v>188</v>
      </c>
      <c r="E172" s="170" t="s">
        <v>38</v>
      </c>
      <c r="F172" s="171">
        <v>1</v>
      </c>
      <c r="G172" s="205"/>
      <c r="H172" s="343">
        <f t="shared" si="9"/>
        <v>0</v>
      </c>
    </row>
    <row r="173" spans="1:8" s="327" customFormat="1" ht="12.75">
      <c r="A173" s="438"/>
      <c r="B173" s="384">
        <v>152</v>
      </c>
      <c r="C173" s="339" t="s">
        <v>59</v>
      </c>
      <c r="D173" s="340" t="s">
        <v>578</v>
      </c>
      <c r="E173" s="341" t="s">
        <v>38</v>
      </c>
      <c r="F173" s="342">
        <v>1</v>
      </c>
      <c r="G173" s="344"/>
      <c r="H173" s="343">
        <f t="shared" si="9"/>
        <v>0</v>
      </c>
    </row>
    <row r="174" spans="1:8" s="327" customFormat="1" ht="12.75">
      <c r="A174" s="438"/>
      <c r="B174" s="384">
        <v>153</v>
      </c>
      <c r="C174" s="339" t="s">
        <v>59</v>
      </c>
      <c r="D174" s="340" t="s">
        <v>579</v>
      </c>
      <c r="E174" s="341" t="s">
        <v>38</v>
      </c>
      <c r="F174" s="342">
        <v>1</v>
      </c>
      <c r="G174" s="344"/>
      <c r="H174" s="343">
        <f t="shared" si="9"/>
        <v>0</v>
      </c>
    </row>
    <row r="175" spans="1:8" ht="12.75">
      <c r="A175" s="438"/>
      <c r="B175" s="384">
        <v>154</v>
      </c>
      <c r="C175" s="138" t="s">
        <v>190</v>
      </c>
      <c r="D175" s="139" t="s">
        <v>401</v>
      </c>
      <c r="E175" s="170" t="s">
        <v>38</v>
      </c>
      <c r="F175" s="171">
        <v>2</v>
      </c>
      <c r="G175" s="205"/>
      <c r="H175" s="343">
        <f t="shared" si="9"/>
        <v>0</v>
      </c>
    </row>
    <row r="176" spans="1:8" ht="12.75">
      <c r="A176" s="438"/>
      <c r="B176" s="384">
        <v>155</v>
      </c>
      <c r="C176" s="138" t="s">
        <v>192</v>
      </c>
      <c r="D176" s="139" t="s">
        <v>191</v>
      </c>
      <c r="E176" s="170" t="s">
        <v>38</v>
      </c>
      <c r="F176" s="171">
        <v>12</v>
      </c>
      <c r="G176" s="205"/>
      <c r="H176" s="343">
        <f t="shared" si="9"/>
        <v>0</v>
      </c>
    </row>
    <row r="177" spans="1:8" ht="12.75">
      <c r="A177" s="438"/>
      <c r="B177" s="384">
        <v>156</v>
      </c>
      <c r="C177" s="138" t="s">
        <v>59</v>
      </c>
      <c r="D177" s="139" t="s">
        <v>402</v>
      </c>
      <c r="E177" s="170" t="s">
        <v>38</v>
      </c>
      <c r="F177" s="171">
        <v>12</v>
      </c>
      <c r="G177" s="205"/>
      <c r="H177" s="343">
        <f t="shared" si="9"/>
        <v>0</v>
      </c>
    </row>
    <row r="178" spans="1:8" ht="12.75">
      <c r="A178" s="438"/>
      <c r="B178" s="384">
        <v>157</v>
      </c>
      <c r="C178" s="138" t="s">
        <v>194</v>
      </c>
      <c r="D178" s="139" t="s">
        <v>193</v>
      </c>
      <c r="E178" s="170" t="s">
        <v>38</v>
      </c>
      <c r="F178" s="171">
        <v>2</v>
      </c>
      <c r="G178" s="205"/>
      <c r="H178" s="343">
        <f t="shared" si="9"/>
        <v>0</v>
      </c>
    </row>
    <row r="179" spans="1:8" ht="12.75">
      <c r="A179" s="438"/>
      <c r="B179" s="384">
        <v>158</v>
      </c>
      <c r="C179" s="138" t="s">
        <v>59</v>
      </c>
      <c r="D179" s="139" t="s">
        <v>195</v>
      </c>
      <c r="E179" s="170" t="s">
        <v>56</v>
      </c>
      <c r="F179" s="171">
        <v>2</v>
      </c>
      <c r="G179" s="205"/>
      <c r="H179" s="343">
        <f t="shared" si="9"/>
        <v>0</v>
      </c>
    </row>
    <row r="180" spans="1:8" s="327" customFormat="1" ht="12.75">
      <c r="A180" s="438"/>
      <c r="B180" s="384">
        <v>159</v>
      </c>
      <c r="C180" s="334" t="s">
        <v>576</v>
      </c>
      <c r="D180" s="335" t="s">
        <v>577</v>
      </c>
      <c r="E180" s="336" t="s">
        <v>56</v>
      </c>
      <c r="F180" s="337">
        <v>1</v>
      </c>
      <c r="G180" s="338"/>
      <c r="H180" s="343">
        <f t="shared" si="9"/>
        <v>0</v>
      </c>
    </row>
    <row r="181" spans="1:8" ht="12.75">
      <c r="A181" s="438"/>
      <c r="B181" s="384">
        <v>160</v>
      </c>
      <c r="C181" s="138" t="s">
        <v>196</v>
      </c>
      <c r="D181" s="139" t="s">
        <v>197</v>
      </c>
      <c r="E181" s="170" t="s">
        <v>25</v>
      </c>
      <c r="F181" s="171">
        <v>0.41</v>
      </c>
      <c r="G181" s="205"/>
      <c r="H181" s="172">
        <f t="shared" si="9"/>
        <v>0</v>
      </c>
    </row>
    <row r="182" spans="1:8" ht="12.75">
      <c r="A182" s="438"/>
      <c r="B182" s="143"/>
      <c r="C182" s="144" t="s">
        <v>40</v>
      </c>
      <c r="D182" s="145" t="str">
        <f>CONCATENATE(C155," ",D155)</f>
        <v>734 Armatury</v>
      </c>
      <c r="E182" s="143"/>
      <c r="F182" s="146"/>
      <c r="G182" s="209"/>
      <c r="H182" s="147">
        <f>SUM(H155:H181)</f>
        <v>0</v>
      </c>
    </row>
    <row r="184" ht="12.75">
      <c r="H184" s="164"/>
    </row>
    <row r="205" spans="4:8" ht="12.75">
      <c r="D205" s="112"/>
      <c r="E205" s="112"/>
      <c r="F205" s="112"/>
      <c r="G205" s="112"/>
      <c r="H205" s="112"/>
    </row>
    <row r="206" spans="6:10" ht="12.75">
      <c r="F206" s="111"/>
      <c r="H206" s="164"/>
      <c r="I206" s="164"/>
      <c r="J206" s="164"/>
    </row>
    <row r="207" ht="12.75">
      <c r="F207" s="111"/>
    </row>
    <row r="208" ht="12.75">
      <c r="F208" s="111"/>
    </row>
    <row r="209" ht="12.75">
      <c r="F209" s="111"/>
    </row>
    <row r="210" ht="12.75">
      <c r="F210" s="111"/>
    </row>
    <row r="211" ht="12.75">
      <c r="F211" s="111"/>
    </row>
    <row r="212" ht="12.75">
      <c r="F212" s="111"/>
    </row>
    <row r="213" ht="12.75">
      <c r="F213" s="111"/>
    </row>
    <row r="214" ht="12.75">
      <c r="F214" s="111"/>
    </row>
    <row r="215" ht="12.75">
      <c r="F215" s="111"/>
    </row>
    <row r="216" ht="12.75">
      <c r="F216" s="111"/>
    </row>
    <row r="217" ht="12.75">
      <c r="F217" s="111"/>
    </row>
    <row r="218" ht="12.75">
      <c r="F218" s="111"/>
    </row>
    <row r="219" ht="12.75">
      <c r="F219" s="111"/>
    </row>
    <row r="220" ht="12.75">
      <c r="F220" s="111"/>
    </row>
    <row r="221" ht="12.75">
      <c r="F221" s="111"/>
    </row>
    <row r="222" ht="12.75">
      <c r="F222" s="111"/>
    </row>
    <row r="223" ht="12.75">
      <c r="F223" s="111"/>
    </row>
    <row r="224" ht="12.75">
      <c r="F224" s="111"/>
    </row>
    <row r="225" ht="12.75">
      <c r="F225" s="111"/>
    </row>
    <row r="226" ht="12.75">
      <c r="F226" s="111"/>
    </row>
    <row r="227" ht="12.75">
      <c r="F227" s="111"/>
    </row>
    <row r="228" spans="2:8" ht="12.75">
      <c r="B228" s="179"/>
      <c r="C228" s="179"/>
      <c r="D228" s="149"/>
      <c r="E228" s="149"/>
      <c r="F228" s="149"/>
      <c r="G228" s="149"/>
      <c r="H228" s="149"/>
    </row>
    <row r="229" spans="2:8" ht="12.75">
      <c r="B229" s="179"/>
      <c r="C229" s="179"/>
      <c r="D229" s="149"/>
      <c r="E229" s="149"/>
      <c r="F229" s="149"/>
      <c r="G229" s="149"/>
      <c r="H229" s="149"/>
    </row>
    <row r="230" spans="2:8" ht="12.75">
      <c r="B230" s="179"/>
      <c r="C230" s="179"/>
      <c r="D230" s="149"/>
      <c r="E230" s="149"/>
      <c r="F230" s="149"/>
      <c r="G230" s="149"/>
      <c r="H230" s="149"/>
    </row>
    <row r="231" spans="2:8" ht="12.75">
      <c r="B231" s="179"/>
      <c r="C231" s="179"/>
      <c r="D231" s="149"/>
      <c r="E231" s="149"/>
      <c r="F231" s="149"/>
      <c r="G231" s="149"/>
      <c r="H231" s="149"/>
    </row>
    <row r="232" ht="12.75">
      <c r="F232" s="111"/>
    </row>
    <row r="233" ht="12.75">
      <c r="F233" s="111"/>
    </row>
    <row r="234" ht="12.75">
      <c r="F234" s="111"/>
    </row>
    <row r="235" ht="12.75">
      <c r="F235" s="111"/>
    </row>
    <row r="236" ht="12.75">
      <c r="F236" s="111"/>
    </row>
    <row r="237" ht="12.75">
      <c r="F237" s="111"/>
    </row>
    <row r="238" ht="12.75">
      <c r="F238" s="111"/>
    </row>
    <row r="239" ht="12.75">
      <c r="F239" s="111"/>
    </row>
    <row r="240" ht="12.75">
      <c r="F240" s="111"/>
    </row>
    <row r="241" ht="12.75">
      <c r="F241" s="111"/>
    </row>
    <row r="242" ht="12.75">
      <c r="F242" s="111"/>
    </row>
    <row r="243" ht="12.75">
      <c r="F243" s="111"/>
    </row>
    <row r="244" ht="12.75">
      <c r="F244" s="111"/>
    </row>
    <row r="245" ht="12.75">
      <c r="F245" s="111"/>
    </row>
    <row r="246" ht="12.75">
      <c r="F246" s="111"/>
    </row>
    <row r="247" ht="12.75">
      <c r="F247" s="111"/>
    </row>
    <row r="248" ht="12.75">
      <c r="F248" s="111"/>
    </row>
    <row r="249" ht="12.75">
      <c r="F249" s="111"/>
    </row>
    <row r="250" ht="12.75">
      <c r="F250" s="111"/>
    </row>
    <row r="251" ht="12.75">
      <c r="F251" s="111"/>
    </row>
    <row r="252" ht="12.75">
      <c r="F252" s="111"/>
    </row>
    <row r="253" ht="12.75">
      <c r="F253" s="111"/>
    </row>
    <row r="254" ht="12.75">
      <c r="F254" s="111"/>
    </row>
    <row r="255" ht="12.75">
      <c r="F255" s="111"/>
    </row>
    <row r="256" ht="12.75">
      <c r="F256" s="111"/>
    </row>
    <row r="257" ht="12.75">
      <c r="F257" s="111"/>
    </row>
    <row r="258" ht="12.75">
      <c r="F258" s="111"/>
    </row>
    <row r="259" ht="12.75">
      <c r="F259" s="111"/>
    </row>
    <row r="260" ht="12.75">
      <c r="F260" s="111"/>
    </row>
    <row r="261" ht="12.75">
      <c r="F261" s="111"/>
    </row>
    <row r="262" ht="12.75">
      <c r="F262" s="111"/>
    </row>
    <row r="263" spans="2:3" ht="12.75">
      <c r="B263" s="180"/>
      <c r="C263" s="180"/>
    </row>
    <row r="264" spans="2:8" ht="12.75">
      <c r="B264" s="179"/>
      <c r="C264" s="179"/>
      <c r="D264" s="151"/>
      <c r="E264" s="151"/>
      <c r="F264" s="152"/>
      <c r="G264" s="151"/>
      <c r="H264" s="153"/>
    </row>
    <row r="265" spans="2:8" ht="12.75">
      <c r="B265" s="181"/>
      <c r="C265" s="181"/>
      <c r="D265" s="149"/>
      <c r="E265" s="149"/>
      <c r="F265" s="154"/>
      <c r="G265" s="149"/>
      <c r="H265" s="149"/>
    </row>
    <row r="266" spans="2:8" ht="12.75">
      <c r="B266" s="179"/>
      <c r="C266" s="179"/>
      <c r="D266" s="149"/>
      <c r="E266" s="149"/>
      <c r="F266" s="154"/>
      <c r="G266" s="149"/>
      <c r="H266" s="149"/>
    </row>
    <row r="267" spans="2:8" ht="12.75">
      <c r="B267" s="179"/>
      <c r="C267" s="179"/>
      <c r="D267" s="149"/>
      <c r="E267" s="149"/>
      <c r="F267" s="154"/>
      <c r="G267" s="149"/>
      <c r="H267" s="149"/>
    </row>
    <row r="268" spans="2:8" ht="12.75">
      <c r="B268" s="179"/>
      <c r="C268" s="179"/>
      <c r="D268" s="149"/>
      <c r="E268" s="149"/>
      <c r="F268" s="154"/>
      <c r="G268" s="149"/>
      <c r="H268" s="149"/>
    </row>
    <row r="269" spans="2:8" ht="12.75">
      <c r="B269" s="179"/>
      <c r="C269" s="179"/>
      <c r="D269" s="149"/>
      <c r="E269" s="149"/>
      <c r="F269" s="154"/>
      <c r="G269" s="149"/>
      <c r="H269" s="149"/>
    </row>
    <row r="270" spans="2:8" ht="12.75">
      <c r="B270" s="179"/>
      <c r="C270" s="179"/>
      <c r="D270" s="149"/>
      <c r="E270" s="149"/>
      <c r="F270" s="154"/>
      <c r="G270" s="149"/>
      <c r="H270" s="149"/>
    </row>
    <row r="271" spans="2:8" ht="12.75">
      <c r="B271" s="179"/>
      <c r="C271" s="179"/>
      <c r="D271" s="149"/>
      <c r="E271" s="149"/>
      <c r="F271" s="154"/>
      <c r="G271" s="149"/>
      <c r="H271" s="149"/>
    </row>
    <row r="272" spans="2:8" ht="12.75">
      <c r="B272" s="179"/>
      <c r="C272" s="179"/>
      <c r="D272" s="149"/>
      <c r="E272" s="149"/>
      <c r="F272" s="154"/>
      <c r="G272" s="149"/>
      <c r="H272" s="149"/>
    </row>
    <row r="273" spans="2:8" ht="12.75">
      <c r="B273" s="179"/>
      <c r="C273" s="179"/>
      <c r="D273" s="149"/>
      <c r="E273" s="149"/>
      <c r="F273" s="154"/>
      <c r="G273" s="149"/>
      <c r="H273" s="149"/>
    </row>
    <row r="274" spans="2:8" ht="12.75">
      <c r="B274" s="179"/>
      <c r="C274" s="179"/>
      <c r="D274" s="149"/>
      <c r="E274" s="149"/>
      <c r="F274" s="154"/>
      <c r="G274" s="149"/>
      <c r="H274" s="149"/>
    </row>
    <row r="275" spans="2:8" ht="12.75">
      <c r="B275" s="179"/>
      <c r="C275" s="179"/>
      <c r="D275" s="149"/>
      <c r="E275" s="149"/>
      <c r="F275" s="154"/>
      <c r="G275" s="149"/>
      <c r="H275" s="149"/>
    </row>
    <row r="276" spans="2:8" ht="12.75">
      <c r="B276" s="179"/>
      <c r="C276" s="179"/>
      <c r="D276" s="149"/>
      <c r="E276" s="149"/>
      <c r="F276" s="154"/>
      <c r="G276" s="149"/>
      <c r="H276" s="149"/>
    </row>
    <row r="277" spans="2:8" ht="12.75">
      <c r="B277" s="179"/>
      <c r="C277" s="179"/>
      <c r="D277" s="149"/>
      <c r="E277" s="149"/>
      <c r="F277" s="154"/>
      <c r="G277" s="149"/>
      <c r="H277" s="149"/>
    </row>
  </sheetData>
  <sheetProtection algorithmName="SHA-512" hashValue="IH6KRSHNLd1+ba5Knojf/lXx5bPBe4t1zaVAzFsTtHM1j6lwKOVpy0XviHJJ4Sl23FoObml51jU/PSre7Nz9bA==" saltValue="VaCyl0P/gVW4utTBqqVAuA==" spinCount="100000" sheet="1" objects="1" scenarios="1"/>
  <protectedRanges>
    <protectedRange sqref="G7:G182" name="Oblast1"/>
  </protectedRanges>
  <mergeCells count="9">
    <mergeCell ref="A23:A57"/>
    <mergeCell ref="A58:A101"/>
    <mergeCell ref="A102:A132"/>
    <mergeCell ref="A133:A182"/>
    <mergeCell ref="B1:H1"/>
    <mergeCell ref="B3:C3"/>
    <mergeCell ref="B4:C4"/>
    <mergeCell ref="A7:A12"/>
    <mergeCell ref="A13:A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BE80"/>
  <sheetViews>
    <sheetView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426" t="s">
        <v>3</v>
      </c>
      <c r="B1" s="427"/>
      <c r="C1" s="56" t="str">
        <f>'Krycí list'!nazevstavby</f>
        <v>Zateplení bytových domů v ulicích Heyrovského a Sokolovská</v>
      </c>
      <c r="D1" s="57"/>
      <c r="E1" s="58"/>
      <c r="F1" s="57"/>
      <c r="G1" s="59"/>
      <c r="H1" s="60"/>
      <c r="I1" s="166"/>
    </row>
    <row r="2" spans="1:9" ht="13.5" thickBot="1">
      <c r="A2" s="428" t="s">
        <v>0</v>
      </c>
      <c r="B2" s="429"/>
      <c r="C2" s="61" t="str">
        <f>'Krycí list'!nazevobjektu</f>
        <v>BD Sokolovská 1394-1395, Sokolov</v>
      </c>
      <c r="D2" s="62"/>
      <c r="E2" s="63"/>
      <c r="F2" s="62"/>
      <c r="G2" s="155"/>
      <c r="H2" s="155"/>
      <c r="I2" s="212" t="s">
        <v>450</v>
      </c>
    </row>
    <row r="3" ht="13.5" thickTop="1">
      <c r="F3" s="11"/>
    </row>
    <row r="4" spans="1:9" ht="19.5" customHeight="1">
      <c r="A4" s="64" t="s">
        <v>452</v>
      </c>
      <c r="B4" s="1"/>
      <c r="C4" s="1"/>
      <c r="D4" s="1"/>
      <c r="E4" s="65"/>
      <c r="F4" s="1"/>
      <c r="G4" s="1"/>
      <c r="H4" s="1"/>
      <c r="I4" s="1"/>
    </row>
    <row r="5" ht="13.5" thickBot="1"/>
    <row r="6" spans="1:9" s="11" customFormat="1" ht="13.5" thickBot="1">
      <c r="A6" s="66"/>
      <c r="B6" s="67" t="s">
        <v>16</v>
      </c>
      <c r="C6" s="67"/>
      <c r="D6" s="68"/>
      <c r="E6" s="69" t="s">
        <v>17</v>
      </c>
      <c r="F6" s="70" t="s">
        <v>18</v>
      </c>
      <c r="G6" s="70" t="s">
        <v>19</v>
      </c>
      <c r="H6" s="70" t="s">
        <v>20</v>
      </c>
      <c r="I6" s="71" t="s">
        <v>21</v>
      </c>
    </row>
    <row r="7" spans="1:9" s="11" customFormat="1" ht="12.75">
      <c r="A7" s="72" t="s">
        <v>459</v>
      </c>
      <c r="B7" s="73" t="str">
        <f>'SO 04 Položky'!D7</f>
        <v>Podlahy a podlahové konstrukce</v>
      </c>
      <c r="C7" s="74"/>
      <c r="D7" s="75"/>
      <c r="E7" s="76">
        <f>'SO 04 Položky'!H11</f>
        <v>0</v>
      </c>
      <c r="F7" s="77">
        <v>0</v>
      </c>
      <c r="G7" s="77">
        <v>0</v>
      </c>
      <c r="H7" s="77">
        <v>0</v>
      </c>
      <c r="I7" s="78">
        <v>0</v>
      </c>
    </row>
    <row r="8" spans="1:9" s="11" customFormat="1" ht="12.75">
      <c r="A8" s="72" t="s">
        <v>251</v>
      </c>
      <c r="B8" s="73" t="str">
        <f>'SO 04 Položky'!D12</f>
        <v>Výplně otvorů</v>
      </c>
      <c r="C8" s="74"/>
      <c r="D8" s="75"/>
      <c r="E8" s="76">
        <f>'SO 04 Položky'!H15</f>
        <v>0</v>
      </c>
      <c r="F8" s="77">
        <v>0</v>
      </c>
      <c r="G8" s="77">
        <v>0</v>
      </c>
      <c r="H8" s="77">
        <v>0</v>
      </c>
      <c r="I8" s="78">
        <v>0</v>
      </c>
    </row>
    <row r="9" spans="1:9" s="11" customFormat="1" ht="12.75">
      <c r="A9" s="72" t="s">
        <v>260</v>
      </c>
      <c r="B9" s="73" t="str">
        <f>'SO 04 Položky'!D16</f>
        <v>Přípočty</v>
      </c>
      <c r="C9" s="74"/>
      <c r="D9" s="75"/>
      <c r="E9" s="76">
        <f>'SO 04 Položky'!H21</f>
        <v>0</v>
      </c>
      <c r="F9" s="77">
        <v>0</v>
      </c>
      <c r="G9" s="77">
        <v>0</v>
      </c>
      <c r="H9" s="77">
        <v>0</v>
      </c>
      <c r="I9" s="78">
        <v>0</v>
      </c>
    </row>
    <row r="10" spans="1:9" s="11" customFormat="1" ht="12.75">
      <c r="A10" s="72" t="s">
        <v>224</v>
      </c>
      <c r="B10" s="73" t="str">
        <f>'SO 04 Položky'!D22</f>
        <v>Dokončovací kce na pozem.stav.</v>
      </c>
      <c r="C10" s="74"/>
      <c r="D10" s="75"/>
      <c r="E10" s="76">
        <f>'SO 04 Položky'!H24</f>
        <v>0</v>
      </c>
      <c r="F10" s="77">
        <v>0</v>
      </c>
      <c r="G10" s="77">
        <v>0</v>
      </c>
      <c r="H10" s="77">
        <v>0</v>
      </c>
      <c r="I10" s="78">
        <v>0</v>
      </c>
    </row>
    <row r="11" spans="1:9" s="11" customFormat="1" ht="12.75">
      <c r="A11" s="72" t="s">
        <v>228</v>
      </c>
      <c r="B11" s="73" t="str">
        <f>'SO 04 Položky'!D25</f>
        <v>Bourání konstrukcí</v>
      </c>
      <c r="C11" s="74"/>
      <c r="D11" s="75"/>
      <c r="E11" s="76">
        <f>'SO 04 Položky'!H27</f>
        <v>0</v>
      </c>
      <c r="F11" s="77">
        <v>0</v>
      </c>
      <c r="G11" s="77">
        <v>0</v>
      </c>
      <c r="H11" s="77">
        <v>0</v>
      </c>
      <c r="I11" s="78">
        <v>0</v>
      </c>
    </row>
    <row r="12" spans="1:9" s="11" customFormat="1" ht="12.75">
      <c r="A12" s="72" t="s">
        <v>216</v>
      </c>
      <c r="B12" s="73" t="str">
        <f>'SO 04 Položky'!D28</f>
        <v>Prorážení otvorů</v>
      </c>
      <c r="C12" s="74"/>
      <c r="D12" s="75"/>
      <c r="E12" s="76">
        <f>'SO 04 Položky'!H32</f>
        <v>0</v>
      </c>
      <c r="F12" s="77">
        <v>0</v>
      </c>
      <c r="G12" s="77">
        <v>0</v>
      </c>
      <c r="H12" s="77">
        <v>0</v>
      </c>
      <c r="I12" s="78">
        <v>0</v>
      </c>
    </row>
    <row r="13" spans="1:9" s="11" customFormat="1" ht="12.75">
      <c r="A13" s="72" t="s">
        <v>42</v>
      </c>
      <c r="B13" s="73" t="str">
        <f>'SO 04 Položky'!D33</f>
        <v>Vnitřní kanalizace</v>
      </c>
      <c r="C13" s="74"/>
      <c r="D13" s="75"/>
      <c r="E13" s="76">
        <v>0</v>
      </c>
      <c r="F13" s="76">
        <f>'SO 04 Položky'!H36</f>
        <v>0</v>
      </c>
      <c r="G13" s="77">
        <v>0</v>
      </c>
      <c r="H13" s="77">
        <v>0</v>
      </c>
      <c r="I13" s="78">
        <v>0</v>
      </c>
    </row>
    <row r="14" spans="1:9" s="11" customFormat="1" ht="12.75">
      <c r="A14" s="72" t="s">
        <v>314</v>
      </c>
      <c r="B14" s="73" t="str">
        <f>'SO 04 Položky'!D37</f>
        <v>Konstrukce klempířské</v>
      </c>
      <c r="C14" s="74"/>
      <c r="D14" s="75"/>
      <c r="E14" s="76">
        <v>0</v>
      </c>
      <c r="F14" s="76">
        <f>'SO 04 Položky'!H40</f>
        <v>0</v>
      </c>
      <c r="G14" s="77">
        <v>0</v>
      </c>
      <c r="H14" s="77">
        <v>0</v>
      </c>
      <c r="I14" s="78">
        <v>0</v>
      </c>
    </row>
    <row r="15" spans="1:9" s="11" customFormat="1" ht="12.75">
      <c r="A15" s="72" t="s">
        <v>622</v>
      </c>
      <c r="B15" s="73" t="str">
        <f>'SO 04 Položky'!D41</f>
        <v>Krytiny tvrdé</v>
      </c>
      <c r="C15" s="74"/>
      <c r="D15" s="75"/>
      <c r="E15" s="76">
        <v>0</v>
      </c>
      <c r="F15" s="76">
        <f>'SO 04 Položky'!H45</f>
        <v>0</v>
      </c>
      <c r="G15" s="77">
        <v>0</v>
      </c>
      <c r="H15" s="77">
        <v>0</v>
      </c>
      <c r="I15" s="78">
        <v>0</v>
      </c>
    </row>
    <row r="16" spans="1:9" s="11" customFormat="1" ht="12.75">
      <c r="A16" s="72" t="s">
        <v>247</v>
      </c>
      <c r="B16" s="73" t="str">
        <f>'SO 04 Položky'!D46</f>
        <v>Konstrukce truhlářské</v>
      </c>
      <c r="C16" s="74"/>
      <c r="D16" s="75"/>
      <c r="E16" s="76">
        <v>0</v>
      </c>
      <c r="F16" s="76">
        <f>'SO 04 Položky'!H58</f>
        <v>0</v>
      </c>
      <c r="G16" s="77">
        <v>0</v>
      </c>
      <c r="H16" s="77">
        <v>0</v>
      </c>
      <c r="I16" s="78">
        <v>0</v>
      </c>
    </row>
    <row r="17" spans="1:9" s="11" customFormat="1" ht="12.75">
      <c r="A17" s="72" t="s">
        <v>593</v>
      </c>
      <c r="B17" s="73" t="str">
        <f>'SO 04 Položky'!D59</f>
        <v>Doplňkové konstrukce</v>
      </c>
      <c r="C17" s="74"/>
      <c r="D17" s="75"/>
      <c r="E17" s="76">
        <v>0</v>
      </c>
      <c r="F17" s="76">
        <f>'SO 04 Položky'!H64</f>
        <v>0</v>
      </c>
      <c r="G17" s="77">
        <v>0</v>
      </c>
      <c r="H17" s="77">
        <v>0</v>
      </c>
      <c r="I17" s="78">
        <v>0</v>
      </c>
    </row>
    <row r="18" spans="1:9" s="11" customFormat="1" ht="13.5" thickBot="1">
      <c r="A18" s="72" t="s">
        <v>68</v>
      </c>
      <c r="B18" s="73" t="str">
        <f>'SO 04 Položky'!D65</f>
        <v>Elektromontáže</v>
      </c>
      <c r="C18" s="74"/>
      <c r="D18" s="75"/>
      <c r="E18" s="76">
        <v>0</v>
      </c>
      <c r="F18" s="76">
        <v>0</v>
      </c>
      <c r="G18" s="77">
        <v>0</v>
      </c>
      <c r="H18" s="77">
        <f>'SO 04 Položky'!H88</f>
        <v>0</v>
      </c>
      <c r="I18" s="78">
        <v>0</v>
      </c>
    </row>
    <row r="19" spans="1:9" s="84" customFormat="1" ht="13.5" thickBot="1">
      <c r="A19" s="79"/>
      <c r="B19" s="67" t="s">
        <v>22</v>
      </c>
      <c r="C19" s="67"/>
      <c r="D19" s="80"/>
      <c r="E19" s="81">
        <f>SUM(E7:E18)</f>
        <v>0</v>
      </c>
      <c r="F19" s="82">
        <f>SUM(F7:F18)</f>
        <v>0</v>
      </c>
      <c r="G19" s="82">
        <f>SUM(G7:G18)</f>
        <v>0</v>
      </c>
      <c r="H19" s="82">
        <f>SUM(H7:H18)</f>
        <v>0</v>
      </c>
      <c r="I19" s="83">
        <f>SUM(I7:I18)</f>
        <v>0</v>
      </c>
    </row>
    <row r="20" spans="1:9" ht="12.75">
      <c r="A20" s="74"/>
      <c r="B20" s="74"/>
      <c r="C20" s="74"/>
      <c r="D20" s="74"/>
      <c r="E20" s="74"/>
      <c r="F20" s="74"/>
      <c r="G20" s="74"/>
      <c r="H20" s="74"/>
      <c r="I20" s="74"/>
    </row>
    <row r="21" spans="1:57" ht="19.5" customHeight="1">
      <c r="A21" s="85" t="s">
        <v>23</v>
      </c>
      <c r="B21" s="85"/>
      <c r="C21" s="85"/>
      <c r="D21" s="85"/>
      <c r="E21" s="85"/>
      <c r="F21" s="85"/>
      <c r="G21" s="86"/>
      <c r="H21" s="85"/>
      <c r="I21" s="85"/>
      <c r="BA21" s="29"/>
      <c r="BB21" s="29"/>
      <c r="BC21" s="29"/>
      <c r="BD21" s="29"/>
      <c r="BE21" s="29"/>
    </row>
    <row r="22" spans="1:9" ht="13.5" thickBot="1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88" t="s">
        <v>24</v>
      </c>
      <c r="B23" s="89"/>
      <c r="C23" s="89"/>
      <c r="D23" s="90"/>
      <c r="E23" s="91"/>
      <c r="F23" s="92" t="s">
        <v>25</v>
      </c>
      <c r="G23" s="93" t="s">
        <v>26</v>
      </c>
      <c r="H23" s="94"/>
      <c r="I23" s="95" t="s">
        <v>27</v>
      </c>
    </row>
    <row r="24" spans="1:53" ht="12.75">
      <c r="A24" s="96" t="s">
        <v>28</v>
      </c>
      <c r="B24" s="97"/>
      <c r="C24" s="97"/>
      <c r="D24" s="98"/>
      <c r="E24" s="99"/>
      <c r="F24" s="211"/>
      <c r="G24" s="100">
        <f>SUM(E19:I19)</f>
        <v>0</v>
      </c>
      <c r="H24" s="101"/>
      <c r="I24" s="102">
        <f>E24+F24*G24/100</f>
        <v>0</v>
      </c>
      <c r="BA24">
        <v>0</v>
      </c>
    </row>
    <row r="25" spans="1:9" ht="13.5" thickBot="1">
      <c r="A25" s="103"/>
      <c r="B25" s="104" t="s">
        <v>29</v>
      </c>
      <c r="C25" s="105"/>
      <c r="D25" s="106"/>
      <c r="E25" s="107"/>
      <c r="F25" s="108"/>
      <c r="G25" s="108"/>
      <c r="H25" s="430">
        <f>SUM(I24:I24)</f>
        <v>0</v>
      </c>
      <c r="I25" s="431"/>
    </row>
    <row r="26" spans="1:9" ht="12.75">
      <c r="A26" s="74"/>
      <c r="B26" s="157"/>
      <c r="C26" s="74"/>
      <c r="D26" s="158"/>
      <c r="E26" s="158"/>
      <c r="F26" s="158"/>
      <c r="G26" s="158"/>
      <c r="H26" s="159"/>
      <c r="I26" s="159"/>
    </row>
    <row r="27" spans="1:9" ht="12.75">
      <c r="A27" s="74"/>
      <c r="B27" s="157"/>
      <c r="C27" s="74"/>
      <c r="D27" s="158"/>
      <c r="E27" s="158"/>
      <c r="F27" s="158"/>
      <c r="G27" s="158"/>
      <c r="H27" s="159"/>
      <c r="I27" s="159"/>
    </row>
    <row r="28" spans="1:9" ht="15.75">
      <c r="A28" s="74"/>
      <c r="B28" s="157"/>
      <c r="E28" s="160" t="s">
        <v>40</v>
      </c>
      <c r="F28" s="161" t="s">
        <v>437</v>
      </c>
      <c r="G28" s="162"/>
      <c r="H28" s="432">
        <f>(SUM(E19:I19))+I24</f>
        <v>0</v>
      </c>
      <c r="I28" s="432"/>
    </row>
    <row r="29" spans="2:9" ht="12.75">
      <c r="B29" s="84"/>
      <c r="F29" s="109"/>
      <c r="G29" s="110"/>
      <c r="H29" s="110"/>
      <c r="I29" s="87" t="s">
        <v>70</v>
      </c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2:9" ht="12.75">
      <c r="B31" s="84"/>
      <c r="F31" s="109"/>
      <c r="G31" s="110"/>
      <c r="H31" s="110"/>
      <c r="I31" s="178">
        <f>H28</f>
        <v>0</v>
      </c>
    </row>
    <row r="32" spans="6:9" ht="12.75">
      <c r="F32" s="109"/>
      <c r="G32" s="110"/>
      <c r="H32" s="110"/>
      <c r="I32" s="53"/>
    </row>
    <row r="33" spans="6:9" ht="12.75">
      <c r="F33" s="109"/>
      <c r="G33" s="110"/>
      <c r="H33" s="110"/>
      <c r="I33" s="53"/>
    </row>
    <row r="34" spans="6:9" ht="12.75">
      <c r="F34" s="109"/>
      <c r="G34" s="110"/>
      <c r="H34" s="110"/>
      <c r="I34" s="53"/>
    </row>
    <row r="35" spans="6:9" ht="12.75">
      <c r="F35" s="109"/>
      <c r="G35" s="110"/>
      <c r="H35" s="110"/>
      <c r="I35" s="53"/>
    </row>
    <row r="36" spans="6:9" ht="12.75">
      <c r="F36" s="109"/>
      <c r="G36" s="110"/>
      <c r="H36" s="110"/>
      <c r="I36" s="53"/>
    </row>
    <row r="37" spans="6:9" ht="12.75">
      <c r="F37" s="109"/>
      <c r="G37" s="110"/>
      <c r="H37" s="110"/>
      <c r="I37" s="53"/>
    </row>
    <row r="38" spans="6:9" ht="12.75">
      <c r="F38" s="109"/>
      <c r="G38" s="110"/>
      <c r="H38" s="110"/>
      <c r="I38" s="53"/>
    </row>
    <row r="39" spans="6:9" ht="12.75">
      <c r="F39" s="109"/>
      <c r="G39" s="110"/>
      <c r="H39" s="110"/>
      <c r="I39" s="53"/>
    </row>
    <row r="40" spans="6:9" ht="12.75">
      <c r="F40" s="109"/>
      <c r="G40" s="110"/>
      <c r="H40" s="110"/>
      <c r="I40" s="53"/>
    </row>
    <row r="41" spans="6:9" ht="12.75">
      <c r="F41" s="109"/>
      <c r="G41" s="110"/>
      <c r="H41" s="110"/>
      <c r="I41" s="53"/>
    </row>
    <row r="42" spans="6:9" ht="12.75">
      <c r="F42" s="109"/>
      <c r="G42" s="110"/>
      <c r="H42" s="110"/>
      <c r="I42" s="53"/>
    </row>
    <row r="43" spans="6:9" ht="12.75">
      <c r="F43" s="109"/>
      <c r="G43" s="110"/>
      <c r="H43" s="110"/>
      <c r="I43" s="53"/>
    </row>
    <row r="44" spans="6:9" ht="12.75">
      <c r="F44" s="109"/>
      <c r="G44" s="110"/>
      <c r="H44" s="110"/>
      <c r="I44" s="53"/>
    </row>
    <row r="45" spans="6:9" ht="12.75">
      <c r="F45" s="109"/>
      <c r="G45" s="110"/>
      <c r="H45" s="110"/>
      <c r="I45" s="53"/>
    </row>
    <row r="46" spans="6:9" ht="12.75">
      <c r="F46" s="109"/>
      <c r="G46" s="110"/>
      <c r="H46" s="110"/>
      <c r="I46" s="53"/>
    </row>
    <row r="47" spans="6:9" ht="12.75">
      <c r="F47" s="109"/>
      <c r="G47" s="110"/>
      <c r="H47" s="110"/>
      <c r="I47" s="53"/>
    </row>
    <row r="48" spans="6:9" ht="12.75">
      <c r="F48" s="109"/>
      <c r="G48" s="110"/>
      <c r="H48" s="110"/>
      <c r="I48" s="53"/>
    </row>
    <row r="49" spans="6:9" ht="12.75">
      <c r="F49" s="109"/>
      <c r="G49" s="110"/>
      <c r="H49" s="110"/>
      <c r="I49" s="53"/>
    </row>
    <row r="50" spans="6:9" ht="12.75">
      <c r="F50" s="109"/>
      <c r="G50" s="110"/>
      <c r="H50" s="110"/>
      <c r="I50" s="53"/>
    </row>
    <row r="51" spans="6:9" ht="12.75">
      <c r="F51" s="109"/>
      <c r="G51" s="110"/>
      <c r="H51" s="110"/>
      <c r="I51" s="53"/>
    </row>
    <row r="52" spans="6:9" ht="12.75">
      <c r="F52" s="109"/>
      <c r="G52" s="110"/>
      <c r="H52" s="110"/>
      <c r="I52" s="53"/>
    </row>
    <row r="53" spans="6:9" ht="12.75">
      <c r="F53" s="109"/>
      <c r="G53" s="110"/>
      <c r="H53" s="110"/>
      <c r="I53" s="53"/>
    </row>
    <row r="54" spans="6:9" ht="12.75">
      <c r="F54" s="109"/>
      <c r="G54" s="110"/>
      <c r="H54" s="110"/>
      <c r="I54" s="53"/>
    </row>
    <row r="55" spans="6:9" ht="12.75">
      <c r="F55" s="109"/>
      <c r="G55" s="110"/>
      <c r="H55" s="110"/>
      <c r="I55" s="53"/>
    </row>
    <row r="56" spans="6:9" ht="12.75">
      <c r="F56" s="109"/>
      <c r="G56" s="110"/>
      <c r="H56" s="110"/>
      <c r="I56" s="53"/>
    </row>
    <row r="57" spans="6:9" ht="12.75">
      <c r="F57" s="109"/>
      <c r="G57" s="110"/>
      <c r="H57" s="110"/>
      <c r="I57" s="53"/>
    </row>
    <row r="58" spans="6:9" ht="12.75">
      <c r="F58" s="109"/>
      <c r="G58" s="110"/>
      <c r="H58" s="110"/>
      <c r="I58" s="53"/>
    </row>
    <row r="59" spans="6:9" ht="12.75">
      <c r="F59" s="109"/>
      <c r="G59" s="110"/>
      <c r="H59" s="110"/>
      <c r="I59" s="53"/>
    </row>
    <row r="60" spans="6:9" ht="12.75">
      <c r="F60" s="109"/>
      <c r="G60" s="110"/>
      <c r="H60" s="110"/>
      <c r="I60" s="53"/>
    </row>
    <row r="61" spans="6:9" ht="12.75">
      <c r="F61" s="109"/>
      <c r="G61" s="110"/>
      <c r="H61" s="110"/>
      <c r="I61" s="53"/>
    </row>
    <row r="62" spans="6:9" ht="12.75">
      <c r="F62" s="109"/>
      <c r="G62" s="110"/>
      <c r="H62" s="110"/>
      <c r="I62" s="53"/>
    </row>
    <row r="63" spans="6:9" ht="12.75">
      <c r="F63" s="109"/>
      <c r="G63" s="110"/>
      <c r="H63" s="110"/>
      <c r="I63" s="53"/>
    </row>
    <row r="64" spans="6:9" ht="12.75">
      <c r="F64" s="109"/>
      <c r="G64" s="110"/>
      <c r="H64" s="110"/>
      <c r="I64" s="53"/>
    </row>
    <row r="65" spans="6:9" ht="12.75">
      <c r="F65" s="109"/>
      <c r="G65" s="110"/>
      <c r="H65" s="110"/>
      <c r="I65" s="53"/>
    </row>
    <row r="66" spans="6:9" ht="12.75">
      <c r="F66" s="109"/>
      <c r="G66" s="110"/>
      <c r="H66" s="110"/>
      <c r="I66" s="53"/>
    </row>
    <row r="67" spans="6:9" ht="12.75">
      <c r="F67" s="109"/>
      <c r="G67" s="110"/>
      <c r="H67" s="110"/>
      <c r="I67" s="53"/>
    </row>
    <row r="68" spans="6:9" ht="12.75">
      <c r="F68" s="109"/>
      <c r="G68" s="110"/>
      <c r="H68" s="110"/>
      <c r="I68" s="53"/>
    </row>
    <row r="69" spans="6:9" ht="12.75">
      <c r="F69" s="109"/>
      <c r="G69" s="110"/>
      <c r="H69" s="110"/>
      <c r="I69" s="53"/>
    </row>
    <row r="70" spans="6:9" ht="12.75">
      <c r="F70" s="109"/>
      <c r="G70" s="110"/>
      <c r="H70" s="110"/>
      <c r="I70" s="53"/>
    </row>
    <row r="71" spans="6:9" ht="12.75">
      <c r="F71" s="109"/>
      <c r="G71" s="110"/>
      <c r="H71" s="110"/>
      <c r="I71" s="53"/>
    </row>
    <row r="72" spans="6:9" ht="12.75">
      <c r="F72" s="109"/>
      <c r="G72" s="110"/>
      <c r="H72" s="110"/>
      <c r="I72" s="53"/>
    </row>
    <row r="73" spans="6:9" ht="12.75">
      <c r="F73" s="109"/>
      <c r="G73" s="110"/>
      <c r="H73" s="110"/>
      <c r="I73" s="53"/>
    </row>
    <row r="74" spans="6:9" ht="12.75">
      <c r="F74" s="109"/>
      <c r="G74" s="110"/>
      <c r="H74" s="110"/>
      <c r="I74" s="53"/>
    </row>
    <row r="75" spans="6:9" ht="12.75">
      <c r="F75" s="109"/>
      <c r="G75" s="110"/>
      <c r="H75" s="110"/>
      <c r="I75" s="53"/>
    </row>
    <row r="76" spans="6:9" ht="12.75">
      <c r="F76" s="109"/>
      <c r="G76" s="110"/>
      <c r="H76" s="110"/>
      <c r="I76" s="53"/>
    </row>
    <row r="77" spans="6:9" ht="12.75">
      <c r="F77" s="109"/>
      <c r="G77" s="110"/>
      <c r="H77" s="110"/>
      <c r="I77" s="53"/>
    </row>
    <row r="78" spans="6:9" ht="12.75">
      <c r="F78" s="109"/>
      <c r="G78" s="110"/>
      <c r="H78" s="110"/>
      <c r="I78" s="53"/>
    </row>
    <row r="79" spans="6:9" ht="12.75">
      <c r="F79" s="109"/>
      <c r="G79" s="110"/>
      <c r="H79" s="110"/>
      <c r="I79" s="53"/>
    </row>
    <row r="80" spans="6:9" ht="12.75">
      <c r="F80" s="109"/>
      <c r="G80" s="110"/>
      <c r="H80" s="110"/>
      <c r="I80" s="53"/>
    </row>
  </sheetData>
  <sheetProtection algorithmName="SHA-512" hashValue="DfbpyOk0cPX4PcKjtjPP7PGd8AczQ9Pd+yTut15c4DXq1Oh0kCBwn1dGRgJst5Uf4EUJFBl4JTlcSfZd+jDU4w==" saltValue="ifAXXXFJALh70IgNU7bzJg==" spinCount="100000" sheet="1" objects="1" scenarios="1"/>
  <protectedRanges>
    <protectedRange sqref="F24" name="Oblast1"/>
  </protectedRanges>
  <mergeCells count="4">
    <mergeCell ref="A1:B1"/>
    <mergeCell ref="A2:B2"/>
    <mergeCell ref="H25:I25"/>
    <mergeCell ref="H28:I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AY93"/>
  <sheetViews>
    <sheetView showGridLines="0" showZeros="0" workbookViewId="0" topLeftCell="A1"/>
  </sheetViews>
  <sheetFormatPr defaultColWidth="9.125" defaultRowHeight="12.75"/>
  <cols>
    <col min="1" max="1" width="6.375" style="246" customWidth="1"/>
    <col min="2" max="2" width="3.875" style="111" customWidth="1"/>
    <col min="3" max="3" width="12.00390625" style="111" customWidth="1"/>
    <col min="4" max="4" width="40.375" style="111" customWidth="1"/>
    <col min="5" max="5" width="5.625" style="111" customWidth="1"/>
    <col min="6" max="6" width="8.625" style="150" customWidth="1"/>
    <col min="7" max="7" width="9.875" style="111" customWidth="1"/>
    <col min="8" max="8" width="13.875" style="111" customWidth="1"/>
    <col min="9" max="51" width="9.125" style="175" customWidth="1"/>
    <col min="52" max="16384" width="9.125" style="111" customWidth="1"/>
  </cols>
  <sheetData>
    <row r="1" spans="2:8" ht="15.75">
      <c r="B1" s="433" t="s">
        <v>451</v>
      </c>
      <c r="C1" s="433"/>
      <c r="D1" s="433"/>
      <c r="E1" s="433"/>
      <c r="F1" s="433"/>
      <c r="G1" s="433"/>
      <c r="H1" s="433"/>
    </row>
    <row r="2" spans="2:8" ht="13.5" thickBot="1">
      <c r="B2" s="112"/>
      <c r="C2" s="113"/>
      <c r="D2" s="114"/>
      <c r="E2" s="114"/>
      <c r="F2" s="115"/>
      <c r="G2" s="114"/>
      <c r="H2" s="114"/>
    </row>
    <row r="3" spans="2:8" ht="13.5" thickTop="1">
      <c r="B3" s="434" t="s">
        <v>3</v>
      </c>
      <c r="C3" s="435"/>
      <c r="D3" s="116" t="str">
        <f>'Krycí list'!nazevstavby</f>
        <v>Zateplení bytových domů v ulicích Heyrovského a Sokolovská</v>
      </c>
      <c r="E3" s="117"/>
      <c r="F3" s="118"/>
      <c r="G3" s="119"/>
      <c r="H3" s="167"/>
    </row>
    <row r="4" spans="2:8" ht="13.5" thickBot="1">
      <c r="B4" s="436" t="s">
        <v>0</v>
      </c>
      <c r="C4" s="437"/>
      <c r="D4" s="120" t="str">
        <f>'Krycí list'!nazevobjektu</f>
        <v>BD Sokolovská 1394-1395, Sokolov</v>
      </c>
      <c r="E4" s="121"/>
      <c r="F4" s="156"/>
      <c r="G4" s="156"/>
      <c r="H4" s="212" t="str">
        <f>'SO 04 Rekapitulace'!I2</f>
        <v>Ostatní stavební práce</v>
      </c>
    </row>
    <row r="5" spans="2:8" ht="13.5" thickTop="1">
      <c r="B5" s="122"/>
      <c r="C5" s="123"/>
      <c r="D5" s="123"/>
      <c r="E5" s="112"/>
      <c r="F5" s="124"/>
      <c r="G5" s="112"/>
      <c r="H5" s="125"/>
    </row>
    <row r="6" spans="2:8" ht="12.75">
      <c r="B6" s="126" t="s">
        <v>30</v>
      </c>
      <c r="C6" s="127" t="s">
        <v>31</v>
      </c>
      <c r="D6" s="127" t="s">
        <v>32</v>
      </c>
      <c r="E6" s="127" t="s">
        <v>33</v>
      </c>
      <c r="F6" s="128" t="s">
        <v>34</v>
      </c>
      <c r="G6" s="127" t="s">
        <v>35</v>
      </c>
      <c r="H6" s="129" t="s">
        <v>36</v>
      </c>
    </row>
    <row r="7" spans="1:51" ht="12.75">
      <c r="A7" s="441" t="s">
        <v>531</v>
      </c>
      <c r="B7" s="359" t="s">
        <v>37</v>
      </c>
      <c r="C7" s="360" t="s">
        <v>459</v>
      </c>
      <c r="D7" s="378" t="s">
        <v>461</v>
      </c>
      <c r="E7" s="384"/>
      <c r="F7" s="168"/>
      <c r="G7" s="204"/>
      <c r="H7" s="169"/>
      <c r="I7" s="136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</row>
    <row r="8" spans="1:51" ht="45">
      <c r="A8" s="441"/>
      <c r="B8" s="384">
        <v>1</v>
      </c>
      <c r="C8" s="380" t="s">
        <v>460</v>
      </c>
      <c r="D8" s="381" t="s">
        <v>582</v>
      </c>
      <c r="E8" s="382" t="s">
        <v>39</v>
      </c>
      <c r="F8" s="383">
        <v>83.5</v>
      </c>
      <c r="G8" s="205"/>
      <c r="H8" s="172">
        <f>F8*G8</f>
        <v>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</row>
    <row r="9" spans="1:8" s="349" customFormat="1" ht="12.75">
      <c r="A9" s="441"/>
      <c r="B9" s="384">
        <v>2</v>
      </c>
      <c r="C9" s="380" t="s">
        <v>583</v>
      </c>
      <c r="D9" s="381" t="s">
        <v>641</v>
      </c>
      <c r="E9" s="382" t="s">
        <v>209</v>
      </c>
      <c r="F9" s="383">
        <v>49.59</v>
      </c>
      <c r="G9" s="355"/>
      <c r="H9" s="354">
        <f aca="true" t="shared" si="0" ref="H9:H10">F9*G9</f>
        <v>0</v>
      </c>
    </row>
    <row r="10" spans="1:51" ht="12.75">
      <c r="A10" s="441"/>
      <c r="B10" s="384">
        <v>3</v>
      </c>
      <c r="C10" s="380" t="s">
        <v>463</v>
      </c>
      <c r="D10" s="381" t="s">
        <v>462</v>
      </c>
      <c r="E10" s="382" t="s">
        <v>209</v>
      </c>
      <c r="F10" s="383">
        <v>34.08</v>
      </c>
      <c r="G10" s="205"/>
      <c r="H10" s="354">
        <f t="shared" si="0"/>
        <v>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</row>
    <row r="11" spans="1:51" ht="12.75">
      <c r="A11" s="441"/>
      <c r="B11" s="173"/>
      <c r="C11" s="366" t="s">
        <v>40</v>
      </c>
      <c r="D11" s="367" t="str">
        <f>CONCATENATE(C7," ",D7)</f>
        <v>63 Podlahy a podlahové konstrukce</v>
      </c>
      <c r="E11" s="173"/>
      <c r="F11" s="174"/>
      <c r="G11" s="206"/>
      <c r="H11" s="147">
        <f>SUM(H7:H10)</f>
        <v>0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</row>
    <row r="12" spans="1:10" ht="12.75">
      <c r="A12" s="441"/>
      <c r="B12" s="359" t="s">
        <v>37</v>
      </c>
      <c r="C12" s="360" t="s">
        <v>251</v>
      </c>
      <c r="D12" s="378" t="s">
        <v>259</v>
      </c>
      <c r="E12" s="361"/>
      <c r="F12" s="362"/>
      <c r="G12" s="210"/>
      <c r="H12" s="135"/>
      <c r="I12" s="176"/>
      <c r="J12" s="176"/>
    </row>
    <row r="13" spans="1:8" ht="56.25">
      <c r="A13" s="441"/>
      <c r="B13" s="384">
        <v>4</v>
      </c>
      <c r="C13" s="380" t="s">
        <v>316</v>
      </c>
      <c r="D13" s="381" t="s">
        <v>585</v>
      </c>
      <c r="E13" s="270" t="s">
        <v>39</v>
      </c>
      <c r="F13" s="271">
        <v>89.46</v>
      </c>
      <c r="G13" s="208"/>
      <c r="H13" s="142">
        <f>F13*G13</f>
        <v>0</v>
      </c>
    </row>
    <row r="14" spans="1:8" ht="12.75">
      <c r="A14" s="441"/>
      <c r="B14" s="384">
        <v>5</v>
      </c>
      <c r="C14" s="380" t="s">
        <v>488</v>
      </c>
      <c r="D14" s="381" t="s">
        <v>584</v>
      </c>
      <c r="E14" s="270" t="s">
        <v>39</v>
      </c>
      <c r="F14" s="271">
        <v>433.58</v>
      </c>
      <c r="G14" s="208"/>
      <c r="H14" s="142">
        <f>F14*G14</f>
        <v>0</v>
      </c>
    </row>
    <row r="15" spans="1:8" ht="12.75">
      <c r="A15" s="441"/>
      <c r="B15" s="365"/>
      <c r="C15" s="366" t="s">
        <v>40</v>
      </c>
      <c r="D15" s="367" t="str">
        <f>CONCATENATE(C12," ",D12)</f>
        <v>64 Výplně otvorů</v>
      </c>
      <c r="E15" s="365"/>
      <c r="F15" s="368"/>
      <c r="G15" s="209"/>
      <c r="H15" s="147">
        <f>SUM(H13:H14)</f>
        <v>0</v>
      </c>
    </row>
    <row r="16" spans="1:51" ht="12.75">
      <c r="A16" s="441"/>
      <c r="B16" s="359" t="s">
        <v>37</v>
      </c>
      <c r="C16" s="360" t="s">
        <v>260</v>
      </c>
      <c r="D16" s="378" t="s">
        <v>261</v>
      </c>
      <c r="E16" s="361"/>
      <c r="F16" s="362"/>
      <c r="G16" s="210"/>
      <c r="H16" s="135"/>
      <c r="I16" s="136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</row>
    <row r="17" spans="1:51" ht="22.5">
      <c r="A17" s="441"/>
      <c r="B17" s="384">
        <v>6</v>
      </c>
      <c r="C17" s="380" t="s">
        <v>262</v>
      </c>
      <c r="D17" s="381" t="s">
        <v>474</v>
      </c>
      <c r="E17" s="270" t="s">
        <v>263</v>
      </c>
      <c r="F17" s="271">
        <v>50</v>
      </c>
      <c r="G17" s="208"/>
      <c r="H17" s="142">
        <f>F17*G17</f>
        <v>0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</row>
    <row r="18" spans="1:8" s="358" customFormat="1" ht="33.75">
      <c r="A18" s="441"/>
      <c r="B18" s="384">
        <v>7</v>
      </c>
      <c r="C18" s="380" t="s">
        <v>615</v>
      </c>
      <c r="D18" s="381" t="s">
        <v>617</v>
      </c>
      <c r="E18" s="270" t="s">
        <v>56</v>
      </c>
      <c r="F18" s="271">
        <v>12</v>
      </c>
      <c r="G18" s="379"/>
      <c r="H18" s="364">
        <f>F18*G18</f>
        <v>0</v>
      </c>
    </row>
    <row r="19" spans="1:8" s="392" customFormat="1" ht="56.25">
      <c r="A19" s="441"/>
      <c r="B19" s="393">
        <v>8</v>
      </c>
      <c r="C19" s="394" t="s">
        <v>616</v>
      </c>
      <c r="D19" s="395" t="s">
        <v>604</v>
      </c>
      <c r="E19" s="396" t="s">
        <v>56</v>
      </c>
      <c r="F19" s="397">
        <v>12</v>
      </c>
      <c r="G19" s="399"/>
      <c r="H19" s="398">
        <f>F19*G19</f>
        <v>0</v>
      </c>
    </row>
    <row r="20" spans="1:8" s="358" customFormat="1" ht="56.25">
      <c r="A20" s="441"/>
      <c r="B20" s="384">
        <v>9</v>
      </c>
      <c r="C20" s="380" t="s">
        <v>650</v>
      </c>
      <c r="D20" s="381" t="s">
        <v>649</v>
      </c>
      <c r="E20" s="270" t="s">
        <v>56</v>
      </c>
      <c r="F20" s="271">
        <v>1</v>
      </c>
      <c r="G20" s="379"/>
      <c r="H20" s="364">
        <f>F20*G20</f>
        <v>0</v>
      </c>
    </row>
    <row r="21" spans="1:51" ht="12.75">
      <c r="A21" s="441"/>
      <c r="B21" s="365"/>
      <c r="C21" s="366" t="s">
        <v>40</v>
      </c>
      <c r="D21" s="367" t="str">
        <f>CONCATENATE(C16," ",D16)</f>
        <v>90 Přípočty</v>
      </c>
      <c r="E21" s="365"/>
      <c r="F21" s="368"/>
      <c r="G21" s="209"/>
      <c r="H21" s="147">
        <f>SUM(H16:H20)</f>
        <v>0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</row>
    <row r="22" spans="1:51" ht="12.75">
      <c r="A22" s="441"/>
      <c r="B22" s="359" t="s">
        <v>37</v>
      </c>
      <c r="C22" s="360" t="s">
        <v>224</v>
      </c>
      <c r="D22" s="378" t="s">
        <v>225</v>
      </c>
      <c r="E22" s="361"/>
      <c r="F22" s="362"/>
      <c r="G22" s="210"/>
      <c r="H22" s="135"/>
      <c r="I22" s="136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</row>
    <row r="23" spans="1:51" ht="12.75">
      <c r="A23" s="441"/>
      <c r="B23" s="384">
        <v>10</v>
      </c>
      <c r="C23" s="380" t="s">
        <v>227</v>
      </c>
      <c r="D23" s="381" t="s">
        <v>586</v>
      </c>
      <c r="E23" s="270" t="s">
        <v>209</v>
      </c>
      <c r="F23" s="271">
        <v>249.45</v>
      </c>
      <c r="G23" s="208"/>
      <c r="H23" s="142">
        <f>F23*G23</f>
        <v>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1:51" ht="12.75">
      <c r="A24" s="441"/>
      <c r="B24" s="365"/>
      <c r="C24" s="366" t="s">
        <v>40</v>
      </c>
      <c r="D24" s="367" t="str">
        <f>CONCATENATE(C22," ",D22)</f>
        <v>95 Dokončovací kce na pozem.stav.</v>
      </c>
      <c r="E24" s="365"/>
      <c r="F24" s="368"/>
      <c r="G24" s="209"/>
      <c r="H24" s="147">
        <f>SUM(H22:H23)</f>
        <v>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</row>
    <row r="25" spans="1:51" ht="12.75">
      <c r="A25" s="441"/>
      <c r="B25" s="359" t="s">
        <v>37</v>
      </c>
      <c r="C25" s="360" t="s">
        <v>228</v>
      </c>
      <c r="D25" s="202" t="s">
        <v>217</v>
      </c>
      <c r="E25" s="384"/>
      <c r="F25" s="168"/>
      <c r="G25" s="204"/>
      <c r="H25" s="169"/>
      <c r="I25" s="136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</row>
    <row r="26" spans="1:51" ht="12.75">
      <c r="A26" s="441"/>
      <c r="B26" s="384">
        <v>11</v>
      </c>
      <c r="C26" s="380" t="s">
        <v>465</v>
      </c>
      <c r="D26" s="381" t="s">
        <v>464</v>
      </c>
      <c r="E26" s="382" t="s">
        <v>297</v>
      </c>
      <c r="F26" s="383">
        <v>8.11</v>
      </c>
      <c r="G26" s="205"/>
      <c r="H26" s="172">
        <f>F26*G26</f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51" ht="12.75">
      <c r="A27" s="441"/>
      <c r="B27" s="173"/>
      <c r="C27" s="366" t="s">
        <v>40</v>
      </c>
      <c r="D27" s="367" t="str">
        <f>CONCATENATE(C25," ",D25)</f>
        <v>96 Bourání konstrukcí</v>
      </c>
      <c r="E27" s="173"/>
      <c r="F27" s="174"/>
      <c r="G27" s="206"/>
      <c r="H27" s="147">
        <f>SUM(H25:H26)</f>
        <v>0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</row>
    <row r="28" spans="1:10" ht="12.75">
      <c r="A28" s="441"/>
      <c r="B28" s="359" t="s">
        <v>37</v>
      </c>
      <c r="C28" s="360" t="s">
        <v>216</v>
      </c>
      <c r="D28" s="378" t="s">
        <v>229</v>
      </c>
      <c r="E28" s="361"/>
      <c r="F28" s="362"/>
      <c r="G28" s="210"/>
      <c r="H28" s="135"/>
      <c r="I28" s="176"/>
      <c r="J28" s="176"/>
    </row>
    <row r="29" spans="1:8" ht="12.75">
      <c r="A29" s="441"/>
      <c r="B29" s="384">
        <v>12</v>
      </c>
      <c r="C29" s="380" t="s">
        <v>231</v>
      </c>
      <c r="D29" s="381" t="s">
        <v>230</v>
      </c>
      <c r="E29" s="270" t="s">
        <v>215</v>
      </c>
      <c r="F29" s="271">
        <v>57</v>
      </c>
      <c r="G29" s="208"/>
      <c r="H29" s="142">
        <f aca="true" t="shared" si="1" ref="H29:H31">F29*G29</f>
        <v>0</v>
      </c>
    </row>
    <row r="30" spans="1:51" s="358" customFormat="1" ht="12.75">
      <c r="A30" s="441"/>
      <c r="B30" s="384">
        <v>13</v>
      </c>
      <c r="C30" s="380" t="s">
        <v>411</v>
      </c>
      <c r="D30" s="381" t="s">
        <v>410</v>
      </c>
      <c r="E30" s="270" t="s">
        <v>215</v>
      </c>
      <c r="F30" s="271">
        <v>7</v>
      </c>
      <c r="G30" s="379"/>
      <c r="H30" s="364">
        <f aca="true" t="shared" si="2" ref="H30">F30*G30</f>
        <v>0</v>
      </c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</row>
    <row r="31" spans="1:8" ht="22.5">
      <c r="A31" s="441"/>
      <c r="B31" s="384">
        <v>14</v>
      </c>
      <c r="C31" s="380" t="s">
        <v>642</v>
      </c>
      <c r="D31" s="381" t="s">
        <v>643</v>
      </c>
      <c r="E31" s="382" t="s">
        <v>297</v>
      </c>
      <c r="F31" s="383">
        <v>60.14</v>
      </c>
      <c r="G31" s="385"/>
      <c r="H31" s="142">
        <f t="shared" si="1"/>
        <v>0</v>
      </c>
    </row>
    <row r="32" spans="1:8" ht="12.75">
      <c r="A32" s="441"/>
      <c r="B32" s="365"/>
      <c r="C32" s="366" t="s">
        <v>40</v>
      </c>
      <c r="D32" s="367" t="str">
        <f>CONCATENATE(C28," ",D28)</f>
        <v>97 Prorážení otvorů</v>
      </c>
      <c r="E32" s="365"/>
      <c r="F32" s="368"/>
      <c r="G32" s="209"/>
      <c r="H32" s="147">
        <f>SUM(H28:H31)</f>
        <v>0</v>
      </c>
    </row>
    <row r="33" spans="1:8" ht="12.75">
      <c r="A33" s="441"/>
      <c r="B33" s="359" t="s">
        <v>37</v>
      </c>
      <c r="C33" s="360" t="s">
        <v>42</v>
      </c>
      <c r="D33" s="378" t="s">
        <v>43</v>
      </c>
      <c r="E33" s="361"/>
      <c r="F33" s="362"/>
      <c r="G33" s="210"/>
      <c r="H33" s="135"/>
    </row>
    <row r="34" spans="1:8" ht="22.5">
      <c r="A34" s="441"/>
      <c r="B34" s="384">
        <v>15</v>
      </c>
      <c r="C34" s="380" t="s">
        <v>370</v>
      </c>
      <c r="D34" s="381" t="s">
        <v>587</v>
      </c>
      <c r="E34" s="270" t="s">
        <v>38</v>
      </c>
      <c r="F34" s="271">
        <v>6</v>
      </c>
      <c r="G34" s="208"/>
      <c r="H34" s="142">
        <f aca="true" t="shared" si="3" ref="H34:H35">F34*G34</f>
        <v>0</v>
      </c>
    </row>
    <row r="35" spans="1:8" ht="12.75">
      <c r="A35" s="441"/>
      <c r="B35" s="384">
        <v>16</v>
      </c>
      <c r="C35" s="380" t="s">
        <v>246</v>
      </c>
      <c r="D35" s="381" t="s">
        <v>245</v>
      </c>
      <c r="E35" s="270" t="s">
        <v>25</v>
      </c>
      <c r="F35" s="271">
        <v>1.85</v>
      </c>
      <c r="G35" s="208"/>
      <c r="H35" s="142">
        <f t="shared" si="3"/>
        <v>0</v>
      </c>
    </row>
    <row r="36" spans="1:8" ht="12.75">
      <c r="A36" s="441"/>
      <c r="B36" s="365"/>
      <c r="C36" s="366" t="s">
        <v>40</v>
      </c>
      <c r="D36" s="367" t="str">
        <f>CONCATENATE(C33," ",D33)</f>
        <v>721 Vnitřní kanalizace</v>
      </c>
      <c r="E36" s="365"/>
      <c r="F36" s="368"/>
      <c r="G36" s="209"/>
      <c r="H36" s="147">
        <f>SUM(H33:H35)</f>
        <v>0</v>
      </c>
    </row>
    <row r="37" spans="1:11" s="372" customFormat="1" ht="12.75">
      <c r="A37" s="441"/>
      <c r="B37" s="359" t="s">
        <v>37</v>
      </c>
      <c r="C37" s="360" t="s">
        <v>314</v>
      </c>
      <c r="D37" s="378" t="s">
        <v>317</v>
      </c>
      <c r="E37" s="361"/>
      <c r="F37" s="362"/>
      <c r="G37" s="375"/>
      <c r="H37" s="363"/>
      <c r="I37" s="388"/>
      <c r="J37" s="388"/>
      <c r="K37" s="388"/>
    </row>
    <row r="38" spans="1:11" s="372" customFormat="1" ht="22.5">
      <c r="A38" s="441"/>
      <c r="B38" s="384">
        <v>17</v>
      </c>
      <c r="C38" s="380" t="s">
        <v>620</v>
      </c>
      <c r="D38" s="381" t="s">
        <v>621</v>
      </c>
      <c r="E38" s="382" t="s">
        <v>56</v>
      </c>
      <c r="F38" s="383">
        <v>1</v>
      </c>
      <c r="G38" s="385"/>
      <c r="H38" s="371">
        <f aca="true" t="shared" si="4" ref="H38:H39">F38*G38</f>
        <v>0</v>
      </c>
      <c r="I38" s="388"/>
      <c r="J38" s="388"/>
      <c r="K38" s="388"/>
    </row>
    <row r="39" spans="1:11" s="372" customFormat="1" ht="12.75">
      <c r="A39" s="441"/>
      <c r="B39" s="384">
        <v>18</v>
      </c>
      <c r="C39" s="380" t="s">
        <v>319</v>
      </c>
      <c r="D39" s="381" t="s">
        <v>318</v>
      </c>
      <c r="E39" s="382" t="s">
        <v>25</v>
      </c>
      <c r="F39" s="383">
        <v>2</v>
      </c>
      <c r="G39" s="385"/>
      <c r="H39" s="371">
        <f t="shared" si="4"/>
        <v>0</v>
      </c>
      <c r="I39" s="388"/>
      <c r="J39" s="388"/>
      <c r="K39" s="388"/>
    </row>
    <row r="40" spans="1:11" s="372" customFormat="1" ht="12.75">
      <c r="A40" s="441"/>
      <c r="B40" s="173"/>
      <c r="C40" s="366" t="s">
        <v>40</v>
      </c>
      <c r="D40" s="367" t="str">
        <f>CONCATENATE(C37," ",D37)</f>
        <v>764 Konstrukce klempířské</v>
      </c>
      <c r="E40" s="173"/>
      <c r="F40" s="174"/>
      <c r="G40" s="206"/>
      <c r="H40" s="369">
        <f>SUM(H37:H39)</f>
        <v>0</v>
      </c>
      <c r="I40" s="388"/>
      <c r="J40" s="388"/>
      <c r="K40" s="388"/>
    </row>
    <row r="41" spans="1:11" s="372" customFormat="1" ht="12.75">
      <c r="A41" s="441"/>
      <c r="B41" s="359" t="s">
        <v>37</v>
      </c>
      <c r="C41" s="360" t="s">
        <v>622</v>
      </c>
      <c r="D41" s="378" t="s">
        <v>623</v>
      </c>
      <c r="E41" s="384"/>
      <c r="F41" s="168"/>
      <c r="G41" s="204"/>
      <c r="H41" s="169"/>
      <c r="I41" s="388"/>
      <c r="J41" s="388"/>
      <c r="K41" s="388"/>
    </row>
    <row r="42" spans="1:22" s="358" customFormat="1" ht="22.5">
      <c r="A42" s="441"/>
      <c r="B42" s="384">
        <v>19</v>
      </c>
      <c r="C42" s="380" t="s">
        <v>629</v>
      </c>
      <c r="D42" s="381" t="s">
        <v>628</v>
      </c>
      <c r="E42" s="382" t="s">
        <v>38</v>
      </c>
      <c r="F42" s="383">
        <v>1</v>
      </c>
      <c r="G42" s="385"/>
      <c r="H42" s="371">
        <f aca="true" t="shared" si="5" ref="H42:H44">F42*G42</f>
        <v>0</v>
      </c>
      <c r="I42" s="388"/>
      <c r="J42" s="388"/>
      <c r="K42" s="388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</row>
    <row r="43" spans="1:22" s="358" customFormat="1" ht="22.5">
      <c r="A43" s="441"/>
      <c r="B43" s="384">
        <v>20</v>
      </c>
      <c r="C43" s="380" t="s">
        <v>624</v>
      </c>
      <c r="D43" s="381" t="s">
        <v>627</v>
      </c>
      <c r="E43" s="382" t="s">
        <v>38</v>
      </c>
      <c r="F43" s="383">
        <v>1</v>
      </c>
      <c r="G43" s="385"/>
      <c r="H43" s="371">
        <f t="shared" si="5"/>
        <v>0</v>
      </c>
      <c r="I43" s="388"/>
      <c r="J43" s="388"/>
      <c r="K43" s="388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</row>
    <row r="44" spans="1:22" s="358" customFormat="1" ht="12.75">
      <c r="A44" s="441"/>
      <c r="B44" s="384">
        <v>21</v>
      </c>
      <c r="C44" s="380" t="s">
        <v>625</v>
      </c>
      <c r="D44" s="381" t="s">
        <v>626</v>
      </c>
      <c r="E44" s="382" t="s">
        <v>25</v>
      </c>
      <c r="F44" s="383">
        <v>10.2</v>
      </c>
      <c r="G44" s="385"/>
      <c r="H44" s="371">
        <f t="shared" si="5"/>
        <v>0</v>
      </c>
      <c r="I44" s="388"/>
      <c r="J44" s="388"/>
      <c r="K44" s="388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</row>
    <row r="45" spans="1:11" s="372" customFormat="1" ht="12.75">
      <c r="A45" s="441"/>
      <c r="B45" s="173"/>
      <c r="C45" s="366" t="s">
        <v>40</v>
      </c>
      <c r="D45" s="367" t="str">
        <f>CONCATENATE(C41," ",D41)</f>
        <v>765 Krytiny tvrdé</v>
      </c>
      <c r="E45" s="173"/>
      <c r="F45" s="174"/>
      <c r="G45" s="206"/>
      <c r="H45" s="369">
        <f>SUM(H41:H44)</f>
        <v>0</v>
      </c>
      <c r="I45" s="388"/>
      <c r="J45" s="388"/>
      <c r="K45" s="388"/>
    </row>
    <row r="46" spans="1:8" s="175" customFormat="1" ht="12.75">
      <c r="A46" s="441"/>
      <c r="B46" s="359" t="s">
        <v>37</v>
      </c>
      <c r="C46" s="360" t="s">
        <v>247</v>
      </c>
      <c r="D46" s="378" t="s">
        <v>248</v>
      </c>
      <c r="E46" s="361"/>
      <c r="F46" s="362"/>
      <c r="G46" s="210"/>
      <c r="H46" s="135"/>
    </row>
    <row r="47" spans="1:51" ht="12.75">
      <c r="A47" s="441"/>
      <c r="B47" s="384">
        <v>22</v>
      </c>
      <c r="C47" s="380" t="s">
        <v>59</v>
      </c>
      <c r="D47" s="381" t="s">
        <v>483</v>
      </c>
      <c r="E47" s="270" t="s">
        <v>38</v>
      </c>
      <c r="F47" s="271">
        <v>2</v>
      </c>
      <c r="G47" s="208"/>
      <c r="H47" s="142">
        <f aca="true" t="shared" si="6" ref="H47:H56">F47*G47</f>
        <v>0</v>
      </c>
      <c r="I47" s="111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</row>
    <row r="48" spans="1:51" ht="12.75">
      <c r="A48" s="441"/>
      <c r="B48" s="384">
        <v>23</v>
      </c>
      <c r="C48" s="380" t="s">
        <v>413</v>
      </c>
      <c r="D48" s="381" t="s">
        <v>412</v>
      </c>
      <c r="E48" s="270" t="s">
        <v>38</v>
      </c>
      <c r="F48" s="271">
        <v>2</v>
      </c>
      <c r="G48" s="208"/>
      <c r="H48" s="142">
        <f t="shared" si="6"/>
        <v>0</v>
      </c>
      <c r="I48" s="111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</row>
    <row r="49" spans="1:51" ht="45">
      <c r="A49" s="441"/>
      <c r="B49" s="384">
        <v>24</v>
      </c>
      <c r="C49" s="380" t="s">
        <v>59</v>
      </c>
      <c r="D49" s="381" t="s">
        <v>600</v>
      </c>
      <c r="E49" s="382" t="s">
        <v>38</v>
      </c>
      <c r="F49" s="383">
        <v>2</v>
      </c>
      <c r="G49" s="357"/>
      <c r="H49" s="142">
        <f t="shared" si="6"/>
        <v>0</v>
      </c>
      <c r="I49" s="111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</row>
    <row r="50" spans="1:22" s="358" customFormat="1" ht="12.75">
      <c r="A50" s="441"/>
      <c r="B50" s="384">
        <v>25</v>
      </c>
      <c r="C50" s="380" t="s">
        <v>605</v>
      </c>
      <c r="D50" s="381" t="s">
        <v>606</v>
      </c>
      <c r="E50" s="270" t="s">
        <v>38</v>
      </c>
      <c r="F50" s="271">
        <v>1</v>
      </c>
      <c r="G50" s="379"/>
      <c r="H50" s="364">
        <f t="shared" si="6"/>
        <v>0</v>
      </c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</row>
    <row r="51" spans="1:22" s="358" customFormat="1" ht="22.5">
      <c r="A51" s="441"/>
      <c r="B51" s="384">
        <v>26</v>
      </c>
      <c r="C51" s="380" t="s">
        <v>59</v>
      </c>
      <c r="D51" s="381" t="s">
        <v>613</v>
      </c>
      <c r="E51" s="270" t="s">
        <v>38</v>
      </c>
      <c r="F51" s="271">
        <v>1</v>
      </c>
      <c r="G51" s="379"/>
      <c r="H51" s="364">
        <f t="shared" si="6"/>
        <v>0</v>
      </c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</row>
    <row r="52" spans="1:22" s="358" customFormat="1" ht="12.75">
      <c r="A52" s="441"/>
      <c r="B52" s="384">
        <v>27</v>
      </c>
      <c r="C52" s="380" t="s">
        <v>607</v>
      </c>
      <c r="D52" s="381" t="s">
        <v>608</v>
      </c>
      <c r="E52" s="270" t="s">
        <v>38</v>
      </c>
      <c r="F52" s="271">
        <v>1</v>
      </c>
      <c r="G52" s="379"/>
      <c r="H52" s="364">
        <f t="shared" si="6"/>
        <v>0</v>
      </c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</row>
    <row r="53" spans="1:22" s="358" customFormat="1" ht="12.75">
      <c r="A53" s="441"/>
      <c r="B53" s="384">
        <v>28</v>
      </c>
      <c r="C53" s="380" t="s">
        <v>59</v>
      </c>
      <c r="D53" s="381" t="s">
        <v>609</v>
      </c>
      <c r="E53" s="270" t="s">
        <v>38</v>
      </c>
      <c r="F53" s="271">
        <v>1</v>
      </c>
      <c r="G53" s="379"/>
      <c r="H53" s="364">
        <f t="shared" si="6"/>
        <v>0</v>
      </c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</row>
    <row r="54" spans="1:22" s="358" customFormat="1" ht="12.75">
      <c r="A54" s="441"/>
      <c r="B54" s="384">
        <v>29</v>
      </c>
      <c r="C54" s="380" t="s">
        <v>610</v>
      </c>
      <c r="D54" s="381" t="s">
        <v>611</v>
      </c>
      <c r="E54" s="270" t="s">
        <v>38</v>
      </c>
      <c r="F54" s="271">
        <v>1</v>
      </c>
      <c r="G54" s="379"/>
      <c r="H54" s="364">
        <f t="shared" si="6"/>
        <v>0</v>
      </c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</row>
    <row r="55" spans="1:22" s="358" customFormat="1" ht="12.75">
      <c r="A55" s="441"/>
      <c r="B55" s="384">
        <v>30</v>
      </c>
      <c r="C55" s="380" t="s">
        <v>59</v>
      </c>
      <c r="D55" s="381" t="s">
        <v>612</v>
      </c>
      <c r="E55" s="270" t="s">
        <v>38</v>
      </c>
      <c r="F55" s="271">
        <v>1</v>
      </c>
      <c r="G55" s="379"/>
      <c r="H55" s="364">
        <f t="shared" si="6"/>
        <v>0</v>
      </c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</row>
    <row r="56" spans="1:22" s="358" customFormat="1" ht="12.75">
      <c r="A56" s="441"/>
      <c r="B56" s="384">
        <v>31</v>
      </c>
      <c r="C56" s="380" t="s">
        <v>59</v>
      </c>
      <c r="D56" s="381" t="s">
        <v>614</v>
      </c>
      <c r="E56" s="270" t="s">
        <v>38</v>
      </c>
      <c r="F56" s="271">
        <v>1</v>
      </c>
      <c r="G56" s="379"/>
      <c r="H56" s="364">
        <f t="shared" si="6"/>
        <v>0</v>
      </c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</row>
    <row r="57" spans="1:51" ht="12.75">
      <c r="A57" s="441"/>
      <c r="B57" s="384">
        <v>32</v>
      </c>
      <c r="C57" s="380" t="s">
        <v>250</v>
      </c>
      <c r="D57" s="381" t="s">
        <v>249</v>
      </c>
      <c r="E57" s="270" t="s">
        <v>25</v>
      </c>
      <c r="F57" s="271">
        <v>1.5</v>
      </c>
      <c r="G57" s="208"/>
      <c r="H57" s="142">
        <f>F57*G57</f>
        <v>0</v>
      </c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</row>
    <row r="58" spans="1:8" s="175" customFormat="1" ht="12.75">
      <c r="A58" s="441"/>
      <c r="B58" s="365"/>
      <c r="C58" s="366" t="s">
        <v>40</v>
      </c>
      <c r="D58" s="367" t="str">
        <f>CONCATENATE(C46," ",D46)</f>
        <v>766 Konstrukce truhlářské</v>
      </c>
      <c r="E58" s="365"/>
      <c r="F58" s="368"/>
      <c r="G58" s="209"/>
      <c r="H58" s="147">
        <f>SUM(H46:H57)</f>
        <v>0</v>
      </c>
    </row>
    <row r="59" spans="1:8" s="372" customFormat="1" ht="12.75">
      <c r="A59" s="441"/>
      <c r="B59" s="359" t="s">
        <v>37</v>
      </c>
      <c r="C59" s="360" t="s">
        <v>593</v>
      </c>
      <c r="D59" s="378" t="s">
        <v>594</v>
      </c>
      <c r="E59" s="361"/>
      <c r="F59" s="362"/>
      <c r="G59" s="375"/>
      <c r="H59" s="363"/>
    </row>
    <row r="60" spans="1:22" s="358" customFormat="1" ht="45">
      <c r="A60" s="441"/>
      <c r="B60" s="384">
        <v>33</v>
      </c>
      <c r="C60" s="380" t="s">
        <v>595</v>
      </c>
      <c r="D60" s="381" t="s">
        <v>618</v>
      </c>
      <c r="E60" s="382" t="s">
        <v>56</v>
      </c>
      <c r="F60" s="383">
        <v>12</v>
      </c>
      <c r="G60" s="385"/>
      <c r="H60" s="364">
        <f aca="true" t="shared" si="7" ref="H60:H62">F60*G60</f>
        <v>0</v>
      </c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</row>
    <row r="61" spans="1:22" s="358" customFormat="1" ht="12.75">
      <c r="A61" s="441"/>
      <c r="B61" s="384">
        <v>34</v>
      </c>
      <c r="C61" s="380" t="s">
        <v>59</v>
      </c>
      <c r="D61" s="381" t="s">
        <v>619</v>
      </c>
      <c r="E61" s="382" t="s">
        <v>56</v>
      </c>
      <c r="F61" s="383">
        <v>12</v>
      </c>
      <c r="G61" s="385"/>
      <c r="H61" s="364">
        <f t="shared" si="7"/>
        <v>0</v>
      </c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</row>
    <row r="62" spans="1:22" s="358" customFormat="1" ht="33.75">
      <c r="A62" s="441"/>
      <c r="B62" s="384">
        <v>35</v>
      </c>
      <c r="C62" s="380" t="s">
        <v>596</v>
      </c>
      <c r="D62" s="381" t="s">
        <v>597</v>
      </c>
      <c r="E62" s="382" t="s">
        <v>38</v>
      </c>
      <c r="F62" s="383">
        <v>1</v>
      </c>
      <c r="G62" s="385"/>
      <c r="H62" s="364">
        <f t="shared" si="7"/>
        <v>0</v>
      </c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</row>
    <row r="63" spans="1:8" s="358" customFormat="1" ht="12.75">
      <c r="A63" s="441"/>
      <c r="B63" s="384">
        <v>36</v>
      </c>
      <c r="C63" s="380" t="s">
        <v>598</v>
      </c>
      <c r="D63" s="381" t="s">
        <v>599</v>
      </c>
      <c r="E63" s="382" t="s">
        <v>25</v>
      </c>
      <c r="F63" s="383">
        <v>0.54</v>
      </c>
      <c r="G63" s="379"/>
      <c r="H63" s="364">
        <f>F63*G63</f>
        <v>0</v>
      </c>
    </row>
    <row r="64" spans="1:8" s="372" customFormat="1" ht="12.75">
      <c r="A64" s="441"/>
      <c r="B64" s="365"/>
      <c r="C64" s="366" t="s">
        <v>40</v>
      </c>
      <c r="D64" s="367" t="str">
        <f>CONCATENATE(C59," ",D59)</f>
        <v>767 Doplňkové konstrukce</v>
      </c>
      <c r="E64" s="365"/>
      <c r="F64" s="368"/>
      <c r="G64" s="374"/>
      <c r="H64" s="369">
        <f>SUM(H59:H63)</f>
        <v>0</v>
      </c>
    </row>
    <row r="65" spans="1:51" ht="12.75">
      <c r="A65" s="441"/>
      <c r="B65" s="359" t="s">
        <v>37</v>
      </c>
      <c r="C65" s="360" t="s">
        <v>68</v>
      </c>
      <c r="D65" s="378" t="s">
        <v>69</v>
      </c>
      <c r="E65" s="361"/>
      <c r="F65" s="362"/>
      <c r="G65" s="210"/>
      <c r="H65" s="135"/>
      <c r="I65" s="136"/>
      <c r="J65" s="136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1:51" ht="22.5">
      <c r="A66" s="441"/>
      <c r="B66" s="384">
        <v>37</v>
      </c>
      <c r="C66" s="380" t="s">
        <v>266</v>
      </c>
      <c r="D66" s="381" t="s">
        <v>265</v>
      </c>
      <c r="E66" s="270" t="s">
        <v>38</v>
      </c>
      <c r="F66" s="271">
        <v>8</v>
      </c>
      <c r="G66" s="208"/>
      <c r="H66" s="142">
        <f aca="true" t="shared" si="8" ref="H66:H87">F66*G66</f>
        <v>0</v>
      </c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ht="12.75">
      <c r="A67" s="441"/>
      <c r="B67" s="384">
        <v>38</v>
      </c>
      <c r="C67" s="380" t="s">
        <v>268</v>
      </c>
      <c r="D67" s="381" t="s">
        <v>267</v>
      </c>
      <c r="E67" s="270" t="s">
        <v>38</v>
      </c>
      <c r="F67" s="271">
        <v>10</v>
      </c>
      <c r="G67" s="208"/>
      <c r="H67" s="142">
        <f t="shared" si="8"/>
        <v>0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ht="12.75">
      <c r="A68" s="441"/>
      <c r="B68" s="384">
        <v>39</v>
      </c>
      <c r="C68" s="380" t="s">
        <v>269</v>
      </c>
      <c r="D68" s="381" t="s">
        <v>295</v>
      </c>
      <c r="E68" s="270" t="s">
        <v>38</v>
      </c>
      <c r="F68" s="271">
        <v>3</v>
      </c>
      <c r="G68" s="208"/>
      <c r="H68" s="142">
        <f t="shared" si="8"/>
        <v>0</v>
      </c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ht="12.75">
      <c r="A69" s="441"/>
      <c r="B69" s="384">
        <v>40</v>
      </c>
      <c r="C69" s="380" t="s">
        <v>271</v>
      </c>
      <c r="D69" s="381" t="s">
        <v>270</v>
      </c>
      <c r="E69" s="270" t="s">
        <v>38</v>
      </c>
      <c r="F69" s="271">
        <v>24</v>
      </c>
      <c r="G69" s="208"/>
      <c r="H69" s="142">
        <f t="shared" si="8"/>
        <v>0</v>
      </c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1:51" ht="22.5">
      <c r="A70" s="441"/>
      <c r="B70" s="384">
        <v>41</v>
      </c>
      <c r="C70" s="380" t="s">
        <v>273</v>
      </c>
      <c r="D70" s="381" t="s">
        <v>272</v>
      </c>
      <c r="E70" s="270" t="s">
        <v>38</v>
      </c>
      <c r="F70" s="271">
        <v>1</v>
      </c>
      <c r="G70" s="208"/>
      <c r="H70" s="142">
        <f t="shared" si="8"/>
        <v>0</v>
      </c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1:51" ht="22.5">
      <c r="A71" s="441"/>
      <c r="B71" s="384">
        <v>42</v>
      </c>
      <c r="C71" s="380" t="s">
        <v>275</v>
      </c>
      <c r="D71" s="381" t="s">
        <v>274</v>
      </c>
      <c r="E71" s="270" t="s">
        <v>38</v>
      </c>
      <c r="F71" s="271">
        <v>7</v>
      </c>
      <c r="G71" s="208"/>
      <c r="H71" s="142">
        <f t="shared" si="8"/>
        <v>0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1:51" ht="22.5">
      <c r="A72" s="441"/>
      <c r="B72" s="384">
        <v>43</v>
      </c>
      <c r="C72" s="380" t="s">
        <v>277</v>
      </c>
      <c r="D72" s="381" t="s">
        <v>276</v>
      </c>
      <c r="E72" s="270" t="s">
        <v>38</v>
      </c>
      <c r="F72" s="271">
        <v>11</v>
      </c>
      <c r="G72" s="208"/>
      <c r="H72" s="142">
        <f t="shared" si="8"/>
        <v>0</v>
      </c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1:51" ht="22.5">
      <c r="A73" s="441"/>
      <c r="B73" s="384">
        <v>44</v>
      </c>
      <c r="C73" s="380" t="s">
        <v>279</v>
      </c>
      <c r="D73" s="381" t="s">
        <v>278</v>
      </c>
      <c r="E73" s="270" t="s">
        <v>38</v>
      </c>
      <c r="F73" s="271">
        <v>1</v>
      </c>
      <c r="G73" s="208"/>
      <c r="H73" s="142">
        <f t="shared" si="8"/>
        <v>0</v>
      </c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1:51" ht="45">
      <c r="A74" s="441"/>
      <c r="B74" s="384">
        <v>45</v>
      </c>
      <c r="C74" s="380" t="s">
        <v>59</v>
      </c>
      <c r="D74" s="381" t="s">
        <v>296</v>
      </c>
      <c r="E74" s="270" t="s">
        <v>56</v>
      </c>
      <c r="F74" s="271">
        <v>1</v>
      </c>
      <c r="G74" s="208"/>
      <c r="H74" s="142">
        <f t="shared" si="8"/>
        <v>0</v>
      </c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</row>
    <row r="75" spans="1:51" ht="12.75">
      <c r="A75" s="441"/>
      <c r="B75" s="384">
        <v>46</v>
      </c>
      <c r="C75" s="380" t="s">
        <v>281</v>
      </c>
      <c r="D75" s="381" t="s">
        <v>280</v>
      </c>
      <c r="E75" s="270" t="s">
        <v>38</v>
      </c>
      <c r="F75" s="271">
        <v>1</v>
      </c>
      <c r="G75" s="208"/>
      <c r="H75" s="142">
        <f t="shared" si="8"/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</row>
    <row r="76" spans="1:51" ht="12.75">
      <c r="A76" s="441" t="s">
        <v>531</v>
      </c>
      <c r="B76" s="384">
        <v>47</v>
      </c>
      <c r="C76" s="380" t="s">
        <v>59</v>
      </c>
      <c r="D76" s="381" t="s">
        <v>282</v>
      </c>
      <c r="E76" s="270" t="s">
        <v>38</v>
      </c>
      <c r="F76" s="271">
        <v>1</v>
      </c>
      <c r="G76" s="208"/>
      <c r="H76" s="142">
        <f t="shared" si="8"/>
        <v>0</v>
      </c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</row>
    <row r="77" spans="1:51" ht="22.5">
      <c r="A77" s="441"/>
      <c r="B77" s="384">
        <v>48</v>
      </c>
      <c r="C77" s="380" t="s">
        <v>284</v>
      </c>
      <c r="D77" s="381" t="s">
        <v>283</v>
      </c>
      <c r="E77" s="270" t="s">
        <v>39</v>
      </c>
      <c r="F77" s="271">
        <v>10</v>
      </c>
      <c r="G77" s="208"/>
      <c r="H77" s="142">
        <f t="shared" si="8"/>
        <v>0</v>
      </c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</row>
    <row r="78" spans="1:51" ht="22.5">
      <c r="A78" s="441"/>
      <c r="B78" s="384">
        <v>49</v>
      </c>
      <c r="C78" s="380" t="s">
        <v>285</v>
      </c>
      <c r="D78" s="381" t="s">
        <v>286</v>
      </c>
      <c r="E78" s="270" t="s">
        <v>39</v>
      </c>
      <c r="F78" s="271">
        <v>30</v>
      </c>
      <c r="G78" s="208"/>
      <c r="H78" s="142">
        <f t="shared" si="8"/>
        <v>0</v>
      </c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1:51" ht="12.75">
      <c r="A79" s="441"/>
      <c r="B79" s="384">
        <v>50</v>
      </c>
      <c r="C79" s="380" t="s">
        <v>484</v>
      </c>
      <c r="D79" s="381" t="s">
        <v>485</v>
      </c>
      <c r="E79" s="270" t="s">
        <v>38</v>
      </c>
      <c r="F79" s="271">
        <v>11</v>
      </c>
      <c r="G79" s="208"/>
      <c r="H79" s="142">
        <f t="shared" si="8"/>
        <v>0</v>
      </c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1:51" ht="12.75">
      <c r="A80" s="441"/>
      <c r="B80" s="384">
        <v>51</v>
      </c>
      <c r="C80" s="380" t="s">
        <v>59</v>
      </c>
      <c r="D80" s="381" t="s">
        <v>486</v>
      </c>
      <c r="E80" s="270" t="s">
        <v>38</v>
      </c>
      <c r="F80" s="271">
        <v>9</v>
      </c>
      <c r="G80" s="208"/>
      <c r="H80" s="364">
        <f t="shared" si="8"/>
        <v>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</row>
    <row r="81" spans="1:51" ht="12.75">
      <c r="A81" s="441"/>
      <c r="B81" s="384">
        <v>52</v>
      </c>
      <c r="C81" s="380" t="s">
        <v>59</v>
      </c>
      <c r="D81" s="381" t="s">
        <v>486</v>
      </c>
      <c r="E81" s="270" t="s">
        <v>38</v>
      </c>
      <c r="F81" s="271">
        <v>2</v>
      </c>
      <c r="G81" s="208"/>
      <c r="H81" s="364">
        <f t="shared" si="8"/>
        <v>0</v>
      </c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</row>
    <row r="82" spans="1:8" s="358" customFormat="1" ht="12.75">
      <c r="A82" s="441"/>
      <c r="B82" s="384">
        <v>53</v>
      </c>
      <c r="C82" s="380" t="s">
        <v>644</v>
      </c>
      <c r="D82" s="381" t="s">
        <v>645</v>
      </c>
      <c r="E82" s="270" t="s">
        <v>38</v>
      </c>
      <c r="F82" s="271">
        <v>12</v>
      </c>
      <c r="G82" s="379"/>
      <c r="H82" s="364">
        <f t="shared" si="8"/>
        <v>0</v>
      </c>
    </row>
    <row r="83" spans="1:8" s="358" customFormat="1" ht="12.75">
      <c r="A83" s="441"/>
      <c r="B83" s="384">
        <v>54</v>
      </c>
      <c r="C83" s="380" t="s">
        <v>59</v>
      </c>
      <c r="D83" s="381" t="s">
        <v>646</v>
      </c>
      <c r="E83" s="270" t="s">
        <v>38</v>
      </c>
      <c r="F83" s="271">
        <v>12</v>
      </c>
      <c r="G83" s="379"/>
      <c r="H83" s="364">
        <f t="shared" si="8"/>
        <v>0</v>
      </c>
    </row>
    <row r="84" spans="1:51" ht="22.5">
      <c r="A84" s="441"/>
      <c r="B84" s="384">
        <v>55</v>
      </c>
      <c r="C84" s="380" t="s">
        <v>489</v>
      </c>
      <c r="D84" s="381" t="s">
        <v>588</v>
      </c>
      <c r="E84" s="270" t="s">
        <v>39</v>
      </c>
      <c r="F84" s="271">
        <v>64.5</v>
      </c>
      <c r="G84" s="208"/>
      <c r="H84" s="364">
        <f t="shared" si="8"/>
        <v>0</v>
      </c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</row>
    <row r="85" spans="1:51" ht="12.75">
      <c r="A85" s="441"/>
      <c r="B85" s="384">
        <v>56</v>
      </c>
      <c r="C85" s="380" t="s">
        <v>288</v>
      </c>
      <c r="D85" s="376" t="s">
        <v>264</v>
      </c>
      <c r="E85" s="270" t="s">
        <v>56</v>
      </c>
      <c r="F85" s="271">
        <v>1</v>
      </c>
      <c r="G85" s="208"/>
      <c r="H85" s="364">
        <f t="shared" si="8"/>
        <v>0</v>
      </c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</row>
    <row r="86" spans="1:8" s="356" customFormat="1" ht="22.5">
      <c r="A86" s="441"/>
      <c r="B86" s="384">
        <v>57</v>
      </c>
      <c r="C86" s="380" t="s">
        <v>289</v>
      </c>
      <c r="D86" s="376" t="s">
        <v>589</v>
      </c>
      <c r="E86" s="382" t="s">
        <v>56</v>
      </c>
      <c r="F86" s="383">
        <v>1</v>
      </c>
      <c r="G86" s="373"/>
      <c r="H86" s="364">
        <f t="shared" si="8"/>
        <v>0</v>
      </c>
    </row>
    <row r="87" spans="1:51" ht="12.75">
      <c r="A87" s="441"/>
      <c r="B87" s="384">
        <v>58</v>
      </c>
      <c r="C87" s="380" t="s">
        <v>590</v>
      </c>
      <c r="D87" s="376" t="s">
        <v>287</v>
      </c>
      <c r="E87" s="270" t="s">
        <v>25</v>
      </c>
      <c r="F87" s="271">
        <v>4.5</v>
      </c>
      <c r="G87" s="208"/>
      <c r="H87" s="364">
        <f t="shared" si="8"/>
        <v>0</v>
      </c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51" ht="12.75">
      <c r="A88" s="441"/>
      <c r="B88" s="365"/>
      <c r="C88" s="366" t="s">
        <v>40</v>
      </c>
      <c r="D88" s="367" t="str">
        <f>CONCATENATE(C65," ",D65)</f>
        <v>M21 Elektromontáže</v>
      </c>
      <c r="E88" s="365"/>
      <c r="F88" s="368"/>
      <c r="G88" s="209"/>
      <c r="H88" s="147">
        <f>SUM(H65:H87)</f>
        <v>0</v>
      </c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48">
        <f>SUM(AT65:AT65)</f>
        <v>0</v>
      </c>
      <c r="AU88" s="148">
        <f>SUM(AU65:AU65)</f>
        <v>0</v>
      </c>
      <c r="AV88" s="148">
        <f>SUM(AV65:AV65)</f>
        <v>0</v>
      </c>
      <c r="AW88" s="148">
        <f>SUM(AW65:AW65)</f>
        <v>0</v>
      </c>
      <c r="AX88" s="148">
        <f>SUM(AX65:AX65)</f>
        <v>0</v>
      </c>
      <c r="AY88" s="111"/>
    </row>
    <row r="90" spans="8:10" ht="12.75">
      <c r="H90" s="164"/>
      <c r="I90" s="164"/>
      <c r="J90" s="164"/>
    </row>
    <row r="92" ht="12.75">
      <c r="H92" s="164"/>
    </row>
    <row r="93" ht="12.75">
      <c r="H93" s="164"/>
    </row>
  </sheetData>
  <sheetProtection password="CC59" sheet="1" objects="1" scenarios="1"/>
  <protectedRanges>
    <protectedRange sqref="G7:G13 G85:G88 G57:G81 G46:G49 G32:G36 G15:G30" name="Oblast1"/>
    <protectedRange sqref="G14" name="Oblast1_1"/>
    <protectedRange sqref="G84" name="Oblast1_2"/>
    <protectedRange sqref="G50:G56" name="Oblast1_4"/>
    <protectedRange sqref="G37:G40" name="Oblast1_5"/>
    <protectedRange sqref="G41:G45" name="Oblast1_6"/>
    <protectedRange sqref="G31" name="Oblast1_7"/>
    <protectedRange sqref="G82:G83" name="Oblast1_8"/>
  </protectedRanges>
  <mergeCells count="5">
    <mergeCell ref="B1:H1"/>
    <mergeCell ref="B3:C3"/>
    <mergeCell ref="B4:C4"/>
    <mergeCell ref="A7:A75"/>
    <mergeCell ref="A76:A8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Nevečeřal</dc:creator>
  <cp:keywords/>
  <dc:description/>
  <cp:lastModifiedBy>Josef Nevečeřal</cp:lastModifiedBy>
  <cp:lastPrinted>2022-03-08T05:34:00Z</cp:lastPrinted>
  <dcterms:created xsi:type="dcterms:W3CDTF">2011-05-19T10:06:47Z</dcterms:created>
  <dcterms:modified xsi:type="dcterms:W3CDTF">2022-03-12T07:28:19Z</dcterms:modified>
  <cp:category/>
  <cp:version/>
  <cp:contentType/>
  <cp:contentStatus/>
</cp:coreProperties>
</file>