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2020073 - Centrální park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'2020073 - Centrální park ...'!$C$80:$L$129</definedName>
    <definedName name="_xlnm.Print_Area" localSheetId="1">'2020073 - Centrální park ...'!$C$4:$K$39,'2020073 - Centrální park ...'!$C$45:$K$64,'2020073 - Centrální park ...'!$C$70:$L$129</definedName>
    <definedName name="_xlnm.Print_Titles" localSheetId="1">'2020073 - Centrální park ...'!$80:$80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K37"/>
  <c r="K36"/>
  <c i="1" r="BA55"/>
  <c i="2" r="K35"/>
  <c i="1" r="AZ55"/>
  <c i="2"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4"/>
  <c r="BH124"/>
  <c r="BG124"/>
  <c r="BF124"/>
  <c r="X124"/>
  <c r="V124"/>
  <c r="T124"/>
  <c r="P124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8"/>
  <c r="BH118"/>
  <c r="BG118"/>
  <c r="BF118"/>
  <c r="X118"/>
  <c r="V118"/>
  <c r="T118"/>
  <c r="P118"/>
  <c r="BI116"/>
  <c r="BH116"/>
  <c r="BG116"/>
  <c r="BF116"/>
  <c r="X116"/>
  <c r="X115"/>
  <c r="V116"/>
  <c r="V115"/>
  <c r="T116"/>
  <c r="T115"/>
  <c r="P116"/>
  <c r="BI107"/>
  <c r="BH107"/>
  <c r="BG107"/>
  <c r="BF107"/>
  <c r="X107"/>
  <c r="X100"/>
  <c r="V107"/>
  <c r="V100"/>
  <c r="T107"/>
  <c r="T100"/>
  <c r="P107"/>
  <c r="BI101"/>
  <c r="BH101"/>
  <c r="BG101"/>
  <c r="BF101"/>
  <c r="X101"/>
  <c r="V101"/>
  <c r="T101"/>
  <c r="P101"/>
  <c r="BI92"/>
  <c r="BH92"/>
  <c r="BG92"/>
  <c r="BF92"/>
  <c r="X92"/>
  <c r="V92"/>
  <c r="T92"/>
  <c r="P92"/>
  <c r="BI84"/>
  <c r="BH84"/>
  <c r="BG84"/>
  <c r="BF84"/>
  <c r="X84"/>
  <c r="V84"/>
  <c r="T84"/>
  <c r="P84"/>
  <c r="J77"/>
  <c r="F77"/>
  <c r="F75"/>
  <c r="E73"/>
  <c r="J52"/>
  <c r="F52"/>
  <c r="F50"/>
  <c r="E48"/>
  <c r="J22"/>
  <c r="E22"/>
  <c r="J53"/>
  <c r="J21"/>
  <c r="J16"/>
  <c r="E16"/>
  <c r="F78"/>
  <c r="J15"/>
  <c r="J10"/>
  <c r="J50"/>
  <c i="1" r="L50"/>
  <c r="AM50"/>
  <c r="AM49"/>
  <c r="L49"/>
  <c r="AM47"/>
  <c r="L47"/>
  <c r="L45"/>
  <c r="L44"/>
  <c i="2" r="Q127"/>
  <c r="Q122"/>
  <c r="Q101"/>
  <c i="1" r="AU54"/>
  <c i="2" r="R121"/>
  <c r="R128"/>
  <c r="Q119"/>
  <c r="BK129"/>
  <c r="Q120"/>
  <c r="R84"/>
  <c r="K129"/>
  <c r="BE129"/>
  <c r="K123"/>
  <c r="BE123"/>
  <c r="K92"/>
  <c r="BE92"/>
  <c r="R123"/>
  <c r="Q118"/>
  <c r="Q92"/>
  <c r="Q129"/>
  <c r="R120"/>
  <c r="R127"/>
  <c r="R118"/>
  <c r="Q124"/>
  <c r="R107"/>
  <c r="K124"/>
  <c r="BE124"/>
  <c r="BK128"/>
  <c r="BK107"/>
  <c r="BK84"/>
  <c r="Q128"/>
  <c r="R116"/>
  <c r="Q84"/>
  <c r="R124"/>
  <c r="K116"/>
  <c r="R126"/>
  <c r="Q116"/>
  <c r="Q123"/>
  <c r="K127"/>
  <c r="BE127"/>
  <c r="BK121"/>
  <c r="K126"/>
  <c r="BE126"/>
  <c r="BK101"/>
  <c r="BK122"/>
  <c r="R129"/>
  <c r="R119"/>
  <c r="K101"/>
  <c r="Q126"/>
  <c r="Q107"/>
  <c r="Q121"/>
  <c r="R101"/>
  <c r="R122"/>
  <c r="R92"/>
  <c r="BK120"/>
  <c r="BK116"/>
  <c r="BK115"/>
  <c r="K115"/>
  <c r="K61"/>
  <c r="BK119"/>
  <c r="K118"/>
  <c r="BE118"/>
  <c l="1" r="V83"/>
  <c r="T83"/>
  <c r="X83"/>
  <c r="T117"/>
  <c r="V117"/>
  <c r="V82"/>
  <c r="V81"/>
  <c r="X117"/>
  <c r="Q117"/>
  <c r="I62"/>
  <c r="R117"/>
  <c r="J62"/>
  <c r="T125"/>
  <c r="V125"/>
  <c r="X125"/>
  <c r="Q125"/>
  <c r="I63"/>
  <c r="R125"/>
  <c r="J63"/>
  <c r="F53"/>
  <c r="J75"/>
  <c r="J78"/>
  <c r="BE101"/>
  <c r="BE116"/>
  <c r="Q83"/>
  <c r="Q100"/>
  <c r="I60"/>
  <c r="R83"/>
  <c r="R100"/>
  <c r="J60"/>
  <c r="Q115"/>
  <c r="I61"/>
  <c r="R115"/>
  <c r="J61"/>
  <c r="BK100"/>
  <c r="K100"/>
  <c r="K60"/>
  <c r="BK92"/>
  <c r="BK83"/>
  <c r="K83"/>
  <c r="K59"/>
  <c r="K119"/>
  <c r="BE119"/>
  <c r="K107"/>
  <c r="BE107"/>
  <c r="K84"/>
  <c r="BE84"/>
  <c r="K122"/>
  <c r="BE122"/>
  <c r="K128"/>
  <c r="BE128"/>
  <c r="K120"/>
  <c r="BE120"/>
  <c r="BK118"/>
  <c r="BK124"/>
  <c r="K121"/>
  <c r="BE121"/>
  <c r="BK126"/>
  <c r="F37"/>
  <c i="1" r="BF55"/>
  <c r="BF54"/>
  <c r="W33"/>
  <c i="2" r="BK127"/>
  <c r="BK123"/>
  <c r="F36"/>
  <c i="1" r="BE55"/>
  <c r="BE54"/>
  <c r="W32"/>
  <c i="2" r="F34"/>
  <c i="1" r="BC55"/>
  <c r="BC54"/>
  <c r="AY54"/>
  <c r="AK30"/>
  <c i="2" r="K34"/>
  <c i="1" r="AY55"/>
  <c i="2" r="F35"/>
  <c i="1" r="BD55"/>
  <c r="BD54"/>
  <c r="W31"/>
  <c i="2" l="1" r="X82"/>
  <c r="X81"/>
  <c r="T82"/>
  <c r="T81"/>
  <c i="1" r="AW55"/>
  <c i="2" r="Q82"/>
  <c r="Q81"/>
  <c r="I57"/>
  <c r="K28"/>
  <c i="1" r="AS55"/>
  <c i="2" r="R82"/>
  <c r="R81"/>
  <c r="J57"/>
  <c r="K29"/>
  <c i="1" r="AT55"/>
  <c i="2" r="J59"/>
  <c r="I59"/>
  <c r="BK117"/>
  <c r="K117"/>
  <c r="K62"/>
  <c r="BK125"/>
  <c r="K125"/>
  <c r="K63"/>
  <c i="1" r="AW54"/>
  <c r="AZ54"/>
  <c r="AT54"/>
  <c i="2" r="F33"/>
  <c i="1" r="BB55"/>
  <c r="BB54"/>
  <c r="W29"/>
  <c r="AS54"/>
  <c i="2" r="K33"/>
  <c i="1" r="AX55"/>
  <c r="AV55"/>
  <c r="BA54"/>
  <c r="W30"/>
  <c i="2" l="1" r="BK82"/>
  <c r="K82"/>
  <c r="K58"/>
  <c r="J58"/>
  <c r="I58"/>
  <c i="1" r="AX54"/>
  <c r="AK29"/>
  <c i="2" l="1" r="BK81"/>
  <c r="K81"/>
  <c r="K30"/>
  <c i="1" r="AG55"/>
  <c r="AG54"/>
  <c r="AV54"/>
  <c l="1" r="AN55"/>
  <c i="2" r="K39"/>
  <c r="K57"/>
  <c i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<sst xmlns="http://schemas.openxmlformats.org/spreadsheetml/2006/main">
  <si>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</si>
  <si>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</si>
  <si>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</si>
  <si>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</si>
  <si>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</si>
  <si>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</si>
  <si>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{b1abd54b-50a4-484c-a519-90d5b82de04c}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</si>
  <si>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</si>
  <si>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</si>
  <si>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</si>
  <si>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</si>
  <si>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</si>
  <si>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</si>
  <si>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</si>
  <si>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</si>
  <si>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2020073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</si>
  <si>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</si>
  <si>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</si>
  <si>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Centrální park Stříbrná - herní prvky a mobiliář</t>
  </si>
  <si>
    <t>KSO:</t>
  </si>
  <si>
    <t/>
  </si>
  <si>
    <t>CC-CZ:</t>
  </si>
  <si>
    <t>Místo:</t>
  </si>
  <si>
    <t>Stříbrná</t>
  </si>
  <si>
    <t>Datum:</t>
  </si>
  <si>
    <t>14.11.2020</t>
  </si>
  <si>
    <t>Zadavatel:</t>
  </si>
  <si>
    <t>IČ:</t>
  </si>
  <si>
    <t>00259616</t>
  </si>
  <si>
    <t>Obec Stříbrná</t>
  </si>
  <si>
    <t>DIČ:</t>
  </si>
  <si>
    <t>Uchazeč:</t>
  </si>
  <si>
    <t>Vyplň údaj</t>
  </si>
  <si>
    <t>Projektant:</t>
  </si>
  <si>
    <t>73403881</t>
  </si>
  <si>
    <t>Ing. Nikola Prinzová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</si>
  <si>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</si>
  <si>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</si>
  <si>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</si>
  <si>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</si>
  <si>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</si>
  <si>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</si>
  <si>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</si>
  <si>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</si>
  <si>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</si>
  <si>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</si>
  <si>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</si>
  <si>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</si>
  <si>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</si>
  <si>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</si>
  <si>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</si>
  <si>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</si>
  <si>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</si>
  <si>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</si>
  <si>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</si>
  <si>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</si>
  <si>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</si>
  <si>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</si>
  <si>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</si>
  <si>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</si>
  <si>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</si>
  <si>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</si>
  <si>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</si>
  <si>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</si>
  <si>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</si>
  <si>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</si>
  <si>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</si>
  <si>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</si>
  <si>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</si>
  <si>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</si>
  <si>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</si>
  <si>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</si>
  <si>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</si>
  <si>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</si>
  <si>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</si>
  <si>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</si>
  <si>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</si>
  <si>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</si>
  <si>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</si>
  <si>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</si>
  <si>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</si>
  <si>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</si>
  <si>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</si>
  <si>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</si>
  <si>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</si>
  <si>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</si>
  <si>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</si>
  <si>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</si>
  <si>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</si>
  <si>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</si>
  <si>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</si>
  <si>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</si>
  <si>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</si>
  <si>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</si>
  <si>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</si>
  <si>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</si>
  <si>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998 - Přesun hmot</t>
  </si>
  <si>
    <t xml:space="preserve">    M 02 - Herní prvky a mobiliář</t>
  </si>
  <si>
    <t xml:space="preserve">    6. - Doprava a ostatní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</si>
  <si>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</si>
  <si>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</si>
  <si>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</si>
  <si>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</si>
  <si>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</si>
  <si>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</si>
  <si>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</si>
  <si>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</si>
  <si>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</si>
  <si>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</si>
  <si>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</si>
  <si>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</si>
  <si>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</si>
  <si>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</si>
  <si>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</si>
  <si>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</si>
  <si>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</si>
  <si>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</si>
  <si>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</si>
  <si>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</si>
  <si>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</si>
  <si>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</si>
  <si>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122211101</t>
  </si>
  <si>
    <t>Odkopávky a prokopávky ručně zapažené i nezapažené v hornině třídy těžitelnosti I skupiny 3</t>
  </si>
  <si>
    <t>m3</t>
  </si>
  <si>
    <t>CS ÚRS 2020 01</t>
  </si>
  <si>
    <t>4</t>
  </si>
  <si>
    <t>-370261302</t>
  </si>
  <si>
    <t>VV</t>
  </si>
  <si>
    <t>(4,1*1*1,1)+(2*0,9*1,1)+(0,55*1,15*1,1) "pochozí sítě</t>
  </si>
  <si>
    <t>0,6*13,6 " dvě věže</t>
  </si>
  <si>
    <t>((1*1*0,9)*8)+((0,3*0,3*0,8)*4) "lanovka</t>
  </si>
  <si>
    <t xml:space="preserve">(0,55*0,8*0,8)*11+(0,5*0,5*0,8)*9  "chůdy a špalky</t>
  </si>
  <si>
    <t>(0,4*0,4*0,8)*6 " sedací souprava</t>
  </si>
  <si>
    <t>(0,5*0,5*0,8)*4 "dřevěné molo</t>
  </si>
  <si>
    <t>Součet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</si>
  <si>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</si>
  <si>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</si>
  <si>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-682062385</t>
  </si>
  <si>
    <t>Zakládání</t>
  </si>
  <si>
    <t>3</t>
  </si>
  <si>
    <t>271532212</t>
  </si>
  <si>
    <t>Podsyp pod základové konstrukce se zhutněním a urovnáním povrchu z kameniva hrubého, frakce 16 - 32 mm</t>
  </si>
  <si>
    <t>-556986564</t>
  </si>
  <si>
    <t>P</t>
  </si>
  <si>
    <t>Poznámka k položce:_x000d_
podsyp 100 mm</t>
  </si>
  <si>
    <t>(4,1*1*0,1)+(2*0,9*0,1)+(0,55*1,15*0,1)"pochozí sítě</t>
  </si>
  <si>
    <t>(0,4*0,4*0,1)*6 " sedací souprava</t>
  </si>
  <si>
    <t>(0,5*0,5*0,1)*4 "dřevěné molo</t>
  </si>
  <si>
    <t>275313611</t>
  </si>
  <si>
    <t>Základy z betonu prostého patky a bloky z betonu kamenem neprokládaného tř. C 16/20</t>
  </si>
  <si>
    <t>-524335183</t>
  </si>
  <si>
    <t>(4,1*1*0,5)+(2*0,9*0,5)+(0,55*1,15*0,5)"pochozí sítě</t>
  </si>
  <si>
    <t>0,2*13,6 " dvě věže</t>
  </si>
  <si>
    <t>((1*1*0,5)*8)+((0,3*0,3*0,4)*4) "lanovka</t>
  </si>
  <si>
    <t xml:space="preserve">(0,55*0,8*0,6)*11+(0,5*0,5*0,6)*9  "chůdy a špalky</t>
  </si>
  <si>
    <t>(0,4*0,4*0,6)*6 " sedací souprava</t>
  </si>
  <si>
    <t>(0,5*0,5*0,5)*4 "dřevěné molo</t>
  </si>
  <si>
    <t>998</t>
  </si>
  <si>
    <t>Přesun hmot</t>
  </si>
  <si>
    <t>5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</si>
  <si>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</si>
  <si>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</si>
  <si>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t</t>
  </si>
  <si>
    <t>-1955155657</t>
  </si>
  <si>
    <t>M 02</t>
  </si>
  <si>
    <t>Herní prvky a mobiliář</t>
  </si>
  <si>
    <t>6</t>
  </si>
  <si>
    <t>M1</t>
  </si>
  <si>
    <t>Sedací souprava</t>
  </si>
  <si>
    <t>kus</t>
  </si>
  <si>
    <t>2075932640</t>
  </si>
  <si>
    <t>7</t>
  </si>
  <si>
    <t>M2</t>
  </si>
  <si>
    <t>Dřevěné molo - modřín, 3x4 m</t>
  </si>
  <si>
    <t>-1284319875</t>
  </si>
  <si>
    <t>8</t>
  </si>
  <si>
    <t>H1</t>
  </si>
  <si>
    <t>Pochozí sítě</t>
  </si>
  <si>
    <t>1348328324</t>
  </si>
  <si>
    <t>9</t>
  </si>
  <si>
    <t>H2</t>
  </si>
  <si>
    <t>Dvě věže</t>
  </si>
  <si>
    <t>4682616</t>
  </si>
  <si>
    <t>10</t>
  </si>
  <si>
    <t>H3</t>
  </si>
  <si>
    <t>Lanovka (15 m)</t>
  </si>
  <si>
    <t>-1471505671</t>
  </si>
  <si>
    <t>11</t>
  </si>
  <si>
    <t>H4.1</t>
  </si>
  <si>
    <t xml:space="preserve">Chůdy </t>
  </si>
  <si>
    <t>1943997734</t>
  </si>
  <si>
    <t>12</t>
  </si>
  <si>
    <t>H4.2</t>
  </si>
  <si>
    <t>Špalky - v 20 cm</t>
  </si>
  <si>
    <t>-306537532</t>
  </si>
  <si>
    <t>6.</t>
  </si>
  <si>
    <t>Doprava a ostatní</t>
  </si>
  <si>
    <t>13</t>
  </si>
  <si>
    <t>R1</t>
  </si>
  <si>
    <t>Doprava herních prvků H1 - H4</t>
  </si>
  <si>
    <t>kpl.</t>
  </si>
  <si>
    <t>-996388123</t>
  </si>
  <si>
    <t>14</t>
  </si>
  <si>
    <t>R2</t>
  </si>
  <si>
    <t>Doprava montážního týmu - herní prvky H1 - H4</t>
  </si>
  <si>
    <t>-1350074474</t>
  </si>
  <si>
    <t>R3</t>
  </si>
  <si>
    <t>Doprava - sedací souprava</t>
  </si>
  <si>
    <t>1781665512</t>
  </si>
  <si>
    <t>16</t>
  </si>
  <si>
    <t>R4</t>
  </si>
  <si>
    <t>Doprava - dřevěné molo</t>
  </si>
  <si>
    <t>-1869658947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</si>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</sst>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0" fillId="0" borderId="13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4" fontId="22" fillId="0" borderId="21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20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20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34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20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20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20</v>
      </c>
      <c r="AO20" s="22"/>
      <c r="AP20" s="22"/>
      <c r="AQ20" s="22"/>
      <c r="AR20" s="20"/>
      <c r="BG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ROUND(AX54,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ROUND(AY54,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G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G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G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G43" s="38"/>
    </row>
    <row r="44" s="4" customFormat="1" ht="12" customHeight="1">
      <c r="A44" s="4"/>
      <c r="B44" s="63"/>
      <c r="C44" s="32" t="s">
        <v>14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2020073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G44" s="4"/>
    </row>
    <row r="45" s="5" customFormat="1" ht="36.96" customHeight="1">
      <c r="A45" s="5"/>
      <c r="B45" s="66"/>
      <c r="C45" s="67" t="s">
        <v>17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Centrální park Stříbrná - herní prvky a mobiliář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G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G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Stříbrná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2" t="str">
        <f>IF(AN8= "","",AN8)</f>
        <v>14.11.2020</v>
      </c>
      <c r="AN47" s="72"/>
      <c r="AO47" s="40"/>
      <c r="AP47" s="40"/>
      <c r="AQ47" s="40"/>
      <c r="AR47" s="44"/>
      <c r="BG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G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Obec Stříbrná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Ing. Nikola Prinzová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  <c r="BG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  <c r="BG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5"/>
      <c r="BG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3" t="s">
        <v>71</v>
      </c>
      <c r="BE52" s="93" t="s">
        <v>72</v>
      </c>
      <c r="BF52" s="94" t="s">
        <v>73</v>
      </c>
      <c r="BG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7"/>
      <c r="BG53" s="38"/>
    </row>
    <row r="54" s="6" customFormat="1" ht="32.4" customHeight="1">
      <c r="A54" s="6"/>
      <c r="B54" s="98"/>
      <c r="C54" s="99" t="s">
        <v>74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SUM(AG54,AV54)</f>
        <v>0</v>
      </c>
      <c r="AO54" s="102"/>
      <c r="AP54" s="102"/>
      <c r="AQ54" s="103" t="s">
        <v>20</v>
      </c>
      <c r="AR54" s="104"/>
      <c r="AS54" s="105">
        <f>ROUND(AS55,2)</f>
        <v>0</v>
      </c>
      <c r="AT54" s="106">
        <f>ROUND(AT55,2)</f>
        <v>0</v>
      </c>
      <c r="AU54" s="107">
        <f>ROUND(AU55,2)</f>
        <v>0</v>
      </c>
      <c r="AV54" s="107">
        <f>ROUND(SUM(AX54:AY54),2)</f>
        <v>0</v>
      </c>
      <c r="AW54" s="108">
        <f>ROUND(AW55,5)</f>
        <v>0</v>
      </c>
      <c r="AX54" s="107">
        <f>ROUND(BB54*L29,2)</f>
        <v>0</v>
      </c>
      <c r="AY54" s="107">
        <f>ROUND(BC54*L30,2)</f>
        <v>0</v>
      </c>
      <c r="AZ54" s="107">
        <f>ROUND(BD54*L29,2)</f>
        <v>0</v>
      </c>
      <c r="BA54" s="107">
        <f>ROUND(BE54*L30,2)</f>
        <v>0</v>
      </c>
      <c r="BB54" s="107">
        <f>ROUND(BB55,2)</f>
        <v>0</v>
      </c>
      <c r="BC54" s="107">
        <f>ROUND(BC55,2)</f>
        <v>0</v>
      </c>
      <c r="BD54" s="107">
        <f>ROUND(BD55,2)</f>
        <v>0</v>
      </c>
      <c r="BE54" s="107">
        <f>ROUND(BE55,2)</f>
        <v>0</v>
      </c>
      <c r="BF54" s="109">
        <f>ROUND(BF55,2)</f>
        <v>0</v>
      </c>
      <c r="BG54" s="6"/>
      <c r="BS54" s="110" t="s">
        <v>75</v>
      </c>
      <c r="BT54" s="110" t="s">
        <v>76</v>
      </c>
      <c r="BV54" s="110" t="s">
        <v>77</v>
      </c>
      <c r="BW54" s="110" t="s">
        <v>6</v>
      </c>
      <c r="BX54" s="110" t="s">
        <v>78</v>
      </c>
      <c r="CL54" s="110" t="s">
        <v>20</v>
      </c>
    </row>
    <row r="55" s="7" customFormat="1" ht="24.75" customHeight="1">
      <c r="A55" s="111" t="s">
        <v>79</v>
      </c>
      <c r="B55" s="112"/>
      <c r="C55" s="113"/>
      <c r="D55" s="114" t="s">
        <v>15</v>
      </c>
      <c r="E55" s="114"/>
      <c r="F55" s="114"/>
      <c r="G55" s="114"/>
      <c r="H55" s="114"/>
      <c r="I55" s="115"/>
      <c r="J55" s="114" t="s">
        <v>18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'2020073 - Centrální park ...'!K30</f>
        <v>0</v>
      </c>
      <c r="AH55" s="115"/>
      <c r="AI55" s="115"/>
      <c r="AJ55" s="115"/>
      <c r="AK55" s="115"/>
      <c r="AL55" s="115"/>
      <c r="AM55" s="115"/>
      <c r="AN55" s="116">
        <f>SUM(AG55,AV55)</f>
        <v>0</v>
      </c>
      <c r="AO55" s="115"/>
      <c r="AP55" s="115"/>
      <c r="AQ55" s="117" t="s">
        <v>80</v>
      </c>
      <c r="AR55" s="118"/>
      <c r="AS55" s="119">
        <f>'2020073 - Centrální park ...'!K28</f>
        <v>0</v>
      </c>
      <c r="AT55" s="120">
        <f>'2020073 - Centrální park ...'!K29</f>
        <v>0</v>
      </c>
      <c r="AU55" s="120">
        <v>0</v>
      </c>
      <c r="AV55" s="120">
        <f>ROUND(SUM(AX55:AY55),2)</f>
        <v>0</v>
      </c>
      <c r="AW55" s="121">
        <f>'2020073 - Centrální park ...'!T81</f>
        <v>0</v>
      </c>
      <c r="AX55" s="120">
        <f>'2020073 - Centrální park ...'!K33</f>
        <v>0</v>
      </c>
      <c r="AY55" s="120">
        <f>'2020073 - Centrální park ...'!K34</f>
        <v>0</v>
      </c>
      <c r="AZ55" s="120">
        <f>'2020073 - Centrální park ...'!K35</f>
        <v>0</v>
      </c>
      <c r="BA55" s="120">
        <f>'2020073 - Centrální park ...'!K36</f>
        <v>0</v>
      </c>
      <c r="BB55" s="120">
        <f>'2020073 - Centrální park ...'!F33</f>
        <v>0</v>
      </c>
      <c r="BC55" s="120">
        <f>'2020073 - Centrální park ...'!F34</f>
        <v>0</v>
      </c>
      <c r="BD55" s="120">
        <f>'2020073 - Centrální park ...'!F35</f>
        <v>0</v>
      </c>
      <c r="BE55" s="120">
        <f>'2020073 - Centrální park ...'!F36</f>
        <v>0</v>
      </c>
      <c r="BF55" s="122">
        <f>'2020073 - Centrální park ...'!F37</f>
        <v>0</v>
      </c>
      <c r="BG55" s="7"/>
      <c r="BT55" s="123" t="s">
        <v>81</v>
      </c>
      <c r="BU55" s="123" t="s">
        <v>82</v>
      </c>
      <c r="BV55" s="123" t="s">
        <v>77</v>
      </c>
      <c r="BW55" s="123" t="s">
        <v>6</v>
      </c>
      <c r="BX55" s="123" t="s">
        <v>78</v>
      </c>
      <c r="CL55" s="123" t="s">
        <v>20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</row>
  </sheetData>
  <sheetProtection sheet="1" formatColumns="0" formatRows="0" objects="1" scenarios="1" spinCount="100000" saltValue="9HRlaGuhJ4UGr+hsA4MR5isriHHNw/t7b8M42IG7Zv+Sj2ZUJ98UmWBcrJzN21uLX4Z17pa/1oVDjnGnX+ckJg==" hashValue="BXDatK/5odiqMjYRzaYQo4f590nM2y8O1+SHHnlHRiY1uyj4i1h0VrglUQP0j3/dxysnmDmtNy8gKa9OmEa7sQ==" algorithmName="SHA-512" password="CC35"/>
  <mergeCells count="42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G2"/>
  </mergeCells>
  <hyperlinks>
    <hyperlink ref="A55" location="'2020073 - Centrální park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24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J2" s="12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6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7"/>
      <c r="J3" s="127"/>
      <c r="K3" s="126"/>
      <c r="L3" s="126"/>
      <c r="M3" s="20"/>
      <c r="AT3" s="17" t="s">
        <v>83</v>
      </c>
    </row>
    <row r="4" s="1" customFormat="1" ht="24.96" customHeight="1">
      <c r="B4" s="20"/>
      <c r="D4" s="128" t="s">
        <v>84</v>
      </c>
      <c r="I4" s="124"/>
      <c r="J4" s="124"/>
      <c r="M4" s="20"/>
      <c r="N4" s="129" t="s">
        <v>11</v>
      </c>
      <c r="AT4" s="17" t="s">
        <v>4</v>
      </c>
    </row>
    <row r="5" s="1" customFormat="1" ht="6.96" customHeight="1">
      <c r="B5" s="20"/>
      <c r="I5" s="124"/>
      <c r="J5" s="124"/>
      <c r="M5" s="20"/>
    </row>
    <row r="6" s="2" customFormat="1" ht="12" customHeight="1">
      <c r="A6" s="38"/>
      <c r="B6" s="44"/>
      <c r="C6" s="38"/>
      <c r="D6" s="130" t="s">
        <v>17</v>
      </c>
      <c r="E6" s="38"/>
      <c r="F6" s="38"/>
      <c r="G6" s="38"/>
      <c r="H6" s="38"/>
      <c r="I6" s="131"/>
      <c r="J6" s="131"/>
      <c r="K6" s="38"/>
      <c r="L6" s="38"/>
      <c r="M6" s="132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3" t="s">
        <v>18</v>
      </c>
      <c r="F7" s="38"/>
      <c r="G7" s="38"/>
      <c r="H7" s="38"/>
      <c r="I7" s="131"/>
      <c r="J7" s="131"/>
      <c r="K7" s="38"/>
      <c r="L7" s="38"/>
      <c r="M7" s="132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131"/>
      <c r="J8" s="131"/>
      <c r="K8" s="38"/>
      <c r="L8" s="38"/>
      <c r="M8" s="132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0" t="s">
        <v>19</v>
      </c>
      <c r="E9" s="38"/>
      <c r="F9" s="134" t="s">
        <v>20</v>
      </c>
      <c r="G9" s="38"/>
      <c r="H9" s="38"/>
      <c r="I9" s="135" t="s">
        <v>21</v>
      </c>
      <c r="J9" s="136" t="s">
        <v>20</v>
      </c>
      <c r="K9" s="38"/>
      <c r="L9" s="38"/>
      <c r="M9" s="132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0" t="s">
        <v>22</v>
      </c>
      <c r="E10" s="38"/>
      <c r="F10" s="134" t="s">
        <v>23</v>
      </c>
      <c r="G10" s="38"/>
      <c r="H10" s="38"/>
      <c r="I10" s="135" t="s">
        <v>24</v>
      </c>
      <c r="J10" s="137" t="str">
        <f>'Rekapitulace stavby'!AN8</f>
        <v>14.11.2020</v>
      </c>
      <c r="K10" s="38"/>
      <c r="L10" s="38"/>
      <c r="M10" s="132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131"/>
      <c r="J11" s="131"/>
      <c r="K11" s="38"/>
      <c r="L11" s="38"/>
      <c r="M11" s="132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0" t="s">
        <v>26</v>
      </c>
      <c r="E12" s="38"/>
      <c r="F12" s="38"/>
      <c r="G12" s="38"/>
      <c r="H12" s="38"/>
      <c r="I12" s="135" t="s">
        <v>27</v>
      </c>
      <c r="J12" s="136" t="s">
        <v>28</v>
      </c>
      <c r="K12" s="38"/>
      <c r="L12" s="38"/>
      <c r="M12" s="132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4" t="s">
        <v>29</v>
      </c>
      <c r="F13" s="38"/>
      <c r="G13" s="38"/>
      <c r="H13" s="38"/>
      <c r="I13" s="135" t="s">
        <v>30</v>
      </c>
      <c r="J13" s="136" t="s">
        <v>20</v>
      </c>
      <c r="K13" s="38"/>
      <c r="L13" s="38"/>
      <c r="M13" s="132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131"/>
      <c r="J14" s="131"/>
      <c r="K14" s="38"/>
      <c r="L14" s="38"/>
      <c r="M14" s="132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0" t="s">
        <v>31</v>
      </c>
      <c r="E15" s="38"/>
      <c r="F15" s="38"/>
      <c r="G15" s="38"/>
      <c r="H15" s="38"/>
      <c r="I15" s="135" t="s">
        <v>27</v>
      </c>
      <c r="J15" s="33" t="str">
        <f>'Rekapitulace stavby'!AN13</f>
        <v>Vyplň údaj</v>
      </c>
      <c r="K15" s="38"/>
      <c r="L15" s="38"/>
      <c r="M15" s="132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4"/>
      <c r="G16" s="134"/>
      <c r="H16" s="134"/>
      <c r="I16" s="135" t="s">
        <v>30</v>
      </c>
      <c r="J16" s="33" t="str">
        <f>'Rekapitulace stavby'!AN14</f>
        <v>Vyplň údaj</v>
      </c>
      <c r="K16" s="38"/>
      <c r="L16" s="38"/>
      <c r="M16" s="132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131"/>
      <c r="J17" s="131"/>
      <c r="K17" s="38"/>
      <c r="L17" s="38"/>
      <c r="M17" s="13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0" t="s">
        <v>33</v>
      </c>
      <c r="E18" s="38"/>
      <c r="F18" s="38"/>
      <c r="G18" s="38"/>
      <c r="H18" s="38"/>
      <c r="I18" s="135" t="s">
        <v>27</v>
      </c>
      <c r="J18" s="136" t="s">
        <v>34</v>
      </c>
      <c r="K18" s="38"/>
      <c r="L18" s="38"/>
      <c r="M18" s="132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4" t="s">
        <v>35</v>
      </c>
      <c r="F19" s="38"/>
      <c r="G19" s="38"/>
      <c r="H19" s="38"/>
      <c r="I19" s="135" t="s">
        <v>30</v>
      </c>
      <c r="J19" s="136" t="s">
        <v>20</v>
      </c>
      <c r="K19" s="38"/>
      <c r="L19" s="38"/>
      <c r="M19" s="132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31"/>
      <c r="J20" s="131"/>
      <c r="K20" s="38"/>
      <c r="L20" s="38"/>
      <c r="M20" s="132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0" t="s">
        <v>36</v>
      </c>
      <c r="E21" s="38"/>
      <c r="F21" s="38"/>
      <c r="G21" s="38"/>
      <c r="H21" s="38"/>
      <c r="I21" s="135" t="s">
        <v>27</v>
      </c>
      <c r="J21" s="136" t="str">
        <f>IF('Rekapitulace stavby'!AN19="","",'Rekapitulace stavby'!AN19)</f>
        <v/>
      </c>
      <c r="K21" s="38"/>
      <c r="L21" s="38"/>
      <c r="M21" s="132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4" t="str">
        <f>IF('Rekapitulace stavby'!E20="","",'Rekapitulace stavby'!E20)</f>
        <v xml:space="preserve"> </v>
      </c>
      <c r="F22" s="38"/>
      <c r="G22" s="38"/>
      <c r="H22" s="38"/>
      <c r="I22" s="135" t="s">
        <v>30</v>
      </c>
      <c r="J22" s="136" t="str">
        <f>IF('Rekapitulace stavby'!AN20="","",'Rekapitulace stavby'!AN20)</f>
        <v/>
      </c>
      <c r="K22" s="38"/>
      <c r="L22" s="38"/>
      <c r="M22" s="132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31"/>
      <c r="J23" s="131"/>
      <c r="K23" s="38"/>
      <c r="L23" s="38"/>
      <c r="M23" s="132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0" t="s">
        <v>38</v>
      </c>
      <c r="E24" s="38"/>
      <c r="F24" s="38"/>
      <c r="G24" s="38"/>
      <c r="H24" s="38"/>
      <c r="I24" s="131"/>
      <c r="J24" s="131"/>
      <c r="K24" s="38"/>
      <c r="L24" s="38"/>
      <c r="M24" s="132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83.25" customHeight="1">
      <c r="A25" s="138"/>
      <c r="B25" s="139"/>
      <c r="C25" s="138"/>
      <c r="D25" s="138"/>
      <c r="E25" s="140" t="s">
        <v>39</v>
      </c>
      <c r="F25" s="140"/>
      <c r="G25" s="140"/>
      <c r="H25" s="140"/>
      <c r="I25" s="141"/>
      <c r="J25" s="141"/>
      <c r="K25" s="138"/>
      <c r="L25" s="138"/>
      <c r="M25" s="142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31"/>
      <c r="J26" s="131"/>
      <c r="K26" s="38"/>
      <c r="L26" s="38"/>
      <c r="M26" s="132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4"/>
      <c r="J27" s="144"/>
      <c r="K27" s="143"/>
      <c r="L27" s="143"/>
      <c r="M27" s="132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>
      <c r="A28" s="38"/>
      <c r="B28" s="44"/>
      <c r="C28" s="38"/>
      <c r="D28" s="38"/>
      <c r="E28" s="130" t="s">
        <v>85</v>
      </c>
      <c r="F28" s="38"/>
      <c r="G28" s="38"/>
      <c r="H28" s="38"/>
      <c r="I28" s="131"/>
      <c r="J28" s="131"/>
      <c r="K28" s="145">
        <f>I57</f>
        <v>0</v>
      </c>
      <c r="L28" s="38"/>
      <c r="M28" s="132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>
      <c r="A29" s="38"/>
      <c r="B29" s="44"/>
      <c r="C29" s="38"/>
      <c r="D29" s="38"/>
      <c r="E29" s="130" t="s">
        <v>86</v>
      </c>
      <c r="F29" s="38"/>
      <c r="G29" s="38"/>
      <c r="H29" s="38"/>
      <c r="I29" s="131"/>
      <c r="J29" s="131"/>
      <c r="K29" s="145">
        <f>J57</f>
        <v>0</v>
      </c>
      <c r="L29" s="38"/>
      <c r="M29" s="132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40</v>
      </c>
      <c r="E30" s="38"/>
      <c r="F30" s="38"/>
      <c r="G30" s="38"/>
      <c r="H30" s="38"/>
      <c r="I30" s="131"/>
      <c r="J30" s="131"/>
      <c r="K30" s="147">
        <f>ROUND(K81, 2)</f>
        <v>0</v>
      </c>
      <c r="L30" s="38"/>
      <c r="M30" s="132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4"/>
      <c r="J31" s="144"/>
      <c r="K31" s="143"/>
      <c r="L31" s="143"/>
      <c r="M31" s="132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42</v>
      </c>
      <c r="G32" s="38"/>
      <c r="H32" s="38"/>
      <c r="I32" s="149" t="s">
        <v>41</v>
      </c>
      <c r="J32" s="131"/>
      <c r="K32" s="148" t="s">
        <v>43</v>
      </c>
      <c r="L32" s="38"/>
      <c r="M32" s="132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0" t="s">
        <v>44</v>
      </c>
      <c r="E33" s="130" t="s">
        <v>45</v>
      </c>
      <c r="F33" s="145">
        <f>ROUND((SUM(BE81:BE129)),  2)</f>
        <v>0</v>
      </c>
      <c r="G33" s="38"/>
      <c r="H33" s="38"/>
      <c r="I33" s="151">
        <v>0.20999999999999999</v>
      </c>
      <c r="J33" s="131"/>
      <c r="K33" s="145">
        <f>ROUND(((SUM(BE81:BE129))*I33),  2)</f>
        <v>0</v>
      </c>
      <c r="L33" s="38"/>
      <c r="M33" s="132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0" t="s">
        <v>46</v>
      </c>
      <c r="F34" s="145">
        <f>ROUND((SUM(BF81:BF129)),  2)</f>
        <v>0</v>
      </c>
      <c r="G34" s="38"/>
      <c r="H34" s="38"/>
      <c r="I34" s="151">
        <v>0.14999999999999999</v>
      </c>
      <c r="J34" s="131"/>
      <c r="K34" s="145">
        <f>ROUND(((SUM(BF81:BF129))*I34),  2)</f>
        <v>0</v>
      </c>
      <c r="L34" s="38"/>
      <c r="M34" s="13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0" t="s">
        <v>47</v>
      </c>
      <c r="F35" s="145">
        <f>ROUND((SUM(BG81:BG129)),  2)</f>
        <v>0</v>
      </c>
      <c r="G35" s="38"/>
      <c r="H35" s="38"/>
      <c r="I35" s="151">
        <v>0.20999999999999999</v>
      </c>
      <c r="J35" s="131"/>
      <c r="K35" s="145">
        <f>0</f>
        <v>0</v>
      </c>
      <c r="L35" s="38"/>
      <c r="M35" s="132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0" t="s">
        <v>48</v>
      </c>
      <c r="F36" s="145">
        <f>ROUND((SUM(BH81:BH129)),  2)</f>
        <v>0</v>
      </c>
      <c r="G36" s="38"/>
      <c r="H36" s="38"/>
      <c r="I36" s="151">
        <v>0.14999999999999999</v>
      </c>
      <c r="J36" s="131"/>
      <c r="K36" s="145">
        <f>0</f>
        <v>0</v>
      </c>
      <c r="L36" s="38"/>
      <c r="M36" s="132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0" t="s">
        <v>49</v>
      </c>
      <c r="F37" s="145">
        <f>ROUND((SUM(BI81:BI129)),  2)</f>
        <v>0</v>
      </c>
      <c r="G37" s="38"/>
      <c r="H37" s="38"/>
      <c r="I37" s="151">
        <v>0</v>
      </c>
      <c r="J37" s="131"/>
      <c r="K37" s="145">
        <f>0</f>
        <v>0</v>
      </c>
      <c r="L37" s="38"/>
      <c r="M37" s="132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1"/>
      <c r="J38" s="131"/>
      <c r="K38" s="38"/>
      <c r="L38" s="38"/>
      <c r="M38" s="132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7"/>
      <c r="J39" s="157"/>
      <c r="K39" s="158">
        <f>SUM(K30:K37)</f>
        <v>0</v>
      </c>
      <c r="L39" s="159"/>
      <c r="M39" s="132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0"/>
      <c r="C40" s="161"/>
      <c r="D40" s="161"/>
      <c r="E40" s="161"/>
      <c r="F40" s="161"/>
      <c r="G40" s="161"/>
      <c r="H40" s="161"/>
      <c r="I40" s="162"/>
      <c r="J40" s="162"/>
      <c r="K40" s="161"/>
      <c r="L40" s="161"/>
      <c r="M40" s="132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3"/>
      <c r="C44" s="164"/>
      <c r="D44" s="164"/>
      <c r="E44" s="164"/>
      <c r="F44" s="164"/>
      <c r="G44" s="164"/>
      <c r="H44" s="164"/>
      <c r="I44" s="165"/>
      <c r="J44" s="165"/>
      <c r="K44" s="164"/>
      <c r="L44" s="164"/>
      <c r="M44" s="132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87</v>
      </c>
      <c r="D45" s="40"/>
      <c r="E45" s="40"/>
      <c r="F45" s="40"/>
      <c r="G45" s="40"/>
      <c r="H45" s="40"/>
      <c r="I45" s="131"/>
      <c r="J45" s="131"/>
      <c r="K45" s="40"/>
      <c r="L45" s="40"/>
      <c r="M45" s="132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1"/>
      <c r="J46" s="131"/>
      <c r="K46" s="40"/>
      <c r="L46" s="40"/>
      <c r="M46" s="132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40"/>
      <c r="E47" s="40"/>
      <c r="F47" s="40"/>
      <c r="G47" s="40"/>
      <c r="H47" s="40"/>
      <c r="I47" s="131"/>
      <c r="J47" s="131"/>
      <c r="K47" s="40"/>
      <c r="L47" s="40"/>
      <c r="M47" s="132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69" t="str">
        <f>E7</f>
        <v>Centrální park Stříbrná - herní prvky a mobiliář</v>
      </c>
      <c r="F48" s="40"/>
      <c r="G48" s="40"/>
      <c r="H48" s="40"/>
      <c r="I48" s="131"/>
      <c r="J48" s="131"/>
      <c r="K48" s="40"/>
      <c r="L48" s="40"/>
      <c r="M48" s="132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131"/>
      <c r="J49" s="131"/>
      <c r="K49" s="40"/>
      <c r="L49" s="40"/>
      <c r="M49" s="132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2" customHeight="1">
      <c r="A50" s="38"/>
      <c r="B50" s="39"/>
      <c r="C50" s="32" t="s">
        <v>22</v>
      </c>
      <c r="D50" s="40"/>
      <c r="E50" s="40"/>
      <c r="F50" s="27" t="str">
        <f>F10</f>
        <v>Stříbrná</v>
      </c>
      <c r="G50" s="40"/>
      <c r="H50" s="40"/>
      <c r="I50" s="135" t="s">
        <v>24</v>
      </c>
      <c r="J50" s="137" t="str">
        <f>IF(J10="","",J10)</f>
        <v>14.11.2020</v>
      </c>
      <c r="K50" s="40"/>
      <c r="L50" s="40"/>
      <c r="M50" s="132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1"/>
      <c r="J51" s="131"/>
      <c r="K51" s="40"/>
      <c r="L51" s="40"/>
      <c r="M51" s="132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15" customHeight="1">
      <c r="A52" s="38"/>
      <c r="B52" s="39"/>
      <c r="C52" s="32" t="s">
        <v>26</v>
      </c>
      <c r="D52" s="40"/>
      <c r="E52" s="40"/>
      <c r="F52" s="27" t="str">
        <f>E13</f>
        <v>Obec Stříbrná</v>
      </c>
      <c r="G52" s="40"/>
      <c r="H52" s="40"/>
      <c r="I52" s="135" t="s">
        <v>33</v>
      </c>
      <c r="J52" s="166" t="str">
        <f>E19</f>
        <v>Ing. Nikola Prinzová</v>
      </c>
      <c r="K52" s="40"/>
      <c r="L52" s="40"/>
      <c r="M52" s="132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5.15" customHeight="1">
      <c r="A53" s="38"/>
      <c r="B53" s="39"/>
      <c r="C53" s="32" t="s">
        <v>31</v>
      </c>
      <c r="D53" s="40"/>
      <c r="E53" s="40"/>
      <c r="F53" s="27" t="str">
        <f>IF(E16="","",E16)</f>
        <v>Vyplň údaj</v>
      </c>
      <c r="G53" s="40"/>
      <c r="H53" s="40"/>
      <c r="I53" s="135" t="s">
        <v>36</v>
      </c>
      <c r="J53" s="166" t="str">
        <f>E22</f>
        <v xml:space="preserve"> </v>
      </c>
      <c r="K53" s="40"/>
      <c r="L53" s="40"/>
      <c r="M53" s="132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131"/>
      <c r="J54" s="131"/>
      <c r="K54" s="40"/>
      <c r="L54" s="40"/>
      <c r="M54" s="132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9.28" customHeight="1">
      <c r="A55" s="38"/>
      <c r="B55" s="39"/>
      <c r="C55" s="167" t="s">
        <v>88</v>
      </c>
      <c r="D55" s="168"/>
      <c r="E55" s="168"/>
      <c r="F55" s="168"/>
      <c r="G55" s="168"/>
      <c r="H55" s="168"/>
      <c r="I55" s="169" t="s">
        <v>89</v>
      </c>
      <c r="J55" s="169" t="s">
        <v>90</v>
      </c>
      <c r="K55" s="170" t="s">
        <v>91</v>
      </c>
      <c r="L55" s="168"/>
      <c r="M55" s="132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1"/>
      <c r="J56" s="131"/>
      <c r="K56" s="40"/>
      <c r="L56" s="40"/>
      <c r="M56" s="132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2.8" customHeight="1">
      <c r="A57" s="38"/>
      <c r="B57" s="39"/>
      <c r="C57" s="171" t="s">
        <v>74</v>
      </c>
      <c r="D57" s="40"/>
      <c r="E57" s="40"/>
      <c r="F57" s="40"/>
      <c r="G57" s="40"/>
      <c r="H57" s="40"/>
      <c r="I57" s="172">
        <f>Q81</f>
        <v>0</v>
      </c>
      <c r="J57" s="172">
        <f>R81</f>
        <v>0</v>
      </c>
      <c r="K57" s="102">
        <f>K81</f>
        <v>0</v>
      </c>
      <c r="L57" s="40"/>
      <c r="M57" s="132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U57" s="17" t="s">
        <v>92</v>
      </c>
    </row>
    <row r="58" s="9" customFormat="1" ht="24.96" customHeight="1">
      <c r="A58" s="9"/>
      <c r="B58" s="173"/>
      <c r="C58" s="174"/>
      <c r="D58" s="175" t="s">
        <v>93</v>
      </c>
      <c r="E58" s="176"/>
      <c r="F58" s="176"/>
      <c r="G58" s="176"/>
      <c r="H58" s="176"/>
      <c r="I58" s="177">
        <f>Q82</f>
        <v>0</v>
      </c>
      <c r="J58" s="177">
        <f>R82</f>
        <v>0</v>
      </c>
      <c r="K58" s="178">
        <f>K82</f>
        <v>0</v>
      </c>
      <c r="L58" s="174"/>
      <c r="M58" s="17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80"/>
      <c r="C59" s="181"/>
      <c r="D59" s="182" t="s">
        <v>94</v>
      </c>
      <c r="E59" s="183"/>
      <c r="F59" s="183"/>
      <c r="G59" s="183"/>
      <c r="H59" s="183"/>
      <c r="I59" s="184">
        <f>Q83</f>
        <v>0</v>
      </c>
      <c r="J59" s="184">
        <f>R83</f>
        <v>0</v>
      </c>
      <c r="K59" s="185">
        <f>K83</f>
        <v>0</v>
      </c>
      <c r="L59" s="181"/>
      <c r="M59" s="186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80"/>
      <c r="C60" s="181"/>
      <c r="D60" s="182" t="s">
        <v>95</v>
      </c>
      <c r="E60" s="183"/>
      <c r="F60" s="183"/>
      <c r="G60" s="183"/>
      <c r="H60" s="183"/>
      <c r="I60" s="184">
        <f>Q100</f>
        <v>0</v>
      </c>
      <c r="J60" s="184">
        <f>R100</f>
        <v>0</v>
      </c>
      <c r="K60" s="185">
        <f>K100</f>
        <v>0</v>
      </c>
      <c r="L60" s="181"/>
      <c r="M60" s="186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80"/>
      <c r="C61" s="181"/>
      <c r="D61" s="182" t="s">
        <v>96</v>
      </c>
      <c r="E61" s="183"/>
      <c r="F61" s="183"/>
      <c r="G61" s="183"/>
      <c r="H61" s="183"/>
      <c r="I61" s="184">
        <f>Q115</f>
        <v>0</v>
      </c>
      <c r="J61" s="184">
        <f>R115</f>
        <v>0</v>
      </c>
      <c r="K61" s="185">
        <f>K115</f>
        <v>0</v>
      </c>
      <c r="L61" s="181"/>
      <c r="M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81"/>
      <c r="D62" s="182" t="s">
        <v>97</v>
      </c>
      <c r="E62" s="183"/>
      <c r="F62" s="183"/>
      <c r="G62" s="183"/>
      <c r="H62" s="183"/>
      <c r="I62" s="184">
        <f>Q117</f>
        <v>0</v>
      </c>
      <c r="J62" s="184">
        <f>R117</f>
        <v>0</v>
      </c>
      <c r="K62" s="185">
        <f>K117</f>
        <v>0</v>
      </c>
      <c r="L62" s="181"/>
      <c r="M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81"/>
      <c r="D63" s="182" t="s">
        <v>98</v>
      </c>
      <c r="E63" s="183"/>
      <c r="F63" s="183"/>
      <c r="G63" s="183"/>
      <c r="H63" s="183"/>
      <c r="I63" s="184">
        <f>Q125</f>
        <v>0</v>
      </c>
      <c r="J63" s="184">
        <f>R125</f>
        <v>0</v>
      </c>
      <c r="K63" s="185">
        <f>K125</f>
        <v>0</v>
      </c>
      <c r="L63" s="181"/>
      <c r="M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1"/>
      <c r="J64" s="131"/>
      <c r="K64" s="40"/>
      <c r="L64" s="40"/>
      <c r="M64" s="132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162"/>
      <c r="J65" s="162"/>
      <c r="K65" s="60"/>
      <c r="L65" s="60"/>
      <c r="M65" s="132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165"/>
      <c r="J69" s="165"/>
      <c r="K69" s="62"/>
      <c r="L69" s="62"/>
      <c r="M69" s="132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99</v>
      </c>
      <c r="D70" s="40"/>
      <c r="E70" s="40"/>
      <c r="F70" s="40"/>
      <c r="G70" s="40"/>
      <c r="H70" s="40"/>
      <c r="I70" s="131"/>
      <c r="J70" s="131"/>
      <c r="K70" s="40"/>
      <c r="L70" s="40"/>
      <c r="M70" s="132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1"/>
      <c r="J71" s="131"/>
      <c r="K71" s="40"/>
      <c r="L71" s="40"/>
      <c r="M71" s="132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131"/>
      <c r="J72" s="131"/>
      <c r="K72" s="40"/>
      <c r="L72" s="40"/>
      <c r="M72" s="132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E7</f>
        <v>Centrální park Stříbrná - herní prvky a mobiliář</v>
      </c>
      <c r="F73" s="40"/>
      <c r="G73" s="40"/>
      <c r="H73" s="40"/>
      <c r="I73" s="131"/>
      <c r="J73" s="131"/>
      <c r="K73" s="40"/>
      <c r="L73" s="40"/>
      <c r="M73" s="132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131"/>
      <c r="J74" s="131"/>
      <c r="K74" s="40"/>
      <c r="L74" s="40"/>
      <c r="M74" s="132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22</v>
      </c>
      <c r="D75" s="40"/>
      <c r="E75" s="40"/>
      <c r="F75" s="27" t="str">
        <f>F10</f>
        <v>Stříbrná</v>
      </c>
      <c r="G75" s="40"/>
      <c r="H75" s="40"/>
      <c r="I75" s="135" t="s">
        <v>24</v>
      </c>
      <c r="J75" s="137" t="str">
        <f>IF(J10="","",J10)</f>
        <v>14.11.2020</v>
      </c>
      <c r="K75" s="40"/>
      <c r="L75" s="40"/>
      <c r="M75" s="132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1"/>
      <c r="J76" s="131"/>
      <c r="K76" s="40"/>
      <c r="L76" s="40"/>
      <c r="M76" s="132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26</v>
      </c>
      <c r="D77" s="40"/>
      <c r="E77" s="40"/>
      <c r="F77" s="27" t="str">
        <f>E13</f>
        <v>Obec Stříbrná</v>
      </c>
      <c r="G77" s="40"/>
      <c r="H77" s="40"/>
      <c r="I77" s="135" t="s">
        <v>33</v>
      </c>
      <c r="J77" s="166" t="str">
        <f>E19</f>
        <v>Ing. Nikola Prinzová</v>
      </c>
      <c r="K77" s="40"/>
      <c r="L77" s="40"/>
      <c r="M77" s="132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31</v>
      </c>
      <c r="D78" s="40"/>
      <c r="E78" s="40"/>
      <c r="F78" s="27" t="str">
        <f>IF(E16="","",E16)</f>
        <v>Vyplň údaj</v>
      </c>
      <c r="G78" s="40"/>
      <c r="H78" s="40"/>
      <c r="I78" s="135" t="s">
        <v>36</v>
      </c>
      <c r="J78" s="166" t="str">
        <f>E22</f>
        <v xml:space="preserve"> </v>
      </c>
      <c r="K78" s="40"/>
      <c r="L78" s="40"/>
      <c r="M78" s="132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131"/>
      <c r="J79" s="131"/>
      <c r="K79" s="40"/>
      <c r="L79" s="40"/>
      <c r="M79" s="132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87"/>
      <c r="B80" s="188"/>
      <c r="C80" s="189" t="s">
        <v>100</v>
      </c>
      <c r="D80" s="190" t="s">
        <v>59</v>
      </c>
      <c r="E80" s="190" t="s">
        <v>55</v>
      </c>
      <c r="F80" s="190" t="s">
        <v>56</v>
      </c>
      <c r="G80" s="190" t="s">
        <v>101</v>
      </c>
      <c r="H80" s="190" t="s">
        <v>102</v>
      </c>
      <c r="I80" s="191" t="s">
        <v>103</v>
      </c>
      <c r="J80" s="191" t="s">
        <v>104</v>
      </c>
      <c r="K80" s="190" t="s">
        <v>91</v>
      </c>
      <c r="L80" s="192" t="s">
        <v>105</v>
      </c>
      <c r="M80" s="193"/>
      <c r="N80" s="92" t="s">
        <v>20</v>
      </c>
      <c r="O80" s="93" t="s">
        <v>44</v>
      </c>
      <c r="P80" s="93" t="s">
        <v>106</v>
      </c>
      <c r="Q80" s="93" t="s">
        <v>107</v>
      </c>
      <c r="R80" s="93" t="s">
        <v>108</v>
      </c>
      <c r="S80" s="93" t="s">
        <v>109</v>
      </c>
      <c r="T80" s="93" t="s">
        <v>110</v>
      </c>
      <c r="U80" s="93" t="s">
        <v>111</v>
      </c>
      <c r="V80" s="93" t="s">
        <v>112</v>
      </c>
      <c r="W80" s="93" t="s">
        <v>113</v>
      </c>
      <c r="X80" s="94" t="s">
        <v>114</v>
      </c>
      <c r="Y80" s="187"/>
      <c r="Z80" s="187"/>
      <c r="AA80" s="187"/>
      <c r="AB80" s="187"/>
      <c r="AC80" s="187"/>
      <c r="AD80" s="187"/>
      <c r="AE80" s="187"/>
    </row>
    <row r="81" s="2" customFormat="1" ht="22.8" customHeight="1">
      <c r="A81" s="38"/>
      <c r="B81" s="39"/>
      <c r="C81" s="99" t="s">
        <v>115</v>
      </c>
      <c r="D81" s="40"/>
      <c r="E81" s="40"/>
      <c r="F81" s="40"/>
      <c r="G81" s="40"/>
      <c r="H81" s="40"/>
      <c r="I81" s="131"/>
      <c r="J81" s="131"/>
      <c r="K81" s="194">
        <f>BK81</f>
        <v>0</v>
      </c>
      <c r="L81" s="40"/>
      <c r="M81" s="44"/>
      <c r="N81" s="95"/>
      <c r="O81" s="195"/>
      <c r="P81" s="96"/>
      <c r="Q81" s="196">
        <f>Q82</f>
        <v>0</v>
      </c>
      <c r="R81" s="196">
        <f>R82</f>
        <v>0</v>
      </c>
      <c r="S81" s="96"/>
      <c r="T81" s="197">
        <f>T82</f>
        <v>0</v>
      </c>
      <c r="U81" s="96"/>
      <c r="V81" s="197">
        <f>V82</f>
        <v>36.716856399999998</v>
      </c>
      <c r="W81" s="96"/>
      <c r="X81" s="198">
        <f>X82</f>
        <v>0</v>
      </c>
      <c r="Y81" s="38"/>
      <c r="Z81" s="38"/>
      <c r="AA81" s="38"/>
      <c r="AB81" s="38"/>
      <c r="AC81" s="38"/>
      <c r="AD81" s="38"/>
      <c r="AE81" s="38"/>
      <c r="AT81" s="17" t="s">
        <v>75</v>
      </c>
      <c r="AU81" s="17" t="s">
        <v>92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75</v>
      </c>
      <c r="E82" s="203" t="s">
        <v>116</v>
      </c>
      <c r="F82" s="203" t="s">
        <v>117</v>
      </c>
      <c r="G82" s="201"/>
      <c r="H82" s="201"/>
      <c r="I82" s="204"/>
      <c r="J82" s="204"/>
      <c r="K82" s="205">
        <f>BK82</f>
        <v>0</v>
      </c>
      <c r="L82" s="201"/>
      <c r="M82" s="206"/>
      <c r="N82" s="207"/>
      <c r="O82" s="208"/>
      <c r="P82" s="208"/>
      <c r="Q82" s="209">
        <f>Q83+Q100+Q115+Q117+Q125</f>
        <v>0</v>
      </c>
      <c r="R82" s="209">
        <f>R83+R100+R115+R117+R125</f>
        <v>0</v>
      </c>
      <c r="S82" s="208"/>
      <c r="T82" s="210">
        <f>T83+T100+T115+T117+T125</f>
        <v>0</v>
      </c>
      <c r="U82" s="208"/>
      <c r="V82" s="210">
        <f>V83+V100+V115+V117+V125</f>
        <v>36.716856399999998</v>
      </c>
      <c r="W82" s="208"/>
      <c r="X82" s="211">
        <f>X83+X100+X115+X117+X125</f>
        <v>0</v>
      </c>
      <c r="Y82" s="12"/>
      <c r="Z82" s="12"/>
      <c r="AA82" s="12"/>
      <c r="AB82" s="12"/>
      <c r="AC82" s="12"/>
      <c r="AD82" s="12"/>
      <c r="AE82" s="12"/>
      <c r="AR82" s="212" t="s">
        <v>81</v>
      </c>
      <c r="AT82" s="213" t="s">
        <v>75</v>
      </c>
      <c r="AU82" s="213" t="s">
        <v>76</v>
      </c>
      <c r="AY82" s="212" t="s">
        <v>118</v>
      </c>
      <c r="BK82" s="214">
        <f>BK83+BK100+BK115+BK117+BK125</f>
        <v>0</v>
      </c>
    </row>
    <row r="83" s="12" customFormat="1" ht="22.8" customHeight="1">
      <c r="A83" s="12"/>
      <c r="B83" s="200"/>
      <c r="C83" s="201"/>
      <c r="D83" s="202" t="s">
        <v>75</v>
      </c>
      <c r="E83" s="215" t="s">
        <v>81</v>
      </c>
      <c r="F83" s="215" t="s">
        <v>119</v>
      </c>
      <c r="G83" s="201"/>
      <c r="H83" s="201"/>
      <c r="I83" s="204"/>
      <c r="J83" s="204"/>
      <c r="K83" s="216">
        <f>BK83</f>
        <v>0</v>
      </c>
      <c r="L83" s="201"/>
      <c r="M83" s="206"/>
      <c r="N83" s="207"/>
      <c r="O83" s="208"/>
      <c r="P83" s="208"/>
      <c r="Q83" s="209">
        <f>SUM(Q84:Q99)</f>
        <v>0</v>
      </c>
      <c r="R83" s="209">
        <f>SUM(R84:R99)</f>
        <v>0</v>
      </c>
      <c r="S83" s="208"/>
      <c r="T83" s="210">
        <f>SUM(T84:T99)</f>
        <v>0</v>
      </c>
      <c r="U83" s="208"/>
      <c r="V83" s="210">
        <f>SUM(V84:V99)</f>
        <v>0</v>
      </c>
      <c r="W83" s="208"/>
      <c r="X83" s="211">
        <f>SUM(X84:X99)</f>
        <v>0</v>
      </c>
      <c r="Y83" s="12"/>
      <c r="Z83" s="12"/>
      <c r="AA83" s="12"/>
      <c r="AB83" s="12"/>
      <c r="AC83" s="12"/>
      <c r="AD83" s="12"/>
      <c r="AE83" s="12"/>
      <c r="AR83" s="212" t="s">
        <v>81</v>
      </c>
      <c r="AT83" s="213" t="s">
        <v>75</v>
      </c>
      <c r="AU83" s="213" t="s">
        <v>81</v>
      </c>
      <c r="AY83" s="212" t="s">
        <v>118</v>
      </c>
      <c r="BK83" s="214">
        <f>SUM(BK84:BK99)</f>
        <v>0</v>
      </c>
    </row>
    <row r="84" s="2" customFormat="1" ht="21.75" customHeight="1">
      <c r="A84" s="38"/>
      <c r="B84" s="39"/>
      <c r="C84" s="217" t="s">
        <v>81</v>
      </c>
      <c r="D84" s="217" t="s">
        <v>120</v>
      </c>
      <c r="E84" s="218" t="s">
        <v>121</v>
      </c>
      <c r="F84" s="219" t="s">
        <v>122</v>
      </c>
      <c r="G84" s="220" t="s">
        <v>123</v>
      </c>
      <c r="H84" s="221">
        <v>30.074000000000002</v>
      </c>
      <c r="I84" s="222"/>
      <c r="J84" s="222"/>
      <c r="K84" s="223">
        <f>ROUND(P84*H84,2)</f>
        <v>0</v>
      </c>
      <c r="L84" s="219" t="s">
        <v>124</v>
      </c>
      <c r="M84" s="44"/>
      <c r="N84" s="224" t="s">
        <v>20</v>
      </c>
      <c r="O84" s="225" t="s">
        <v>45</v>
      </c>
      <c r="P84" s="226">
        <f>I84+J84</f>
        <v>0</v>
      </c>
      <c r="Q84" s="226">
        <f>ROUND(I84*H84,2)</f>
        <v>0</v>
      </c>
      <c r="R84" s="226">
        <f>ROUND(J84*H84,2)</f>
        <v>0</v>
      </c>
      <c r="S84" s="84"/>
      <c r="T84" s="227">
        <f>S84*H84</f>
        <v>0</v>
      </c>
      <c r="U84" s="227">
        <v>0</v>
      </c>
      <c r="V84" s="227">
        <f>U84*H84</f>
        <v>0</v>
      </c>
      <c r="W84" s="227">
        <v>0</v>
      </c>
      <c r="X84" s="228">
        <f>W84*H84</f>
        <v>0</v>
      </c>
      <c r="Y84" s="38"/>
      <c r="Z84" s="38"/>
      <c r="AA84" s="38"/>
      <c r="AB84" s="38"/>
      <c r="AC84" s="38"/>
      <c r="AD84" s="38"/>
      <c r="AE84" s="38"/>
      <c r="AR84" s="229" t="s">
        <v>125</v>
      </c>
      <c r="AT84" s="229" t="s">
        <v>120</v>
      </c>
      <c r="AU84" s="229" t="s">
        <v>83</v>
      </c>
      <c r="AY84" s="17" t="s">
        <v>118</v>
      </c>
      <c r="BE84" s="230">
        <f>IF(O84="základní",K84,0)</f>
        <v>0</v>
      </c>
      <c r="BF84" s="230">
        <f>IF(O84="snížená",K84,0)</f>
        <v>0</v>
      </c>
      <c r="BG84" s="230">
        <f>IF(O84="zákl. přenesená",K84,0)</f>
        <v>0</v>
      </c>
      <c r="BH84" s="230">
        <f>IF(O84="sníž. přenesená",K84,0)</f>
        <v>0</v>
      </c>
      <c r="BI84" s="230">
        <f>IF(O84="nulová",K84,0)</f>
        <v>0</v>
      </c>
      <c r="BJ84" s="17" t="s">
        <v>81</v>
      </c>
      <c r="BK84" s="230">
        <f>ROUND(P84*H84,2)</f>
        <v>0</v>
      </c>
      <c r="BL84" s="17" t="s">
        <v>125</v>
      </c>
      <c r="BM84" s="229" t="s">
        <v>126</v>
      </c>
    </row>
    <row r="85" s="13" customFormat="1">
      <c r="A85" s="13"/>
      <c r="B85" s="231"/>
      <c r="C85" s="232"/>
      <c r="D85" s="233" t="s">
        <v>127</v>
      </c>
      <c r="E85" s="234" t="s">
        <v>20</v>
      </c>
      <c r="F85" s="235" t="s">
        <v>128</v>
      </c>
      <c r="G85" s="232"/>
      <c r="H85" s="236">
        <v>7.1859999999999999</v>
      </c>
      <c r="I85" s="237"/>
      <c r="J85" s="237"/>
      <c r="K85" s="232"/>
      <c r="L85" s="232"/>
      <c r="M85" s="238"/>
      <c r="N85" s="239"/>
      <c r="O85" s="240"/>
      <c r="P85" s="240"/>
      <c r="Q85" s="240"/>
      <c r="R85" s="240"/>
      <c r="S85" s="240"/>
      <c r="T85" s="240"/>
      <c r="U85" s="240"/>
      <c r="V85" s="240"/>
      <c r="W85" s="240"/>
      <c r="X85" s="241"/>
      <c r="Y85" s="13"/>
      <c r="Z85" s="13"/>
      <c r="AA85" s="13"/>
      <c r="AB85" s="13"/>
      <c r="AC85" s="13"/>
      <c r="AD85" s="13"/>
      <c r="AE85" s="13"/>
      <c r="AT85" s="242" t="s">
        <v>127</v>
      </c>
      <c r="AU85" s="242" t="s">
        <v>83</v>
      </c>
      <c r="AV85" s="13" t="s">
        <v>83</v>
      </c>
      <c r="AW85" s="13" t="s">
        <v>5</v>
      </c>
      <c r="AX85" s="13" t="s">
        <v>76</v>
      </c>
      <c r="AY85" s="242" t="s">
        <v>118</v>
      </c>
    </row>
    <row r="86" s="13" customFormat="1">
      <c r="A86" s="13"/>
      <c r="B86" s="231"/>
      <c r="C86" s="232"/>
      <c r="D86" s="233" t="s">
        <v>127</v>
      </c>
      <c r="E86" s="234" t="s">
        <v>20</v>
      </c>
      <c r="F86" s="235" t="s">
        <v>129</v>
      </c>
      <c r="G86" s="232"/>
      <c r="H86" s="236">
        <v>8.1600000000000001</v>
      </c>
      <c r="I86" s="237"/>
      <c r="J86" s="237"/>
      <c r="K86" s="232"/>
      <c r="L86" s="232"/>
      <c r="M86" s="238"/>
      <c r="N86" s="239"/>
      <c r="O86" s="240"/>
      <c r="P86" s="240"/>
      <c r="Q86" s="240"/>
      <c r="R86" s="240"/>
      <c r="S86" s="240"/>
      <c r="T86" s="240"/>
      <c r="U86" s="240"/>
      <c r="V86" s="240"/>
      <c r="W86" s="240"/>
      <c r="X86" s="241"/>
      <c r="Y86" s="13"/>
      <c r="Z86" s="13"/>
      <c r="AA86" s="13"/>
      <c r="AB86" s="13"/>
      <c r="AC86" s="13"/>
      <c r="AD86" s="13"/>
      <c r="AE86" s="13"/>
      <c r="AT86" s="242" t="s">
        <v>127</v>
      </c>
      <c r="AU86" s="242" t="s">
        <v>83</v>
      </c>
      <c r="AV86" s="13" t="s">
        <v>83</v>
      </c>
      <c r="AW86" s="13" t="s">
        <v>5</v>
      </c>
      <c r="AX86" s="13" t="s">
        <v>76</v>
      </c>
      <c r="AY86" s="242" t="s">
        <v>118</v>
      </c>
    </row>
    <row r="87" s="13" customFormat="1">
      <c r="A87" s="13"/>
      <c r="B87" s="231"/>
      <c r="C87" s="232"/>
      <c r="D87" s="233" t="s">
        <v>127</v>
      </c>
      <c r="E87" s="234" t="s">
        <v>20</v>
      </c>
      <c r="F87" s="235" t="s">
        <v>130</v>
      </c>
      <c r="G87" s="232"/>
      <c r="H87" s="236">
        <v>7.4880000000000004</v>
      </c>
      <c r="I87" s="237"/>
      <c r="J87" s="237"/>
      <c r="K87" s="232"/>
      <c r="L87" s="232"/>
      <c r="M87" s="238"/>
      <c r="N87" s="239"/>
      <c r="O87" s="240"/>
      <c r="P87" s="240"/>
      <c r="Q87" s="240"/>
      <c r="R87" s="240"/>
      <c r="S87" s="240"/>
      <c r="T87" s="240"/>
      <c r="U87" s="240"/>
      <c r="V87" s="240"/>
      <c r="W87" s="240"/>
      <c r="X87" s="241"/>
      <c r="Y87" s="13"/>
      <c r="Z87" s="13"/>
      <c r="AA87" s="13"/>
      <c r="AB87" s="13"/>
      <c r="AC87" s="13"/>
      <c r="AD87" s="13"/>
      <c r="AE87" s="13"/>
      <c r="AT87" s="242" t="s">
        <v>127</v>
      </c>
      <c r="AU87" s="242" t="s">
        <v>83</v>
      </c>
      <c r="AV87" s="13" t="s">
        <v>83</v>
      </c>
      <c r="AW87" s="13" t="s">
        <v>5</v>
      </c>
      <c r="AX87" s="13" t="s">
        <v>76</v>
      </c>
      <c r="AY87" s="242" t="s">
        <v>118</v>
      </c>
    </row>
    <row r="88" s="13" customFormat="1">
      <c r="A88" s="13"/>
      <c r="B88" s="231"/>
      <c r="C88" s="232"/>
      <c r="D88" s="233" t="s">
        <v>127</v>
      </c>
      <c r="E88" s="234" t="s">
        <v>20</v>
      </c>
      <c r="F88" s="235" t="s">
        <v>131</v>
      </c>
      <c r="G88" s="232"/>
      <c r="H88" s="236">
        <v>5.6719999999999997</v>
      </c>
      <c r="I88" s="237"/>
      <c r="J88" s="237"/>
      <c r="K88" s="232"/>
      <c r="L88" s="232"/>
      <c r="M88" s="238"/>
      <c r="N88" s="239"/>
      <c r="O88" s="240"/>
      <c r="P88" s="240"/>
      <c r="Q88" s="240"/>
      <c r="R88" s="240"/>
      <c r="S88" s="240"/>
      <c r="T88" s="240"/>
      <c r="U88" s="240"/>
      <c r="V88" s="240"/>
      <c r="W88" s="240"/>
      <c r="X88" s="241"/>
      <c r="Y88" s="13"/>
      <c r="Z88" s="13"/>
      <c r="AA88" s="13"/>
      <c r="AB88" s="13"/>
      <c r="AC88" s="13"/>
      <c r="AD88" s="13"/>
      <c r="AE88" s="13"/>
      <c r="AT88" s="242" t="s">
        <v>127</v>
      </c>
      <c r="AU88" s="242" t="s">
        <v>83</v>
      </c>
      <c r="AV88" s="13" t="s">
        <v>83</v>
      </c>
      <c r="AW88" s="13" t="s">
        <v>5</v>
      </c>
      <c r="AX88" s="13" t="s">
        <v>76</v>
      </c>
      <c r="AY88" s="242" t="s">
        <v>118</v>
      </c>
    </row>
    <row r="89" s="13" customFormat="1">
      <c r="A89" s="13"/>
      <c r="B89" s="231"/>
      <c r="C89" s="232"/>
      <c r="D89" s="233" t="s">
        <v>127</v>
      </c>
      <c r="E89" s="234" t="s">
        <v>20</v>
      </c>
      <c r="F89" s="235" t="s">
        <v>132</v>
      </c>
      <c r="G89" s="232"/>
      <c r="H89" s="236">
        <v>0.76800000000000002</v>
      </c>
      <c r="I89" s="237"/>
      <c r="J89" s="237"/>
      <c r="K89" s="232"/>
      <c r="L89" s="232"/>
      <c r="M89" s="238"/>
      <c r="N89" s="239"/>
      <c r="O89" s="240"/>
      <c r="P89" s="240"/>
      <c r="Q89" s="240"/>
      <c r="R89" s="240"/>
      <c r="S89" s="240"/>
      <c r="T89" s="240"/>
      <c r="U89" s="240"/>
      <c r="V89" s="240"/>
      <c r="W89" s="240"/>
      <c r="X89" s="241"/>
      <c r="Y89" s="13"/>
      <c r="Z89" s="13"/>
      <c r="AA89" s="13"/>
      <c r="AB89" s="13"/>
      <c r="AC89" s="13"/>
      <c r="AD89" s="13"/>
      <c r="AE89" s="13"/>
      <c r="AT89" s="242" t="s">
        <v>127</v>
      </c>
      <c r="AU89" s="242" t="s">
        <v>83</v>
      </c>
      <c r="AV89" s="13" t="s">
        <v>83</v>
      </c>
      <c r="AW89" s="13" t="s">
        <v>5</v>
      </c>
      <c r="AX89" s="13" t="s">
        <v>76</v>
      </c>
      <c r="AY89" s="242" t="s">
        <v>118</v>
      </c>
    </row>
    <row r="90" s="13" customFormat="1">
      <c r="A90" s="13"/>
      <c r="B90" s="231"/>
      <c r="C90" s="232"/>
      <c r="D90" s="233" t="s">
        <v>127</v>
      </c>
      <c r="E90" s="234" t="s">
        <v>20</v>
      </c>
      <c r="F90" s="235" t="s">
        <v>133</v>
      </c>
      <c r="G90" s="232"/>
      <c r="H90" s="236">
        <v>0.80000000000000004</v>
      </c>
      <c r="I90" s="237"/>
      <c r="J90" s="237"/>
      <c r="K90" s="232"/>
      <c r="L90" s="232"/>
      <c r="M90" s="238"/>
      <c r="N90" s="239"/>
      <c r="O90" s="240"/>
      <c r="P90" s="240"/>
      <c r="Q90" s="240"/>
      <c r="R90" s="240"/>
      <c r="S90" s="240"/>
      <c r="T90" s="240"/>
      <c r="U90" s="240"/>
      <c r="V90" s="240"/>
      <c r="W90" s="240"/>
      <c r="X90" s="241"/>
      <c r="Y90" s="13"/>
      <c r="Z90" s="13"/>
      <c r="AA90" s="13"/>
      <c r="AB90" s="13"/>
      <c r="AC90" s="13"/>
      <c r="AD90" s="13"/>
      <c r="AE90" s="13"/>
      <c r="AT90" s="242" t="s">
        <v>127</v>
      </c>
      <c r="AU90" s="242" t="s">
        <v>83</v>
      </c>
      <c r="AV90" s="13" t="s">
        <v>83</v>
      </c>
      <c r="AW90" s="13" t="s">
        <v>5</v>
      </c>
      <c r="AX90" s="13" t="s">
        <v>76</v>
      </c>
      <c r="AY90" s="242" t="s">
        <v>118</v>
      </c>
    </row>
    <row r="91" s="14" customFormat="1">
      <c r="A91" s="14"/>
      <c r="B91" s="243"/>
      <c r="C91" s="244"/>
      <c r="D91" s="233" t="s">
        <v>127</v>
      </c>
      <c r="E91" s="245" t="s">
        <v>20</v>
      </c>
      <c r="F91" s="246" t="s">
        <v>134</v>
      </c>
      <c r="G91" s="244"/>
      <c r="H91" s="247">
        <v>30.074000000000002</v>
      </c>
      <c r="I91" s="248"/>
      <c r="J91" s="248"/>
      <c r="K91" s="244"/>
      <c r="L91" s="244"/>
      <c r="M91" s="249"/>
      <c r="N91" s="250"/>
      <c r="O91" s="251"/>
      <c r="P91" s="251"/>
      <c r="Q91" s="251"/>
      <c r="R91" s="251"/>
      <c r="S91" s="251"/>
      <c r="T91" s="251"/>
      <c r="U91" s="251"/>
      <c r="V91" s="251"/>
      <c r="W91" s="251"/>
      <c r="X91" s="252"/>
      <c r="Y91" s="14"/>
      <c r="Z91" s="14"/>
      <c r="AA91" s="14"/>
      <c r="AB91" s="14"/>
      <c r="AC91" s="14"/>
      <c r="AD91" s="14"/>
      <c r="AE91" s="14"/>
      <c r="AT91" s="253" t="s">
        <v>127</v>
      </c>
      <c r="AU91" s="253" t="s">
        <v>83</v>
      </c>
      <c r="AV91" s="14" t="s">
        <v>125</v>
      </c>
      <c r="AW91" s="14" t="s">
        <v>5</v>
      </c>
      <c r="AX91" s="14" t="s">
        <v>81</v>
      </c>
      <c r="AY91" s="253" t="s">
        <v>118</v>
      </c>
    </row>
    <row r="92" s="2" customFormat="1" ht="55.5" customHeight="1">
      <c r="A92" s="38"/>
      <c r="B92" s="39"/>
      <c r="C92" s="217" t="s">
        <v>83</v>
      </c>
      <c r="D92" s="217" t="s">
        <v>120</v>
      </c>
      <c r="E92" s="218" t="s">
        <v>135</v>
      </c>
      <c r="F92" s="219" t="s">
        <v>136</v>
      </c>
      <c r="G92" s="220" t="s">
        <v>123</v>
      </c>
      <c r="H92" s="221">
        <v>30.074000000000002</v>
      </c>
      <c r="I92" s="222"/>
      <c r="J92" s="222"/>
      <c r="K92" s="223">
        <f>ROUND(P92*H92,2)</f>
        <v>0</v>
      </c>
      <c r="L92" s="219" t="s">
        <v>124</v>
      </c>
      <c r="M92" s="44"/>
      <c r="N92" s="224" t="s">
        <v>20</v>
      </c>
      <c r="O92" s="225" t="s">
        <v>45</v>
      </c>
      <c r="P92" s="226">
        <f>I92+J92</f>
        <v>0</v>
      </c>
      <c r="Q92" s="226">
        <f>ROUND(I92*H92,2)</f>
        <v>0</v>
      </c>
      <c r="R92" s="226">
        <f>ROUND(J92*H92,2)</f>
        <v>0</v>
      </c>
      <c r="S92" s="84"/>
      <c r="T92" s="227">
        <f>S92*H92</f>
        <v>0</v>
      </c>
      <c r="U92" s="227">
        <v>0</v>
      </c>
      <c r="V92" s="227">
        <f>U92*H92</f>
        <v>0</v>
      </c>
      <c r="W92" s="227">
        <v>0</v>
      </c>
      <c r="X92" s="228">
        <f>W92*H92</f>
        <v>0</v>
      </c>
      <c r="Y92" s="38"/>
      <c r="Z92" s="38"/>
      <c r="AA92" s="38"/>
      <c r="AB92" s="38"/>
      <c r="AC92" s="38"/>
      <c r="AD92" s="38"/>
      <c r="AE92" s="38"/>
      <c r="AR92" s="229" t="s">
        <v>125</v>
      </c>
      <c r="AT92" s="229" t="s">
        <v>120</v>
      </c>
      <c r="AU92" s="229" t="s">
        <v>83</v>
      </c>
      <c r="AY92" s="17" t="s">
        <v>118</v>
      </c>
      <c r="BE92" s="230">
        <f>IF(O92="základní",K92,0)</f>
        <v>0</v>
      </c>
      <c r="BF92" s="230">
        <f>IF(O92="snížená",K92,0)</f>
        <v>0</v>
      </c>
      <c r="BG92" s="230">
        <f>IF(O92="zákl. přenesená",K92,0)</f>
        <v>0</v>
      </c>
      <c r="BH92" s="230">
        <f>IF(O92="sníž. přenesená",K92,0)</f>
        <v>0</v>
      </c>
      <c r="BI92" s="230">
        <f>IF(O92="nulová",K92,0)</f>
        <v>0</v>
      </c>
      <c r="BJ92" s="17" t="s">
        <v>81</v>
      </c>
      <c r="BK92" s="230">
        <f>ROUND(P92*H92,2)</f>
        <v>0</v>
      </c>
      <c r="BL92" s="17" t="s">
        <v>125</v>
      </c>
      <c r="BM92" s="229" t="s">
        <v>137</v>
      </c>
    </row>
    <row r="93" s="13" customFormat="1">
      <c r="A93" s="13"/>
      <c r="B93" s="231"/>
      <c r="C93" s="232"/>
      <c r="D93" s="233" t="s">
        <v>127</v>
      </c>
      <c r="E93" s="234" t="s">
        <v>20</v>
      </c>
      <c r="F93" s="235" t="s">
        <v>128</v>
      </c>
      <c r="G93" s="232"/>
      <c r="H93" s="236">
        <v>7.1859999999999999</v>
      </c>
      <c r="I93" s="237"/>
      <c r="J93" s="237"/>
      <c r="K93" s="232"/>
      <c r="L93" s="232"/>
      <c r="M93" s="238"/>
      <c r="N93" s="239"/>
      <c r="O93" s="240"/>
      <c r="P93" s="240"/>
      <c r="Q93" s="240"/>
      <c r="R93" s="240"/>
      <c r="S93" s="240"/>
      <c r="T93" s="240"/>
      <c r="U93" s="240"/>
      <c r="V93" s="240"/>
      <c r="W93" s="240"/>
      <c r="X93" s="241"/>
      <c r="Y93" s="13"/>
      <c r="Z93" s="13"/>
      <c r="AA93" s="13"/>
      <c r="AB93" s="13"/>
      <c r="AC93" s="13"/>
      <c r="AD93" s="13"/>
      <c r="AE93" s="13"/>
      <c r="AT93" s="242" t="s">
        <v>127</v>
      </c>
      <c r="AU93" s="242" t="s">
        <v>83</v>
      </c>
      <c r="AV93" s="13" t="s">
        <v>83</v>
      </c>
      <c r="AW93" s="13" t="s">
        <v>5</v>
      </c>
      <c r="AX93" s="13" t="s">
        <v>76</v>
      </c>
      <c r="AY93" s="242" t="s">
        <v>118</v>
      </c>
    </row>
    <row r="94" s="13" customFormat="1">
      <c r="A94" s="13"/>
      <c r="B94" s="231"/>
      <c r="C94" s="232"/>
      <c r="D94" s="233" t="s">
        <v>127</v>
      </c>
      <c r="E94" s="234" t="s">
        <v>20</v>
      </c>
      <c r="F94" s="235" t="s">
        <v>129</v>
      </c>
      <c r="G94" s="232"/>
      <c r="H94" s="236">
        <v>8.1600000000000001</v>
      </c>
      <c r="I94" s="237"/>
      <c r="J94" s="237"/>
      <c r="K94" s="232"/>
      <c r="L94" s="232"/>
      <c r="M94" s="238"/>
      <c r="N94" s="239"/>
      <c r="O94" s="240"/>
      <c r="P94" s="240"/>
      <c r="Q94" s="240"/>
      <c r="R94" s="240"/>
      <c r="S94" s="240"/>
      <c r="T94" s="240"/>
      <c r="U94" s="240"/>
      <c r="V94" s="240"/>
      <c r="W94" s="240"/>
      <c r="X94" s="241"/>
      <c r="Y94" s="13"/>
      <c r="Z94" s="13"/>
      <c r="AA94" s="13"/>
      <c r="AB94" s="13"/>
      <c r="AC94" s="13"/>
      <c r="AD94" s="13"/>
      <c r="AE94" s="13"/>
      <c r="AT94" s="242" t="s">
        <v>127</v>
      </c>
      <c r="AU94" s="242" t="s">
        <v>83</v>
      </c>
      <c r="AV94" s="13" t="s">
        <v>83</v>
      </c>
      <c r="AW94" s="13" t="s">
        <v>5</v>
      </c>
      <c r="AX94" s="13" t="s">
        <v>76</v>
      </c>
      <c r="AY94" s="242" t="s">
        <v>118</v>
      </c>
    </row>
    <row r="95" s="13" customFormat="1">
      <c r="A95" s="13"/>
      <c r="B95" s="231"/>
      <c r="C95" s="232"/>
      <c r="D95" s="233" t="s">
        <v>127</v>
      </c>
      <c r="E95" s="234" t="s">
        <v>20</v>
      </c>
      <c r="F95" s="235" t="s">
        <v>130</v>
      </c>
      <c r="G95" s="232"/>
      <c r="H95" s="236">
        <v>7.4880000000000004</v>
      </c>
      <c r="I95" s="237"/>
      <c r="J95" s="237"/>
      <c r="K95" s="232"/>
      <c r="L95" s="232"/>
      <c r="M95" s="238"/>
      <c r="N95" s="239"/>
      <c r="O95" s="240"/>
      <c r="P95" s="240"/>
      <c r="Q95" s="240"/>
      <c r="R95" s="240"/>
      <c r="S95" s="240"/>
      <c r="T95" s="240"/>
      <c r="U95" s="240"/>
      <c r="V95" s="240"/>
      <c r="W95" s="240"/>
      <c r="X95" s="241"/>
      <c r="Y95" s="13"/>
      <c r="Z95" s="13"/>
      <c r="AA95" s="13"/>
      <c r="AB95" s="13"/>
      <c r="AC95" s="13"/>
      <c r="AD95" s="13"/>
      <c r="AE95" s="13"/>
      <c r="AT95" s="242" t="s">
        <v>127</v>
      </c>
      <c r="AU95" s="242" t="s">
        <v>83</v>
      </c>
      <c r="AV95" s="13" t="s">
        <v>83</v>
      </c>
      <c r="AW95" s="13" t="s">
        <v>5</v>
      </c>
      <c r="AX95" s="13" t="s">
        <v>76</v>
      </c>
      <c r="AY95" s="242" t="s">
        <v>118</v>
      </c>
    </row>
    <row r="96" s="13" customFormat="1">
      <c r="A96" s="13"/>
      <c r="B96" s="231"/>
      <c r="C96" s="232"/>
      <c r="D96" s="233" t="s">
        <v>127</v>
      </c>
      <c r="E96" s="234" t="s">
        <v>20</v>
      </c>
      <c r="F96" s="235" t="s">
        <v>131</v>
      </c>
      <c r="G96" s="232"/>
      <c r="H96" s="236">
        <v>5.6719999999999997</v>
      </c>
      <c r="I96" s="237"/>
      <c r="J96" s="237"/>
      <c r="K96" s="232"/>
      <c r="L96" s="232"/>
      <c r="M96" s="238"/>
      <c r="N96" s="239"/>
      <c r="O96" s="240"/>
      <c r="P96" s="240"/>
      <c r="Q96" s="240"/>
      <c r="R96" s="240"/>
      <c r="S96" s="240"/>
      <c r="T96" s="240"/>
      <c r="U96" s="240"/>
      <c r="V96" s="240"/>
      <c r="W96" s="240"/>
      <c r="X96" s="241"/>
      <c r="Y96" s="13"/>
      <c r="Z96" s="13"/>
      <c r="AA96" s="13"/>
      <c r="AB96" s="13"/>
      <c r="AC96" s="13"/>
      <c r="AD96" s="13"/>
      <c r="AE96" s="13"/>
      <c r="AT96" s="242" t="s">
        <v>127</v>
      </c>
      <c r="AU96" s="242" t="s">
        <v>83</v>
      </c>
      <c r="AV96" s="13" t="s">
        <v>83</v>
      </c>
      <c r="AW96" s="13" t="s">
        <v>5</v>
      </c>
      <c r="AX96" s="13" t="s">
        <v>76</v>
      </c>
      <c r="AY96" s="242" t="s">
        <v>118</v>
      </c>
    </row>
    <row r="97" s="13" customFormat="1">
      <c r="A97" s="13"/>
      <c r="B97" s="231"/>
      <c r="C97" s="232"/>
      <c r="D97" s="233" t="s">
        <v>127</v>
      </c>
      <c r="E97" s="234" t="s">
        <v>20</v>
      </c>
      <c r="F97" s="235" t="s">
        <v>132</v>
      </c>
      <c r="G97" s="232"/>
      <c r="H97" s="236">
        <v>0.76800000000000002</v>
      </c>
      <c r="I97" s="237"/>
      <c r="J97" s="237"/>
      <c r="K97" s="232"/>
      <c r="L97" s="232"/>
      <c r="M97" s="238"/>
      <c r="N97" s="239"/>
      <c r="O97" s="240"/>
      <c r="P97" s="240"/>
      <c r="Q97" s="240"/>
      <c r="R97" s="240"/>
      <c r="S97" s="240"/>
      <c r="T97" s="240"/>
      <c r="U97" s="240"/>
      <c r="V97" s="240"/>
      <c r="W97" s="240"/>
      <c r="X97" s="241"/>
      <c r="Y97" s="13"/>
      <c r="Z97" s="13"/>
      <c r="AA97" s="13"/>
      <c r="AB97" s="13"/>
      <c r="AC97" s="13"/>
      <c r="AD97" s="13"/>
      <c r="AE97" s="13"/>
      <c r="AT97" s="242" t="s">
        <v>127</v>
      </c>
      <c r="AU97" s="242" t="s">
        <v>83</v>
      </c>
      <c r="AV97" s="13" t="s">
        <v>83</v>
      </c>
      <c r="AW97" s="13" t="s">
        <v>5</v>
      </c>
      <c r="AX97" s="13" t="s">
        <v>76</v>
      </c>
      <c r="AY97" s="242" t="s">
        <v>118</v>
      </c>
    </row>
    <row r="98" s="13" customFormat="1">
      <c r="A98" s="13"/>
      <c r="B98" s="231"/>
      <c r="C98" s="232"/>
      <c r="D98" s="233" t="s">
        <v>127</v>
      </c>
      <c r="E98" s="234" t="s">
        <v>20</v>
      </c>
      <c r="F98" s="235" t="s">
        <v>133</v>
      </c>
      <c r="G98" s="232"/>
      <c r="H98" s="236">
        <v>0.80000000000000004</v>
      </c>
      <c r="I98" s="237"/>
      <c r="J98" s="237"/>
      <c r="K98" s="232"/>
      <c r="L98" s="232"/>
      <c r="M98" s="238"/>
      <c r="N98" s="239"/>
      <c r="O98" s="240"/>
      <c r="P98" s="240"/>
      <c r="Q98" s="240"/>
      <c r="R98" s="240"/>
      <c r="S98" s="240"/>
      <c r="T98" s="240"/>
      <c r="U98" s="240"/>
      <c r="V98" s="240"/>
      <c r="W98" s="240"/>
      <c r="X98" s="241"/>
      <c r="Y98" s="13"/>
      <c r="Z98" s="13"/>
      <c r="AA98" s="13"/>
      <c r="AB98" s="13"/>
      <c r="AC98" s="13"/>
      <c r="AD98" s="13"/>
      <c r="AE98" s="13"/>
      <c r="AT98" s="242" t="s">
        <v>127</v>
      </c>
      <c r="AU98" s="242" t="s">
        <v>83</v>
      </c>
      <c r="AV98" s="13" t="s">
        <v>83</v>
      </c>
      <c r="AW98" s="13" t="s">
        <v>5</v>
      </c>
      <c r="AX98" s="13" t="s">
        <v>76</v>
      </c>
      <c r="AY98" s="242" t="s">
        <v>118</v>
      </c>
    </row>
    <row r="99" s="14" customFormat="1">
      <c r="A99" s="14"/>
      <c r="B99" s="243"/>
      <c r="C99" s="244"/>
      <c r="D99" s="233" t="s">
        <v>127</v>
      </c>
      <c r="E99" s="245" t="s">
        <v>20</v>
      </c>
      <c r="F99" s="246" t="s">
        <v>134</v>
      </c>
      <c r="G99" s="244"/>
      <c r="H99" s="247">
        <v>30.074000000000002</v>
      </c>
      <c r="I99" s="248"/>
      <c r="J99" s="248"/>
      <c r="K99" s="244"/>
      <c r="L99" s="244"/>
      <c r="M99" s="249"/>
      <c r="N99" s="250"/>
      <c r="O99" s="251"/>
      <c r="P99" s="251"/>
      <c r="Q99" s="251"/>
      <c r="R99" s="251"/>
      <c r="S99" s="251"/>
      <c r="T99" s="251"/>
      <c r="U99" s="251"/>
      <c r="V99" s="251"/>
      <c r="W99" s="251"/>
      <c r="X99" s="252"/>
      <c r="Y99" s="14"/>
      <c r="Z99" s="14"/>
      <c r="AA99" s="14"/>
      <c r="AB99" s="14"/>
      <c r="AC99" s="14"/>
      <c r="AD99" s="14"/>
      <c r="AE99" s="14"/>
      <c r="AT99" s="253" t="s">
        <v>127</v>
      </c>
      <c r="AU99" s="253" t="s">
        <v>83</v>
      </c>
      <c r="AV99" s="14" t="s">
        <v>125</v>
      </c>
      <c r="AW99" s="14" t="s">
        <v>5</v>
      </c>
      <c r="AX99" s="14" t="s">
        <v>81</v>
      </c>
      <c r="AY99" s="253" t="s">
        <v>118</v>
      </c>
    </row>
    <row r="100" s="12" customFormat="1" ht="22.8" customHeight="1">
      <c r="A100" s="12"/>
      <c r="B100" s="200"/>
      <c r="C100" s="201"/>
      <c r="D100" s="202" t="s">
        <v>75</v>
      </c>
      <c r="E100" s="215" t="s">
        <v>83</v>
      </c>
      <c r="F100" s="215" t="s">
        <v>138</v>
      </c>
      <c r="G100" s="201"/>
      <c r="H100" s="201"/>
      <c r="I100" s="204"/>
      <c r="J100" s="204"/>
      <c r="K100" s="216">
        <f>BK100</f>
        <v>0</v>
      </c>
      <c r="L100" s="201"/>
      <c r="M100" s="206"/>
      <c r="N100" s="207"/>
      <c r="O100" s="208"/>
      <c r="P100" s="208"/>
      <c r="Q100" s="209">
        <f>SUM(Q101:Q114)</f>
        <v>0</v>
      </c>
      <c r="R100" s="209">
        <f>SUM(R101:R114)</f>
        <v>0</v>
      </c>
      <c r="S100" s="208"/>
      <c r="T100" s="210">
        <f>SUM(T101:T114)</f>
        <v>0</v>
      </c>
      <c r="U100" s="208"/>
      <c r="V100" s="210">
        <f>SUM(V101:V114)</f>
        <v>36.716856399999998</v>
      </c>
      <c r="W100" s="208"/>
      <c r="X100" s="211">
        <f>SUM(X101:X114)</f>
        <v>0</v>
      </c>
      <c r="Y100" s="12"/>
      <c r="Z100" s="12"/>
      <c r="AA100" s="12"/>
      <c r="AB100" s="12"/>
      <c r="AC100" s="12"/>
      <c r="AD100" s="12"/>
      <c r="AE100" s="12"/>
      <c r="AR100" s="212" t="s">
        <v>81</v>
      </c>
      <c r="AT100" s="213" t="s">
        <v>75</v>
      </c>
      <c r="AU100" s="213" t="s">
        <v>81</v>
      </c>
      <c r="AY100" s="212" t="s">
        <v>118</v>
      </c>
      <c r="BK100" s="214">
        <f>SUM(BK101:BK114)</f>
        <v>0</v>
      </c>
    </row>
    <row r="101" s="2" customFormat="1" ht="33" customHeight="1">
      <c r="A101" s="38"/>
      <c r="B101" s="39"/>
      <c r="C101" s="217" t="s">
        <v>139</v>
      </c>
      <c r="D101" s="217" t="s">
        <v>120</v>
      </c>
      <c r="E101" s="218" t="s">
        <v>140</v>
      </c>
      <c r="F101" s="219" t="s">
        <v>141</v>
      </c>
      <c r="G101" s="220" t="s">
        <v>123</v>
      </c>
      <c r="H101" s="221">
        <v>0.84899999999999998</v>
      </c>
      <c r="I101" s="222"/>
      <c r="J101" s="222"/>
      <c r="K101" s="223">
        <f>ROUND(P101*H101,2)</f>
        <v>0</v>
      </c>
      <c r="L101" s="219" t="s">
        <v>124</v>
      </c>
      <c r="M101" s="44"/>
      <c r="N101" s="224" t="s">
        <v>20</v>
      </c>
      <c r="O101" s="225" t="s">
        <v>45</v>
      </c>
      <c r="P101" s="226">
        <f>I101+J101</f>
        <v>0</v>
      </c>
      <c r="Q101" s="226">
        <f>ROUND(I101*H101,2)</f>
        <v>0</v>
      </c>
      <c r="R101" s="226">
        <f>ROUND(J101*H101,2)</f>
        <v>0</v>
      </c>
      <c r="S101" s="84"/>
      <c r="T101" s="227">
        <f>S101*H101</f>
        <v>0</v>
      </c>
      <c r="U101" s="227">
        <v>2.1600000000000001</v>
      </c>
      <c r="V101" s="227">
        <f>U101*H101</f>
        <v>1.8338400000000001</v>
      </c>
      <c r="W101" s="227">
        <v>0</v>
      </c>
      <c r="X101" s="228">
        <f>W101*H101</f>
        <v>0</v>
      </c>
      <c r="Y101" s="38"/>
      <c r="Z101" s="38"/>
      <c r="AA101" s="38"/>
      <c r="AB101" s="38"/>
      <c r="AC101" s="38"/>
      <c r="AD101" s="38"/>
      <c r="AE101" s="38"/>
      <c r="AR101" s="229" t="s">
        <v>125</v>
      </c>
      <c r="AT101" s="229" t="s">
        <v>120</v>
      </c>
      <c r="AU101" s="229" t="s">
        <v>83</v>
      </c>
      <c r="AY101" s="17" t="s">
        <v>118</v>
      </c>
      <c r="BE101" s="230">
        <f>IF(O101="základní",K101,0)</f>
        <v>0</v>
      </c>
      <c r="BF101" s="230">
        <f>IF(O101="snížená",K101,0)</f>
        <v>0</v>
      </c>
      <c r="BG101" s="230">
        <f>IF(O101="zákl. přenesená",K101,0)</f>
        <v>0</v>
      </c>
      <c r="BH101" s="230">
        <f>IF(O101="sníž. přenesená",K101,0)</f>
        <v>0</v>
      </c>
      <c r="BI101" s="230">
        <f>IF(O101="nulová",K101,0)</f>
        <v>0</v>
      </c>
      <c r="BJ101" s="17" t="s">
        <v>81</v>
      </c>
      <c r="BK101" s="230">
        <f>ROUND(P101*H101,2)</f>
        <v>0</v>
      </c>
      <c r="BL101" s="17" t="s">
        <v>125</v>
      </c>
      <c r="BM101" s="229" t="s">
        <v>142</v>
      </c>
    </row>
    <row r="102" s="2" customFormat="1">
      <c r="A102" s="38"/>
      <c r="B102" s="39"/>
      <c r="C102" s="40"/>
      <c r="D102" s="233" t="s">
        <v>143</v>
      </c>
      <c r="E102" s="40"/>
      <c r="F102" s="254" t="s">
        <v>144</v>
      </c>
      <c r="G102" s="40"/>
      <c r="H102" s="40"/>
      <c r="I102" s="131"/>
      <c r="J102" s="131"/>
      <c r="K102" s="40"/>
      <c r="L102" s="40"/>
      <c r="M102" s="44"/>
      <c r="N102" s="255"/>
      <c r="O102" s="256"/>
      <c r="P102" s="84"/>
      <c r="Q102" s="84"/>
      <c r="R102" s="84"/>
      <c r="S102" s="84"/>
      <c r="T102" s="84"/>
      <c r="U102" s="84"/>
      <c r="V102" s="84"/>
      <c r="W102" s="84"/>
      <c r="X102" s="85"/>
      <c r="Y102" s="38"/>
      <c r="Z102" s="38"/>
      <c r="AA102" s="38"/>
      <c r="AB102" s="38"/>
      <c r="AC102" s="38"/>
      <c r="AD102" s="38"/>
      <c r="AE102" s="38"/>
      <c r="AT102" s="17" t="s">
        <v>143</v>
      </c>
      <c r="AU102" s="17" t="s">
        <v>83</v>
      </c>
    </row>
    <row r="103" s="13" customFormat="1">
      <c r="A103" s="13"/>
      <c r="B103" s="231"/>
      <c r="C103" s="232"/>
      <c r="D103" s="233" t="s">
        <v>127</v>
      </c>
      <c r="E103" s="234" t="s">
        <v>20</v>
      </c>
      <c r="F103" s="235" t="s">
        <v>145</v>
      </c>
      <c r="G103" s="232"/>
      <c r="H103" s="236">
        <v>0.65300000000000002</v>
      </c>
      <c r="I103" s="237"/>
      <c r="J103" s="237"/>
      <c r="K103" s="232"/>
      <c r="L103" s="232"/>
      <c r="M103" s="238"/>
      <c r="N103" s="239"/>
      <c r="O103" s="240"/>
      <c r="P103" s="240"/>
      <c r="Q103" s="240"/>
      <c r="R103" s="240"/>
      <c r="S103" s="240"/>
      <c r="T103" s="240"/>
      <c r="U103" s="240"/>
      <c r="V103" s="240"/>
      <c r="W103" s="240"/>
      <c r="X103" s="241"/>
      <c r="Y103" s="13"/>
      <c r="Z103" s="13"/>
      <c r="AA103" s="13"/>
      <c r="AB103" s="13"/>
      <c r="AC103" s="13"/>
      <c r="AD103" s="13"/>
      <c r="AE103" s="13"/>
      <c r="AT103" s="242" t="s">
        <v>127</v>
      </c>
      <c r="AU103" s="242" t="s">
        <v>83</v>
      </c>
      <c r="AV103" s="13" t="s">
        <v>83</v>
      </c>
      <c r="AW103" s="13" t="s">
        <v>5</v>
      </c>
      <c r="AX103" s="13" t="s">
        <v>76</v>
      </c>
      <c r="AY103" s="242" t="s">
        <v>118</v>
      </c>
    </row>
    <row r="104" s="13" customFormat="1">
      <c r="A104" s="13"/>
      <c r="B104" s="231"/>
      <c r="C104" s="232"/>
      <c r="D104" s="233" t="s">
        <v>127</v>
      </c>
      <c r="E104" s="234" t="s">
        <v>20</v>
      </c>
      <c r="F104" s="235" t="s">
        <v>146</v>
      </c>
      <c r="G104" s="232"/>
      <c r="H104" s="236">
        <v>0.096000000000000002</v>
      </c>
      <c r="I104" s="237"/>
      <c r="J104" s="237"/>
      <c r="K104" s="232"/>
      <c r="L104" s="232"/>
      <c r="M104" s="238"/>
      <c r="N104" s="239"/>
      <c r="O104" s="240"/>
      <c r="P104" s="240"/>
      <c r="Q104" s="240"/>
      <c r="R104" s="240"/>
      <c r="S104" s="240"/>
      <c r="T104" s="240"/>
      <c r="U104" s="240"/>
      <c r="V104" s="240"/>
      <c r="W104" s="240"/>
      <c r="X104" s="241"/>
      <c r="Y104" s="13"/>
      <c r="Z104" s="13"/>
      <c r="AA104" s="13"/>
      <c r="AB104" s="13"/>
      <c r="AC104" s="13"/>
      <c r="AD104" s="13"/>
      <c r="AE104" s="13"/>
      <c r="AT104" s="242" t="s">
        <v>127</v>
      </c>
      <c r="AU104" s="242" t="s">
        <v>83</v>
      </c>
      <c r="AV104" s="13" t="s">
        <v>83</v>
      </c>
      <c r="AW104" s="13" t="s">
        <v>5</v>
      </c>
      <c r="AX104" s="13" t="s">
        <v>76</v>
      </c>
      <c r="AY104" s="242" t="s">
        <v>118</v>
      </c>
    </row>
    <row r="105" s="13" customFormat="1">
      <c r="A105" s="13"/>
      <c r="B105" s="231"/>
      <c r="C105" s="232"/>
      <c r="D105" s="233" t="s">
        <v>127</v>
      </c>
      <c r="E105" s="234" t="s">
        <v>20</v>
      </c>
      <c r="F105" s="235" t="s">
        <v>147</v>
      </c>
      <c r="G105" s="232"/>
      <c r="H105" s="236">
        <v>0.10000000000000001</v>
      </c>
      <c r="I105" s="237"/>
      <c r="J105" s="237"/>
      <c r="K105" s="232"/>
      <c r="L105" s="232"/>
      <c r="M105" s="238"/>
      <c r="N105" s="239"/>
      <c r="O105" s="240"/>
      <c r="P105" s="240"/>
      <c r="Q105" s="240"/>
      <c r="R105" s="240"/>
      <c r="S105" s="240"/>
      <c r="T105" s="240"/>
      <c r="U105" s="240"/>
      <c r="V105" s="240"/>
      <c r="W105" s="240"/>
      <c r="X105" s="241"/>
      <c r="Y105" s="13"/>
      <c r="Z105" s="13"/>
      <c r="AA105" s="13"/>
      <c r="AB105" s="13"/>
      <c r="AC105" s="13"/>
      <c r="AD105" s="13"/>
      <c r="AE105" s="13"/>
      <c r="AT105" s="242" t="s">
        <v>127</v>
      </c>
      <c r="AU105" s="242" t="s">
        <v>83</v>
      </c>
      <c r="AV105" s="13" t="s">
        <v>83</v>
      </c>
      <c r="AW105" s="13" t="s">
        <v>5</v>
      </c>
      <c r="AX105" s="13" t="s">
        <v>76</v>
      </c>
      <c r="AY105" s="242" t="s">
        <v>118</v>
      </c>
    </row>
    <row r="106" s="14" customFormat="1">
      <c r="A106" s="14"/>
      <c r="B106" s="243"/>
      <c r="C106" s="244"/>
      <c r="D106" s="233" t="s">
        <v>127</v>
      </c>
      <c r="E106" s="245" t="s">
        <v>20</v>
      </c>
      <c r="F106" s="246" t="s">
        <v>134</v>
      </c>
      <c r="G106" s="244"/>
      <c r="H106" s="247">
        <v>0.84899999999999998</v>
      </c>
      <c r="I106" s="248"/>
      <c r="J106" s="248"/>
      <c r="K106" s="244"/>
      <c r="L106" s="244"/>
      <c r="M106" s="249"/>
      <c r="N106" s="250"/>
      <c r="O106" s="251"/>
      <c r="P106" s="251"/>
      <c r="Q106" s="251"/>
      <c r="R106" s="251"/>
      <c r="S106" s="251"/>
      <c r="T106" s="251"/>
      <c r="U106" s="251"/>
      <c r="V106" s="251"/>
      <c r="W106" s="251"/>
      <c r="X106" s="252"/>
      <c r="Y106" s="14"/>
      <c r="Z106" s="14"/>
      <c r="AA106" s="14"/>
      <c r="AB106" s="14"/>
      <c r="AC106" s="14"/>
      <c r="AD106" s="14"/>
      <c r="AE106" s="14"/>
      <c r="AT106" s="253" t="s">
        <v>127</v>
      </c>
      <c r="AU106" s="253" t="s">
        <v>83</v>
      </c>
      <c r="AV106" s="14" t="s">
        <v>125</v>
      </c>
      <c r="AW106" s="14" t="s">
        <v>5</v>
      </c>
      <c r="AX106" s="14" t="s">
        <v>81</v>
      </c>
      <c r="AY106" s="253" t="s">
        <v>118</v>
      </c>
    </row>
    <row r="107" s="2" customFormat="1" ht="21.75" customHeight="1">
      <c r="A107" s="38"/>
      <c r="B107" s="39"/>
      <c r="C107" s="217" t="s">
        <v>125</v>
      </c>
      <c r="D107" s="217" t="s">
        <v>120</v>
      </c>
      <c r="E107" s="218" t="s">
        <v>148</v>
      </c>
      <c r="F107" s="219" t="s">
        <v>149</v>
      </c>
      <c r="G107" s="220" t="s">
        <v>123</v>
      </c>
      <c r="H107" s="221">
        <v>15.460000000000001</v>
      </c>
      <c r="I107" s="222"/>
      <c r="J107" s="222"/>
      <c r="K107" s="223">
        <f>ROUND(P107*H107,2)</f>
        <v>0</v>
      </c>
      <c r="L107" s="219" t="s">
        <v>124</v>
      </c>
      <c r="M107" s="44"/>
      <c r="N107" s="224" t="s">
        <v>20</v>
      </c>
      <c r="O107" s="225" t="s">
        <v>45</v>
      </c>
      <c r="P107" s="226">
        <f>I107+J107</f>
        <v>0</v>
      </c>
      <c r="Q107" s="226">
        <f>ROUND(I107*H107,2)</f>
        <v>0</v>
      </c>
      <c r="R107" s="226">
        <f>ROUND(J107*H107,2)</f>
        <v>0</v>
      </c>
      <c r="S107" s="84"/>
      <c r="T107" s="227">
        <f>S107*H107</f>
        <v>0</v>
      </c>
      <c r="U107" s="227">
        <v>2.2563399999999998</v>
      </c>
      <c r="V107" s="227">
        <f>U107*H107</f>
        <v>34.883016399999995</v>
      </c>
      <c r="W107" s="227">
        <v>0</v>
      </c>
      <c r="X107" s="228">
        <f>W107*H107</f>
        <v>0</v>
      </c>
      <c r="Y107" s="38"/>
      <c r="Z107" s="38"/>
      <c r="AA107" s="38"/>
      <c r="AB107" s="38"/>
      <c r="AC107" s="38"/>
      <c r="AD107" s="38"/>
      <c r="AE107" s="38"/>
      <c r="AR107" s="229" t="s">
        <v>125</v>
      </c>
      <c r="AT107" s="229" t="s">
        <v>120</v>
      </c>
      <c r="AU107" s="229" t="s">
        <v>83</v>
      </c>
      <c r="AY107" s="17" t="s">
        <v>118</v>
      </c>
      <c r="BE107" s="230">
        <f>IF(O107="základní",K107,0)</f>
        <v>0</v>
      </c>
      <c r="BF107" s="230">
        <f>IF(O107="snížená",K107,0)</f>
        <v>0</v>
      </c>
      <c r="BG107" s="230">
        <f>IF(O107="zákl. přenesená",K107,0)</f>
        <v>0</v>
      </c>
      <c r="BH107" s="230">
        <f>IF(O107="sníž. přenesená",K107,0)</f>
        <v>0</v>
      </c>
      <c r="BI107" s="230">
        <f>IF(O107="nulová",K107,0)</f>
        <v>0</v>
      </c>
      <c r="BJ107" s="17" t="s">
        <v>81</v>
      </c>
      <c r="BK107" s="230">
        <f>ROUND(P107*H107,2)</f>
        <v>0</v>
      </c>
      <c r="BL107" s="17" t="s">
        <v>125</v>
      </c>
      <c r="BM107" s="229" t="s">
        <v>150</v>
      </c>
    </row>
    <row r="108" s="13" customFormat="1">
      <c r="A108" s="13"/>
      <c r="B108" s="231"/>
      <c r="C108" s="232"/>
      <c r="D108" s="233" t="s">
        <v>127</v>
      </c>
      <c r="E108" s="234" t="s">
        <v>20</v>
      </c>
      <c r="F108" s="235" t="s">
        <v>151</v>
      </c>
      <c r="G108" s="232"/>
      <c r="H108" s="236">
        <v>3.266</v>
      </c>
      <c r="I108" s="237"/>
      <c r="J108" s="237"/>
      <c r="K108" s="232"/>
      <c r="L108" s="232"/>
      <c r="M108" s="238"/>
      <c r="N108" s="239"/>
      <c r="O108" s="240"/>
      <c r="P108" s="240"/>
      <c r="Q108" s="240"/>
      <c r="R108" s="240"/>
      <c r="S108" s="240"/>
      <c r="T108" s="240"/>
      <c r="U108" s="240"/>
      <c r="V108" s="240"/>
      <c r="W108" s="240"/>
      <c r="X108" s="241"/>
      <c r="Y108" s="13"/>
      <c r="Z108" s="13"/>
      <c r="AA108" s="13"/>
      <c r="AB108" s="13"/>
      <c r="AC108" s="13"/>
      <c r="AD108" s="13"/>
      <c r="AE108" s="13"/>
      <c r="AT108" s="242" t="s">
        <v>127</v>
      </c>
      <c r="AU108" s="242" t="s">
        <v>83</v>
      </c>
      <c r="AV108" s="13" t="s">
        <v>83</v>
      </c>
      <c r="AW108" s="13" t="s">
        <v>5</v>
      </c>
      <c r="AX108" s="13" t="s">
        <v>76</v>
      </c>
      <c r="AY108" s="242" t="s">
        <v>118</v>
      </c>
    </row>
    <row r="109" s="13" customFormat="1">
      <c r="A109" s="13"/>
      <c r="B109" s="231"/>
      <c r="C109" s="232"/>
      <c r="D109" s="233" t="s">
        <v>127</v>
      </c>
      <c r="E109" s="234" t="s">
        <v>20</v>
      </c>
      <c r="F109" s="235" t="s">
        <v>152</v>
      </c>
      <c r="G109" s="232"/>
      <c r="H109" s="236">
        <v>2.7200000000000002</v>
      </c>
      <c r="I109" s="237"/>
      <c r="J109" s="237"/>
      <c r="K109" s="232"/>
      <c r="L109" s="232"/>
      <c r="M109" s="238"/>
      <c r="N109" s="239"/>
      <c r="O109" s="240"/>
      <c r="P109" s="240"/>
      <c r="Q109" s="240"/>
      <c r="R109" s="240"/>
      <c r="S109" s="240"/>
      <c r="T109" s="240"/>
      <c r="U109" s="240"/>
      <c r="V109" s="240"/>
      <c r="W109" s="240"/>
      <c r="X109" s="241"/>
      <c r="Y109" s="13"/>
      <c r="Z109" s="13"/>
      <c r="AA109" s="13"/>
      <c r="AB109" s="13"/>
      <c r="AC109" s="13"/>
      <c r="AD109" s="13"/>
      <c r="AE109" s="13"/>
      <c r="AT109" s="242" t="s">
        <v>127</v>
      </c>
      <c r="AU109" s="242" t="s">
        <v>83</v>
      </c>
      <c r="AV109" s="13" t="s">
        <v>83</v>
      </c>
      <c r="AW109" s="13" t="s">
        <v>5</v>
      </c>
      <c r="AX109" s="13" t="s">
        <v>76</v>
      </c>
      <c r="AY109" s="242" t="s">
        <v>118</v>
      </c>
    </row>
    <row r="110" s="13" customFormat="1">
      <c r="A110" s="13"/>
      <c r="B110" s="231"/>
      <c r="C110" s="232"/>
      <c r="D110" s="233" t="s">
        <v>127</v>
      </c>
      <c r="E110" s="234" t="s">
        <v>20</v>
      </c>
      <c r="F110" s="235" t="s">
        <v>153</v>
      </c>
      <c r="G110" s="232"/>
      <c r="H110" s="236">
        <v>4.1440000000000001</v>
      </c>
      <c r="I110" s="237"/>
      <c r="J110" s="237"/>
      <c r="K110" s="232"/>
      <c r="L110" s="232"/>
      <c r="M110" s="238"/>
      <c r="N110" s="239"/>
      <c r="O110" s="240"/>
      <c r="P110" s="240"/>
      <c r="Q110" s="240"/>
      <c r="R110" s="240"/>
      <c r="S110" s="240"/>
      <c r="T110" s="240"/>
      <c r="U110" s="240"/>
      <c r="V110" s="240"/>
      <c r="W110" s="240"/>
      <c r="X110" s="241"/>
      <c r="Y110" s="13"/>
      <c r="Z110" s="13"/>
      <c r="AA110" s="13"/>
      <c r="AB110" s="13"/>
      <c r="AC110" s="13"/>
      <c r="AD110" s="13"/>
      <c r="AE110" s="13"/>
      <c r="AT110" s="242" t="s">
        <v>127</v>
      </c>
      <c r="AU110" s="242" t="s">
        <v>83</v>
      </c>
      <c r="AV110" s="13" t="s">
        <v>83</v>
      </c>
      <c r="AW110" s="13" t="s">
        <v>5</v>
      </c>
      <c r="AX110" s="13" t="s">
        <v>76</v>
      </c>
      <c r="AY110" s="242" t="s">
        <v>118</v>
      </c>
    </row>
    <row r="111" s="13" customFormat="1">
      <c r="A111" s="13"/>
      <c r="B111" s="231"/>
      <c r="C111" s="232"/>
      <c r="D111" s="233" t="s">
        <v>127</v>
      </c>
      <c r="E111" s="234" t="s">
        <v>20</v>
      </c>
      <c r="F111" s="235" t="s">
        <v>154</v>
      </c>
      <c r="G111" s="232"/>
      <c r="H111" s="236">
        <v>4.2539999999999996</v>
      </c>
      <c r="I111" s="237"/>
      <c r="J111" s="237"/>
      <c r="K111" s="232"/>
      <c r="L111" s="232"/>
      <c r="M111" s="238"/>
      <c r="N111" s="239"/>
      <c r="O111" s="240"/>
      <c r="P111" s="240"/>
      <c r="Q111" s="240"/>
      <c r="R111" s="240"/>
      <c r="S111" s="240"/>
      <c r="T111" s="240"/>
      <c r="U111" s="240"/>
      <c r="V111" s="240"/>
      <c r="W111" s="240"/>
      <c r="X111" s="241"/>
      <c r="Y111" s="13"/>
      <c r="Z111" s="13"/>
      <c r="AA111" s="13"/>
      <c r="AB111" s="13"/>
      <c r="AC111" s="13"/>
      <c r="AD111" s="13"/>
      <c r="AE111" s="13"/>
      <c r="AT111" s="242" t="s">
        <v>127</v>
      </c>
      <c r="AU111" s="242" t="s">
        <v>83</v>
      </c>
      <c r="AV111" s="13" t="s">
        <v>83</v>
      </c>
      <c r="AW111" s="13" t="s">
        <v>5</v>
      </c>
      <c r="AX111" s="13" t="s">
        <v>76</v>
      </c>
      <c r="AY111" s="242" t="s">
        <v>118</v>
      </c>
    </row>
    <row r="112" s="13" customFormat="1">
      <c r="A112" s="13"/>
      <c r="B112" s="231"/>
      <c r="C112" s="232"/>
      <c r="D112" s="233" t="s">
        <v>127</v>
      </c>
      <c r="E112" s="234" t="s">
        <v>20</v>
      </c>
      <c r="F112" s="235" t="s">
        <v>155</v>
      </c>
      <c r="G112" s="232"/>
      <c r="H112" s="236">
        <v>0.57599999999999996</v>
      </c>
      <c r="I112" s="237"/>
      <c r="J112" s="237"/>
      <c r="K112" s="232"/>
      <c r="L112" s="232"/>
      <c r="M112" s="238"/>
      <c r="N112" s="239"/>
      <c r="O112" s="240"/>
      <c r="P112" s="240"/>
      <c r="Q112" s="240"/>
      <c r="R112" s="240"/>
      <c r="S112" s="240"/>
      <c r="T112" s="240"/>
      <c r="U112" s="240"/>
      <c r="V112" s="240"/>
      <c r="W112" s="240"/>
      <c r="X112" s="241"/>
      <c r="Y112" s="13"/>
      <c r="Z112" s="13"/>
      <c r="AA112" s="13"/>
      <c r="AB112" s="13"/>
      <c r="AC112" s="13"/>
      <c r="AD112" s="13"/>
      <c r="AE112" s="13"/>
      <c r="AT112" s="242" t="s">
        <v>127</v>
      </c>
      <c r="AU112" s="242" t="s">
        <v>83</v>
      </c>
      <c r="AV112" s="13" t="s">
        <v>83</v>
      </c>
      <c r="AW112" s="13" t="s">
        <v>5</v>
      </c>
      <c r="AX112" s="13" t="s">
        <v>76</v>
      </c>
      <c r="AY112" s="242" t="s">
        <v>118</v>
      </c>
    </row>
    <row r="113" s="13" customFormat="1">
      <c r="A113" s="13"/>
      <c r="B113" s="231"/>
      <c r="C113" s="232"/>
      <c r="D113" s="233" t="s">
        <v>127</v>
      </c>
      <c r="E113" s="234" t="s">
        <v>20</v>
      </c>
      <c r="F113" s="235" t="s">
        <v>156</v>
      </c>
      <c r="G113" s="232"/>
      <c r="H113" s="236">
        <v>0.5</v>
      </c>
      <c r="I113" s="237"/>
      <c r="J113" s="237"/>
      <c r="K113" s="232"/>
      <c r="L113" s="232"/>
      <c r="M113" s="238"/>
      <c r="N113" s="239"/>
      <c r="O113" s="240"/>
      <c r="P113" s="240"/>
      <c r="Q113" s="240"/>
      <c r="R113" s="240"/>
      <c r="S113" s="240"/>
      <c r="T113" s="240"/>
      <c r="U113" s="240"/>
      <c r="V113" s="240"/>
      <c r="W113" s="240"/>
      <c r="X113" s="241"/>
      <c r="Y113" s="13"/>
      <c r="Z113" s="13"/>
      <c r="AA113" s="13"/>
      <c r="AB113" s="13"/>
      <c r="AC113" s="13"/>
      <c r="AD113" s="13"/>
      <c r="AE113" s="13"/>
      <c r="AT113" s="242" t="s">
        <v>127</v>
      </c>
      <c r="AU113" s="242" t="s">
        <v>83</v>
      </c>
      <c r="AV113" s="13" t="s">
        <v>83</v>
      </c>
      <c r="AW113" s="13" t="s">
        <v>5</v>
      </c>
      <c r="AX113" s="13" t="s">
        <v>76</v>
      </c>
      <c r="AY113" s="242" t="s">
        <v>118</v>
      </c>
    </row>
    <row r="114" s="14" customFormat="1">
      <c r="A114" s="14"/>
      <c r="B114" s="243"/>
      <c r="C114" s="244"/>
      <c r="D114" s="233" t="s">
        <v>127</v>
      </c>
      <c r="E114" s="245" t="s">
        <v>20</v>
      </c>
      <c r="F114" s="246" t="s">
        <v>134</v>
      </c>
      <c r="G114" s="244"/>
      <c r="H114" s="247">
        <v>15.460000000000001</v>
      </c>
      <c r="I114" s="248"/>
      <c r="J114" s="248"/>
      <c r="K114" s="244"/>
      <c r="L114" s="244"/>
      <c r="M114" s="249"/>
      <c r="N114" s="250"/>
      <c r="O114" s="251"/>
      <c r="P114" s="251"/>
      <c r="Q114" s="251"/>
      <c r="R114" s="251"/>
      <c r="S114" s="251"/>
      <c r="T114" s="251"/>
      <c r="U114" s="251"/>
      <c r="V114" s="251"/>
      <c r="W114" s="251"/>
      <c r="X114" s="252"/>
      <c r="Y114" s="14"/>
      <c r="Z114" s="14"/>
      <c r="AA114" s="14"/>
      <c r="AB114" s="14"/>
      <c r="AC114" s="14"/>
      <c r="AD114" s="14"/>
      <c r="AE114" s="14"/>
      <c r="AT114" s="253" t="s">
        <v>127</v>
      </c>
      <c r="AU114" s="253" t="s">
        <v>83</v>
      </c>
      <c r="AV114" s="14" t="s">
        <v>125</v>
      </c>
      <c r="AW114" s="14" t="s">
        <v>5</v>
      </c>
      <c r="AX114" s="14" t="s">
        <v>81</v>
      </c>
      <c r="AY114" s="253" t="s">
        <v>118</v>
      </c>
    </row>
    <row r="115" s="12" customFormat="1" ht="22.8" customHeight="1">
      <c r="A115" s="12"/>
      <c r="B115" s="200"/>
      <c r="C115" s="201"/>
      <c r="D115" s="202" t="s">
        <v>75</v>
      </c>
      <c r="E115" s="215" t="s">
        <v>157</v>
      </c>
      <c r="F115" s="215" t="s">
        <v>158</v>
      </c>
      <c r="G115" s="201"/>
      <c r="H115" s="201"/>
      <c r="I115" s="204"/>
      <c r="J115" s="204"/>
      <c r="K115" s="216">
        <f>BK115</f>
        <v>0</v>
      </c>
      <c r="L115" s="201"/>
      <c r="M115" s="206"/>
      <c r="N115" s="207"/>
      <c r="O115" s="208"/>
      <c r="P115" s="208"/>
      <c r="Q115" s="209">
        <f>Q116</f>
        <v>0</v>
      </c>
      <c r="R115" s="209">
        <f>R116</f>
        <v>0</v>
      </c>
      <c r="S115" s="208"/>
      <c r="T115" s="210">
        <f>T116</f>
        <v>0</v>
      </c>
      <c r="U115" s="208"/>
      <c r="V115" s="210">
        <f>V116</f>
        <v>0</v>
      </c>
      <c r="W115" s="208"/>
      <c r="X115" s="211">
        <f>X116</f>
        <v>0</v>
      </c>
      <c r="Y115" s="12"/>
      <c r="Z115" s="12"/>
      <c r="AA115" s="12"/>
      <c r="AB115" s="12"/>
      <c r="AC115" s="12"/>
      <c r="AD115" s="12"/>
      <c r="AE115" s="12"/>
      <c r="AR115" s="212" t="s">
        <v>81</v>
      </c>
      <c r="AT115" s="213" t="s">
        <v>75</v>
      </c>
      <c r="AU115" s="213" t="s">
        <v>81</v>
      </c>
      <c r="AY115" s="212" t="s">
        <v>118</v>
      </c>
      <c r="BK115" s="214">
        <f>BK116</f>
        <v>0</v>
      </c>
    </row>
    <row r="116" s="2" customFormat="1" ht="44.25" customHeight="1">
      <c r="A116" s="38"/>
      <c r="B116" s="39"/>
      <c r="C116" s="217" t="s">
        <v>159</v>
      </c>
      <c r="D116" s="217" t="s">
        <v>120</v>
      </c>
      <c r="E116" s="218" t="s">
        <v>160</v>
      </c>
      <c r="F116" s="219" t="s">
        <v>161</v>
      </c>
      <c r="G116" s="220" t="s">
        <v>162</v>
      </c>
      <c r="H116" s="221">
        <v>36.716999999999999</v>
      </c>
      <c r="I116" s="222"/>
      <c r="J116" s="222"/>
      <c r="K116" s="223">
        <f>ROUND(P116*H116,2)</f>
        <v>0</v>
      </c>
      <c r="L116" s="219" t="s">
        <v>124</v>
      </c>
      <c r="M116" s="44"/>
      <c r="N116" s="224" t="s">
        <v>20</v>
      </c>
      <c r="O116" s="225" t="s">
        <v>45</v>
      </c>
      <c r="P116" s="226">
        <f>I116+J116</f>
        <v>0</v>
      </c>
      <c r="Q116" s="226">
        <f>ROUND(I116*H116,2)</f>
        <v>0</v>
      </c>
      <c r="R116" s="226">
        <f>ROUND(J116*H116,2)</f>
        <v>0</v>
      </c>
      <c r="S116" s="84"/>
      <c r="T116" s="227">
        <f>S116*H116</f>
        <v>0</v>
      </c>
      <c r="U116" s="227">
        <v>0</v>
      </c>
      <c r="V116" s="227">
        <f>U116*H116</f>
        <v>0</v>
      </c>
      <c r="W116" s="227">
        <v>0</v>
      </c>
      <c r="X116" s="228">
        <f>W116*H116</f>
        <v>0</v>
      </c>
      <c r="Y116" s="38"/>
      <c r="Z116" s="38"/>
      <c r="AA116" s="38"/>
      <c r="AB116" s="38"/>
      <c r="AC116" s="38"/>
      <c r="AD116" s="38"/>
      <c r="AE116" s="38"/>
      <c r="AR116" s="229" t="s">
        <v>125</v>
      </c>
      <c r="AT116" s="229" t="s">
        <v>120</v>
      </c>
      <c r="AU116" s="229" t="s">
        <v>83</v>
      </c>
      <c r="AY116" s="17" t="s">
        <v>118</v>
      </c>
      <c r="BE116" s="230">
        <f>IF(O116="základní",K116,0)</f>
        <v>0</v>
      </c>
      <c r="BF116" s="230">
        <f>IF(O116="snížená",K116,0)</f>
        <v>0</v>
      </c>
      <c r="BG116" s="230">
        <f>IF(O116="zákl. přenesená",K116,0)</f>
        <v>0</v>
      </c>
      <c r="BH116" s="230">
        <f>IF(O116="sníž. přenesená",K116,0)</f>
        <v>0</v>
      </c>
      <c r="BI116" s="230">
        <f>IF(O116="nulová",K116,0)</f>
        <v>0</v>
      </c>
      <c r="BJ116" s="17" t="s">
        <v>81</v>
      </c>
      <c r="BK116" s="230">
        <f>ROUND(P116*H116,2)</f>
        <v>0</v>
      </c>
      <c r="BL116" s="17" t="s">
        <v>125</v>
      </c>
      <c r="BM116" s="229" t="s">
        <v>163</v>
      </c>
    </row>
    <row r="117" s="12" customFormat="1" ht="22.8" customHeight="1">
      <c r="A117" s="12"/>
      <c r="B117" s="200"/>
      <c r="C117" s="201"/>
      <c r="D117" s="202" t="s">
        <v>75</v>
      </c>
      <c r="E117" s="215" t="s">
        <v>164</v>
      </c>
      <c r="F117" s="215" t="s">
        <v>165</v>
      </c>
      <c r="G117" s="201"/>
      <c r="H117" s="201"/>
      <c r="I117" s="204"/>
      <c r="J117" s="204"/>
      <c r="K117" s="216">
        <f>BK117</f>
        <v>0</v>
      </c>
      <c r="L117" s="201"/>
      <c r="M117" s="206"/>
      <c r="N117" s="207"/>
      <c r="O117" s="208"/>
      <c r="P117" s="208"/>
      <c r="Q117" s="209">
        <f>SUM(Q118:Q124)</f>
        <v>0</v>
      </c>
      <c r="R117" s="209">
        <f>SUM(R118:R124)</f>
        <v>0</v>
      </c>
      <c r="S117" s="208"/>
      <c r="T117" s="210">
        <f>SUM(T118:T124)</f>
        <v>0</v>
      </c>
      <c r="U117" s="208"/>
      <c r="V117" s="210">
        <f>SUM(V118:V124)</f>
        <v>0</v>
      </c>
      <c r="W117" s="208"/>
      <c r="X117" s="211">
        <f>SUM(X118:X124)</f>
        <v>0</v>
      </c>
      <c r="Y117" s="12"/>
      <c r="Z117" s="12"/>
      <c r="AA117" s="12"/>
      <c r="AB117" s="12"/>
      <c r="AC117" s="12"/>
      <c r="AD117" s="12"/>
      <c r="AE117" s="12"/>
      <c r="AR117" s="212" t="s">
        <v>81</v>
      </c>
      <c r="AT117" s="213" t="s">
        <v>75</v>
      </c>
      <c r="AU117" s="213" t="s">
        <v>81</v>
      </c>
      <c r="AY117" s="212" t="s">
        <v>118</v>
      </c>
      <c r="BK117" s="214">
        <f>SUM(BK118:BK124)</f>
        <v>0</v>
      </c>
    </row>
    <row r="118" s="2" customFormat="1" ht="16.5" customHeight="1">
      <c r="A118" s="38"/>
      <c r="B118" s="39"/>
      <c r="C118" s="217" t="s">
        <v>166</v>
      </c>
      <c r="D118" s="217" t="s">
        <v>120</v>
      </c>
      <c r="E118" s="218" t="s">
        <v>167</v>
      </c>
      <c r="F118" s="219" t="s">
        <v>168</v>
      </c>
      <c r="G118" s="220" t="s">
        <v>169</v>
      </c>
      <c r="H118" s="221">
        <v>1</v>
      </c>
      <c r="I118" s="222"/>
      <c r="J118" s="222"/>
      <c r="K118" s="223">
        <f>ROUND(P118*H118,2)</f>
        <v>0</v>
      </c>
      <c r="L118" s="219" t="s">
        <v>20</v>
      </c>
      <c r="M118" s="44"/>
      <c r="N118" s="224" t="s">
        <v>20</v>
      </c>
      <c r="O118" s="225" t="s">
        <v>45</v>
      </c>
      <c r="P118" s="226">
        <f>I118+J118</f>
        <v>0</v>
      </c>
      <c r="Q118" s="226">
        <f>ROUND(I118*H118,2)</f>
        <v>0</v>
      </c>
      <c r="R118" s="226">
        <f>ROUND(J118*H118,2)</f>
        <v>0</v>
      </c>
      <c r="S118" s="84"/>
      <c r="T118" s="227">
        <f>S118*H118</f>
        <v>0</v>
      </c>
      <c r="U118" s="227">
        <v>0</v>
      </c>
      <c r="V118" s="227">
        <f>U118*H118</f>
        <v>0</v>
      </c>
      <c r="W118" s="227">
        <v>0</v>
      </c>
      <c r="X118" s="228">
        <f>W118*H118</f>
        <v>0</v>
      </c>
      <c r="Y118" s="38"/>
      <c r="Z118" s="38"/>
      <c r="AA118" s="38"/>
      <c r="AB118" s="38"/>
      <c r="AC118" s="38"/>
      <c r="AD118" s="38"/>
      <c r="AE118" s="38"/>
      <c r="AR118" s="229" t="s">
        <v>125</v>
      </c>
      <c r="AT118" s="229" t="s">
        <v>120</v>
      </c>
      <c r="AU118" s="229" t="s">
        <v>83</v>
      </c>
      <c r="AY118" s="17" t="s">
        <v>118</v>
      </c>
      <c r="BE118" s="230">
        <f>IF(O118="základní",K118,0)</f>
        <v>0</v>
      </c>
      <c r="BF118" s="230">
        <f>IF(O118="snížená",K118,0)</f>
        <v>0</v>
      </c>
      <c r="BG118" s="230">
        <f>IF(O118="zákl. přenesená",K118,0)</f>
        <v>0</v>
      </c>
      <c r="BH118" s="230">
        <f>IF(O118="sníž. přenesená",K118,0)</f>
        <v>0</v>
      </c>
      <c r="BI118" s="230">
        <f>IF(O118="nulová",K118,0)</f>
        <v>0</v>
      </c>
      <c r="BJ118" s="17" t="s">
        <v>81</v>
      </c>
      <c r="BK118" s="230">
        <f>ROUND(P118*H118,2)</f>
        <v>0</v>
      </c>
      <c r="BL118" s="17" t="s">
        <v>125</v>
      </c>
      <c r="BM118" s="229" t="s">
        <v>170</v>
      </c>
    </row>
    <row r="119" s="2" customFormat="1" ht="16.5" customHeight="1">
      <c r="A119" s="38"/>
      <c r="B119" s="39"/>
      <c r="C119" s="217" t="s">
        <v>171</v>
      </c>
      <c r="D119" s="217" t="s">
        <v>120</v>
      </c>
      <c r="E119" s="218" t="s">
        <v>172</v>
      </c>
      <c r="F119" s="219" t="s">
        <v>173</v>
      </c>
      <c r="G119" s="220" t="s">
        <v>169</v>
      </c>
      <c r="H119" s="221">
        <v>1</v>
      </c>
      <c r="I119" s="222"/>
      <c r="J119" s="222"/>
      <c r="K119" s="223">
        <f>ROUND(P119*H119,2)</f>
        <v>0</v>
      </c>
      <c r="L119" s="219" t="s">
        <v>20</v>
      </c>
      <c r="M119" s="44"/>
      <c r="N119" s="224" t="s">
        <v>20</v>
      </c>
      <c r="O119" s="225" t="s">
        <v>45</v>
      </c>
      <c r="P119" s="226">
        <f>I119+J119</f>
        <v>0</v>
      </c>
      <c r="Q119" s="226">
        <f>ROUND(I119*H119,2)</f>
        <v>0</v>
      </c>
      <c r="R119" s="226">
        <f>ROUND(J119*H119,2)</f>
        <v>0</v>
      </c>
      <c r="S119" s="84"/>
      <c r="T119" s="227">
        <f>S119*H119</f>
        <v>0</v>
      </c>
      <c r="U119" s="227">
        <v>0</v>
      </c>
      <c r="V119" s="227">
        <f>U119*H119</f>
        <v>0</v>
      </c>
      <c r="W119" s="227">
        <v>0</v>
      </c>
      <c r="X119" s="228">
        <f>W119*H119</f>
        <v>0</v>
      </c>
      <c r="Y119" s="38"/>
      <c r="Z119" s="38"/>
      <c r="AA119" s="38"/>
      <c r="AB119" s="38"/>
      <c r="AC119" s="38"/>
      <c r="AD119" s="38"/>
      <c r="AE119" s="38"/>
      <c r="AR119" s="229" t="s">
        <v>125</v>
      </c>
      <c r="AT119" s="229" t="s">
        <v>120</v>
      </c>
      <c r="AU119" s="229" t="s">
        <v>83</v>
      </c>
      <c r="AY119" s="17" t="s">
        <v>118</v>
      </c>
      <c r="BE119" s="230">
        <f>IF(O119="základní",K119,0)</f>
        <v>0</v>
      </c>
      <c r="BF119" s="230">
        <f>IF(O119="snížená",K119,0)</f>
        <v>0</v>
      </c>
      <c r="BG119" s="230">
        <f>IF(O119="zákl. přenesená",K119,0)</f>
        <v>0</v>
      </c>
      <c r="BH119" s="230">
        <f>IF(O119="sníž. přenesená",K119,0)</f>
        <v>0</v>
      </c>
      <c r="BI119" s="230">
        <f>IF(O119="nulová",K119,0)</f>
        <v>0</v>
      </c>
      <c r="BJ119" s="17" t="s">
        <v>81</v>
      </c>
      <c r="BK119" s="230">
        <f>ROUND(P119*H119,2)</f>
        <v>0</v>
      </c>
      <c r="BL119" s="17" t="s">
        <v>125</v>
      </c>
      <c r="BM119" s="229" t="s">
        <v>174</v>
      </c>
    </row>
    <row r="120" s="2" customFormat="1" ht="16.5" customHeight="1">
      <c r="A120" s="38"/>
      <c r="B120" s="39"/>
      <c r="C120" s="217" t="s">
        <v>175</v>
      </c>
      <c r="D120" s="217" t="s">
        <v>120</v>
      </c>
      <c r="E120" s="218" t="s">
        <v>176</v>
      </c>
      <c r="F120" s="219" t="s">
        <v>177</v>
      </c>
      <c r="G120" s="220" t="s">
        <v>169</v>
      </c>
      <c r="H120" s="221">
        <v>1</v>
      </c>
      <c r="I120" s="222"/>
      <c r="J120" s="222"/>
      <c r="K120" s="223">
        <f>ROUND(P120*H120,2)</f>
        <v>0</v>
      </c>
      <c r="L120" s="219" t="s">
        <v>20</v>
      </c>
      <c r="M120" s="44"/>
      <c r="N120" s="224" t="s">
        <v>20</v>
      </c>
      <c r="O120" s="225" t="s">
        <v>45</v>
      </c>
      <c r="P120" s="226">
        <f>I120+J120</f>
        <v>0</v>
      </c>
      <c r="Q120" s="226">
        <f>ROUND(I120*H120,2)</f>
        <v>0</v>
      </c>
      <c r="R120" s="226">
        <f>ROUND(J120*H120,2)</f>
        <v>0</v>
      </c>
      <c r="S120" s="84"/>
      <c r="T120" s="227">
        <f>S120*H120</f>
        <v>0</v>
      </c>
      <c r="U120" s="227">
        <v>0</v>
      </c>
      <c r="V120" s="227">
        <f>U120*H120</f>
        <v>0</v>
      </c>
      <c r="W120" s="227">
        <v>0</v>
      </c>
      <c r="X120" s="228">
        <f>W120*H120</f>
        <v>0</v>
      </c>
      <c r="Y120" s="38"/>
      <c r="Z120" s="38"/>
      <c r="AA120" s="38"/>
      <c r="AB120" s="38"/>
      <c r="AC120" s="38"/>
      <c r="AD120" s="38"/>
      <c r="AE120" s="38"/>
      <c r="AR120" s="229" t="s">
        <v>125</v>
      </c>
      <c r="AT120" s="229" t="s">
        <v>120</v>
      </c>
      <c r="AU120" s="229" t="s">
        <v>83</v>
      </c>
      <c r="AY120" s="17" t="s">
        <v>118</v>
      </c>
      <c r="BE120" s="230">
        <f>IF(O120="základní",K120,0)</f>
        <v>0</v>
      </c>
      <c r="BF120" s="230">
        <f>IF(O120="snížená",K120,0)</f>
        <v>0</v>
      </c>
      <c r="BG120" s="230">
        <f>IF(O120="zákl. přenesená",K120,0)</f>
        <v>0</v>
      </c>
      <c r="BH120" s="230">
        <f>IF(O120="sníž. přenesená",K120,0)</f>
        <v>0</v>
      </c>
      <c r="BI120" s="230">
        <f>IF(O120="nulová",K120,0)</f>
        <v>0</v>
      </c>
      <c r="BJ120" s="17" t="s">
        <v>81</v>
      </c>
      <c r="BK120" s="230">
        <f>ROUND(P120*H120,2)</f>
        <v>0</v>
      </c>
      <c r="BL120" s="17" t="s">
        <v>125</v>
      </c>
      <c r="BM120" s="229" t="s">
        <v>178</v>
      </c>
    </row>
    <row r="121" s="2" customFormat="1" ht="16.5" customHeight="1">
      <c r="A121" s="38"/>
      <c r="B121" s="39"/>
      <c r="C121" s="217" t="s">
        <v>179</v>
      </c>
      <c r="D121" s="217" t="s">
        <v>120</v>
      </c>
      <c r="E121" s="218" t="s">
        <v>180</v>
      </c>
      <c r="F121" s="219" t="s">
        <v>181</v>
      </c>
      <c r="G121" s="220" t="s">
        <v>169</v>
      </c>
      <c r="H121" s="221">
        <v>1</v>
      </c>
      <c r="I121" s="222"/>
      <c r="J121" s="222"/>
      <c r="K121" s="223">
        <f>ROUND(P121*H121,2)</f>
        <v>0</v>
      </c>
      <c r="L121" s="219" t="s">
        <v>20</v>
      </c>
      <c r="M121" s="44"/>
      <c r="N121" s="224" t="s">
        <v>20</v>
      </c>
      <c r="O121" s="225" t="s">
        <v>45</v>
      </c>
      <c r="P121" s="226">
        <f>I121+J121</f>
        <v>0</v>
      </c>
      <c r="Q121" s="226">
        <f>ROUND(I121*H121,2)</f>
        <v>0</v>
      </c>
      <c r="R121" s="226">
        <f>ROUND(J121*H121,2)</f>
        <v>0</v>
      </c>
      <c r="S121" s="84"/>
      <c r="T121" s="227">
        <f>S121*H121</f>
        <v>0</v>
      </c>
      <c r="U121" s="227">
        <v>0</v>
      </c>
      <c r="V121" s="227">
        <f>U121*H121</f>
        <v>0</v>
      </c>
      <c r="W121" s="227">
        <v>0</v>
      </c>
      <c r="X121" s="228">
        <f>W121*H121</f>
        <v>0</v>
      </c>
      <c r="Y121" s="38"/>
      <c r="Z121" s="38"/>
      <c r="AA121" s="38"/>
      <c r="AB121" s="38"/>
      <c r="AC121" s="38"/>
      <c r="AD121" s="38"/>
      <c r="AE121" s="38"/>
      <c r="AR121" s="229" t="s">
        <v>125</v>
      </c>
      <c r="AT121" s="229" t="s">
        <v>120</v>
      </c>
      <c r="AU121" s="229" t="s">
        <v>83</v>
      </c>
      <c r="AY121" s="17" t="s">
        <v>118</v>
      </c>
      <c r="BE121" s="230">
        <f>IF(O121="základní",K121,0)</f>
        <v>0</v>
      </c>
      <c r="BF121" s="230">
        <f>IF(O121="snížená",K121,0)</f>
        <v>0</v>
      </c>
      <c r="BG121" s="230">
        <f>IF(O121="zákl. přenesená",K121,0)</f>
        <v>0</v>
      </c>
      <c r="BH121" s="230">
        <f>IF(O121="sníž. přenesená",K121,0)</f>
        <v>0</v>
      </c>
      <c r="BI121" s="230">
        <f>IF(O121="nulová",K121,0)</f>
        <v>0</v>
      </c>
      <c r="BJ121" s="17" t="s">
        <v>81</v>
      </c>
      <c r="BK121" s="230">
        <f>ROUND(P121*H121,2)</f>
        <v>0</v>
      </c>
      <c r="BL121" s="17" t="s">
        <v>125</v>
      </c>
      <c r="BM121" s="229" t="s">
        <v>182</v>
      </c>
    </row>
    <row r="122" s="2" customFormat="1" ht="16.5" customHeight="1">
      <c r="A122" s="38"/>
      <c r="B122" s="39"/>
      <c r="C122" s="217" t="s">
        <v>183</v>
      </c>
      <c r="D122" s="217" t="s">
        <v>120</v>
      </c>
      <c r="E122" s="218" t="s">
        <v>184</v>
      </c>
      <c r="F122" s="219" t="s">
        <v>185</v>
      </c>
      <c r="G122" s="220" t="s">
        <v>169</v>
      </c>
      <c r="H122" s="221">
        <v>1</v>
      </c>
      <c r="I122" s="222"/>
      <c r="J122" s="222"/>
      <c r="K122" s="223">
        <f>ROUND(P122*H122,2)</f>
        <v>0</v>
      </c>
      <c r="L122" s="219" t="s">
        <v>20</v>
      </c>
      <c r="M122" s="44"/>
      <c r="N122" s="224" t="s">
        <v>20</v>
      </c>
      <c r="O122" s="225" t="s">
        <v>45</v>
      </c>
      <c r="P122" s="226">
        <f>I122+J122</f>
        <v>0</v>
      </c>
      <c r="Q122" s="226">
        <f>ROUND(I122*H122,2)</f>
        <v>0</v>
      </c>
      <c r="R122" s="226">
        <f>ROUND(J122*H122,2)</f>
        <v>0</v>
      </c>
      <c r="S122" s="84"/>
      <c r="T122" s="227">
        <f>S122*H122</f>
        <v>0</v>
      </c>
      <c r="U122" s="227">
        <v>0</v>
      </c>
      <c r="V122" s="227">
        <f>U122*H122</f>
        <v>0</v>
      </c>
      <c r="W122" s="227">
        <v>0</v>
      </c>
      <c r="X122" s="228">
        <f>W122*H122</f>
        <v>0</v>
      </c>
      <c r="Y122" s="38"/>
      <c r="Z122" s="38"/>
      <c r="AA122" s="38"/>
      <c r="AB122" s="38"/>
      <c r="AC122" s="38"/>
      <c r="AD122" s="38"/>
      <c r="AE122" s="38"/>
      <c r="AR122" s="229" t="s">
        <v>125</v>
      </c>
      <c r="AT122" s="229" t="s">
        <v>120</v>
      </c>
      <c r="AU122" s="229" t="s">
        <v>83</v>
      </c>
      <c r="AY122" s="17" t="s">
        <v>118</v>
      </c>
      <c r="BE122" s="230">
        <f>IF(O122="základní",K122,0)</f>
        <v>0</v>
      </c>
      <c r="BF122" s="230">
        <f>IF(O122="snížená",K122,0)</f>
        <v>0</v>
      </c>
      <c r="BG122" s="230">
        <f>IF(O122="zákl. přenesená",K122,0)</f>
        <v>0</v>
      </c>
      <c r="BH122" s="230">
        <f>IF(O122="sníž. přenesená",K122,0)</f>
        <v>0</v>
      </c>
      <c r="BI122" s="230">
        <f>IF(O122="nulová",K122,0)</f>
        <v>0</v>
      </c>
      <c r="BJ122" s="17" t="s">
        <v>81</v>
      </c>
      <c r="BK122" s="230">
        <f>ROUND(P122*H122,2)</f>
        <v>0</v>
      </c>
      <c r="BL122" s="17" t="s">
        <v>125</v>
      </c>
      <c r="BM122" s="229" t="s">
        <v>186</v>
      </c>
    </row>
    <row r="123" s="2" customFormat="1" ht="16.5" customHeight="1">
      <c r="A123" s="38"/>
      <c r="B123" s="39"/>
      <c r="C123" s="217" t="s">
        <v>187</v>
      </c>
      <c r="D123" s="217" t="s">
        <v>120</v>
      </c>
      <c r="E123" s="218" t="s">
        <v>188</v>
      </c>
      <c r="F123" s="219" t="s">
        <v>189</v>
      </c>
      <c r="G123" s="220" t="s">
        <v>169</v>
      </c>
      <c r="H123" s="221">
        <v>11</v>
      </c>
      <c r="I123" s="222"/>
      <c r="J123" s="222"/>
      <c r="K123" s="223">
        <f>ROUND(P123*H123,2)</f>
        <v>0</v>
      </c>
      <c r="L123" s="219" t="s">
        <v>20</v>
      </c>
      <c r="M123" s="44"/>
      <c r="N123" s="224" t="s">
        <v>20</v>
      </c>
      <c r="O123" s="225" t="s">
        <v>45</v>
      </c>
      <c r="P123" s="226">
        <f>I123+J123</f>
        <v>0</v>
      </c>
      <c r="Q123" s="226">
        <f>ROUND(I123*H123,2)</f>
        <v>0</v>
      </c>
      <c r="R123" s="226">
        <f>ROUND(J123*H123,2)</f>
        <v>0</v>
      </c>
      <c r="S123" s="84"/>
      <c r="T123" s="227">
        <f>S123*H123</f>
        <v>0</v>
      </c>
      <c r="U123" s="227">
        <v>0</v>
      </c>
      <c r="V123" s="227">
        <f>U123*H123</f>
        <v>0</v>
      </c>
      <c r="W123" s="227">
        <v>0</v>
      </c>
      <c r="X123" s="228">
        <f>W123*H123</f>
        <v>0</v>
      </c>
      <c r="Y123" s="38"/>
      <c r="Z123" s="38"/>
      <c r="AA123" s="38"/>
      <c r="AB123" s="38"/>
      <c r="AC123" s="38"/>
      <c r="AD123" s="38"/>
      <c r="AE123" s="38"/>
      <c r="AR123" s="229" t="s">
        <v>125</v>
      </c>
      <c r="AT123" s="229" t="s">
        <v>120</v>
      </c>
      <c r="AU123" s="229" t="s">
        <v>83</v>
      </c>
      <c r="AY123" s="17" t="s">
        <v>118</v>
      </c>
      <c r="BE123" s="230">
        <f>IF(O123="základní",K123,0)</f>
        <v>0</v>
      </c>
      <c r="BF123" s="230">
        <f>IF(O123="snížená",K123,0)</f>
        <v>0</v>
      </c>
      <c r="BG123" s="230">
        <f>IF(O123="zákl. přenesená",K123,0)</f>
        <v>0</v>
      </c>
      <c r="BH123" s="230">
        <f>IF(O123="sníž. přenesená",K123,0)</f>
        <v>0</v>
      </c>
      <c r="BI123" s="230">
        <f>IF(O123="nulová",K123,0)</f>
        <v>0</v>
      </c>
      <c r="BJ123" s="17" t="s">
        <v>81</v>
      </c>
      <c r="BK123" s="230">
        <f>ROUND(P123*H123,2)</f>
        <v>0</v>
      </c>
      <c r="BL123" s="17" t="s">
        <v>125</v>
      </c>
      <c r="BM123" s="229" t="s">
        <v>190</v>
      </c>
    </row>
    <row r="124" s="2" customFormat="1" ht="16.5" customHeight="1">
      <c r="A124" s="38"/>
      <c r="B124" s="39"/>
      <c r="C124" s="217" t="s">
        <v>191</v>
      </c>
      <c r="D124" s="217" t="s">
        <v>120</v>
      </c>
      <c r="E124" s="218" t="s">
        <v>192</v>
      </c>
      <c r="F124" s="219" t="s">
        <v>193</v>
      </c>
      <c r="G124" s="220" t="s">
        <v>169</v>
      </c>
      <c r="H124" s="221">
        <v>9</v>
      </c>
      <c r="I124" s="222"/>
      <c r="J124" s="222"/>
      <c r="K124" s="223">
        <f>ROUND(P124*H124,2)</f>
        <v>0</v>
      </c>
      <c r="L124" s="219" t="s">
        <v>20</v>
      </c>
      <c r="M124" s="44"/>
      <c r="N124" s="224" t="s">
        <v>20</v>
      </c>
      <c r="O124" s="225" t="s">
        <v>45</v>
      </c>
      <c r="P124" s="226">
        <f>I124+J124</f>
        <v>0</v>
      </c>
      <c r="Q124" s="226">
        <f>ROUND(I124*H124,2)</f>
        <v>0</v>
      </c>
      <c r="R124" s="226">
        <f>ROUND(J124*H124,2)</f>
        <v>0</v>
      </c>
      <c r="S124" s="84"/>
      <c r="T124" s="227">
        <f>S124*H124</f>
        <v>0</v>
      </c>
      <c r="U124" s="227">
        <v>0</v>
      </c>
      <c r="V124" s="227">
        <f>U124*H124</f>
        <v>0</v>
      </c>
      <c r="W124" s="227">
        <v>0</v>
      </c>
      <c r="X124" s="228">
        <f>W124*H124</f>
        <v>0</v>
      </c>
      <c r="Y124" s="38"/>
      <c r="Z124" s="38"/>
      <c r="AA124" s="38"/>
      <c r="AB124" s="38"/>
      <c r="AC124" s="38"/>
      <c r="AD124" s="38"/>
      <c r="AE124" s="38"/>
      <c r="AR124" s="229" t="s">
        <v>125</v>
      </c>
      <c r="AT124" s="229" t="s">
        <v>120</v>
      </c>
      <c r="AU124" s="229" t="s">
        <v>83</v>
      </c>
      <c r="AY124" s="17" t="s">
        <v>118</v>
      </c>
      <c r="BE124" s="230">
        <f>IF(O124="základní",K124,0)</f>
        <v>0</v>
      </c>
      <c r="BF124" s="230">
        <f>IF(O124="snížená",K124,0)</f>
        <v>0</v>
      </c>
      <c r="BG124" s="230">
        <f>IF(O124="zákl. přenesená",K124,0)</f>
        <v>0</v>
      </c>
      <c r="BH124" s="230">
        <f>IF(O124="sníž. přenesená",K124,0)</f>
        <v>0</v>
      </c>
      <c r="BI124" s="230">
        <f>IF(O124="nulová",K124,0)</f>
        <v>0</v>
      </c>
      <c r="BJ124" s="17" t="s">
        <v>81</v>
      </c>
      <c r="BK124" s="230">
        <f>ROUND(P124*H124,2)</f>
        <v>0</v>
      </c>
      <c r="BL124" s="17" t="s">
        <v>125</v>
      </c>
      <c r="BM124" s="229" t="s">
        <v>194</v>
      </c>
    </row>
    <row r="125" s="12" customFormat="1" ht="22.8" customHeight="1">
      <c r="A125" s="12"/>
      <c r="B125" s="200"/>
      <c r="C125" s="201"/>
      <c r="D125" s="202" t="s">
        <v>75</v>
      </c>
      <c r="E125" s="215" t="s">
        <v>195</v>
      </c>
      <c r="F125" s="215" t="s">
        <v>196</v>
      </c>
      <c r="G125" s="201"/>
      <c r="H125" s="201"/>
      <c r="I125" s="204"/>
      <c r="J125" s="204"/>
      <c r="K125" s="216">
        <f>BK125</f>
        <v>0</v>
      </c>
      <c r="L125" s="201"/>
      <c r="M125" s="206"/>
      <c r="N125" s="207"/>
      <c r="O125" s="208"/>
      <c r="P125" s="208"/>
      <c r="Q125" s="209">
        <f>SUM(Q126:Q129)</f>
        <v>0</v>
      </c>
      <c r="R125" s="209">
        <f>SUM(R126:R129)</f>
        <v>0</v>
      </c>
      <c r="S125" s="208"/>
      <c r="T125" s="210">
        <f>SUM(T126:T129)</f>
        <v>0</v>
      </c>
      <c r="U125" s="208"/>
      <c r="V125" s="210">
        <f>SUM(V126:V129)</f>
        <v>0</v>
      </c>
      <c r="W125" s="208"/>
      <c r="X125" s="211">
        <f>SUM(X126:X129)</f>
        <v>0</v>
      </c>
      <c r="Y125" s="12"/>
      <c r="Z125" s="12"/>
      <c r="AA125" s="12"/>
      <c r="AB125" s="12"/>
      <c r="AC125" s="12"/>
      <c r="AD125" s="12"/>
      <c r="AE125" s="12"/>
      <c r="AR125" s="212" t="s">
        <v>81</v>
      </c>
      <c r="AT125" s="213" t="s">
        <v>75</v>
      </c>
      <c r="AU125" s="213" t="s">
        <v>81</v>
      </c>
      <c r="AY125" s="212" t="s">
        <v>118</v>
      </c>
      <c r="BK125" s="214">
        <f>SUM(BK126:BK129)</f>
        <v>0</v>
      </c>
    </row>
    <row r="126" s="2" customFormat="1" ht="16.5" customHeight="1">
      <c r="A126" s="38"/>
      <c r="B126" s="39"/>
      <c r="C126" s="217" t="s">
        <v>197</v>
      </c>
      <c r="D126" s="217" t="s">
        <v>120</v>
      </c>
      <c r="E126" s="218" t="s">
        <v>198</v>
      </c>
      <c r="F126" s="219" t="s">
        <v>199</v>
      </c>
      <c r="G126" s="220" t="s">
        <v>200</v>
      </c>
      <c r="H126" s="221">
        <v>1</v>
      </c>
      <c r="I126" s="222"/>
      <c r="J126" s="222"/>
      <c r="K126" s="223">
        <f>ROUND(P126*H126,2)</f>
        <v>0</v>
      </c>
      <c r="L126" s="219" t="s">
        <v>20</v>
      </c>
      <c r="M126" s="44"/>
      <c r="N126" s="224" t="s">
        <v>20</v>
      </c>
      <c r="O126" s="225" t="s">
        <v>45</v>
      </c>
      <c r="P126" s="226">
        <f>I126+J126</f>
        <v>0</v>
      </c>
      <c r="Q126" s="226">
        <f>ROUND(I126*H126,2)</f>
        <v>0</v>
      </c>
      <c r="R126" s="226">
        <f>ROUND(J126*H126,2)</f>
        <v>0</v>
      </c>
      <c r="S126" s="84"/>
      <c r="T126" s="227">
        <f>S126*H126</f>
        <v>0</v>
      </c>
      <c r="U126" s="227">
        <v>0</v>
      </c>
      <c r="V126" s="227">
        <f>U126*H126</f>
        <v>0</v>
      </c>
      <c r="W126" s="227">
        <v>0</v>
      </c>
      <c r="X126" s="228">
        <f>W126*H126</f>
        <v>0</v>
      </c>
      <c r="Y126" s="38"/>
      <c r="Z126" s="38"/>
      <c r="AA126" s="38"/>
      <c r="AB126" s="38"/>
      <c r="AC126" s="38"/>
      <c r="AD126" s="38"/>
      <c r="AE126" s="38"/>
      <c r="AR126" s="229" t="s">
        <v>125</v>
      </c>
      <c r="AT126" s="229" t="s">
        <v>120</v>
      </c>
      <c r="AU126" s="229" t="s">
        <v>83</v>
      </c>
      <c r="AY126" s="17" t="s">
        <v>118</v>
      </c>
      <c r="BE126" s="230">
        <f>IF(O126="základní",K126,0)</f>
        <v>0</v>
      </c>
      <c r="BF126" s="230">
        <f>IF(O126="snížená",K126,0)</f>
        <v>0</v>
      </c>
      <c r="BG126" s="230">
        <f>IF(O126="zákl. přenesená",K126,0)</f>
        <v>0</v>
      </c>
      <c r="BH126" s="230">
        <f>IF(O126="sníž. přenesená",K126,0)</f>
        <v>0</v>
      </c>
      <c r="BI126" s="230">
        <f>IF(O126="nulová",K126,0)</f>
        <v>0</v>
      </c>
      <c r="BJ126" s="17" t="s">
        <v>81</v>
      </c>
      <c r="BK126" s="230">
        <f>ROUND(P126*H126,2)</f>
        <v>0</v>
      </c>
      <c r="BL126" s="17" t="s">
        <v>125</v>
      </c>
      <c r="BM126" s="229" t="s">
        <v>201</v>
      </c>
    </row>
    <row r="127" s="2" customFormat="1" ht="16.5" customHeight="1">
      <c r="A127" s="38"/>
      <c r="B127" s="39"/>
      <c r="C127" s="217" t="s">
        <v>202</v>
      </c>
      <c r="D127" s="217" t="s">
        <v>120</v>
      </c>
      <c r="E127" s="218" t="s">
        <v>203</v>
      </c>
      <c r="F127" s="219" t="s">
        <v>204</v>
      </c>
      <c r="G127" s="220" t="s">
        <v>200</v>
      </c>
      <c r="H127" s="221">
        <v>1</v>
      </c>
      <c r="I127" s="222"/>
      <c r="J127" s="222"/>
      <c r="K127" s="223">
        <f>ROUND(P127*H127,2)</f>
        <v>0</v>
      </c>
      <c r="L127" s="219" t="s">
        <v>20</v>
      </c>
      <c r="M127" s="44"/>
      <c r="N127" s="224" t="s">
        <v>20</v>
      </c>
      <c r="O127" s="225" t="s">
        <v>45</v>
      </c>
      <c r="P127" s="226">
        <f>I127+J127</f>
        <v>0</v>
      </c>
      <c r="Q127" s="226">
        <f>ROUND(I127*H127,2)</f>
        <v>0</v>
      </c>
      <c r="R127" s="226">
        <f>ROUND(J127*H127,2)</f>
        <v>0</v>
      </c>
      <c r="S127" s="84"/>
      <c r="T127" s="227">
        <f>S127*H127</f>
        <v>0</v>
      </c>
      <c r="U127" s="227">
        <v>0</v>
      </c>
      <c r="V127" s="227">
        <f>U127*H127</f>
        <v>0</v>
      </c>
      <c r="W127" s="227">
        <v>0</v>
      </c>
      <c r="X127" s="228">
        <f>W127*H127</f>
        <v>0</v>
      </c>
      <c r="Y127" s="38"/>
      <c r="Z127" s="38"/>
      <c r="AA127" s="38"/>
      <c r="AB127" s="38"/>
      <c r="AC127" s="38"/>
      <c r="AD127" s="38"/>
      <c r="AE127" s="38"/>
      <c r="AR127" s="229" t="s">
        <v>125</v>
      </c>
      <c r="AT127" s="229" t="s">
        <v>120</v>
      </c>
      <c r="AU127" s="229" t="s">
        <v>83</v>
      </c>
      <c r="AY127" s="17" t="s">
        <v>118</v>
      </c>
      <c r="BE127" s="230">
        <f>IF(O127="základní",K127,0)</f>
        <v>0</v>
      </c>
      <c r="BF127" s="230">
        <f>IF(O127="snížená",K127,0)</f>
        <v>0</v>
      </c>
      <c r="BG127" s="230">
        <f>IF(O127="zákl. přenesená",K127,0)</f>
        <v>0</v>
      </c>
      <c r="BH127" s="230">
        <f>IF(O127="sníž. přenesená",K127,0)</f>
        <v>0</v>
      </c>
      <c r="BI127" s="230">
        <f>IF(O127="nulová",K127,0)</f>
        <v>0</v>
      </c>
      <c r="BJ127" s="17" t="s">
        <v>81</v>
      </c>
      <c r="BK127" s="230">
        <f>ROUND(P127*H127,2)</f>
        <v>0</v>
      </c>
      <c r="BL127" s="17" t="s">
        <v>125</v>
      </c>
      <c r="BM127" s="229" t="s">
        <v>205</v>
      </c>
    </row>
    <row r="128" s="2" customFormat="1" ht="16.5" customHeight="1">
      <c r="A128" s="38"/>
      <c r="B128" s="39"/>
      <c r="C128" s="217" t="s">
        <v>9</v>
      </c>
      <c r="D128" s="217" t="s">
        <v>120</v>
      </c>
      <c r="E128" s="218" t="s">
        <v>206</v>
      </c>
      <c r="F128" s="219" t="s">
        <v>207</v>
      </c>
      <c r="G128" s="220" t="s">
        <v>200</v>
      </c>
      <c r="H128" s="221">
        <v>1</v>
      </c>
      <c r="I128" s="222"/>
      <c r="J128" s="222"/>
      <c r="K128" s="223">
        <f>ROUND(P128*H128,2)</f>
        <v>0</v>
      </c>
      <c r="L128" s="219" t="s">
        <v>20</v>
      </c>
      <c r="M128" s="44"/>
      <c r="N128" s="224" t="s">
        <v>20</v>
      </c>
      <c r="O128" s="225" t="s">
        <v>45</v>
      </c>
      <c r="P128" s="226">
        <f>I128+J128</f>
        <v>0</v>
      </c>
      <c r="Q128" s="226">
        <f>ROUND(I128*H128,2)</f>
        <v>0</v>
      </c>
      <c r="R128" s="226">
        <f>ROUND(J128*H128,2)</f>
        <v>0</v>
      </c>
      <c r="S128" s="84"/>
      <c r="T128" s="227">
        <f>S128*H128</f>
        <v>0</v>
      </c>
      <c r="U128" s="227">
        <v>0</v>
      </c>
      <c r="V128" s="227">
        <f>U128*H128</f>
        <v>0</v>
      </c>
      <c r="W128" s="227">
        <v>0</v>
      </c>
      <c r="X128" s="228">
        <f>W128*H128</f>
        <v>0</v>
      </c>
      <c r="Y128" s="38"/>
      <c r="Z128" s="38"/>
      <c r="AA128" s="38"/>
      <c r="AB128" s="38"/>
      <c r="AC128" s="38"/>
      <c r="AD128" s="38"/>
      <c r="AE128" s="38"/>
      <c r="AR128" s="229" t="s">
        <v>125</v>
      </c>
      <c r="AT128" s="229" t="s">
        <v>120</v>
      </c>
      <c r="AU128" s="229" t="s">
        <v>83</v>
      </c>
      <c r="AY128" s="17" t="s">
        <v>118</v>
      </c>
      <c r="BE128" s="230">
        <f>IF(O128="základní",K128,0)</f>
        <v>0</v>
      </c>
      <c r="BF128" s="230">
        <f>IF(O128="snížená",K128,0)</f>
        <v>0</v>
      </c>
      <c r="BG128" s="230">
        <f>IF(O128="zákl. přenesená",K128,0)</f>
        <v>0</v>
      </c>
      <c r="BH128" s="230">
        <f>IF(O128="sníž. přenesená",K128,0)</f>
        <v>0</v>
      </c>
      <c r="BI128" s="230">
        <f>IF(O128="nulová",K128,0)</f>
        <v>0</v>
      </c>
      <c r="BJ128" s="17" t="s">
        <v>81</v>
      </c>
      <c r="BK128" s="230">
        <f>ROUND(P128*H128,2)</f>
        <v>0</v>
      </c>
      <c r="BL128" s="17" t="s">
        <v>125</v>
      </c>
      <c r="BM128" s="229" t="s">
        <v>208</v>
      </c>
    </row>
    <row r="129" s="2" customFormat="1" ht="16.5" customHeight="1">
      <c r="A129" s="38"/>
      <c r="B129" s="39"/>
      <c r="C129" s="217" t="s">
        <v>209</v>
      </c>
      <c r="D129" s="217" t="s">
        <v>120</v>
      </c>
      <c r="E129" s="218" t="s">
        <v>210</v>
      </c>
      <c r="F129" s="219" t="s">
        <v>211</v>
      </c>
      <c r="G129" s="220" t="s">
        <v>200</v>
      </c>
      <c r="H129" s="221">
        <v>1</v>
      </c>
      <c r="I129" s="222"/>
      <c r="J129" s="222"/>
      <c r="K129" s="223">
        <f>ROUND(P129*H129,2)</f>
        <v>0</v>
      </c>
      <c r="L129" s="219" t="s">
        <v>20</v>
      </c>
      <c r="M129" s="44"/>
      <c r="N129" s="257" t="s">
        <v>20</v>
      </c>
      <c r="O129" s="258" t="s">
        <v>45</v>
      </c>
      <c r="P129" s="259">
        <f>I129+J129</f>
        <v>0</v>
      </c>
      <c r="Q129" s="259">
        <f>ROUND(I129*H129,2)</f>
        <v>0</v>
      </c>
      <c r="R129" s="259">
        <f>ROUND(J129*H129,2)</f>
        <v>0</v>
      </c>
      <c r="S129" s="260"/>
      <c r="T129" s="261">
        <f>S129*H129</f>
        <v>0</v>
      </c>
      <c r="U129" s="261">
        <v>0</v>
      </c>
      <c r="V129" s="261">
        <f>U129*H129</f>
        <v>0</v>
      </c>
      <c r="W129" s="261">
        <v>0</v>
      </c>
      <c r="X129" s="262">
        <f>W129*H129</f>
        <v>0</v>
      </c>
      <c r="Y129" s="38"/>
      <c r="Z129" s="38"/>
      <c r="AA129" s="38"/>
      <c r="AB129" s="38"/>
      <c r="AC129" s="38"/>
      <c r="AD129" s="38"/>
      <c r="AE129" s="38"/>
      <c r="AR129" s="229" t="s">
        <v>125</v>
      </c>
      <c r="AT129" s="229" t="s">
        <v>120</v>
      </c>
      <c r="AU129" s="229" t="s">
        <v>83</v>
      </c>
      <c r="AY129" s="17" t="s">
        <v>118</v>
      </c>
      <c r="BE129" s="230">
        <f>IF(O129="základní",K129,0)</f>
        <v>0</v>
      </c>
      <c r="BF129" s="230">
        <f>IF(O129="snížená",K129,0)</f>
        <v>0</v>
      </c>
      <c r="BG129" s="230">
        <f>IF(O129="zákl. přenesená",K129,0)</f>
        <v>0</v>
      </c>
      <c r="BH129" s="230">
        <f>IF(O129="sníž. přenesená",K129,0)</f>
        <v>0</v>
      </c>
      <c r="BI129" s="230">
        <f>IF(O129="nulová",K129,0)</f>
        <v>0</v>
      </c>
      <c r="BJ129" s="17" t="s">
        <v>81</v>
      </c>
      <c r="BK129" s="230">
        <f>ROUND(P129*H129,2)</f>
        <v>0</v>
      </c>
      <c r="BL129" s="17" t="s">
        <v>125</v>
      </c>
      <c r="BM129" s="229" t="s">
        <v>212</v>
      </c>
    </row>
    <row r="130" s="2" customFormat="1" ht="6.96" customHeight="1">
      <c r="A130" s="38"/>
      <c r="B130" s="59"/>
      <c r="C130" s="60"/>
      <c r="D130" s="60"/>
      <c r="E130" s="60"/>
      <c r="F130" s="60"/>
      <c r="G130" s="60"/>
      <c r="H130" s="60"/>
      <c r="I130" s="162"/>
      <c r="J130" s="162"/>
      <c r="K130" s="60"/>
      <c r="L130" s="60"/>
      <c r="M130" s="44"/>
      <c r="N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sheet="1" autoFilter="0" formatColumns="0" formatRows="0" objects="1" scenarios="1" spinCount="100000" saltValue="+mVa1yqJLa7kR3ToaSg0uV5bnv8k6ejlD+L98J4ztCDeh8v7twWfMq7rZf/TbetxppLVDn4eQ/aSGOi0lrh/FQ==" hashValue="TcYv4L88M0KKAQG+ceQ/LU+eIoQRxVuORhwYFZd3iA9aIhFltTW2fq/+eYHjmScafAryBomhYybuMIWbKKtaRg==" algorithmName="SHA-512" password="CC35"/>
  <autoFilter ref="C80:L129"/>
  <mergeCells count="6">
    <mergeCell ref="E7:H7"/>
    <mergeCell ref="E16:H16"/>
    <mergeCell ref="E25:H25"/>
    <mergeCell ref="E48:H48"/>
    <mergeCell ref="E73:H73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213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214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215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216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217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218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219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220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221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222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223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80</v>
      </c>
      <c r="F18" s="274" t="s">
        <v>224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225</v>
      </c>
      <c r="F19" s="274" t="s">
        <v>226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227</v>
      </c>
      <c r="F20" s="274" t="s">
        <v>228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229</v>
      </c>
      <c r="F21" s="274" t="s">
        <v>230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231</v>
      </c>
      <c r="F22" s="274" t="s">
        <v>232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233</v>
      </c>
      <c r="F23" s="274" t="s">
        <v>234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235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236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237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238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239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240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241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242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243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100</v>
      </c>
      <c r="F36" s="274"/>
      <c r="G36" s="274" t="s">
        <v>244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245</v>
      </c>
      <c r="F37" s="274"/>
      <c r="G37" s="274" t="s">
        <v>246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55</v>
      </c>
      <c r="F38" s="274"/>
      <c r="G38" s="274" t="s">
        <v>247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56</v>
      </c>
      <c r="F39" s="274"/>
      <c r="G39" s="274" t="s">
        <v>248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101</v>
      </c>
      <c r="F40" s="274"/>
      <c r="G40" s="274" t="s">
        <v>249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102</v>
      </c>
      <c r="F41" s="274"/>
      <c r="G41" s="274" t="s">
        <v>250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251</v>
      </c>
      <c r="F42" s="274"/>
      <c r="G42" s="274" t="s">
        <v>252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253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254</v>
      </c>
      <c r="F44" s="274"/>
      <c r="G44" s="274" t="s">
        <v>255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105</v>
      </c>
      <c r="F45" s="274"/>
      <c r="G45" s="274" t="s">
        <v>256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257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258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259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260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261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262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263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264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265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266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267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268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269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270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271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272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273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274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275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276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277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278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279</v>
      </c>
      <c r="D76" s="292"/>
      <c r="E76" s="292"/>
      <c r="F76" s="292" t="s">
        <v>280</v>
      </c>
      <c r="G76" s="293"/>
      <c r="H76" s="292" t="s">
        <v>56</v>
      </c>
      <c r="I76" s="292" t="s">
        <v>59</v>
      </c>
      <c r="J76" s="292" t="s">
        <v>281</v>
      </c>
      <c r="K76" s="291"/>
    </row>
    <row r="77" s="1" customFormat="1" ht="17.25" customHeight="1">
      <c r="B77" s="289"/>
      <c r="C77" s="294" t="s">
        <v>282</v>
      </c>
      <c r="D77" s="294"/>
      <c r="E77" s="294"/>
      <c r="F77" s="295" t="s">
        <v>283</v>
      </c>
      <c r="G77" s="296"/>
      <c r="H77" s="294"/>
      <c r="I77" s="294"/>
      <c r="J77" s="294" t="s">
        <v>284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55</v>
      </c>
      <c r="D79" s="297"/>
      <c r="E79" s="297"/>
      <c r="F79" s="299" t="s">
        <v>285</v>
      </c>
      <c r="G79" s="298"/>
      <c r="H79" s="277" t="s">
        <v>286</v>
      </c>
      <c r="I79" s="277" t="s">
        <v>287</v>
      </c>
      <c r="J79" s="277">
        <v>20</v>
      </c>
      <c r="K79" s="291"/>
    </row>
    <row r="80" s="1" customFormat="1" ht="15" customHeight="1">
      <c r="B80" s="289"/>
      <c r="C80" s="277" t="s">
        <v>288</v>
      </c>
      <c r="D80" s="277"/>
      <c r="E80" s="277"/>
      <c r="F80" s="299" t="s">
        <v>285</v>
      </c>
      <c r="G80" s="298"/>
      <c r="H80" s="277" t="s">
        <v>289</v>
      </c>
      <c r="I80" s="277" t="s">
        <v>287</v>
      </c>
      <c r="J80" s="277">
        <v>120</v>
      </c>
      <c r="K80" s="291"/>
    </row>
    <row r="81" s="1" customFormat="1" ht="15" customHeight="1">
      <c r="B81" s="300"/>
      <c r="C81" s="277" t="s">
        <v>290</v>
      </c>
      <c r="D81" s="277"/>
      <c r="E81" s="277"/>
      <c r="F81" s="299" t="s">
        <v>291</v>
      </c>
      <c r="G81" s="298"/>
      <c r="H81" s="277" t="s">
        <v>292</v>
      </c>
      <c r="I81" s="277" t="s">
        <v>287</v>
      </c>
      <c r="J81" s="277">
        <v>50</v>
      </c>
      <c r="K81" s="291"/>
    </row>
    <row r="82" s="1" customFormat="1" ht="15" customHeight="1">
      <c r="B82" s="300"/>
      <c r="C82" s="277" t="s">
        <v>293</v>
      </c>
      <c r="D82" s="277"/>
      <c r="E82" s="277"/>
      <c r="F82" s="299" t="s">
        <v>285</v>
      </c>
      <c r="G82" s="298"/>
      <c r="H82" s="277" t="s">
        <v>294</v>
      </c>
      <c r="I82" s="277" t="s">
        <v>295</v>
      </c>
      <c r="J82" s="277"/>
      <c r="K82" s="291"/>
    </row>
    <row r="83" s="1" customFormat="1" ht="15" customHeight="1">
      <c r="B83" s="300"/>
      <c r="C83" s="301" t="s">
        <v>296</v>
      </c>
      <c r="D83" s="301"/>
      <c r="E83" s="301"/>
      <c r="F83" s="302" t="s">
        <v>291</v>
      </c>
      <c r="G83" s="301"/>
      <c r="H83" s="301" t="s">
        <v>297</v>
      </c>
      <c r="I83" s="301" t="s">
        <v>287</v>
      </c>
      <c r="J83" s="301">
        <v>15</v>
      </c>
      <c r="K83" s="291"/>
    </row>
    <row r="84" s="1" customFormat="1" ht="15" customHeight="1">
      <c r="B84" s="300"/>
      <c r="C84" s="301" t="s">
        <v>298</v>
      </c>
      <c r="D84" s="301"/>
      <c r="E84" s="301"/>
      <c r="F84" s="302" t="s">
        <v>291</v>
      </c>
      <c r="G84" s="301"/>
      <c r="H84" s="301" t="s">
        <v>299</v>
      </c>
      <c r="I84" s="301" t="s">
        <v>287</v>
      </c>
      <c r="J84" s="301">
        <v>15</v>
      </c>
      <c r="K84" s="291"/>
    </row>
    <row r="85" s="1" customFormat="1" ht="15" customHeight="1">
      <c r="B85" s="300"/>
      <c r="C85" s="301" t="s">
        <v>300</v>
      </c>
      <c r="D85" s="301"/>
      <c r="E85" s="301"/>
      <c r="F85" s="302" t="s">
        <v>291</v>
      </c>
      <c r="G85" s="301"/>
      <c r="H85" s="301" t="s">
        <v>301</v>
      </c>
      <c r="I85" s="301" t="s">
        <v>287</v>
      </c>
      <c r="J85" s="301">
        <v>20</v>
      </c>
      <c r="K85" s="291"/>
    </row>
    <row r="86" s="1" customFormat="1" ht="15" customHeight="1">
      <c r="B86" s="300"/>
      <c r="C86" s="301" t="s">
        <v>302</v>
      </c>
      <c r="D86" s="301"/>
      <c r="E86" s="301"/>
      <c r="F86" s="302" t="s">
        <v>291</v>
      </c>
      <c r="G86" s="301"/>
      <c r="H86" s="301" t="s">
        <v>303</v>
      </c>
      <c r="I86" s="301" t="s">
        <v>287</v>
      </c>
      <c r="J86" s="301">
        <v>20</v>
      </c>
      <c r="K86" s="291"/>
    </row>
    <row r="87" s="1" customFormat="1" ht="15" customHeight="1">
      <c r="B87" s="300"/>
      <c r="C87" s="277" t="s">
        <v>304</v>
      </c>
      <c r="D87" s="277"/>
      <c r="E87" s="277"/>
      <c r="F87" s="299" t="s">
        <v>291</v>
      </c>
      <c r="G87" s="298"/>
      <c r="H87" s="277" t="s">
        <v>305</v>
      </c>
      <c r="I87" s="277" t="s">
        <v>287</v>
      </c>
      <c r="J87" s="277">
        <v>50</v>
      </c>
      <c r="K87" s="291"/>
    </row>
    <row r="88" s="1" customFormat="1" ht="15" customHeight="1">
      <c r="B88" s="300"/>
      <c r="C88" s="277" t="s">
        <v>306</v>
      </c>
      <c r="D88" s="277"/>
      <c r="E88" s="277"/>
      <c r="F88" s="299" t="s">
        <v>291</v>
      </c>
      <c r="G88" s="298"/>
      <c r="H88" s="277" t="s">
        <v>307</v>
      </c>
      <c r="I88" s="277" t="s">
        <v>287</v>
      </c>
      <c r="J88" s="277">
        <v>20</v>
      </c>
      <c r="K88" s="291"/>
    </row>
    <row r="89" s="1" customFormat="1" ht="15" customHeight="1">
      <c r="B89" s="300"/>
      <c r="C89" s="277" t="s">
        <v>308</v>
      </c>
      <c r="D89" s="277"/>
      <c r="E89" s="277"/>
      <c r="F89" s="299" t="s">
        <v>291</v>
      </c>
      <c r="G89" s="298"/>
      <c r="H89" s="277" t="s">
        <v>309</v>
      </c>
      <c r="I89" s="277" t="s">
        <v>287</v>
      </c>
      <c r="J89" s="277">
        <v>20</v>
      </c>
      <c r="K89" s="291"/>
    </row>
    <row r="90" s="1" customFormat="1" ht="15" customHeight="1">
      <c r="B90" s="300"/>
      <c r="C90" s="277" t="s">
        <v>310</v>
      </c>
      <c r="D90" s="277"/>
      <c r="E90" s="277"/>
      <c r="F90" s="299" t="s">
        <v>291</v>
      </c>
      <c r="G90" s="298"/>
      <c r="H90" s="277" t="s">
        <v>311</v>
      </c>
      <c r="I90" s="277" t="s">
        <v>287</v>
      </c>
      <c r="J90" s="277">
        <v>50</v>
      </c>
      <c r="K90" s="291"/>
    </row>
    <row r="91" s="1" customFormat="1" ht="15" customHeight="1">
      <c r="B91" s="300"/>
      <c r="C91" s="277" t="s">
        <v>312</v>
      </c>
      <c r="D91" s="277"/>
      <c r="E91" s="277"/>
      <c r="F91" s="299" t="s">
        <v>291</v>
      </c>
      <c r="G91" s="298"/>
      <c r="H91" s="277" t="s">
        <v>312</v>
      </c>
      <c r="I91" s="277" t="s">
        <v>287</v>
      </c>
      <c r="J91" s="277">
        <v>50</v>
      </c>
      <c r="K91" s="291"/>
    </row>
    <row r="92" s="1" customFormat="1" ht="15" customHeight="1">
      <c r="B92" s="300"/>
      <c r="C92" s="277" t="s">
        <v>313</v>
      </c>
      <c r="D92" s="277"/>
      <c r="E92" s="277"/>
      <c r="F92" s="299" t="s">
        <v>291</v>
      </c>
      <c r="G92" s="298"/>
      <c r="H92" s="277" t="s">
        <v>314</v>
      </c>
      <c r="I92" s="277" t="s">
        <v>287</v>
      </c>
      <c r="J92" s="277">
        <v>255</v>
      </c>
      <c r="K92" s="291"/>
    </row>
    <row r="93" s="1" customFormat="1" ht="15" customHeight="1">
      <c r="B93" s="300"/>
      <c r="C93" s="277" t="s">
        <v>315</v>
      </c>
      <c r="D93" s="277"/>
      <c r="E93" s="277"/>
      <c r="F93" s="299" t="s">
        <v>285</v>
      </c>
      <c r="G93" s="298"/>
      <c r="H93" s="277" t="s">
        <v>316</v>
      </c>
      <c r="I93" s="277" t="s">
        <v>317</v>
      </c>
      <c r="J93" s="277"/>
      <c r="K93" s="291"/>
    </row>
    <row r="94" s="1" customFormat="1" ht="15" customHeight="1">
      <c r="B94" s="300"/>
      <c r="C94" s="277" t="s">
        <v>318</v>
      </c>
      <c r="D94" s="277"/>
      <c r="E94" s="277"/>
      <c r="F94" s="299" t="s">
        <v>285</v>
      </c>
      <c r="G94" s="298"/>
      <c r="H94" s="277" t="s">
        <v>319</v>
      </c>
      <c r="I94" s="277" t="s">
        <v>320</v>
      </c>
      <c r="J94" s="277"/>
      <c r="K94" s="291"/>
    </row>
    <row r="95" s="1" customFormat="1" ht="15" customHeight="1">
      <c r="B95" s="300"/>
      <c r="C95" s="277" t="s">
        <v>321</v>
      </c>
      <c r="D95" s="277"/>
      <c r="E95" s="277"/>
      <c r="F95" s="299" t="s">
        <v>285</v>
      </c>
      <c r="G95" s="298"/>
      <c r="H95" s="277" t="s">
        <v>321</v>
      </c>
      <c r="I95" s="277" t="s">
        <v>320</v>
      </c>
      <c r="J95" s="277"/>
      <c r="K95" s="291"/>
    </row>
    <row r="96" s="1" customFormat="1" ht="15" customHeight="1">
      <c r="B96" s="300"/>
      <c r="C96" s="277" t="s">
        <v>40</v>
      </c>
      <c r="D96" s="277"/>
      <c r="E96" s="277"/>
      <c r="F96" s="299" t="s">
        <v>285</v>
      </c>
      <c r="G96" s="298"/>
      <c r="H96" s="277" t="s">
        <v>322</v>
      </c>
      <c r="I96" s="277" t="s">
        <v>320</v>
      </c>
      <c r="J96" s="277"/>
      <c r="K96" s="291"/>
    </row>
    <row r="97" s="1" customFormat="1" ht="15" customHeight="1">
      <c r="B97" s="300"/>
      <c r="C97" s="277" t="s">
        <v>50</v>
      </c>
      <c r="D97" s="277"/>
      <c r="E97" s="277"/>
      <c r="F97" s="299" t="s">
        <v>285</v>
      </c>
      <c r="G97" s="298"/>
      <c r="H97" s="277" t="s">
        <v>323</v>
      </c>
      <c r="I97" s="277" t="s">
        <v>320</v>
      </c>
      <c r="J97" s="277"/>
      <c r="K97" s="291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324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279</v>
      </c>
      <c r="D103" s="292"/>
      <c r="E103" s="292"/>
      <c r="F103" s="292" t="s">
        <v>280</v>
      </c>
      <c r="G103" s="293"/>
      <c r="H103" s="292" t="s">
        <v>56</v>
      </c>
      <c r="I103" s="292" t="s">
        <v>59</v>
      </c>
      <c r="J103" s="292" t="s">
        <v>281</v>
      </c>
      <c r="K103" s="291"/>
    </row>
    <row r="104" s="1" customFormat="1" ht="17.25" customHeight="1">
      <c r="B104" s="289"/>
      <c r="C104" s="294" t="s">
        <v>282</v>
      </c>
      <c r="D104" s="294"/>
      <c r="E104" s="294"/>
      <c r="F104" s="295" t="s">
        <v>283</v>
      </c>
      <c r="G104" s="296"/>
      <c r="H104" s="294"/>
      <c r="I104" s="294"/>
      <c r="J104" s="294" t="s">
        <v>284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08"/>
      <c r="H105" s="292"/>
      <c r="I105" s="292"/>
      <c r="J105" s="292"/>
      <c r="K105" s="291"/>
    </row>
    <row r="106" s="1" customFormat="1" ht="15" customHeight="1">
      <c r="B106" s="289"/>
      <c r="C106" s="277" t="s">
        <v>55</v>
      </c>
      <c r="D106" s="297"/>
      <c r="E106" s="297"/>
      <c r="F106" s="299" t="s">
        <v>285</v>
      </c>
      <c r="G106" s="308"/>
      <c r="H106" s="277" t="s">
        <v>325</v>
      </c>
      <c r="I106" s="277" t="s">
        <v>287</v>
      </c>
      <c r="J106" s="277">
        <v>20</v>
      </c>
      <c r="K106" s="291"/>
    </row>
    <row r="107" s="1" customFormat="1" ht="15" customHeight="1">
      <c r="B107" s="289"/>
      <c r="C107" s="277" t="s">
        <v>288</v>
      </c>
      <c r="D107" s="277"/>
      <c r="E107" s="277"/>
      <c r="F107" s="299" t="s">
        <v>285</v>
      </c>
      <c r="G107" s="277"/>
      <c r="H107" s="277" t="s">
        <v>325</v>
      </c>
      <c r="I107" s="277" t="s">
        <v>287</v>
      </c>
      <c r="J107" s="277">
        <v>120</v>
      </c>
      <c r="K107" s="291"/>
    </row>
    <row r="108" s="1" customFormat="1" ht="15" customHeight="1">
      <c r="B108" s="300"/>
      <c r="C108" s="277" t="s">
        <v>290</v>
      </c>
      <c r="D108" s="277"/>
      <c r="E108" s="277"/>
      <c r="F108" s="299" t="s">
        <v>291</v>
      </c>
      <c r="G108" s="277"/>
      <c r="H108" s="277" t="s">
        <v>325</v>
      </c>
      <c r="I108" s="277" t="s">
        <v>287</v>
      </c>
      <c r="J108" s="277">
        <v>50</v>
      </c>
      <c r="K108" s="291"/>
    </row>
    <row r="109" s="1" customFormat="1" ht="15" customHeight="1">
      <c r="B109" s="300"/>
      <c r="C109" s="277" t="s">
        <v>293</v>
      </c>
      <c r="D109" s="277"/>
      <c r="E109" s="277"/>
      <c r="F109" s="299" t="s">
        <v>285</v>
      </c>
      <c r="G109" s="277"/>
      <c r="H109" s="277" t="s">
        <v>325</v>
      </c>
      <c r="I109" s="277" t="s">
        <v>295</v>
      </c>
      <c r="J109" s="277"/>
      <c r="K109" s="291"/>
    </row>
    <row r="110" s="1" customFormat="1" ht="15" customHeight="1">
      <c r="B110" s="300"/>
      <c r="C110" s="277" t="s">
        <v>304</v>
      </c>
      <c r="D110" s="277"/>
      <c r="E110" s="277"/>
      <c r="F110" s="299" t="s">
        <v>291</v>
      </c>
      <c r="G110" s="277"/>
      <c r="H110" s="277" t="s">
        <v>325</v>
      </c>
      <c r="I110" s="277" t="s">
        <v>287</v>
      </c>
      <c r="J110" s="277">
        <v>50</v>
      </c>
      <c r="K110" s="291"/>
    </row>
    <row r="111" s="1" customFormat="1" ht="15" customHeight="1">
      <c r="B111" s="300"/>
      <c r="C111" s="277" t="s">
        <v>312</v>
      </c>
      <c r="D111" s="277"/>
      <c r="E111" s="277"/>
      <c r="F111" s="299" t="s">
        <v>291</v>
      </c>
      <c r="G111" s="277"/>
      <c r="H111" s="277" t="s">
        <v>325</v>
      </c>
      <c r="I111" s="277" t="s">
        <v>287</v>
      </c>
      <c r="J111" s="277">
        <v>50</v>
      </c>
      <c r="K111" s="291"/>
    </row>
    <row r="112" s="1" customFormat="1" ht="15" customHeight="1">
      <c r="B112" s="300"/>
      <c r="C112" s="277" t="s">
        <v>310</v>
      </c>
      <c r="D112" s="277"/>
      <c r="E112" s="277"/>
      <c r="F112" s="299" t="s">
        <v>291</v>
      </c>
      <c r="G112" s="277"/>
      <c r="H112" s="277" t="s">
        <v>325</v>
      </c>
      <c r="I112" s="277" t="s">
        <v>287</v>
      </c>
      <c r="J112" s="277">
        <v>50</v>
      </c>
      <c r="K112" s="291"/>
    </row>
    <row r="113" s="1" customFormat="1" ht="15" customHeight="1">
      <c r="B113" s="300"/>
      <c r="C113" s="277" t="s">
        <v>55</v>
      </c>
      <c r="D113" s="277"/>
      <c r="E113" s="277"/>
      <c r="F113" s="299" t="s">
        <v>285</v>
      </c>
      <c r="G113" s="277"/>
      <c r="H113" s="277" t="s">
        <v>326</v>
      </c>
      <c r="I113" s="277" t="s">
        <v>287</v>
      </c>
      <c r="J113" s="277">
        <v>20</v>
      </c>
      <c r="K113" s="291"/>
    </row>
    <row r="114" s="1" customFormat="1" ht="15" customHeight="1">
      <c r="B114" s="300"/>
      <c r="C114" s="277" t="s">
        <v>327</v>
      </c>
      <c r="D114" s="277"/>
      <c r="E114" s="277"/>
      <c r="F114" s="299" t="s">
        <v>285</v>
      </c>
      <c r="G114" s="277"/>
      <c r="H114" s="277" t="s">
        <v>328</v>
      </c>
      <c r="I114" s="277" t="s">
        <v>287</v>
      </c>
      <c r="J114" s="277">
        <v>120</v>
      </c>
      <c r="K114" s="291"/>
    </row>
    <row r="115" s="1" customFormat="1" ht="15" customHeight="1">
      <c r="B115" s="300"/>
      <c r="C115" s="277" t="s">
        <v>40</v>
      </c>
      <c r="D115" s="277"/>
      <c r="E115" s="277"/>
      <c r="F115" s="299" t="s">
        <v>285</v>
      </c>
      <c r="G115" s="277"/>
      <c r="H115" s="277" t="s">
        <v>329</v>
      </c>
      <c r="I115" s="277" t="s">
        <v>320</v>
      </c>
      <c r="J115" s="277"/>
      <c r="K115" s="291"/>
    </row>
    <row r="116" s="1" customFormat="1" ht="15" customHeight="1">
      <c r="B116" s="300"/>
      <c r="C116" s="277" t="s">
        <v>50</v>
      </c>
      <c r="D116" s="277"/>
      <c r="E116" s="277"/>
      <c r="F116" s="299" t="s">
        <v>285</v>
      </c>
      <c r="G116" s="277"/>
      <c r="H116" s="277" t="s">
        <v>330</v>
      </c>
      <c r="I116" s="277" t="s">
        <v>320</v>
      </c>
      <c r="J116" s="277"/>
      <c r="K116" s="291"/>
    </row>
    <row r="117" s="1" customFormat="1" ht="15" customHeight="1">
      <c r="B117" s="300"/>
      <c r="C117" s="277" t="s">
        <v>59</v>
      </c>
      <c r="D117" s="277"/>
      <c r="E117" s="277"/>
      <c r="F117" s="299" t="s">
        <v>285</v>
      </c>
      <c r="G117" s="277"/>
      <c r="H117" s="277" t="s">
        <v>331</v>
      </c>
      <c r="I117" s="277" t="s">
        <v>332</v>
      </c>
      <c r="J117" s="277"/>
      <c r="K117" s="291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274"/>
      <c r="D119" s="274"/>
      <c r="E119" s="274"/>
      <c r="F119" s="311"/>
      <c r="G119" s="274"/>
      <c r="H119" s="274"/>
      <c r="I119" s="274"/>
      <c r="J119" s="274"/>
      <c r="K119" s="310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2"/>
      <c r="C121" s="313"/>
      <c r="D121" s="313"/>
      <c r="E121" s="313"/>
      <c r="F121" s="313"/>
      <c r="G121" s="313"/>
      <c r="H121" s="313"/>
      <c r="I121" s="313"/>
      <c r="J121" s="313"/>
      <c r="K121" s="314"/>
    </row>
    <row r="122" s="1" customFormat="1" ht="45" customHeight="1">
      <c r="B122" s="315"/>
      <c r="C122" s="268" t="s">
        <v>333</v>
      </c>
      <c r="D122" s="268"/>
      <c r="E122" s="268"/>
      <c r="F122" s="268"/>
      <c r="G122" s="268"/>
      <c r="H122" s="268"/>
      <c r="I122" s="268"/>
      <c r="J122" s="268"/>
      <c r="K122" s="316"/>
    </row>
    <row r="123" s="1" customFormat="1" ht="17.25" customHeight="1">
      <c r="B123" s="317"/>
      <c r="C123" s="292" t="s">
        <v>279</v>
      </c>
      <c r="D123" s="292"/>
      <c r="E123" s="292"/>
      <c r="F123" s="292" t="s">
        <v>280</v>
      </c>
      <c r="G123" s="293"/>
      <c r="H123" s="292" t="s">
        <v>56</v>
      </c>
      <c r="I123" s="292" t="s">
        <v>59</v>
      </c>
      <c r="J123" s="292" t="s">
        <v>281</v>
      </c>
      <c r="K123" s="318"/>
    </row>
    <row r="124" s="1" customFormat="1" ht="17.25" customHeight="1">
      <c r="B124" s="317"/>
      <c r="C124" s="294" t="s">
        <v>282</v>
      </c>
      <c r="D124" s="294"/>
      <c r="E124" s="294"/>
      <c r="F124" s="295" t="s">
        <v>283</v>
      </c>
      <c r="G124" s="296"/>
      <c r="H124" s="294"/>
      <c r="I124" s="294"/>
      <c r="J124" s="294" t="s">
        <v>284</v>
      </c>
      <c r="K124" s="318"/>
    </row>
    <row r="125" s="1" customFormat="1" ht="5.25" customHeight="1">
      <c r="B125" s="319"/>
      <c r="C125" s="297"/>
      <c r="D125" s="297"/>
      <c r="E125" s="297"/>
      <c r="F125" s="297"/>
      <c r="G125" s="277"/>
      <c r="H125" s="297"/>
      <c r="I125" s="297"/>
      <c r="J125" s="297"/>
      <c r="K125" s="320"/>
    </row>
    <row r="126" s="1" customFormat="1" ht="15" customHeight="1">
      <c r="B126" s="319"/>
      <c r="C126" s="277" t="s">
        <v>288</v>
      </c>
      <c r="D126" s="297"/>
      <c r="E126" s="297"/>
      <c r="F126" s="299" t="s">
        <v>285</v>
      </c>
      <c r="G126" s="277"/>
      <c r="H126" s="277" t="s">
        <v>325</v>
      </c>
      <c r="I126" s="277" t="s">
        <v>287</v>
      </c>
      <c r="J126" s="277">
        <v>120</v>
      </c>
      <c r="K126" s="321"/>
    </row>
    <row r="127" s="1" customFormat="1" ht="15" customHeight="1">
      <c r="B127" s="319"/>
      <c r="C127" s="277" t="s">
        <v>334</v>
      </c>
      <c r="D127" s="277"/>
      <c r="E127" s="277"/>
      <c r="F127" s="299" t="s">
        <v>285</v>
      </c>
      <c r="G127" s="277"/>
      <c r="H127" s="277" t="s">
        <v>335</v>
      </c>
      <c r="I127" s="277" t="s">
        <v>287</v>
      </c>
      <c r="J127" s="277" t="s">
        <v>336</v>
      </c>
      <c r="K127" s="321"/>
    </row>
    <row r="128" s="1" customFormat="1" ht="15" customHeight="1">
      <c r="B128" s="319"/>
      <c r="C128" s="277" t="s">
        <v>233</v>
      </c>
      <c r="D128" s="277"/>
      <c r="E128" s="277"/>
      <c r="F128" s="299" t="s">
        <v>285</v>
      </c>
      <c r="G128" s="277"/>
      <c r="H128" s="277" t="s">
        <v>337</v>
      </c>
      <c r="I128" s="277" t="s">
        <v>287</v>
      </c>
      <c r="J128" s="277" t="s">
        <v>336</v>
      </c>
      <c r="K128" s="321"/>
    </row>
    <row r="129" s="1" customFormat="1" ht="15" customHeight="1">
      <c r="B129" s="319"/>
      <c r="C129" s="277" t="s">
        <v>296</v>
      </c>
      <c r="D129" s="277"/>
      <c r="E129" s="277"/>
      <c r="F129" s="299" t="s">
        <v>291</v>
      </c>
      <c r="G129" s="277"/>
      <c r="H129" s="277" t="s">
        <v>297</v>
      </c>
      <c r="I129" s="277" t="s">
        <v>287</v>
      </c>
      <c r="J129" s="277">
        <v>15</v>
      </c>
      <c r="K129" s="321"/>
    </row>
    <row r="130" s="1" customFormat="1" ht="15" customHeight="1">
      <c r="B130" s="319"/>
      <c r="C130" s="301" t="s">
        <v>298</v>
      </c>
      <c r="D130" s="301"/>
      <c r="E130" s="301"/>
      <c r="F130" s="302" t="s">
        <v>291</v>
      </c>
      <c r="G130" s="301"/>
      <c r="H130" s="301" t="s">
        <v>299</v>
      </c>
      <c r="I130" s="301" t="s">
        <v>287</v>
      </c>
      <c r="J130" s="301">
        <v>15</v>
      </c>
      <c r="K130" s="321"/>
    </row>
    <row r="131" s="1" customFormat="1" ht="15" customHeight="1">
      <c r="B131" s="319"/>
      <c r="C131" s="301" t="s">
        <v>300</v>
      </c>
      <c r="D131" s="301"/>
      <c r="E131" s="301"/>
      <c r="F131" s="302" t="s">
        <v>291</v>
      </c>
      <c r="G131" s="301"/>
      <c r="H131" s="301" t="s">
        <v>301</v>
      </c>
      <c r="I131" s="301" t="s">
        <v>287</v>
      </c>
      <c r="J131" s="301">
        <v>20</v>
      </c>
      <c r="K131" s="321"/>
    </row>
    <row r="132" s="1" customFormat="1" ht="15" customHeight="1">
      <c r="B132" s="319"/>
      <c r="C132" s="301" t="s">
        <v>302</v>
      </c>
      <c r="D132" s="301"/>
      <c r="E132" s="301"/>
      <c r="F132" s="302" t="s">
        <v>291</v>
      </c>
      <c r="G132" s="301"/>
      <c r="H132" s="301" t="s">
        <v>303</v>
      </c>
      <c r="I132" s="301" t="s">
        <v>287</v>
      </c>
      <c r="J132" s="301">
        <v>20</v>
      </c>
      <c r="K132" s="321"/>
    </row>
    <row r="133" s="1" customFormat="1" ht="15" customHeight="1">
      <c r="B133" s="319"/>
      <c r="C133" s="277" t="s">
        <v>290</v>
      </c>
      <c r="D133" s="277"/>
      <c r="E133" s="277"/>
      <c r="F133" s="299" t="s">
        <v>291</v>
      </c>
      <c r="G133" s="277"/>
      <c r="H133" s="277" t="s">
        <v>325</v>
      </c>
      <c r="I133" s="277" t="s">
        <v>287</v>
      </c>
      <c r="J133" s="277">
        <v>50</v>
      </c>
      <c r="K133" s="321"/>
    </row>
    <row r="134" s="1" customFormat="1" ht="15" customHeight="1">
      <c r="B134" s="319"/>
      <c r="C134" s="277" t="s">
        <v>304</v>
      </c>
      <c r="D134" s="277"/>
      <c r="E134" s="277"/>
      <c r="F134" s="299" t="s">
        <v>291</v>
      </c>
      <c r="G134" s="277"/>
      <c r="H134" s="277" t="s">
        <v>325</v>
      </c>
      <c r="I134" s="277" t="s">
        <v>287</v>
      </c>
      <c r="J134" s="277">
        <v>50</v>
      </c>
      <c r="K134" s="321"/>
    </row>
    <row r="135" s="1" customFormat="1" ht="15" customHeight="1">
      <c r="B135" s="319"/>
      <c r="C135" s="277" t="s">
        <v>310</v>
      </c>
      <c r="D135" s="277"/>
      <c r="E135" s="277"/>
      <c r="F135" s="299" t="s">
        <v>291</v>
      </c>
      <c r="G135" s="277"/>
      <c r="H135" s="277" t="s">
        <v>325</v>
      </c>
      <c r="I135" s="277" t="s">
        <v>287</v>
      </c>
      <c r="J135" s="277">
        <v>50</v>
      </c>
      <c r="K135" s="321"/>
    </row>
    <row r="136" s="1" customFormat="1" ht="15" customHeight="1">
      <c r="B136" s="319"/>
      <c r="C136" s="277" t="s">
        <v>312</v>
      </c>
      <c r="D136" s="277"/>
      <c r="E136" s="277"/>
      <c r="F136" s="299" t="s">
        <v>291</v>
      </c>
      <c r="G136" s="277"/>
      <c r="H136" s="277" t="s">
        <v>325</v>
      </c>
      <c r="I136" s="277" t="s">
        <v>287</v>
      </c>
      <c r="J136" s="277">
        <v>50</v>
      </c>
      <c r="K136" s="321"/>
    </row>
    <row r="137" s="1" customFormat="1" ht="15" customHeight="1">
      <c r="B137" s="319"/>
      <c r="C137" s="277" t="s">
        <v>313</v>
      </c>
      <c r="D137" s="277"/>
      <c r="E137" s="277"/>
      <c r="F137" s="299" t="s">
        <v>291</v>
      </c>
      <c r="G137" s="277"/>
      <c r="H137" s="277" t="s">
        <v>338</v>
      </c>
      <c r="I137" s="277" t="s">
        <v>287</v>
      </c>
      <c r="J137" s="277">
        <v>255</v>
      </c>
      <c r="K137" s="321"/>
    </row>
    <row r="138" s="1" customFormat="1" ht="15" customHeight="1">
      <c r="B138" s="319"/>
      <c r="C138" s="277" t="s">
        <v>315</v>
      </c>
      <c r="D138" s="277"/>
      <c r="E138" s="277"/>
      <c r="F138" s="299" t="s">
        <v>285</v>
      </c>
      <c r="G138" s="277"/>
      <c r="H138" s="277" t="s">
        <v>339</v>
      </c>
      <c r="I138" s="277" t="s">
        <v>317</v>
      </c>
      <c r="J138" s="277"/>
      <c r="K138" s="321"/>
    </row>
    <row r="139" s="1" customFormat="1" ht="15" customHeight="1">
      <c r="B139" s="319"/>
      <c r="C139" s="277" t="s">
        <v>318</v>
      </c>
      <c r="D139" s="277"/>
      <c r="E139" s="277"/>
      <c r="F139" s="299" t="s">
        <v>285</v>
      </c>
      <c r="G139" s="277"/>
      <c r="H139" s="277" t="s">
        <v>340</v>
      </c>
      <c r="I139" s="277" t="s">
        <v>320</v>
      </c>
      <c r="J139" s="277"/>
      <c r="K139" s="321"/>
    </row>
    <row r="140" s="1" customFormat="1" ht="15" customHeight="1">
      <c r="B140" s="319"/>
      <c r="C140" s="277" t="s">
        <v>321</v>
      </c>
      <c r="D140" s="277"/>
      <c r="E140" s="277"/>
      <c r="F140" s="299" t="s">
        <v>285</v>
      </c>
      <c r="G140" s="277"/>
      <c r="H140" s="277" t="s">
        <v>321</v>
      </c>
      <c r="I140" s="277" t="s">
        <v>320</v>
      </c>
      <c r="J140" s="277"/>
      <c r="K140" s="321"/>
    </row>
    <row r="141" s="1" customFormat="1" ht="15" customHeight="1">
      <c r="B141" s="319"/>
      <c r="C141" s="277" t="s">
        <v>40</v>
      </c>
      <c r="D141" s="277"/>
      <c r="E141" s="277"/>
      <c r="F141" s="299" t="s">
        <v>285</v>
      </c>
      <c r="G141" s="277"/>
      <c r="H141" s="277" t="s">
        <v>341</v>
      </c>
      <c r="I141" s="277" t="s">
        <v>320</v>
      </c>
      <c r="J141" s="277"/>
      <c r="K141" s="321"/>
    </row>
    <row r="142" s="1" customFormat="1" ht="15" customHeight="1">
      <c r="B142" s="319"/>
      <c r="C142" s="277" t="s">
        <v>342</v>
      </c>
      <c r="D142" s="277"/>
      <c r="E142" s="277"/>
      <c r="F142" s="299" t="s">
        <v>285</v>
      </c>
      <c r="G142" s="277"/>
      <c r="H142" s="277" t="s">
        <v>343</v>
      </c>
      <c r="I142" s="277" t="s">
        <v>320</v>
      </c>
      <c r="J142" s="277"/>
      <c r="K142" s="321"/>
    </row>
    <row r="143" s="1" customFormat="1" ht="15" customHeight="1">
      <c r="B143" s="322"/>
      <c r="C143" s="323"/>
      <c r="D143" s="323"/>
      <c r="E143" s="323"/>
      <c r="F143" s="323"/>
      <c r="G143" s="323"/>
      <c r="H143" s="323"/>
      <c r="I143" s="323"/>
      <c r="J143" s="323"/>
      <c r="K143" s="324"/>
    </row>
    <row r="144" s="1" customFormat="1" ht="18.75" customHeight="1">
      <c r="B144" s="274"/>
      <c r="C144" s="274"/>
      <c r="D144" s="274"/>
      <c r="E144" s="274"/>
      <c r="F144" s="311"/>
      <c r="G144" s="274"/>
      <c r="H144" s="274"/>
      <c r="I144" s="274"/>
      <c r="J144" s="274"/>
      <c r="K144" s="274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344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279</v>
      </c>
      <c r="D148" s="292"/>
      <c r="E148" s="292"/>
      <c r="F148" s="292" t="s">
        <v>280</v>
      </c>
      <c r="G148" s="293"/>
      <c r="H148" s="292" t="s">
        <v>56</v>
      </c>
      <c r="I148" s="292" t="s">
        <v>59</v>
      </c>
      <c r="J148" s="292" t="s">
        <v>281</v>
      </c>
      <c r="K148" s="291"/>
    </row>
    <row r="149" s="1" customFormat="1" ht="17.25" customHeight="1">
      <c r="B149" s="289"/>
      <c r="C149" s="294" t="s">
        <v>282</v>
      </c>
      <c r="D149" s="294"/>
      <c r="E149" s="294"/>
      <c r="F149" s="295" t="s">
        <v>283</v>
      </c>
      <c r="G149" s="296"/>
      <c r="H149" s="294"/>
      <c r="I149" s="294"/>
      <c r="J149" s="294" t="s">
        <v>284</v>
      </c>
      <c r="K149" s="291"/>
    </row>
    <row r="150" s="1" customFormat="1" ht="5.25" customHeight="1">
      <c r="B150" s="300"/>
      <c r="C150" s="297"/>
      <c r="D150" s="297"/>
      <c r="E150" s="297"/>
      <c r="F150" s="297"/>
      <c r="G150" s="298"/>
      <c r="H150" s="297"/>
      <c r="I150" s="297"/>
      <c r="J150" s="297"/>
      <c r="K150" s="321"/>
    </row>
    <row r="151" s="1" customFormat="1" ht="15" customHeight="1">
      <c r="B151" s="300"/>
      <c r="C151" s="325" t="s">
        <v>288</v>
      </c>
      <c r="D151" s="277"/>
      <c r="E151" s="277"/>
      <c r="F151" s="326" t="s">
        <v>285</v>
      </c>
      <c r="G151" s="277"/>
      <c r="H151" s="325" t="s">
        <v>325</v>
      </c>
      <c r="I151" s="325" t="s">
        <v>287</v>
      </c>
      <c r="J151" s="325">
        <v>120</v>
      </c>
      <c r="K151" s="321"/>
    </row>
    <row r="152" s="1" customFormat="1" ht="15" customHeight="1">
      <c r="B152" s="300"/>
      <c r="C152" s="325" t="s">
        <v>334</v>
      </c>
      <c r="D152" s="277"/>
      <c r="E152" s="277"/>
      <c r="F152" s="326" t="s">
        <v>285</v>
      </c>
      <c r="G152" s="277"/>
      <c r="H152" s="325" t="s">
        <v>345</v>
      </c>
      <c r="I152" s="325" t="s">
        <v>287</v>
      </c>
      <c r="J152" s="325" t="s">
        <v>336</v>
      </c>
      <c r="K152" s="321"/>
    </row>
    <row r="153" s="1" customFormat="1" ht="15" customHeight="1">
      <c r="B153" s="300"/>
      <c r="C153" s="325" t="s">
        <v>233</v>
      </c>
      <c r="D153" s="277"/>
      <c r="E153" s="277"/>
      <c r="F153" s="326" t="s">
        <v>285</v>
      </c>
      <c r="G153" s="277"/>
      <c r="H153" s="325" t="s">
        <v>346</v>
      </c>
      <c r="I153" s="325" t="s">
        <v>287</v>
      </c>
      <c r="J153" s="325" t="s">
        <v>336</v>
      </c>
      <c r="K153" s="321"/>
    </row>
    <row r="154" s="1" customFormat="1" ht="15" customHeight="1">
      <c r="B154" s="300"/>
      <c r="C154" s="325" t="s">
        <v>290</v>
      </c>
      <c r="D154" s="277"/>
      <c r="E154" s="277"/>
      <c r="F154" s="326" t="s">
        <v>291</v>
      </c>
      <c r="G154" s="277"/>
      <c r="H154" s="325" t="s">
        <v>325</v>
      </c>
      <c r="I154" s="325" t="s">
        <v>287</v>
      </c>
      <c r="J154" s="325">
        <v>50</v>
      </c>
      <c r="K154" s="321"/>
    </row>
    <row r="155" s="1" customFormat="1" ht="15" customHeight="1">
      <c r="B155" s="300"/>
      <c r="C155" s="325" t="s">
        <v>293</v>
      </c>
      <c r="D155" s="277"/>
      <c r="E155" s="277"/>
      <c r="F155" s="326" t="s">
        <v>285</v>
      </c>
      <c r="G155" s="277"/>
      <c r="H155" s="325" t="s">
        <v>325</v>
      </c>
      <c r="I155" s="325" t="s">
        <v>295</v>
      </c>
      <c r="J155" s="325"/>
      <c r="K155" s="321"/>
    </row>
    <row r="156" s="1" customFormat="1" ht="15" customHeight="1">
      <c r="B156" s="300"/>
      <c r="C156" s="325" t="s">
        <v>304</v>
      </c>
      <c r="D156" s="277"/>
      <c r="E156" s="277"/>
      <c r="F156" s="326" t="s">
        <v>291</v>
      </c>
      <c r="G156" s="277"/>
      <c r="H156" s="325" t="s">
        <v>325</v>
      </c>
      <c r="I156" s="325" t="s">
        <v>287</v>
      </c>
      <c r="J156" s="325">
        <v>50</v>
      </c>
      <c r="K156" s="321"/>
    </row>
    <row r="157" s="1" customFormat="1" ht="15" customHeight="1">
      <c r="B157" s="300"/>
      <c r="C157" s="325" t="s">
        <v>312</v>
      </c>
      <c r="D157" s="277"/>
      <c r="E157" s="277"/>
      <c r="F157" s="326" t="s">
        <v>291</v>
      </c>
      <c r="G157" s="277"/>
      <c r="H157" s="325" t="s">
        <v>325</v>
      </c>
      <c r="I157" s="325" t="s">
        <v>287</v>
      </c>
      <c r="J157" s="325">
        <v>50</v>
      </c>
      <c r="K157" s="321"/>
    </row>
    <row r="158" s="1" customFormat="1" ht="15" customHeight="1">
      <c r="B158" s="300"/>
      <c r="C158" s="325" t="s">
        <v>310</v>
      </c>
      <c r="D158" s="277"/>
      <c r="E158" s="277"/>
      <c r="F158" s="326" t="s">
        <v>291</v>
      </c>
      <c r="G158" s="277"/>
      <c r="H158" s="325" t="s">
        <v>325</v>
      </c>
      <c r="I158" s="325" t="s">
        <v>287</v>
      </c>
      <c r="J158" s="325">
        <v>50</v>
      </c>
      <c r="K158" s="321"/>
    </row>
    <row r="159" s="1" customFormat="1" ht="15" customHeight="1">
      <c r="B159" s="300"/>
      <c r="C159" s="325" t="s">
        <v>88</v>
      </c>
      <c r="D159" s="277"/>
      <c r="E159" s="277"/>
      <c r="F159" s="326" t="s">
        <v>285</v>
      </c>
      <c r="G159" s="277"/>
      <c r="H159" s="325" t="s">
        <v>347</v>
      </c>
      <c r="I159" s="325" t="s">
        <v>287</v>
      </c>
      <c r="J159" s="325" t="s">
        <v>348</v>
      </c>
      <c r="K159" s="321"/>
    </row>
    <row r="160" s="1" customFormat="1" ht="15" customHeight="1">
      <c r="B160" s="300"/>
      <c r="C160" s="325" t="s">
        <v>349</v>
      </c>
      <c r="D160" s="277"/>
      <c r="E160" s="277"/>
      <c r="F160" s="326" t="s">
        <v>285</v>
      </c>
      <c r="G160" s="277"/>
      <c r="H160" s="325" t="s">
        <v>350</v>
      </c>
      <c r="I160" s="325" t="s">
        <v>320</v>
      </c>
      <c r="J160" s="325"/>
      <c r="K160" s="321"/>
    </row>
    <row r="161" s="1" customFormat="1" ht="15" customHeight="1">
      <c r="B161" s="327"/>
      <c r="C161" s="309"/>
      <c r="D161" s="309"/>
      <c r="E161" s="309"/>
      <c r="F161" s="309"/>
      <c r="G161" s="309"/>
      <c r="H161" s="309"/>
      <c r="I161" s="309"/>
      <c r="J161" s="309"/>
      <c r="K161" s="328"/>
    </row>
    <row r="162" s="1" customFormat="1" ht="18.75" customHeight="1">
      <c r="B162" s="274"/>
      <c r="C162" s="277"/>
      <c r="D162" s="277"/>
      <c r="E162" s="277"/>
      <c r="F162" s="299"/>
      <c r="G162" s="277"/>
      <c r="H162" s="277"/>
      <c r="I162" s="277"/>
      <c r="J162" s="277"/>
      <c r="K162" s="274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351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279</v>
      </c>
      <c r="D166" s="292"/>
      <c r="E166" s="292"/>
      <c r="F166" s="292" t="s">
        <v>280</v>
      </c>
      <c r="G166" s="329"/>
      <c r="H166" s="330" t="s">
        <v>56</v>
      </c>
      <c r="I166" s="330" t="s">
        <v>59</v>
      </c>
      <c r="J166" s="292" t="s">
        <v>281</v>
      </c>
      <c r="K166" s="269"/>
    </row>
    <row r="167" s="1" customFormat="1" ht="17.25" customHeight="1">
      <c r="B167" s="270"/>
      <c r="C167" s="294" t="s">
        <v>282</v>
      </c>
      <c r="D167" s="294"/>
      <c r="E167" s="294"/>
      <c r="F167" s="295" t="s">
        <v>283</v>
      </c>
      <c r="G167" s="331"/>
      <c r="H167" s="332"/>
      <c r="I167" s="332"/>
      <c r="J167" s="294" t="s">
        <v>284</v>
      </c>
      <c r="K167" s="272"/>
    </row>
    <row r="168" s="1" customFormat="1" ht="5.25" customHeight="1">
      <c r="B168" s="300"/>
      <c r="C168" s="297"/>
      <c r="D168" s="297"/>
      <c r="E168" s="297"/>
      <c r="F168" s="297"/>
      <c r="G168" s="298"/>
      <c r="H168" s="297"/>
      <c r="I168" s="297"/>
      <c r="J168" s="297"/>
      <c r="K168" s="321"/>
    </row>
    <row r="169" s="1" customFormat="1" ht="15" customHeight="1">
      <c r="B169" s="300"/>
      <c r="C169" s="277" t="s">
        <v>288</v>
      </c>
      <c r="D169" s="277"/>
      <c r="E169" s="277"/>
      <c r="F169" s="299" t="s">
        <v>285</v>
      </c>
      <c r="G169" s="277"/>
      <c r="H169" s="277" t="s">
        <v>325</v>
      </c>
      <c r="I169" s="277" t="s">
        <v>287</v>
      </c>
      <c r="J169" s="277">
        <v>120</v>
      </c>
      <c r="K169" s="321"/>
    </row>
    <row r="170" s="1" customFormat="1" ht="15" customHeight="1">
      <c r="B170" s="300"/>
      <c r="C170" s="277" t="s">
        <v>334</v>
      </c>
      <c r="D170" s="277"/>
      <c r="E170" s="277"/>
      <c r="F170" s="299" t="s">
        <v>285</v>
      </c>
      <c r="G170" s="277"/>
      <c r="H170" s="277" t="s">
        <v>335</v>
      </c>
      <c r="I170" s="277" t="s">
        <v>287</v>
      </c>
      <c r="J170" s="277" t="s">
        <v>336</v>
      </c>
      <c r="K170" s="321"/>
    </row>
    <row r="171" s="1" customFormat="1" ht="15" customHeight="1">
      <c r="B171" s="300"/>
      <c r="C171" s="277" t="s">
        <v>233</v>
      </c>
      <c r="D171" s="277"/>
      <c r="E171" s="277"/>
      <c r="F171" s="299" t="s">
        <v>285</v>
      </c>
      <c r="G171" s="277"/>
      <c r="H171" s="277" t="s">
        <v>352</v>
      </c>
      <c r="I171" s="277" t="s">
        <v>287</v>
      </c>
      <c r="J171" s="277" t="s">
        <v>336</v>
      </c>
      <c r="K171" s="321"/>
    </row>
    <row r="172" s="1" customFormat="1" ht="15" customHeight="1">
      <c r="B172" s="300"/>
      <c r="C172" s="277" t="s">
        <v>290</v>
      </c>
      <c r="D172" s="277"/>
      <c r="E172" s="277"/>
      <c r="F172" s="299" t="s">
        <v>291</v>
      </c>
      <c r="G172" s="277"/>
      <c r="H172" s="277" t="s">
        <v>352</v>
      </c>
      <c r="I172" s="277" t="s">
        <v>287</v>
      </c>
      <c r="J172" s="277">
        <v>50</v>
      </c>
      <c r="K172" s="321"/>
    </row>
    <row r="173" s="1" customFormat="1" ht="15" customHeight="1">
      <c r="B173" s="300"/>
      <c r="C173" s="277" t="s">
        <v>293</v>
      </c>
      <c r="D173" s="277"/>
      <c r="E173" s="277"/>
      <c r="F173" s="299" t="s">
        <v>285</v>
      </c>
      <c r="G173" s="277"/>
      <c r="H173" s="277" t="s">
        <v>352</v>
      </c>
      <c r="I173" s="277" t="s">
        <v>295</v>
      </c>
      <c r="J173" s="277"/>
      <c r="K173" s="321"/>
    </row>
    <row r="174" s="1" customFormat="1" ht="15" customHeight="1">
      <c r="B174" s="300"/>
      <c r="C174" s="277" t="s">
        <v>304</v>
      </c>
      <c r="D174" s="277"/>
      <c r="E174" s="277"/>
      <c r="F174" s="299" t="s">
        <v>291</v>
      </c>
      <c r="G174" s="277"/>
      <c r="H174" s="277" t="s">
        <v>352</v>
      </c>
      <c r="I174" s="277" t="s">
        <v>287</v>
      </c>
      <c r="J174" s="277">
        <v>50</v>
      </c>
      <c r="K174" s="321"/>
    </row>
    <row r="175" s="1" customFormat="1" ht="15" customHeight="1">
      <c r="B175" s="300"/>
      <c r="C175" s="277" t="s">
        <v>312</v>
      </c>
      <c r="D175" s="277"/>
      <c r="E175" s="277"/>
      <c r="F175" s="299" t="s">
        <v>291</v>
      </c>
      <c r="G175" s="277"/>
      <c r="H175" s="277" t="s">
        <v>352</v>
      </c>
      <c r="I175" s="277" t="s">
        <v>287</v>
      </c>
      <c r="J175" s="277">
        <v>50</v>
      </c>
      <c r="K175" s="321"/>
    </row>
    <row r="176" s="1" customFormat="1" ht="15" customHeight="1">
      <c r="B176" s="300"/>
      <c r="C176" s="277" t="s">
        <v>310</v>
      </c>
      <c r="D176" s="277"/>
      <c r="E176" s="277"/>
      <c r="F176" s="299" t="s">
        <v>291</v>
      </c>
      <c r="G176" s="277"/>
      <c r="H176" s="277" t="s">
        <v>352</v>
      </c>
      <c r="I176" s="277" t="s">
        <v>287</v>
      </c>
      <c r="J176" s="277">
        <v>50</v>
      </c>
      <c r="K176" s="321"/>
    </row>
    <row r="177" s="1" customFormat="1" ht="15" customHeight="1">
      <c r="B177" s="300"/>
      <c r="C177" s="277" t="s">
        <v>100</v>
      </c>
      <c r="D177" s="277"/>
      <c r="E177" s="277"/>
      <c r="F177" s="299" t="s">
        <v>285</v>
      </c>
      <c r="G177" s="277"/>
      <c r="H177" s="277" t="s">
        <v>353</v>
      </c>
      <c r="I177" s="277" t="s">
        <v>354</v>
      </c>
      <c r="J177" s="277"/>
      <c r="K177" s="321"/>
    </row>
    <row r="178" s="1" customFormat="1" ht="15" customHeight="1">
      <c r="B178" s="300"/>
      <c r="C178" s="277" t="s">
        <v>59</v>
      </c>
      <c r="D178" s="277"/>
      <c r="E178" s="277"/>
      <c r="F178" s="299" t="s">
        <v>285</v>
      </c>
      <c r="G178" s="277"/>
      <c r="H178" s="277" t="s">
        <v>355</v>
      </c>
      <c r="I178" s="277" t="s">
        <v>356</v>
      </c>
      <c r="J178" s="277">
        <v>1</v>
      </c>
      <c r="K178" s="321"/>
    </row>
    <row r="179" s="1" customFormat="1" ht="15" customHeight="1">
      <c r="B179" s="300"/>
      <c r="C179" s="277" t="s">
        <v>55</v>
      </c>
      <c r="D179" s="277"/>
      <c r="E179" s="277"/>
      <c r="F179" s="299" t="s">
        <v>285</v>
      </c>
      <c r="G179" s="277"/>
      <c r="H179" s="277" t="s">
        <v>357</v>
      </c>
      <c r="I179" s="277" t="s">
        <v>287</v>
      </c>
      <c r="J179" s="277">
        <v>20</v>
      </c>
      <c r="K179" s="321"/>
    </row>
    <row r="180" s="1" customFormat="1" ht="15" customHeight="1">
      <c r="B180" s="300"/>
      <c r="C180" s="277" t="s">
        <v>56</v>
      </c>
      <c r="D180" s="277"/>
      <c r="E180" s="277"/>
      <c r="F180" s="299" t="s">
        <v>285</v>
      </c>
      <c r="G180" s="277"/>
      <c r="H180" s="277" t="s">
        <v>358</v>
      </c>
      <c r="I180" s="277" t="s">
        <v>287</v>
      </c>
      <c r="J180" s="277">
        <v>255</v>
      </c>
      <c r="K180" s="321"/>
    </row>
    <row r="181" s="1" customFormat="1" ht="15" customHeight="1">
      <c r="B181" s="300"/>
      <c r="C181" s="277" t="s">
        <v>101</v>
      </c>
      <c r="D181" s="277"/>
      <c r="E181" s="277"/>
      <c r="F181" s="299" t="s">
        <v>285</v>
      </c>
      <c r="G181" s="277"/>
      <c r="H181" s="277" t="s">
        <v>249</v>
      </c>
      <c r="I181" s="277" t="s">
        <v>287</v>
      </c>
      <c r="J181" s="277">
        <v>10</v>
      </c>
      <c r="K181" s="321"/>
    </row>
    <row r="182" s="1" customFormat="1" ht="15" customHeight="1">
      <c r="B182" s="300"/>
      <c r="C182" s="277" t="s">
        <v>102</v>
      </c>
      <c r="D182" s="277"/>
      <c r="E182" s="277"/>
      <c r="F182" s="299" t="s">
        <v>285</v>
      </c>
      <c r="G182" s="277"/>
      <c r="H182" s="277" t="s">
        <v>359</v>
      </c>
      <c r="I182" s="277" t="s">
        <v>320</v>
      </c>
      <c r="J182" s="277"/>
      <c r="K182" s="321"/>
    </row>
    <row r="183" s="1" customFormat="1" ht="15" customHeight="1">
      <c r="B183" s="300"/>
      <c r="C183" s="277" t="s">
        <v>360</v>
      </c>
      <c r="D183" s="277"/>
      <c r="E183" s="277"/>
      <c r="F183" s="299" t="s">
        <v>285</v>
      </c>
      <c r="G183" s="277"/>
      <c r="H183" s="277" t="s">
        <v>361</v>
      </c>
      <c r="I183" s="277" t="s">
        <v>320</v>
      </c>
      <c r="J183" s="277"/>
      <c r="K183" s="321"/>
    </row>
    <row r="184" s="1" customFormat="1" ht="15" customHeight="1">
      <c r="B184" s="300"/>
      <c r="C184" s="277" t="s">
        <v>349</v>
      </c>
      <c r="D184" s="277"/>
      <c r="E184" s="277"/>
      <c r="F184" s="299" t="s">
        <v>285</v>
      </c>
      <c r="G184" s="277"/>
      <c r="H184" s="277" t="s">
        <v>362</v>
      </c>
      <c r="I184" s="277" t="s">
        <v>320</v>
      </c>
      <c r="J184" s="277"/>
      <c r="K184" s="321"/>
    </row>
    <row r="185" s="1" customFormat="1" ht="15" customHeight="1">
      <c r="B185" s="300"/>
      <c r="C185" s="277" t="s">
        <v>105</v>
      </c>
      <c r="D185" s="277"/>
      <c r="E185" s="277"/>
      <c r="F185" s="299" t="s">
        <v>291</v>
      </c>
      <c r="G185" s="277"/>
      <c r="H185" s="277" t="s">
        <v>363</v>
      </c>
      <c r="I185" s="277" t="s">
        <v>287</v>
      </c>
      <c r="J185" s="277">
        <v>50</v>
      </c>
      <c r="K185" s="321"/>
    </row>
    <row r="186" s="1" customFormat="1" ht="15" customHeight="1">
      <c r="B186" s="300"/>
      <c r="C186" s="277" t="s">
        <v>364</v>
      </c>
      <c r="D186" s="277"/>
      <c r="E186" s="277"/>
      <c r="F186" s="299" t="s">
        <v>291</v>
      </c>
      <c r="G186" s="277"/>
      <c r="H186" s="277" t="s">
        <v>365</v>
      </c>
      <c r="I186" s="277" t="s">
        <v>366</v>
      </c>
      <c r="J186" s="277"/>
      <c r="K186" s="321"/>
    </row>
    <row r="187" s="1" customFormat="1" ht="15" customHeight="1">
      <c r="B187" s="300"/>
      <c r="C187" s="277" t="s">
        <v>367</v>
      </c>
      <c r="D187" s="277"/>
      <c r="E187" s="277"/>
      <c r="F187" s="299" t="s">
        <v>291</v>
      </c>
      <c r="G187" s="277"/>
      <c r="H187" s="277" t="s">
        <v>368</v>
      </c>
      <c r="I187" s="277" t="s">
        <v>366</v>
      </c>
      <c r="J187" s="277"/>
      <c r="K187" s="321"/>
    </row>
    <row r="188" s="1" customFormat="1" ht="15" customHeight="1">
      <c r="B188" s="300"/>
      <c r="C188" s="277" t="s">
        <v>369</v>
      </c>
      <c r="D188" s="277"/>
      <c r="E188" s="277"/>
      <c r="F188" s="299" t="s">
        <v>291</v>
      </c>
      <c r="G188" s="277"/>
      <c r="H188" s="277" t="s">
        <v>370</v>
      </c>
      <c r="I188" s="277" t="s">
        <v>366</v>
      </c>
      <c r="J188" s="277"/>
      <c r="K188" s="321"/>
    </row>
    <row r="189" s="1" customFormat="1" ht="15" customHeight="1">
      <c r="B189" s="300"/>
      <c r="C189" s="333" t="s">
        <v>371</v>
      </c>
      <c r="D189" s="277"/>
      <c r="E189" s="277"/>
      <c r="F189" s="299" t="s">
        <v>291</v>
      </c>
      <c r="G189" s="277"/>
      <c r="H189" s="277" t="s">
        <v>372</v>
      </c>
      <c r="I189" s="277" t="s">
        <v>373</v>
      </c>
      <c r="J189" s="334" t="s">
        <v>374</v>
      </c>
      <c r="K189" s="321"/>
    </row>
    <row r="190" s="1" customFormat="1" ht="15" customHeight="1">
      <c r="B190" s="300"/>
      <c r="C190" s="284" t="s">
        <v>44</v>
      </c>
      <c r="D190" s="277"/>
      <c r="E190" s="277"/>
      <c r="F190" s="299" t="s">
        <v>285</v>
      </c>
      <c r="G190" s="277"/>
      <c r="H190" s="274" t="s">
        <v>375</v>
      </c>
      <c r="I190" s="277" t="s">
        <v>376</v>
      </c>
      <c r="J190" s="277"/>
      <c r="K190" s="321"/>
    </row>
    <row r="191" s="1" customFormat="1" ht="15" customHeight="1">
      <c r="B191" s="300"/>
      <c r="C191" s="284" t="s">
        <v>377</v>
      </c>
      <c r="D191" s="277"/>
      <c r="E191" s="277"/>
      <c r="F191" s="299" t="s">
        <v>285</v>
      </c>
      <c r="G191" s="277"/>
      <c r="H191" s="277" t="s">
        <v>378</v>
      </c>
      <c r="I191" s="277" t="s">
        <v>320</v>
      </c>
      <c r="J191" s="277"/>
      <c r="K191" s="321"/>
    </row>
    <row r="192" s="1" customFormat="1" ht="15" customHeight="1">
      <c r="B192" s="300"/>
      <c r="C192" s="284" t="s">
        <v>379</v>
      </c>
      <c r="D192" s="277"/>
      <c r="E192" s="277"/>
      <c r="F192" s="299" t="s">
        <v>285</v>
      </c>
      <c r="G192" s="277"/>
      <c r="H192" s="277" t="s">
        <v>380</v>
      </c>
      <c r="I192" s="277" t="s">
        <v>320</v>
      </c>
      <c r="J192" s="277"/>
      <c r="K192" s="321"/>
    </row>
    <row r="193" s="1" customFormat="1" ht="15" customHeight="1">
      <c r="B193" s="300"/>
      <c r="C193" s="284" t="s">
        <v>381</v>
      </c>
      <c r="D193" s="277"/>
      <c r="E193" s="277"/>
      <c r="F193" s="299" t="s">
        <v>291</v>
      </c>
      <c r="G193" s="277"/>
      <c r="H193" s="277" t="s">
        <v>382</v>
      </c>
      <c r="I193" s="277" t="s">
        <v>320</v>
      </c>
      <c r="J193" s="277"/>
      <c r="K193" s="321"/>
    </row>
    <row r="194" s="1" customFormat="1" ht="15" customHeight="1">
      <c r="B194" s="327"/>
      <c r="C194" s="335"/>
      <c r="D194" s="309"/>
      <c r="E194" s="309"/>
      <c r="F194" s="309"/>
      <c r="G194" s="309"/>
      <c r="H194" s="309"/>
      <c r="I194" s="309"/>
      <c r="J194" s="309"/>
      <c r="K194" s="328"/>
    </row>
    <row r="195" s="1" customFormat="1" ht="18.75" customHeight="1">
      <c r="B195" s="274"/>
      <c r="C195" s="277"/>
      <c r="D195" s="277"/>
      <c r="E195" s="277"/>
      <c r="F195" s="299"/>
      <c r="G195" s="277"/>
      <c r="H195" s="277"/>
      <c r="I195" s="277"/>
      <c r="J195" s="277"/>
      <c r="K195" s="274"/>
    </row>
    <row r="196" s="1" customFormat="1" ht="18.75" customHeight="1">
      <c r="B196" s="274"/>
      <c r="C196" s="277"/>
      <c r="D196" s="277"/>
      <c r="E196" s="277"/>
      <c r="F196" s="299"/>
      <c r="G196" s="277"/>
      <c r="H196" s="277"/>
      <c r="I196" s="277"/>
      <c r="J196" s="277"/>
      <c r="K196" s="274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383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36" t="s">
        <v>384</v>
      </c>
      <c r="D200" s="336"/>
      <c r="E200" s="336"/>
      <c r="F200" s="336" t="s">
        <v>385</v>
      </c>
      <c r="G200" s="337"/>
      <c r="H200" s="336" t="s">
        <v>386</v>
      </c>
      <c r="I200" s="336"/>
      <c r="J200" s="336"/>
      <c r="K200" s="269"/>
    </row>
    <row r="201" s="1" customFormat="1" ht="5.25" customHeight="1">
      <c r="B201" s="300"/>
      <c r="C201" s="297"/>
      <c r="D201" s="297"/>
      <c r="E201" s="297"/>
      <c r="F201" s="297"/>
      <c r="G201" s="277"/>
      <c r="H201" s="297"/>
      <c r="I201" s="297"/>
      <c r="J201" s="297"/>
      <c r="K201" s="321"/>
    </row>
    <row r="202" s="1" customFormat="1" ht="15" customHeight="1">
      <c r="B202" s="300"/>
      <c r="C202" s="277" t="s">
        <v>376</v>
      </c>
      <c r="D202" s="277"/>
      <c r="E202" s="277"/>
      <c r="F202" s="299" t="s">
        <v>45</v>
      </c>
      <c r="G202" s="277"/>
      <c r="H202" s="277" t="s">
        <v>387</v>
      </c>
      <c r="I202" s="277"/>
      <c r="J202" s="277"/>
      <c r="K202" s="321"/>
    </row>
    <row r="203" s="1" customFormat="1" ht="15" customHeight="1">
      <c r="B203" s="300"/>
      <c r="C203" s="306"/>
      <c r="D203" s="277"/>
      <c r="E203" s="277"/>
      <c r="F203" s="299" t="s">
        <v>46</v>
      </c>
      <c r="G203" s="277"/>
      <c r="H203" s="277" t="s">
        <v>388</v>
      </c>
      <c r="I203" s="277"/>
      <c r="J203" s="277"/>
      <c r="K203" s="321"/>
    </row>
    <row r="204" s="1" customFormat="1" ht="15" customHeight="1">
      <c r="B204" s="300"/>
      <c r="C204" s="306"/>
      <c r="D204" s="277"/>
      <c r="E204" s="277"/>
      <c r="F204" s="299" t="s">
        <v>49</v>
      </c>
      <c r="G204" s="277"/>
      <c r="H204" s="277" t="s">
        <v>389</v>
      </c>
      <c r="I204" s="277"/>
      <c r="J204" s="277"/>
      <c r="K204" s="321"/>
    </row>
    <row r="205" s="1" customFormat="1" ht="15" customHeight="1">
      <c r="B205" s="300"/>
      <c r="C205" s="277"/>
      <c r="D205" s="277"/>
      <c r="E205" s="277"/>
      <c r="F205" s="299" t="s">
        <v>47</v>
      </c>
      <c r="G205" s="277"/>
      <c r="H205" s="277" t="s">
        <v>390</v>
      </c>
      <c r="I205" s="277"/>
      <c r="J205" s="277"/>
      <c r="K205" s="321"/>
    </row>
    <row r="206" s="1" customFormat="1" ht="15" customHeight="1">
      <c r="B206" s="300"/>
      <c r="C206" s="277"/>
      <c r="D206" s="277"/>
      <c r="E206" s="277"/>
      <c r="F206" s="299" t="s">
        <v>48</v>
      </c>
      <c r="G206" s="277"/>
      <c r="H206" s="277" t="s">
        <v>391</v>
      </c>
      <c r="I206" s="277"/>
      <c r="J206" s="277"/>
      <c r="K206" s="321"/>
    </row>
    <row r="207" s="1" customFormat="1" ht="15" customHeight="1">
      <c r="B207" s="300"/>
      <c r="C207" s="277"/>
      <c r="D207" s="277"/>
      <c r="E207" s="277"/>
      <c r="F207" s="299"/>
      <c r="G207" s="277"/>
      <c r="H207" s="277"/>
      <c r="I207" s="277"/>
      <c r="J207" s="277"/>
      <c r="K207" s="321"/>
    </row>
    <row r="208" s="1" customFormat="1" ht="15" customHeight="1">
      <c r="B208" s="300"/>
      <c r="C208" s="277" t="s">
        <v>332</v>
      </c>
      <c r="D208" s="277"/>
      <c r="E208" s="277"/>
      <c r="F208" s="299" t="s">
        <v>80</v>
      </c>
      <c r="G208" s="277"/>
      <c r="H208" s="277" t="s">
        <v>392</v>
      </c>
      <c r="I208" s="277"/>
      <c r="J208" s="277"/>
      <c r="K208" s="321"/>
    </row>
    <row r="209" s="1" customFormat="1" ht="15" customHeight="1">
      <c r="B209" s="300"/>
      <c r="C209" s="306"/>
      <c r="D209" s="277"/>
      <c r="E209" s="277"/>
      <c r="F209" s="299" t="s">
        <v>227</v>
      </c>
      <c r="G209" s="277"/>
      <c r="H209" s="277" t="s">
        <v>228</v>
      </c>
      <c r="I209" s="277"/>
      <c r="J209" s="277"/>
      <c r="K209" s="321"/>
    </row>
    <row r="210" s="1" customFormat="1" ht="15" customHeight="1">
      <c r="B210" s="300"/>
      <c r="C210" s="277"/>
      <c r="D210" s="277"/>
      <c r="E210" s="277"/>
      <c r="F210" s="299" t="s">
        <v>225</v>
      </c>
      <c r="G210" s="277"/>
      <c r="H210" s="277" t="s">
        <v>393</v>
      </c>
      <c r="I210" s="277"/>
      <c r="J210" s="277"/>
      <c r="K210" s="321"/>
    </row>
    <row r="211" s="1" customFormat="1" ht="15" customHeight="1">
      <c r="B211" s="338"/>
      <c r="C211" s="306"/>
      <c r="D211" s="306"/>
      <c r="E211" s="306"/>
      <c r="F211" s="299" t="s">
        <v>229</v>
      </c>
      <c r="G211" s="284"/>
      <c r="H211" s="325" t="s">
        <v>230</v>
      </c>
      <c r="I211" s="325"/>
      <c r="J211" s="325"/>
      <c r="K211" s="339"/>
    </row>
    <row r="212" s="1" customFormat="1" ht="15" customHeight="1">
      <c r="B212" s="338"/>
      <c r="C212" s="306"/>
      <c r="D212" s="306"/>
      <c r="E212" s="306"/>
      <c r="F212" s="299" t="s">
        <v>231</v>
      </c>
      <c r="G212" s="284"/>
      <c r="H212" s="325" t="s">
        <v>394</v>
      </c>
      <c r="I212" s="325"/>
      <c r="J212" s="325"/>
      <c r="K212" s="339"/>
    </row>
    <row r="213" s="1" customFormat="1" ht="15" customHeight="1">
      <c r="B213" s="338"/>
      <c r="C213" s="306"/>
      <c r="D213" s="306"/>
      <c r="E213" s="306"/>
      <c r="F213" s="340"/>
      <c r="G213" s="284"/>
      <c r="H213" s="341"/>
      <c r="I213" s="341"/>
      <c r="J213" s="341"/>
      <c r="K213" s="339"/>
    </row>
    <row r="214" s="1" customFormat="1" ht="15" customHeight="1">
      <c r="B214" s="338"/>
      <c r="C214" s="277" t="s">
        <v>356</v>
      </c>
      <c r="D214" s="306"/>
      <c r="E214" s="306"/>
      <c r="F214" s="299">
        <v>1</v>
      </c>
      <c r="G214" s="284"/>
      <c r="H214" s="325" t="s">
        <v>395</v>
      </c>
      <c r="I214" s="325"/>
      <c r="J214" s="325"/>
      <c r="K214" s="339"/>
    </row>
    <row r="215" s="1" customFormat="1" ht="15" customHeight="1">
      <c r="B215" s="338"/>
      <c r="C215" s="306"/>
      <c r="D215" s="306"/>
      <c r="E215" s="306"/>
      <c r="F215" s="299">
        <v>2</v>
      </c>
      <c r="G215" s="284"/>
      <c r="H215" s="325" t="s">
        <v>396</v>
      </c>
      <c r="I215" s="325"/>
      <c r="J215" s="325"/>
      <c r="K215" s="339"/>
    </row>
    <row r="216" s="1" customFormat="1" ht="15" customHeight="1">
      <c r="B216" s="338"/>
      <c r="C216" s="306"/>
      <c r="D216" s="306"/>
      <c r="E216" s="306"/>
      <c r="F216" s="299">
        <v>3</v>
      </c>
      <c r="G216" s="284"/>
      <c r="H216" s="325" t="s">
        <v>397</v>
      </c>
      <c r="I216" s="325"/>
      <c r="J216" s="325"/>
      <c r="K216" s="339"/>
    </row>
    <row r="217" s="1" customFormat="1" ht="15" customHeight="1">
      <c r="B217" s="338"/>
      <c r="C217" s="306"/>
      <c r="D217" s="306"/>
      <c r="E217" s="306"/>
      <c r="F217" s="299">
        <v>4</v>
      </c>
      <c r="G217" s="284"/>
      <c r="H217" s="325" t="s">
        <v>398</v>
      </c>
      <c r="I217" s="325"/>
      <c r="J217" s="325"/>
      <c r="K217" s="339"/>
    </row>
    <row r="218" s="1" customFormat="1" ht="12.75" customHeight="1">
      <c r="B218" s="342"/>
      <c r="C218" s="343"/>
      <c r="D218" s="343"/>
      <c r="E218" s="343"/>
      <c r="F218" s="343"/>
      <c r="G218" s="343"/>
      <c r="H218" s="343"/>
      <c r="I218" s="343"/>
      <c r="J218" s="343"/>
      <c r="K218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Nikola Prinzová</dc:creator>
  <cp:lastModifiedBy>Nikola Prinzová</cp:lastModifiedBy>
  <dcterms:created xsi:type="dcterms:W3CDTF">2020-11-16T13:16:32Z</dcterms:created>
  <dcterms:modified xsi:type="dcterms:W3CDTF">2020-11-16T13:16:34Z</dcterms:modified>
</cp:coreProperties>
</file>