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tavební úpravy" sheetId="2" r:id="rId2"/>
    <sheet name="002 - Vybavení" sheetId="3" r:id="rId3"/>
    <sheet name="003 - Vnitřní instalace" sheetId="4" r:id="rId4"/>
    <sheet name="004 - Ústřední vytápění" sheetId="5" r:id="rId5"/>
    <sheet name="005 - Vnitřní vodovod" sheetId="6" r:id="rId6"/>
    <sheet name="006 - Elektroinstalace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'001 - Stavební úpravy'!$C$100:$K$485</definedName>
    <definedName name="_xlnm.Print_Area" localSheetId="1">'001 - Stavební úpravy'!$C$4:$J$39,'001 - Stavební úpravy'!$C$45:$J$82,'001 - Stavební úpravy'!$C$88:$K$485</definedName>
    <definedName name="_xlnm._FilterDatabase" localSheetId="2" hidden="1">'002 - Vybavení'!$C$79:$K$98</definedName>
    <definedName name="_xlnm.Print_Area" localSheetId="2">'002 - Vybavení'!$C$4:$J$39,'002 - Vybavení'!$C$45:$J$61,'002 - Vybavení'!$C$67:$K$98</definedName>
    <definedName name="_xlnm._FilterDatabase" localSheetId="3" hidden="1">'003 - Vnitřní instalace'!$C$80:$K$95</definedName>
    <definedName name="_xlnm.Print_Area" localSheetId="3">'003 - Vnitřní instalace'!$C$4:$J$39,'003 - Vnitřní instalace'!$C$45:$J$62,'003 - Vnitřní instalace'!$C$68:$K$95</definedName>
    <definedName name="_xlnm._FilterDatabase" localSheetId="4" hidden="1">'004 - Ústřední vytápění'!$C$79:$K$132</definedName>
    <definedName name="_xlnm.Print_Area" localSheetId="4">'004 - Ústřední vytápění'!$C$4:$J$39,'004 - Ústřední vytápění'!$C$45:$J$61,'004 - Ústřední vytápění'!$C$67:$K$132</definedName>
    <definedName name="_xlnm._FilterDatabase" localSheetId="5" hidden="1">'005 - Vnitřní vodovod'!$C$79:$K$128</definedName>
    <definedName name="_xlnm.Print_Area" localSheetId="5">'005 - Vnitřní vodovod'!$C$4:$J$39,'005 - Vnitřní vodovod'!$C$45:$J$61,'005 - Vnitřní vodovod'!$C$67:$K$128</definedName>
    <definedName name="_xlnm._FilterDatabase" localSheetId="6" hidden="1">'006 - Elektroinstalace'!$C$84:$K$136</definedName>
    <definedName name="_xlnm.Print_Area" localSheetId="6">'006 - Elektroinstalace'!$C$4:$J$39,'006 - Elektroinstalace'!$C$45:$J$66,'006 - Elektroinstalace'!$C$72:$K$136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'001 - Stavební úpravy'!$100:$100</definedName>
    <definedName name="_xlnm.Print_Titles" localSheetId="2">'002 - Vybavení'!$79:$79</definedName>
    <definedName name="_xlnm.Print_Titles" localSheetId="3">'003 - Vnitřní instalace'!$80:$80</definedName>
    <definedName name="_xlnm.Print_Titles" localSheetId="4">'004 - Ústřední vytápění'!$79:$79</definedName>
    <definedName name="_xlnm.Print_Titles" localSheetId="5">'005 - Vnitřní vodovod'!$79:$79</definedName>
    <definedName name="_xlnm.Print_Titles" localSheetId="6">'006 - Elektroinstalace'!$84:$84</definedName>
  </definedNames>
  <calcPr fullCalcOnLoad="1"/>
</workbook>
</file>

<file path=xl/sharedStrings.xml><?xml version="1.0" encoding="utf-8"?>
<sst xmlns="http://schemas.openxmlformats.org/spreadsheetml/2006/main" count="7990" uniqueCount="1584">
  <si>
    <t>Export Komplet</t>
  </si>
  <si>
    <t>VZ</t>
  </si>
  <si>
    <t>2.0</t>
  </si>
  <si>
    <t>ZAMOK</t>
  </si>
  <si>
    <t>False</t>
  </si>
  <si>
    <t>{40806fe6-fe06-481a-bd48-7143abade467}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</si>
  <si>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</si>
  <si>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</si>
  <si>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</si>
  <si>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</si>
  <si>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</si>
  <si>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</si>
  <si>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</si>
  <si>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</si>
  <si>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2022_HAB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</si>
  <si>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</si>
  <si>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</si>
  <si>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Habartov ZŠ - Stavební úpravy tělocvičny - Položkový rozpočet pro VZ</t>
  </si>
  <si>
    <t>KSO:</t>
  </si>
  <si>
    <t/>
  </si>
  <si>
    <t>CC-CZ:</t>
  </si>
  <si>
    <t>Místo:</t>
  </si>
  <si>
    <t>Habartov</t>
  </si>
  <si>
    <t>Datum:</t>
  </si>
  <si>
    <t>19.7.2022</t>
  </si>
  <si>
    <t>Zadavatel:</t>
  </si>
  <si>
    <t>IČ:</t>
  </si>
  <si>
    <t>00259314</t>
  </si>
  <si>
    <t>Město Habartov</t>
  </si>
  <si>
    <t>DIČ:</t>
  </si>
  <si>
    <t>Uchazeč:</t>
  </si>
  <si>
    <t>Vyplň údaj</t>
  </si>
  <si>
    <t>Projektant:</t>
  </si>
  <si>
    <t>Ing.Petr Potužák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</si>
  <si>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</si>
  <si>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</si>
  <si>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</si>
  <si>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</si>
  <si>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</si>
  <si>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</si>
  <si>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</si>
  <si>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</si>
  <si>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</si>
  <si>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</si>
  <si>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</si>
  <si>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</si>
  <si>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</si>
  <si>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</si>
  <si>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</si>
  <si>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</si>
  <si>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</si>
  <si>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</si>
  <si>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</si>
  <si>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</si>
  <si>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</si>
  <si>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</si>
  <si>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</si>
  <si>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</si>
  <si>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</si>
  <si>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</si>
  <si>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</si>
  <si>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</si>
  <si>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</si>
  <si>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</si>
  <si>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</si>
  <si>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</si>
  <si>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</si>
  <si>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</si>
  <si>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</si>
  <si>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</si>
  <si>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</si>
  <si>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</si>
  <si>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</si>
  <si>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</si>
  <si>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</si>
  <si>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</si>
  <si>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</si>
  <si>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</si>
  <si>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Stavební úpravy</t>
  </si>
  <si>
    <t>STA</t>
  </si>
  <si>
    <t>1</t>
  </si>
  <si>
    <t>{8a4500e7-a61f-4112-8446-799e2d59a224}</t>
  </si>
  <si>
    <t>2</t>
  </si>
  <si>
    <t>002</t>
  </si>
  <si>
    <t>Vybavení</t>
  </si>
  <si>
    <t>{0af71e20-ba33-4592-80da-da78594436fe}</t>
  </si>
  <si>
    <t>003</t>
  </si>
  <si>
    <t>Vnitřní instalace</t>
  </si>
  <si>
    <t>{62331f7b-126f-46a9-a9fc-6c39931fd244}</t>
  </si>
  <si>
    <t>004</t>
  </si>
  <si>
    <t>Ústřední vytápění</t>
  </si>
  <si>
    <t>{cf468a8f-8f83-4d77-b414-fd6894cc38f8}</t>
  </si>
  <si>
    <t>005</t>
  </si>
  <si>
    <t>Vnitřní vodovod</t>
  </si>
  <si>
    <t>{f07d498c-8778-48d7-b02a-1e69d58917a4}</t>
  </si>
  <si>
    <t>006</t>
  </si>
  <si>
    <t>Elektroinstalace</t>
  </si>
  <si>
    <t>{2db6864f-1c02-449d-84ab-3bc5d0fe8c10}</t>
  </si>
  <si>
    <t>KRYCÍ LIST SOUPISU PRACÍ</t>
  </si>
  <si>
    <t>Objekt:</t>
  </si>
  <si>
    <t>001 - Stavební úpravy</t>
  </si>
  <si>
    <t>REKAPITULACE ČLENĚNÍ SOUPISU PRACÍ</t>
  </si>
  <si>
    <t>Kód dílu - Popis</t>
  </si>
  <si>
    <t>Cena celkem [CZK]</t>
  </si>
  <si>
    <t>-1</t>
  </si>
  <si>
    <t>001 - Zemní práce</t>
  </si>
  <si>
    <t>003 - Svislé konstrukce</t>
  </si>
  <si>
    <t>004 - Vodorovné konstrukce</t>
  </si>
  <si>
    <t>005 - Komunikace</t>
  </si>
  <si>
    <t>006 - Úpravy povrchu</t>
  </si>
  <si>
    <t>009 - Ostatní konstrukce a práce</t>
  </si>
  <si>
    <t>099 - Přesun hmot HSV</t>
  </si>
  <si>
    <t>711 - Izolace proti vodě, vlhkosti a plynům</t>
  </si>
  <si>
    <t>712 - Povlakové krytiny</t>
  </si>
  <si>
    <t>713 - Izolace tepelné</t>
  </si>
  <si>
    <t>762 - Konstrukce tesařské</t>
  </si>
  <si>
    <t>763 - Konstrukce suché výstavby</t>
  </si>
  <si>
    <t>764 - Konstrukce klempířské</t>
  </si>
  <si>
    <t>766 - Konstrukce truhlářské</t>
  </si>
  <si>
    <t>767 - Konstrukce zámečnické</t>
  </si>
  <si>
    <t>771 - Podlahy z dlaždic</t>
  </si>
  <si>
    <t>775 - Podlahy skládané</t>
  </si>
  <si>
    <t>781 - Dokončovací práce - obklady</t>
  </si>
  <si>
    <t>783 - Dokončovací práce - nátěry</t>
  </si>
  <si>
    <t>784 - Dokončovací práce - malby a tapety</t>
  </si>
  <si>
    <t>V01 - Průzkumné, geodetické a projektové práce</t>
  </si>
  <si>
    <t>V03 -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</si>
  <si>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</si>
  <si>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</si>
  <si>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</si>
  <si>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</si>
  <si>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</si>
  <si>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</si>
  <si>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</si>
  <si>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</si>
  <si>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</si>
  <si>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</si>
  <si>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</si>
  <si>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</si>
  <si>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</si>
  <si>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</si>
  <si>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</si>
  <si>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91</t>
  </si>
  <si>
    <t>K</t>
  </si>
  <si>
    <t>132102411/00</t>
  </si>
  <si>
    <t>Hloubení rýh pod kolejí šířky do 600 mm ručně zapažených i nezapažených hloubky do 1,5 m, s urovnáním dna do předepsaného profilu a spádu, s přehozením výkopku na přilehlém terénu na vzdálenost do 3 m od podélné osy rýhy nebo s naložením na dopravní prostředek objemu do 2 m3 v horninách tř. 1 a 2</t>
  </si>
  <si>
    <t>m3</t>
  </si>
  <si>
    <t>4</t>
  </si>
  <si>
    <t>92</t>
  </si>
  <si>
    <t>132201109/00</t>
  </si>
  <si>
    <t>Hloubení zapažených i nezapažených rýh šířky do 600 mm s urovnáním dna do předepsaného profilu a spádu v hornině tř. 3 Příplatek k cenám za lepivost horniny tř. 3</t>
  </si>
  <si>
    <t>93</t>
  </si>
  <si>
    <t>167101101/00</t>
  </si>
  <si>
    <t>Nakládání, skládání a překládání neulehlého výkopku nebo sypaniny nakládání, množství do 100 m3, z hornin tř. 1 až 4</t>
  </si>
  <si>
    <t>6</t>
  </si>
  <si>
    <t>94</t>
  </si>
  <si>
    <t>162701105/00</t>
  </si>
  <si>
    <t>Vodorovné přemístění výkopku nebo sypaniny po suchu na obvyklém dopravním prostředku, bez naložení výkopku, avšak se složením bez rozhrnutí z horniny tř. 1 až 4 na vzdálenost přes 9 000 do 10 000 m</t>
  </si>
  <si>
    <t>8</t>
  </si>
  <si>
    <t>95</t>
  </si>
  <si>
    <t>162701109/00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</si>
  <si>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</si>
  <si>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10</t>
  </si>
  <si>
    <t>96</t>
  </si>
  <si>
    <t>171201211</t>
  </si>
  <si>
    <t>Poplatek za uložení stavebního odpadu na skládce (skládkovné) zeminy a kameniva zatříděného do Katalogu odpadů pod kódem 170 504</t>
  </si>
  <si>
    <t>t</t>
  </si>
  <si>
    <t>12</t>
  </si>
  <si>
    <t>VV</t>
  </si>
  <si>
    <t>12,723*1,8</t>
  </si>
  <si>
    <t>True</t>
  </si>
  <si>
    <t>Součet</t>
  </si>
  <si>
    <t>97</t>
  </si>
  <si>
    <t>181102302/00</t>
  </si>
  <si>
    <t>Úprava pláně na stavbách dálnic strojně v zářezech mimo skalních se zhutněním</t>
  </si>
  <si>
    <t>m2</t>
  </si>
  <si>
    <t>14</t>
  </si>
  <si>
    <t>12,723/0,5</t>
  </si>
  <si>
    <t>Svislé konstrukce</t>
  </si>
  <si>
    <t>24</t>
  </si>
  <si>
    <t>340271045/00</t>
  </si>
  <si>
    <t>Zazdívka otvorů v příčkách nebo stěnách pórobetonovými tvárnicemi plochy přes 1 m2 do 4 m2, objemová hmotnost 500 kg/m3, tloušťka příčky 150 mm</t>
  </si>
  <si>
    <t>16</t>
  </si>
  <si>
    <t>25</t>
  </si>
  <si>
    <t>311272311/00</t>
  </si>
  <si>
    <t>Zdivo z pórobetonových tvárnic na tenké maltové lože, tl. zdiva 375 mm pevnost tvárnic do P2, objemová hmotnost do 450 kg/m3 hladkých</t>
  </si>
  <si>
    <t>CS ÚRS 2022 02</t>
  </si>
  <si>
    <t>18</t>
  </si>
  <si>
    <t>Online PSC</t>
  </si>
  <si>
    <t>https://podminky.urs.cz/item/CS_URS_2022_02/311272311/00</t>
  </si>
  <si>
    <t>26</t>
  </si>
  <si>
    <t>311272111/00</t>
  </si>
  <si>
    <t>Zdivo z pórobetonových tvárnic na tenké maltové lože, tl. zdiva 250 mm pevnost tvárnic do P2, objemová hmotnost do 450 kg/m3 hladkých</t>
  </si>
  <si>
    <t>20</t>
  </si>
  <si>
    <t>https://podminky.urs.cz/item/CS_URS_2022_02/311272111/00</t>
  </si>
  <si>
    <t>Vodorovné konstrukce</t>
  </si>
  <si>
    <t>28</t>
  </si>
  <si>
    <t>411121221/00</t>
  </si>
  <si>
    <t>Montáž prefabrikovaných železobetonových stropů se zalitím spár, včetně podpěrné konstrukce, na cementovou maltu ze stropních desek, šířky do 600 mm a délky do 900 mm</t>
  </si>
  <si>
    <t>kus</t>
  </si>
  <si>
    <t>22</t>
  </si>
  <si>
    <t>https://podminky.urs.cz/item/CS_URS_2022_02/411121221/00</t>
  </si>
  <si>
    <t>29</t>
  </si>
  <si>
    <t>M</t>
  </si>
  <si>
    <t>59341112</t>
  </si>
  <si>
    <t>deska stropní plná PZD 890x340x70mm</t>
  </si>
  <si>
    <t>Komunikace</t>
  </si>
  <si>
    <t>86</t>
  </si>
  <si>
    <t>564251111/00</t>
  </si>
  <si>
    <t>Podklad nebo podsyp ze štěrkopísku ŠP s rozprostřením, vlhčením a zhutněním, po zhutnění tl. 150 mm</t>
  </si>
  <si>
    <t>87</t>
  </si>
  <si>
    <t>564801111/00</t>
  </si>
  <si>
    <t>Podklad ze štěrkodrti ŠD s rozprostřením a zhutněním, po zhutnění tl. 30 mm</t>
  </si>
  <si>
    <t>88</t>
  </si>
  <si>
    <t>564851111/00</t>
  </si>
  <si>
    <t>Podklad ze štěrkodrti ŠD s rozprostřením a zhutněním, po zhutnění tl. 150 mm</t>
  </si>
  <si>
    <t>30</t>
  </si>
  <si>
    <t>89</t>
  </si>
  <si>
    <t>596211110/00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</si>
  <si>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</si>
  <si>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32</t>
  </si>
  <si>
    <t>90</t>
  </si>
  <si>
    <t>59245015</t>
  </si>
  <si>
    <t>dlažba zámková tvaru I 200x165x60mm přírodní</t>
  </si>
  <si>
    <t>34</t>
  </si>
  <si>
    <t>Úpravy povrchu</t>
  </si>
  <si>
    <t>631311114/00</t>
  </si>
  <si>
    <t>Mazanina z betonu prostého bez zvýšených nároků na prostředí tl. přes 50 do 80 mm tř. C 16/20</t>
  </si>
  <si>
    <t>36</t>
  </si>
  <si>
    <t>64</t>
  </si>
  <si>
    <t>642942111/00</t>
  </si>
  <si>
    <t>Osazování zárubní nebo rámů kovových dveřních lisovaných nebo z úhelníků bez dveřních křídel na cementovou maltu, plochy otvoru do 2,5 m2</t>
  </si>
  <si>
    <t>38</t>
  </si>
  <si>
    <t>https://podminky.urs.cz/item/CS_URS_2022_02/642942111/00</t>
  </si>
  <si>
    <t>66</t>
  </si>
  <si>
    <t>55331113</t>
  </si>
  <si>
    <t>zárubeň ocelová pro běžné zdění hranatý profil 110 600 L/P</t>
  </si>
  <si>
    <t>40</t>
  </si>
  <si>
    <t>67</t>
  </si>
  <si>
    <t>55331115</t>
  </si>
  <si>
    <t>zárubeň ocelová pro běžné zdění hranatý profil 110 700 L/P</t>
  </si>
  <si>
    <t>42</t>
  </si>
  <si>
    <t>68</t>
  </si>
  <si>
    <t>612321121/00</t>
  </si>
  <si>
    <t>Omítka vápenocementová vnitřních ploch nanášená ručně jednovrstvá, tloušťky do 10 mm hladká svislých konstrukcí stěn</t>
  </si>
  <si>
    <t>44</t>
  </si>
  <si>
    <t>https://podminky.urs.cz/item/CS_URS_2022_02/612321121/00</t>
  </si>
  <si>
    <t>69</t>
  </si>
  <si>
    <t>612315302/00</t>
  </si>
  <si>
    <t>Vápenná omítka ostění nebo nadpraží štuková</t>
  </si>
  <si>
    <t>46</t>
  </si>
  <si>
    <t>https://podminky.urs.cz/item/CS_URS_2022_02/612315302/00</t>
  </si>
  <si>
    <t>70</t>
  </si>
  <si>
    <t>612321141/00</t>
  </si>
  <si>
    <t>Omítka vápenocementová vnitřních ploch nanášená ručně dvouvrstvá, tloušťky jádrové omítky do 10 mm a tloušťky štuku do 3 mm štuková svislých konstrukcí stěn</t>
  </si>
  <si>
    <t>48</t>
  </si>
  <si>
    <t>https://podminky.urs.cz/item/CS_URS_2022_02/612321141/00</t>
  </si>
  <si>
    <t>72</t>
  </si>
  <si>
    <t>622211011/00</t>
  </si>
  <si>
    <t>Montáž kontaktního zateplení z polystyrenových desek nebo z kombinovaných desek na vnější stěny, tloušťky desek přes 40 do 80 mm</t>
  </si>
  <si>
    <t>50</t>
  </si>
  <si>
    <t>73</t>
  </si>
  <si>
    <t>28375946</t>
  </si>
  <si>
    <t>deska EPS 100 fasádní λ=0,037 tl 60mm</t>
  </si>
  <si>
    <t>52</t>
  </si>
  <si>
    <t>74</t>
  </si>
  <si>
    <t>622511021/00</t>
  </si>
  <si>
    <t>Omítka tenkovrstvá akrylátová vnějších ploch probarvená, včetně penetrace podkladu zrnitá, tloušťky 2,0 mm stěn</t>
  </si>
  <si>
    <t>54</t>
  </si>
  <si>
    <t>77</t>
  </si>
  <si>
    <t>622271001/00</t>
  </si>
  <si>
    <t>Montáž zavěšené odvětrávané fasády na kombinované nosné konstrukci z fasádních desek na jednosměrné nosné konstrukci opláštění připevněné mechanickým viditelným spojem, (nýty) stěn bez tepelné izolace</t>
  </si>
  <si>
    <t>56</t>
  </si>
  <si>
    <t>https://podminky.urs.cz/item/CS_URS_2022_02/622271001/00</t>
  </si>
  <si>
    <t>78</t>
  </si>
  <si>
    <t>622271091/00</t>
  </si>
  <si>
    <t>Montáž zavěšené odvětrávané fasády na kombinované nosné konstrukci z fasádních desek na jednosměrné nosné konstrukci opláštění připevněné mechanickým viditelným spojem, (nýty) stěn s vložením tepelné izolace, tloušťky ostění nebo nadpraží</t>
  </si>
  <si>
    <t>m</t>
  </si>
  <si>
    <t>58</t>
  </si>
  <si>
    <t>https://podminky.urs.cz/item/CS_URS_2022_02/622271091/00</t>
  </si>
  <si>
    <t>(2,8*2+1)*2+(2,3*2+1)*2+(0,9+0,6*2)*2+2,3+2,3+1,8</t>
  </si>
  <si>
    <t>2*3*0,6</t>
  </si>
  <si>
    <t>79</t>
  </si>
  <si>
    <t>622274001/00</t>
  </si>
  <si>
    <t>Montáž profilů zavěšené odvětrávané fasády rohových nebo do spár, na rošt dřevěný</t>
  </si>
  <si>
    <t>60</t>
  </si>
  <si>
    <t>https://podminky.urs.cz/item/CS_URS_2022_02/622274001/00</t>
  </si>
  <si>
    <t>4,4+3,4</t>
  </si>
  <si>
    <t>80</t>
  </si>
  <si>
    <t>59155104</t>
  </si>
  <si>
    <t>deska cementovláknitá fasádní probarvená tl 8mm</t>
  </si>
  <si>
    <t>62</t>
  </si>
  <si>
    <t>81</t>
  </si>
  <si>
    <t>637121115/00</t>
  </si>
  <si>
    <t>Okapový chodník z kameniva s udusáním a urovnáním povrchu z kačírku tl. 300 mm</t>
  </si>
  <si>
    <t>https://podminky.urs.cz/item/CS_URS_2022_02/637121115/00</t>
  </si>
  <si>
    <t>(3,4+0,5+0,85+1,25+4,025+4,075+6,275+0,975+3,525+5,875+0,6)*0,3</t>
  </si>
  <si>
    <t>82</t>
  </si>
  <si>
    <t>637311131/00</t>
  </si>
  <si>
    <t>Okapový chodník z obrubníků betonových zahradních, se zalitím spár cementovou maltou do lože z betonu prostého</t>
  </si>
  <si>
    <t>https://podminky.urs.cz/item/CS_URS_2022_02/637311131/00</t>
  </si>
  <si>
    <t>(3,4+0,5+0,85+1,25+4,025+4,075+6,275+0,975+3,525+5,875+0,6)</t>
  </si>
  <si>
    <t>98</t>
  </si>
  <si>
    <t>612142001/00</t>
  </si>
  <si>
    <t>Potažení vnitřních ploch pletivem v ploše nebo pruzích, na plném podkladu sklovláknitým vtlačením do tmelu stěn</t>
  </si>
  <si>
    <t>https://podminky.urs.cz/item/CS_URS_2022_02/612142001/00</t>
  </si>
  <si>
    <t>117</t>
  </si>
  <si>
    <t>631311126/00</t>
  </si>
  <si>
    <t>Mazanina z betonu prostého bez zvýšených nároků na prostředí tl. přes 80 do 120 mm tř. C 25/30</t>
  </si>
  <si>
    <t>118</t>
  </si>
  <si>
    <t>631362021/00</t>
  </si>
  <si>
    <t>Výztuž mazanin ze svařovaných sítí z drátů typu KARI</t>
  </si>
  <si>
    <t>https://podminky.urs.cz/item/CS_URS_2022_02/631362021/00</t>
  </si>
  <si>
    <t>119</t>
  </si>
  <si>
    <t>634111114/00</t>
  </si>
  <si>
    <t>Obvodová dilatace mezi stěnou a mazaninou pružnou těsnicí páskou výšky 100 mm</t>
  </si>
  <si>
    <t>120</t>
  </si>
  <si>
    <t>634911112/00</t>
  </si>
  <si>
    <t>Řezání dilatačních nebo smršťovacích spár v čerstvé betonové mazanině nebo potěru šířky do 5 mm, hloubky přes 10 do 20 mm</t>
  </si>
  <si>
    <t>76</t>
  </si>
  <si>
    <t>2*27+5*15</t>
  </si>
  <si>
    <t>121</t>
  </si>
  <si>
    <t>634661111/00</t>
  </si>
  <si>
    <t>Výplň dilatačních spar mazanin silikonovým tmelem, šířka spáry do 5 mm</t>
  </si>
  <si>
    <t>https://podminky.urs.cz/item/CS_URS_2022_02/634661111/00</t>
  </si>
  <si>
    <t>122</t>
  </si>
  <si>
    <t>631319173/00</t>
  </si>
  <si>
    <t>Příplatek k cenám mazanin za stržení povrchu spodní vrstvy mazaniny latí před vložením výztuže nebo pletiva pro tl. obou vrstev mazaniny přes 80 do 120 mm</t>
  </si>
  <si>
    <t>123</t>
  </si>
  <si>
    <t>632451103/00</t>
  </si>
  <si>
    <t>Potěr cementový samonivelační ze suchých směsí tloušťky přes 5 do 10 mm</t>
  </si>
  <si>
    <t>420+24</t>
  </si>
  <si>
    <t>009</t>
  </si>
  <si>
    <t>Ostatní konstrukce a práce</t>
  </si>
  <si>
    <t>27</t>
  </si>
  <si>
    <t>963015121/00</t>
  </si>
  <si>
    <t>Demontáž prefabrikovaných krycích desek kanálů, šachet nebo žump hmotnosti do 0,09 t</t>
  </si>
  <si>
    <t>84</t>
  </si>
  <si>
    <t>https://podminky.urs.cz/item/CS_URS_2022_02/963015121/00</t>
  </si>
  <si>
    <t>31</t>
  </si>
  <si>
    <t>965042141/00</t>
  </si>
  <si>
    <t>Bourání mazanin betonových nebo z litého asfaltu tl. do 100 mm, plochy přes 4 m2</t>
  </si>
  <si>
    <t>https://podminky.urs.cz/item/CS_URS_2022_02/965042141/00</t>
  </si>
  <si>
    <t>965049111/00</t>
  </si>
  <si>
    <t>Bourání mazanin Příplatek k cenám za bourání mazanin betonových se svařovanou sítí, tl. do 100 mm</t>
  </si>
  <si>
    <t>https://podminky.urs.cz/item/CS_URS_2022_02/965049111/00</t>
  </si>
  <si>
    <t>33</t>
  </si>
  <si>
    <t>919735122/00</t>
  </si>
  <si>
    <t>Řezání stávajícího betonového krytu nebo podkladu hloubky přes 50 do 100 mm</t>
  </si>
  <si>
    <t>965081213/00</t>
  </si>
  <si>
    <t>Bourání podlah z dlaždic bez podkladního lože nebo mazaniny, s jakoukoliv výplní spár keramických nebo xylolitových tl. do 10 mm, plochy přes 1 m2</t>
  </si>
  <si>
    <t>https://podminky.urs.cz/item/CS_URS_2022_02/965081213/00</t>
  </si>
  <si>
    <t>63</t>
  </si>
  <si>
    <t>978059541/00</t>
  </si>
  <si>
    <t>Odsekání obkladů stěn včetně otlučení podkladní omítky až na zdivo z obkládaček vnitřních, z jakýchkoliv materiálů, plochy přes 1 m2</t>
  </si>
  <si>
    <t>https://podminky.urs.cz/item/CS_URS_2022_02/978059541/00</t>
  </si>
  <si>
    <t>65</t>
  </si>
  <si>
    <t>968072455/00</t>
  </si>
  <si>
    <t>Vybourání kovových rámů oken s křídly, dveřních zárubní, vrat, stěn, ostění nebo obkladů dveřních zárubní, plochy do 2 m2</t>
  </si>
  <si>
    <t>https://podminky.urs.cz/item/CS_URS_2022_02/968072455/00</t>
  </si>
  <si>
    <t>0,7*1,97*2+0,6*1,97*4</t>
  </si>
  <si>
    <t>71</t>
  </si>
  <si>
    <t>978013161/00</t>
  </si>
  <si>
    <t>Otlučení vápenných nebo vápenocementových omítek vnitřních ploch stěn s vyškrabáním spar, s očištěním zdiva, v rozsahu přes 30 do 50 %</t>
  </si>
  <si>
    <t>83</t>
  </si>
  <si>
    <t>916331112/00</t>
  </si>
  <si>
    <t>Osazení zahradního obrubníku betonového s ložem tl. od 50 do 100 mm z betonu prostého tř. C 12/15 s boční opěrou z betonu prostého tř. C 12/15</t>
  </si>
  <si>
    <t>100</t>
  </si>
  <si>
    <t>https://podminky.urs.cz/item/CS_URS_2022_02/916331112/00</t>
  </si>
  <si>
    <t>59217012</t>
  </si>
  <si>
    <t>obrubník betonový zahradní 500x80x250mm</t>
  </si>
  <si>
    <t>102</t>
  </si>
  <si>
    <t>85</t>
  </si>
  <si>
    <t>916991121/00</t>
  </si>
  <si>
    <t>Lože pod obrubníky, krajníky nebo obruby z dlažebních kostek z betonu prostého</t>
  </si>
  <si>
    <t>104</t>
  </si>
  <si>
    <t>https://podminky.urs.cz/item/CS_URS_2022_02/916991121/00</t>
  </si>
  <si>
    <t>112</t>
  </si>
  <si>
    <t>953941210/00</t>
  </si>
  <si>
    <t>Osazení drobných kovových výrobků bez jejich dodání s vysekáním kapes pro upevňovací prvky se zazděním, zabetonováním nebo zalitím kovových poklopů s rámy, plochy do 1 m2</t>
  </si>
  <si>
    <t>106</t>
  </si>
  <si>
    <t>https://podminky.urs.cz/item/CS_URS_2022_02/953941210/00</t>
  </si>
  <si>
    <t>113</t>
  </si>
  <si>
    <t>55241020</t>
  </si>
  <si>
    <t>poklop šachtový třída D400, čtvercový rám 850, vstup 600mm, bez ventilace</t>
  </si>
  <si>
    <t>108</t>
  </si>
  <si>
    <t>261</t>
  </si>
  <si>
    <t>949101111/00</t>
  </si>
  <si>
    <t>Lešení pomocné pracovní pro objekty pozemních staveb pro zatížení do 150 kg/m2, o výšce lešeňové podlahy do 1,9 m</t>
  </si>
  <si>
    <t>110</t>
  </si>
  <si>
    <t>https://podminky.urs.cz/item/CS_URS_2022_02/949101111/00</t>
  </si>
  <si>
    <t>262</t>
  </si>
  <si>
    <t>941111121/00</t>
  </si>
  <si>
    <t>Montáž lešení řadového trubkového lehkého pracovního s podlahami s provozním zatížením tř. 3 do 200 kg/m2 šířky tř. W09 přes 0,9 do 1,2 m, výšky do 10 m</t>
  </si>
  <si>
    <t>(28+17,6)*2*8,5</t>
  </si>
  <si>
    <t>264</t>
  </si>
  <si>
    <t>941111221/00</t>
  </si>
  <si>
    <t>Montáž lešení řadového trubkového lehkého pracovního s podlahami s provozním zatížením tř. 3 do 200 kg/m2 Příplatek za první a každý další den použití lešení k ceně -1121</t>
  </si>
  <si>
    <t>114</t>
  </si>
  <si>
    <t>https://podminky.urs.cz/item/CS_URS_2022_02/941111221/00</t>
  </si>
  <si>
    <t>775,2*60</t>
  </si>
  <si>
    <t>265</t>
  </si>
  <si>
    <t>941111821/00</t>
  </si>
  <si>
    <t>Demontáž lešení řadového trubkového lehkého pracovního s podlahami s provozním zatížením tř. 3 do 200 kg/m2 šířky tř. W09 přes 0,9 do 1,2 m, výšky do 10 m</t>
  </si>
  <si>
    <t>116</t>
  </si>
  <si>
    <t>266</t>
  </si>
  <si>
    <t>944511111/00</t>
  </si>
  <si>
    <t>Montáž ochranné sítě zavěšené na konstrukci lešení z textilie z umělých vláken</t>
  </si>
  <si>
    <t>https://podminky.urs.cz/item/CS_URS_2022_02/944511111/00</t>
  </si>
  <si>
    <t>267</t>
  </si>
  <si>
    <t>944511211/00</t>
  </si>
  <si>
    <t>Montáž ochranné sítě Příplatek za první a každý další den použití sítě k ceně -1111</t>
  </si>
  <si>
    <t>https://podminky.urs.cz/item/CS_URS_2022_02/944511211/00</t>
  </si>
  <si>
    <t>268</t>
  </si>
  <si>
    <t>944511811/00</t>
  </si>
  <si>
    <t>Demontáž ochranné sítě zavěšené na konstrukci lešení z textilie z umělých vláken</t>
  </si>
  <si>
    <t>https://podminky.urs.cz/item/CS_URS_2022_02/944511811/00</t>
  </si>
  <si>
    <t>269</t>
  </si>
  <si>
    <t>946113116/00</t>
  </si>
  <si>
    <t>Montáž pojízdných věží trubkových nebo dílcových s maximálním zatížením podlahy do 200 kg/m2 o půdorysné ploše přes 5 m2, výšky přes 5,5 m do 6,6 m</t>
  </si>
  <si>
    <t>124</t>
  </si>
  <si>
    <t>270</t>
  </si>
  <si>
    <t>946113216/00</t>
  </si>
  <si>
    <t>Montáž pojízdných věží trubkových nebo dílcových s maximálním zatížením podlahy do 200 kg/m2 Příplatek za první a každý další den použití pojízdného lešení k ceně -3116</t>
  </si>
  <si>
    <t>126</t>
  </si>
  <si>
    <t>https://podminky.urs.cz/item/CS_URS_2022_02/946113216/00</t>
  </si>
  <si>
    <t>2*60</t>
  </si>
  <si>
    <t>271</t>
  </si>
  <si>
    <t>946113816/00</t>
  </si>
  <si>
    <t>Demontáž pojízdných věží trubkových nebo dílcových s maximálním zatížením podlahy do 200 kg/m2 o půdorysné ploše přes 5 m2, výšky přes 5,5 m do 6,6 m</t>
  </si>
  <si>
    <t>128</t>
  </si>
  <si>
    <t>099</t>
  </si>
  <si>
    <t>Přesun hmot HSV</t>
  </si>
  <si>
    <t>260</t>
  </si>
  <si>
    <t>998012021/00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</si>
  <si>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</si>
  <si>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130</t>
  </si>
  <si>
    <t>https://podminky.urs.cz/item/CS_URS_2022_02/998012021/00</t>
  </si>
  <si>
    <t>272</t>
  </si>
  <si>
    <t>997013211/00</t>
  </si>
  <si>
    <t>Vnitrostaveništní doprava suti a vybouraných hmot vodorovně do 50 m svisle ručně pro budovy a haly výšky do 6 m</t>
  </si>
  <si>
    <t>132</t>
  </si>
  <si>
    <t>https://podminky.urs.cz/item/CS_URS_2022_02/997013211/00</t>
  </si>
  <si>
    <t>273</t>
  </si>
  <si>
    <t>997002611/00</t>
  </si>
  <si>
    <t>Nakládání suti a vybouraných hmot na dopravní prostředek pro vodorovné přemístění</t>
  </si>
  <si>
    <t>134</t>
  </si>
  <si>
    <t>https://podminky.urs.cz/item/CS_URS_2022_02/997002611/00</t>
  </si>
  <si>
    <t>274</t>
  </si>
  <si>
    <t>997013501/00</t>
  </si>
  <si>
    <t>Odvoz suti a vybouraných hmot na skládku nebo meziskládku se složením, na vzdálenost do 1 km</t>
  </si>
  <si>
    <t>136</t>
  </si>
  <si>
    <t>https://podminky.urs.cz/item/CS_URS_2022_02/997013501/00</t>
  </si>
  <si>
    <t>275</t>
  </si>
  <si>
    <t>997013509/00</t>
  </si>
  <si>
    <t>Odvoz suti a vybouraných hmot na skládku nebo meziskládku se složením, na vzdálenost Příplatek k ceně za každý další i započatý 1 km přes 1 km</t>
  </si>
  <si>
    <t>138</t>
  </si>
  <si>
    <t>https://podminky.urs.cz/item/CS_URS_2022_02/997013509/00</t>
  </si>
  <si>
    <t>199,112*20</t>
  </si>
  <si>
    <t>278</t>
  </si>
  <si>
    <t>997013831/00</t>
  </si>
  <si>
    <t>Poplatek za uložení stavebního odpadu na skládce (skládkovné) směsného stavebního a demoličního zatříděného do Katalogu odpadů pod kódem 170 904</t>
  </si>
  <si>
    <t>140</t>
  </si>
  <si>
    <t>199,112</t>
  </si>
  <si>
    <t>711</t>
  </si>
  <si>
    <t>Izolace proti vodě, vlhkosti a plynům</t>
  </si>
  <si>
    <t>61</t>
  </si>
  <si>
    <t>711131811/00</t>
  </si>
  <si>
    <t>Odstranění izolace proti zemní vlhkosti na ploše vodorovné V</t>
  </si>
  <si>
    <t>142</t>
  </si>
  <si>
    <t>https://podminky.urs.cz/item/CS_URS_2022_02/711131811/00</t>
  </si>
  <si>
    <t>203</t>
  </si>
  <si>
    <t>711111001/00</t>
  </si>
  <si>
    <t>Provedení izolace proti zemní vlhkosti natěradly a tmely za studena na ploše vodorovné V nátěrem penetračním</t>
  </si>
  <si>
    <t>144</t>
  </si>
  <si>
    <t>https://podminky.urs.cz/item/CS_URS_2022_02/711111001/00</t>
  </si>
  <si>
    <t>204</t>
  </si>
  <si>
    <t>711141559/00</t>
  </si>
  <si>
    <t>Provedení izolace proti zemní vlhkosti pásy přitavením NAIP na ploše vodorovné V</t>
  </si>
  <si>
    <t>146</t>
  </si>
  <si>
    <t>https://podminky.urs.cz/item/CS_URS_2022_02/711141559/00</t>
  </si>
  <si>
    <t>205</t>
  </si>
  <si>
    <t>62856000</t>
  </si>
  <si>
    <t>pás asfaltovaný modifikovaný nosná vložka hliníková folie oboustraná mikrotenová folie</t>
  </si>
  <si>
    <t>148</t>
  </si>
  <si>
    <t>206</t>
  </si>
  <si>
    <t>62852673</t>
  </si>
  <si>
    <t>pásy s modifikovaným asfaltem vložka skleněná rohož přírodní</t>
  </si>
  <si>
    <t>150</t>
  </si>
  <si>
    <t>244</t>
  </si>
  <si>
    <t>711493122/00</t>
  </si>
  <si>
    <t>Izolace proti podpovrchové a tlakové vodě - ostatní na ploše svislé S těsnicí stěrkou nepružnou (cementem pojená)</t>
  </si>
  <si>
    <t>152</t>
  </si>
  <si>
    <t>247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</si>
  <si>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</si>
  <si>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</si>
  <si>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</si>
  <si>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154</t>
  </si>
  <si>
    <t>https://podminky.urs.cz/item/CS_URS_2022_02/998711201</t>
  </si>
  <si>
    <t>712</t>
  </si>
  <si>
    <t>Povlakové krytiny</t>
  </si>
  <si>
    <t>207</t>
  </si>
  <si>
    <t>712300841/00</t>
  </si>
  <si>
    <t>Ostatní práce při odstranění povlakové krytiny střech plochých do 10° mechu odškrabáním a očistěním s urovnáním povrchu</t>
  </si>
  <si>
    <t>156</t>
  </si>
  <si>
    <t>https://podminky.urs.cz/item/CS_URS_2022_02/712300841/00</t>
  </si>
  <si>
    <t>22,6*3,75</t>
  </si>
  <si>
    <t>27,15*17,7</t>
  </si>
  <si>
    <t>208</t>
  </si>
  <si>
    <t>712391171/00</t>
  </si>
  <si>
    <t>Provedení povlakové krytiny střech plochých do 10° -ostatní práce provedení vrstvy textilní podkladní</t>
  </si>
  <si>
    <t>158</t>
  </si>
  <si>
    <t>https://podminky.urs.cz/item/CS_URS_2022_02/712391171/00</t>
  </si>
  <si>
    <t>209</t>
  </si>
  <si>
    <t>712363005/00</t>
  </si>
  <si>
    <t>Provedení povlakové krytiny střech plochých do 10° fólií termoplastickou mPVC (měkčené PVC) aplikace fólie na oplechování (na tzv. fóliový plech) horkovzdušným navařením v plné ploše</t>
  </si>
  <si>
    <t>160</t>
  </si>
  <si>
    <t>https://podminky.urs.cz/item/CS_URS_2022_02/712363005/00</t>
  </si>
  <si>
    <t>210</t>
  </si>
  <si>
    <t>712363104/00</t>
  </si>
  <si>
    <t>Provedení povlakové krytiny střech plochých do 10° fólií ostatní činnosti při pokládání hydroizolačních fólií (materiál ve specifikaci) mechanické ukotvení talířovou hmoždinkou do dřevěné konstrukce</t>
  </si>
  <si>
    <t>162</t>
  </si>
  <si>
    <t>https://podminky.urs.cz/item/CS_URS_2022_02/712363104/00</t>
  </si>
  <si>
    <t>211</t>
  </si>
  <si>
    <t>59051326</t>
  </si>
  <si>
    <t>hmoždinka ETA zatloukací fasádní s kovovým trnem pro montáž TI 8x60x95mm</t>
  </si>
  <si>
    <t>164</t>
  </si>
  <si>
    <t>212</t>
  </si>
  <si>
    <t>69311068</t>
  </si>
  <si>
    <t>geotextilie netkaná separační, ochranná, filtrační, drenážní PP 300g/m2</t>
  </si>
  <si>
    <t>166</t>
  </si>
  <si>
    <t>213</t>
  </si>
  <si>
    <t>28322041</t>
  </si>
  <si>
    <t>fólie střešní mPVC ke kotvení 1,5 mm</t>
  </si>
  <si>
    <t>168</t>
  </si>
  <si>
    <t>214</t>
  </si>
  <si>
    <t>712363318/00</t>
  </si>
  <si>
    <t>Povlakové krytiny střech plochých do 10° z tvarovaných poplastovaných lišt pro mPVC závětrná lišta rš 250 mm</t>
  </si>
  <si>
    <t>170</t>
  </si>
  <si>
    <t>https://podminky.urs.cz/item/CS_URS_2022_02/712363318/00</t>
  </si>
  <si>
    <t>215</t>
  </si>
  <si>
    <t>712363313/00</t>
  </si>
  <si>
    <t>Povlakové krytiny střech plochých do 10 st. z tvarovaných poplastovaných lišt pro mPVC, délka 2 m vnější koutová lišta rš 100 mm</t>
  </si>
  <si>
    <t>172</t>
  </si>
  <si>
    <t>222</t>
  </si>
  <si>
    <t>X4</t>
  </si>
  <si>
    <t>Římsový spádový klín - atyp.z minerální vaty tl 60-80 mm</t>
  </si>
  <si>
    <t>174</t>
  </si>
  <si>
    <t>27,15*0,9*2</t>
  </si>
  <si>
    <t>248</t>
  </si>
  <si>
    <t>998712201</t>
  </si>
  <si>
    <t>Přesun hmot pro povlakové krytiny stanovený procentní sazbou (%) z ceny vodorovná dopravní vzdálenost do 50 m v objektech výšky do 6 m</t>
  </si>
  <si>
    <t>176</t>
  </si>
  <si>
    <t>https://podminky.urs.cz/item/CS_URS_2022_02/998712201</t>
  </si>
  <si>
    <t>713</t>
  </si>
  <si>
    <t>Izolace tepelné</t>
  </si>
  <si>
    <t>55</t>
  </si>
  <si>
    <t>713110831/00</t>
  </si>
  <si>
    <t>Odstranění tepelné izolace běžných stavebních konstrukcí z rohoží, pásů, dílců, desek, bloků stropů nebo podhledů připevněných přibitím nebo nastřelením z vláknitých materiálů, tloušťka izolace do 100 mm</t>
  </si>
  <si>
    <t>178</t>
  </si>
  <si>
    <t>713111121/00</t>
  </si>
  <si>
    <t>Montáž tepelné izolace stropů rohožemi, pásy, dílci, deskami, bloky (izolační materiál ve specifikaci) rovných spodem s uchycením (drátem, páskou apod.)</t>
  </si>
  <si>
    <t>180</t>
  </si>
  <si>
    <t>https://podminky.urs.cz/item/CS_URS_2022_02/713111121/00</t>
  </si>
  <si>
    <t>57</t>
  </si>
  <si>
    <t>63153730</t>
  </si>
  <si>
    <t>deska tepelně izolační minerální univerzální λ=0,036-0,037 tl 200mm</t>
  </si>
  <si>
    <t>182</t>
  </si>
  <si>
    <t>63153703</t>
  </si>
  <si>
    <t>deska tepelně izolační minerální univerzální λ=0,036-0,037 tl 60mm</t>
  </si>
  <si>
    <t>184</t>
  </si>
  <si>
    <t>249</t>
  </si>
  <si>
    <t>998713201</t>
  </si>
  <si>
    <t>Přesun hmot pro izolace tepelné stanovený procentní sazbou (%) z ceny vodorovná dopravní vzdálenost do 50 m v objektech výšky do 6 m</t>
  </si>
  <si>
    <t>186</t>
  </si>
  <si>
    <t>https://podminky.urs.cz/item/CS_URS_2022_02/998713201</t>
  </si>
  <si>
    <t>762</t>
  </si>
  <si>
    <t>Konstrukce tesařské</t>
  </si>
  <si>
    <t>220</t>
  </si>
  <si>
    <t>762421016/00</t>
  </si>
  <si>
    <t>Obložení stropů nebo střešních podhledů z dřevoštěpkových desek OSB šroubovaných na sraz, tloušťky desky 22 mm</t>
  </si>
  <si>
    <t>188</t>
  </si>
  <si>
    <t>https://podminky.urs.cz/item/CS_URS_2022_02/762421016/00</t>
  </si>
  <si>
    <t>221</t>
  </si>
  <si>
    <t>X3</t>
  </si>
  <si>
    <t>Příplatek za kotvení do žb římsy, mech.kotva s talířkem - vrtání, osazení kotvy, dodávka kotvy</t>
  </si>
  <si>
    <t>190</t>
  </si>
  <si>
    <t>252</t>
  </si>
  <si>
    <t>998762201</t>
  </si>
  <si>
    <t>Přesun hmot pro konstrukce tesařské stanovený procentní sazbou (%) z ceny vodorovná dopravní vzdálenost do 50 m v objektech výšky do 6 m</t>
  </si>
  <si>
    <t>192</t>
  </si>
  <si>
    <t>https://podminky.urs.cz/item/CS_URS_2022_02/998762201</t>
  </si>
  <si>
    <t>763</t>
  </si>
  <si>
    <t>Konstrukce suché výstavby</t>
  </si>
  <si>
    <t>763131822/00</t>
  </si>
  <si>
    <t>Demontáž podhledu nebo samostatného požárního předělu ze sádrokartonových desek s nosnou konstrukcí dvouvrstvou z ocelových profilů, opláštění dvojité</t>
  </si>
  <si>
    <t>194</t>
  </si>
  <si>
    <t>https://podminky.urs.cz/item/CS_URS_2022_02/763131822/00</t>
  </si>
  <si>
    <t>59</t>
  </si>
  <si>
    <t>763131411/00</t>
  </si>
  <si>
    <t>Podhled ze sádrokartonových desek dvouvrstvá zavěšená spodní konstrukce z ocelových profilů CD, UD jednoduše opláštěná deskou standardní A, tl. 12,5 mm, bez TI</t>
  </si>
  <si>
    <t>196</t>
  </si>
  <si>
    <t>763131451/00</t>
  </si>
  <si>
    <t>Podhled ze sádrokartonových desek dvouvrstvá zavěšená spodní konstrukce z ocelových profilů CD, UD jednoduše opláštěná deskou impregnovanou H2, tl. 12,5 mm, bez TI</t>
  </si>
  <si>
    <t>198</t>
  </si>
  <si>
    <t>253</t>
  </si>
  <si>
    <t>998763200</t>
  </si>
  <si>
    <t>Přesun hmot pro dřevostavby stanovený procentní sazbou (%) z ceny vodorovná dopravní vzdálenost do 50 m v objektech výšky do 6 m</t>
  </si>
  <si>
    <t>200</t>
  </si>
  <si>
    <t>https://podminky.urs.cz/item/CS_URS_2022_02/998763200</t>
  </si>
  <si>
    <t>764</t>
  </si>
  <si>
    <t>Konstrukce klempířské</t>
  </si>
  <si>
    <t>764226444/00</t>
  </si>
  <si>
    <t>Oplechování parapetů z hliníkového plechu rovných celoplošně lepené, bez rohů rš 330 mm</t>
  </si>
  <si>
    <t>202</t>
  </si>
  <si>
    <t>https://podminky.urs.cz/item/CS_URS_2022_02/764226444/00</t>
  </si>
  <si>
    <t>2*0,9+7*2,125</t>
  </si>
  <si>
    <t>41</t>
  </si>
  <si>
    <t>764002851/00</t>
  </si>
  <si>
    <t>Demontáž klempířských konstrukcí oplechování parapetů do suti</t>
  </si>
  <si>
    <t>https://podminky.urs.cz/item/CS_URS_2022_02/764002851/00</t>
  </si>
  <si>
    <t>2*0,9+17*2,125</t>
  </si>
  <si>
    <t>764002861/00</t>
  </si>
  <si>
    <t>Demontáž klempířských konstrukcí oplechování říms do suti</t>
  </si>
  <si>
    <t>https://podminky.urs.cz/item/CS_URS_2022_02/764002861/00</t>
  </si>
  <si>
    <t>43</t>
  </si>
  <si>
    <t>764002871/00</t>
  </si>
  <si>
    <t>Demontáž klempířských konstrukcí lemování zdí do suti</t>
  </si>
  <si>
    <t>https://podminky.urs.cz/item/CS_URS_2022_02/764002871/00</t>
  </si>
  <si>
    <t>764004811/00</t>
  </si>
  <si>
    <t>Demontáž klempířských konstrukcí žlabu nadřímsového do suti</t>
  </si>
  <si>
    <t>https://podminky.urs.cz/item/CS_URS_2022_02/764004811/00</t>
  </si>
  <si>
    <t>27,7*2</t>
  </si>
  <si>
    <t>45</t>
  </si>
  <si>
    <t>764004861/00</t>
  </si>
  <si>
    <t>Demontáž klempířských konstrukcí svodu do suti</t>
  </si>
  <si>
    <t>https://podminky.urs.cz/item/CS_URS_2022_02/764004861/00</t>
  </si>
  <si>
    <t>4*7</t>
  </si>
  <si>
    <t>2*3,2</t>
  </si>
  <si>
    <t>764004801/00</t>
  </si>
  <si>
    <t>Demontáž klempířských konstrukcí žlabu podokapního do suti</t>
  </si>
  <si>
    <t>https://podminky.urs.cz/item/CS_URS_2022_02/764004801/00</t>
  </si>
  <si>
    <t>47</t>
  </si>
  <si>
    <t>764002811/00</t>
  </si>
  <si>
    <t>Demontáž klempířských konstrukcí okapového plechu do suti, v krytině povlakové</t>
  </si>
  <si>
    <t>216</t>
  </si>
  <si>
    <t>https://podminky.urs.cz/item/CS_URS_2022_02/764002811/00</t>
  </si>
  <si>
    <t>27,7*2+22,8</t>
  </si>
  <si>
    <t>764522406/00</t>
  </si>
  <si>
    <t>Žlab nadřímsový z hliníkového plechu hranatý, včetně čel a hrdel uložený v hácích se spádovou vložkou rš 500 mm</t>
  </si>
  <si>
    <t>218</t>
  </si>
  <si>
    <t>27,15*2</t>
  </si>
  <si>
    <t>217</t>
  </si>
  <si>
    <t>764225406/00</t>
  </si>
  <si>
    <t>Oplechování horních ploch zdí a nadezdívek (atik) z hliníkového plechu celoplošně lepené rš 500 mm</t>
  </si>
  <si>
    <t>https://podminky.urs.cz/item/CS_URS_2022_02/764225406/00</t>
  </si>
  <si>
    <t>17,7*2</t>
  </si>
  <si>
    <t>764521404/00</t>
  </si>
  <si>
    <t>Žlab podokapní z hliníkového plechu včetně háků a čel půlkruhový rš 330 mm</t>
  </si>
  <si>
    <t>https://podminky.urs.cz/item/CS_URS_2022_02/764521404/00</t>
  </si>
  <si>
    <t>219</t>
  </si>
  <si>
    <t>764528422/00</t>
  </si>
  <si>
    <t>Svod z hliníkového plechu včetně objímek, kolen a odskoků kruhový, průměru 100 mm</t>
  </si>
  <si>
    <t>224</t>
  </si>
  <si>
    <t>https://podminky.urs.cz/item/CS_URS_2022_02/764528422/00</t>
  </si>
  <si>
    <t>3,5+4*7</t>
  </si>
  <si>
    <t>254</t>
  </si>
  <si>
    <t>998764201</t>
  </si>
  <si>
    <t>Přesun hmot pro konstrukce klempířské stanovený procentní sazbou (%) z ceny vodorovná dopravní vzdálenost do 50 m v objektech výšky do 6 m</t>
  </si>
  <si>
    <t>226</t>
  </si>
  <si>
    <t>https://podminky.urs.cz/item/CS_URS_2022_02/998764201</t>
  </si>
  <si>
    <t>766</t>
  </si>
  <si>
    <t>Konstrukce truhlářské</t>
  </si>
  <si>
    <t>766660001/00</t>
  </si>
  <si>
    <t>Montáž dveřních křídel dřevěných nebo plastových otevíravých do ocelové zárubně povrchově upravených jednokřídlových, šířky do 800 mm</t>
  </si>
  <si>
    <t>228</t>
  </si>
  <si>
    <t>61160126</t>
  </si>
  <si>
    <t>dveře dřevěné vnitřní hladké plné 1křídlové bílé 60x197cm</t>
  </si>
  <si>
    <t>230</t>
  </si>
  <si>
    <t>3</t>
  </si>
  <si>
    <t>61160156</t>
  </si>
  <si>
    <t>dveře dřevěné vnitřní hladké plné 1křídlové bílé 70x197cm</t>
  </si>
  <si>
    <t>232</t>
  </si>
  <si>
    <t>766660722/00</t>
  </si>
  <si>
    <t>Montáž dveřních doplňků dveřního kování zámku</t>
  </si>
  <si>
    <t>234</t>
  </si>
  <si>
    <t>5</t>
  </si>
  <si>
    <t>54914620</t>
  </si>
  <si>
    <t>kování rozetové spodní pro cylindrickou vložku</t>
  </si>
  <si>
    <t>236</t>
  </si>
  <si>
    <t>17</t>
  </si>
  <si>
    <t>766694111/00</t>
  </si>
  <si>
    <t>Montáž ostatních truhlářských konstrukcí parapetních desek dřevěných nebo plastových šířky do 300 mm, délky do 1000 mm</t>
  </si>
  <si>
    <t>238</t>
  </si>
  <si>
    <t>766694114/00</t>
  </si>
  <si>
    <t>Montáž ostatních truhlářských konstrukcí parapetních desek dřevěných nebo plastových šířky do 300 mm, délky přes 2600 mm</t>
  </si>
  <si>
    <t>240</t>
  </si>
  <si>
    <t>19</t>
  </si>
  <si>
    <t>60794103</t>
  </si>
  <si>
    <t>parapet dřevotřískový vnitřní povrch laminátový š 300mm</t>
  </si>
  <si>
    <t>242</t>
  </si>
  <si>
    <t>60794121</t>
  </si>
  <si>
    <t>koncovka PVC k parapetním dřevotřískovým deskám 600mm</t>
  </si>
  <si>
    <t>9*2</t>
  </si>
  <si>
    <t>766411811/00</t>
  </si>
  <si>
    <t>Demontáž obložení stěn panely, plochy do 1,5 m2</t>
  </si>
  <si>
    <t>246</t>
  </si>
  <si>
    <t>https://podminky.urs.cz/item/CS_URS_2022_02/766411811/00</t>
  </si>
  <si>
    <t>(28+28+15+15)*2,25</t>
  </si>
  <si>
    <t xml:space="preserve">pozn: včetně krytů radiátorů </t>
  </si>
  <si>
    <t>37</t>
  </si>
  <si>
    <t>766411822/00</t>
  </si>
  <si>
    <t>Demontáž obložení stěn podkladových roštů</t>
  </si>
  <si>
    <t>https://podminky.urs.cz/item/CS_URS_2022_02/766411822/00</t>
  </si>
  <si>
    <t>766621812/00</t>
  </si>
  <si>
    <t>Demontáž okenních konstrukcí k opětovnému použití kování okenní sklápěčky s olivou</t>
  </si>
  <si>
    <t>250</t>
  </si>
  <si>
    <t>https://podminky.urs.cz/item/CS_URS_2022_02/766621812/00</t>
  </si>
  <si>
    <t>39</t>
  </si>
  <si>
    <t>766622834/00</t>
  </si>
  <si>
    <t>Demontáž okenních konstrukcí k opětovnému použití rámu zdvojených dřevěných nebo plastových, plochy otvoru přes 4 m2</t>
  </si>
  <si>
    <t>766622831/00</t>
  </si>
  <si>
    <t>Demontáž okenních konstrukcí k opětovnému použití rámu zdvojených dřevěných nebo plastových, plochy otvoru do 1 m2</t>
  </si>
  <si>
    <t>49</t>
  </si>
  <si>
    <t>766421811/00</t>
  </si>
  <si>
    <t>Demontáž obložení podhledů panely, plochy do 1,5 m2</t>
  </si>
  <si>
    <t>256</t>
  </si>
  <si>
    <t>https://podminky.urs.cz/item/CS_URS_2022_02/766421811/00</t>
  </si>
  <si>
    <t>766421822/00</t>
  </si>
  <si>
    <t>Demontáž obložení podhledů podkladových roštů</t>
  </si>
  <si>
    <t>258</t>
  </si>
  <si>
    <t>https://podminky.urs.cz/item/CS_URS_2022_02/766421822/00</t>
  </si>
  <si>
    <t>223</t>
  </si>
  <si>
    <t>766699612/00</t>
  </si>
  <si>
    <t>Montáž ostatních truhlářských konstrukcí krytů topného tělesa dřevěných z tvrdého dřeva</t>
  </si>
  <si>
    <t>https://podminky.urs.cz/item/CS_URS_2022_02/766699612/00</t>
  </si>
  <si>
    <t>60554243</t>
  </si>
  <si>
    <t>řezivo listnaté dub fošna neomítaná tl 50mm dl 4m</t>
  </si>
  <si>
    <t>17*(2,125*0,05*0,1*3)</t>
  </si>
  <si>
    <t>225</t>
  </si>
  <si>
    <t>762081150/00</t>
  </si>
  <si>
    <t>Hoblování hraněného řeziva přímo na staveništi ve staveništní dílně</t>
  </si>
  <si>
    <t>https://podminky.urs.cz/item/CS_URS_2022_02/762081150/00</t>
  </si>
  <si>
    <t>X5</t>
  </si>
  <si>
    <t>Dodávka a montáž ocelového pozinkovaného kotevního plechu pro kryty radiátorů - profil L 50x50x3mm pozink, 2 kotevní otvory, mechanické kotva do zdi</t>
  </si>
  <si>
    <t>17*6</t>
  </si>
  <si>
    <t>227</t>
  </si>
  <si>
    <t>766416233/00</t>
  </si>
  <si>
    <t>Montáž obložení stěn plochy přes 5 m2 panely obkladovými dýhovanými, plochy přes 1,50 m2</t>
  </si>
  <si>
    <t>766417211/00</t>
  </si>
  <si>
    <t>Montáž obložení stěn rošt podkladový</t>
  </si>
  <si>
    <t>229</t>
  </si>
  <si>
    <t>60722285</t>
  </si>
  <si>
    <t>deska dřevotřísková laminovaná 2070x2800mm tl 22mm</t>
  </si>
  <si>
    <t>60514103</t>
  </si>
  <si>
    <t>řezivo jehličnaté lať 30x50mm</t>
  </si>
  <si>
    <t>255</t>
  </si>
  <si>
    <t>998766201</t>
  </si>
  <si>
    <t>Přesun hmot pro konstrukce truhlářské stanovený procentní sazbou (%) z ceny vodorovná dopravní vzdálenost do 50 m v objektech výšky do 6 m</t>
  </si>
  <si>
    <t>276</t>
  </si>
  <si>
    <t>https://podminky.urs.cz/item/CS_URS_2022_02/998766201</t>
  </si>
  <si>
    <t>767</t>
  </si>
  <si>
    <t>Konstrukce zámečnické</t>
  </si>
  <si>
    <t>767640111/00</t>
  </si>
  <si>
    <t>Montáž dveří ocelových vchodových jednokřídlových bez nadsvětlíku</t>
  </si>
  <si>
    <t>7</t>
  </si>
  <si>
    <t>767640112/00</t>
  </si>
  <si>
    <t>Montáž dveří ocelových vchodových jednokřídlových s nadsvětlíkem</t>
  </si>
  <si>
    <t>280</t>
  </si>
  <si>
    <t>767640221/00</t>
  </si>
  <si>
    <t>Montáž dveří ocelových vchodových dvoukřídlové bez nadsvětlíku</t>
  </si>
  <si>
    <t>282</t>
  </si>
  <si>
    <t>9</t>
  </si>
  <si>
    <t>767610125/00</t>
  </si>
  <si>
    <t>Montáž oken jednoduchých z hliníkových nebo ocelových profilů otevíravých nebo výklopných do zdiva, plochy do 0,6 m2</t>
  </si>
  <si>
    <t>284</t>
  </si>
  <si>
    <t>767610128/00</t>
  </si>
  <si>
    <t>Montáž oken jednoduchých z hliníkových nebo ocelových profilů otevíravých nebo výklopných do zdiva, plochy přes 2,5 m2</t>
  </si>
  <si>
    <t>286</t>
  </si>
  <si>
    <t>11</t>
  </si>
  <si>
    <t>767620718/00</t>
  </si>
  <si>
    <t>Montáž oken zdvojených ostatní práce montáž kování pákového uzávěru</t>
  </si>
  <si>
    <t>288</t>
  </si>
  <si>
    <t>https://podminky.urs.cz/item/CS_URS_2022_02/767620718/00</t>
  </si>
  <si>
    <t>55341743</t>
  </si>
  <si>
    <t>okno Al otevíravě sklopné jednokřídlové 1200x1200mm</t>
  </si>
  <si>
    <t>290</t>
  </si>
  <si>
    <t>13</t>
  </si>
  <si>
    <t>55341761</t>
  </si>
  <si>
    <t>okno Al otevíravě sklopné dvoukřídlové 1200x1200mm</t>
  </si>
  <si>
    <t>292</t>
  </si>
  <si>
    <t>54913110</t>
  </si>
  <si>
    <t>kování uzávěr ventilační okenní pákový</t>
  </si>
  <si>
    <t>294</t>
  </si>
  <si>
    <t>54914122</t>
  </si>
  <si>
    <t>kování bezpečnostní klika/klika RC4</t>
  </si>
  <si>
    <t>296</t>
  </si>
  <si>
    <t>54914630</t>
  </si>
  <si>
    <t>kování vrchní dveřní kování bezpečnostní včetně štítu PZ 72 klika-madlo P nerez-klika Tipa</t>
  </si>
  <si>
    <t>298</t>
  </si>
  <si>
    <t>X1</t>
  </si>
  <si>
    <t>Ochranná síť před okny napnutá do kotevních ok - dodávka a montáž včetně kotvení</t>
  </si>
  <si>
    <t>300</t>
  </si>
  <si>
    <t>23</t>
  </si>
  <si>
    <t>X2</t>
  </si>
  <si>
    <t>Ochranná síť zavěšená na ocelovém lanku - dodávka a montáž vč.kotvení</t>
  </si>
  <si>
    <t>302</t>
  </si>
  <si>
    <t>767531111/00</t>
  </si>
  <si>
    <t>Montáž vstupních čistících zón z rohoží kovových nebo plastových</t>
  </si>
  <si>
    <t>304</t>
  </si>
  <si>
    <t>https://podminky.urs.cz/item/CS_URS_2022_02/767531111/00</t>
  </si>
  <si>
    <t>115</t>
  </si>
  <si>
    <t>767531121/00</t>
  </si>
  <si>
    <t>Montáž vstupních čistících zón z rohoží osazení rámu mosazného nebo hliníkového zapuštěného z L profilů</t>
  </si>
  <si>
    <t>306</t>
  </si>
  <si>
    <t>https://podminky.urs.cz/item/CS_URS_2022_02/767531121/00</t>
  </si>
  <si>
    <t>1+1+1,7+1,7</t>
  </si>
  <si>
    <t>69752001</t>
  </si>
  <si>
    <t>rohož vstupní provedení hliník standard 27 mm</t>
  </si>
  <si>
    <t>308</t>
  </si>
  <si>
    <t>998767201</t>
  </si>
  <si>
    <t>Přesun hmot pro zámečnické konstrukce stanovený procentní sazbou (%) z ceny vodorovná dopravní vzdálenost do 50 m v objektech výšky do 6 m</t>
  </si>
  <si>
    <t>310</t>
  </si>
  <si>
    <t>https://podminky.urs.cz/item/CS_URS_2022_02/998767201</t>
  </si>
  <si>
    <t>771</t>
  </si>
  <si>
    <t>Podlahy z dlaždic</t>
  </si>
  <si>
    <t>99</t>
  </si>
  <si>
    <t>771574114/00</t>
  </si>
  <si>
    <t>Montáž podlah z dlaždic keramických lepených flexibilním lepidlem režných nebo glazovaných hladkých přes 12 do 19 ks/ m2</t>
  </si>
  <si>
    <t>312</t>
  </si>
  <si>
    <t>771591111/00</t>
  </si>
  <si>
    <t>Podlahy - ostatní práce penetrace podkladu</t>
  </si>
  <si>
    <t>314</t>
  </si>
  <si>
    <t>101</t>
  </si>
  <si>
    <t>771990112/00</t>
  </si>
  <si>
    <t>Vyrovnání podkladní vrstvy samonivelační stěrkou tl. 4 mm, min. pevnosti 30 MPa</t>
  </si>
  <si>
    <t>316</t>
  </si>
  <si>
    <t>771579192/00</t>
  </si>
  <si>
    <t>Montáž podlah z dlaždic keramických Příplatek k cenám za podlahy v omezeném prostoru</t>
  </si>
  <si>
    <t>318</t>
  </si>
  <si>
    <t>103</t>
  </si>
  <si>
    <t>771591115/00</t>
  </si>
  <si>
    <t>Podlahy - dokončovací práce spárování silikonem</t>
  </si>
  <si>
    <t>320</t>
  </si>
  <si>
    <t>https://podminky.urs.cz/item/CS_URS_2022_02/771591115/00</t>
  </si>
  <si>
    <t>59761290</t>
  </si>
  <si>
    <t>dlaždice keramické podlahové  (barevné) přes 9 do 12 ks/m2</t>
  </si>
  <si>
    <t>322</t>
  </si>
  <si>
    <t>257</t>
  </si>
  <si>
    <t>998771201</t>
  </si>
  <si>
    <t>Přesun hmot pro podlahy z dlaždic stanovený procentní sazbou (%) z ceny vodorovná dopravní vzdálenost do 50 m v objektech výšky do 6 m</t>
  </si>
  <si>
    <t>324</t>
  </si>
  <si>
    <t>https://podminky.urs.cz/item/CS_URS_2022_02/998771201</t>
  </si>
  <si>
    <t>775</t>
  </si>
  <si>
    <t>Podlahy skládané</t>
  </si>
  <si>
    <t>775511820/00</t>
  </si>
  <si>
    <t>Demontáž podlah vlysových bez lišt lepených</t>
  </si>
  <si>
    <t>326</t>
  </si>
  <si>
    <t>35</t>
  </si>
  <si>
    <t>775411820/00</t>
  </si>
  <si>
    <t>Demontáž soklíků nebo lišt dřevěných připevněných vruty</t>
  </si>
  <si>
    <t>328</t>
  </si>
  <si>
    <t>197</t>
  </si>
  <si>
    <t>X29</t>
  </si>
  <si>
    <t>Dodávka a montáž sportovní pružné podlahy na roštu tl. 100 mm - vč. roštu - pruž. podl. 80x110, dř.desky š110mm., prkna š110 tl 22mm, 2xOSB PD tl14 mm, podl z gumy tl 7mm</t>
  </si>
  <si>
    <t>330</t>
  </si>
  <si>
    <t>X30</t>
  </si>
  <si>
    <t>Litá polyuretanová vrstva tl 3 mm</t>
  </si>
  <si>
    <t>332</t>
  </si>
  <si>
    <t>199</t>
  </si>
  <si>
    <t>X31</t>
  </si>
  <si>
    <t>Lajnování š. 50 mm (volejbal,nohejbal,tenis,badminton,basketbal,futsal) - příplatek za plochu podlah</t>
  </si>
  <si>
    <t>334</t>
  </si>
  <si>
    <t>X32</t>
  </si>
  <si>
    <t>Zavíčkování pouzder dřevěné podlaahy - D+M</t>
  </si>
  <si>
    <t>336</t>
  </si>
  <si>
    <t>201</t>
  </si>
  <si>
    <t>X33</t>
  </si>
  <si>
    <t>Soklová lišta - dodávka a montáž</t>
  </si>
  <si>
    <t>338</t>
  </si>
  <si>
    <t>15+15+26,75+26,75+0,225*36</t>
  </si>
  <si>
    <t>X34</t>
  </si>
  <si>
    <t>Přechodová lišta - nerez - D+M</t>
  </si>
  <si>
    <t>340</t>
  </si>
  <si>
    <t>998775201</t>
  </si>
  <si>
    <t>Přesun hmot pro podlahy skládané stanovený procentní sazbou (%) z ceny vodorovná dopravní vzdálenost do 50 m v objektech výšky do 6 m</t>
  </si>
  <si>
    <t>342</t>
  </si>
  <si>
    <t>https://podminky.urs.cz/item/CS_URS_2022_02/998775201</t>
  </si>
  <si>
    <t>781</t>
  </si>
  <si>
    <t>Dokončovací práce - obklady</t>
  </si>
  <si>
    <t>105</t>
  </si>
  <si>
    <t>781444121/00</t>
  </si>
  <si>
    <t>Montáž obkladů vnitřních stěn z obkladaček a dekorů (listel) hutných nebo polohutných lepených flexibilním lepidlem z obkladaček do 19 ks/m2</t>
  </si>
  <si>
    <t>344</t>
  </si>
  <si>
    <t>781495111/00</t>
  </si>
  <si>
    <t>Ostatní prvky ostatní práce penetrace podkladu</t>
  </si>
  <si>
    <t>346</t>
  </si>
  <si>
    <t>107</t>
  </si>
  <si>
    <t>781495169/00</t>
  </si>
  <si>
    <t>Ostatní prvky provedení izolace dilatační spáry (izolace ve specifikaci) koutové</t>
  </si>
  <si>
    <t>348</t>
  </si>
  <si>
    <t>67+40*2,1</t>
  </si>
  <si>
    <t>28355200</t>
  </si>
  <si>
    <t>páska těsnící hydroizolačních stěrek pro vysoké zatížení 120 mm x 10 m</t>
  </si>
  <si>
    <t>350</t>
  </si>
  <si>
    <t>109</t>
  </si>
  <si>
    <t>59761026</t>
  </si>
  <si>
    <t>obklad keramický hladký do 12ks/m2</t>
  </si>
  <si>
    <t>352</t>
  </si>
  <si>
    <t>781494511/00</t>
  </si>
  <si>
    <t>Obklad - dokončující práce profily ukončovací lepené flexibilním lepidlem ukončovací</t>
  </si>
  <si>
    <t>354</t>
  </si>
  <si>
    <t>https://podminky.urs.cz/item/CS_URS_2022_02/781494511/00</t>
  </si>
  <si>
    <t>111</t>
  </si>
  <si>
    <t>781494111/00</t>
  </si>
  <si>
    <t>Obklad - dokončující práce profily ukončovací lepené flexibilním lepidlem rohové</t>
  </si>
  <si>
    <t>356</t>
  </si>
  <si>
    <t>https://podminky.urs.cz/item/CS_URS_2022_02/781494111/00</t>
  </si>
  <si>
    <t>8*2,1+0,6*4+0,4*4</t>
  </si>
  <si>
    <t>259</t>
  </si>
  <si>
    <t>998781201</t>
  </si>
  <si>
    <t>Přesun hmot pro obklady keramické stanovený procentní sazbou (%) z ceny vodorovná dopravní vzdálenost do 50 m v objektech výšky do 6 m</t>
  </si>
  <si>
    <t>358</t>
  </si>
  <si>
    <t>https://podminky.urs.cz/item/CS_URS_2022_02/998781201</t>
  </si>
  <si>
    <t>783</t>
  </si>
  <si>
    <t>Dokončovací práce - nátěry</t>
  </si>
  <si>
    <t>51</t>
  </si>
  <si>
    <t>783306809/00</t>
  </si>
  <si>
    <t>Odstranění nátěrů ze zámečnických konstrukcí okartáčováním</t>
  </si>
  <si>
    <t>360</t>
  </si>
  <si>
    <t>https://podminky.urs.cz/item/CS_URS_2022_02/783306809/00</t>
  </si>
  <si>
    <t>783314203/00</t>
  </si>
  <si>
    <t>Základní antikorozní nátěr zámečnických konstrukcí jednonásobný syntetický samozákladující</t>
  </si>
  <si>
    <t>362</t>
  </si>
  <si>
    <t>https://podminky.urs.cz/item/CS_URS_2022_02/783314203/00</t>
  </si>
  <si>
    <t>53</t>
  </si>
  <si>
    <t>783315101/00</t>
  </si>
  <si>
    <t>Mezinátěr zámečnických konstrukcí jednonásobný syntetický standardní</t>
  </si>
  <si>
    <t>364</t>
  </si>
  <si>
    <t>https://podminky.urs.cz/item/CS_URS_2022_02/783315101/00</t>
  </si>
  <si>
    <t>783317101/00</t>
  </si>
  <si>
    <t>Krycí nátěr (email) zámečnických konstrukcí jednonásobný syntetický standardní</t>
  </si>
  <si>
    <t>366</t>
  </si>
  <si>
    <t>https://podminky.urs.cz/item/CS_URS_2022_02/783317101/00</t>
  </si>
  <si>
    <t>75</t>
  </si>
  <si>
    <t>783823161/00</t>
  </si>
  <si>
    <t>Penetrační nátěr omítek hladkých omítek hladkých, zrnitých tenkovrstvých nebo štukových stupně členitosti 3 akrylátový</t>
  </si>
  <si>
    <t>368</t>
  </si>
  <si>
    <t>https://podminky.urs.cz/item/CS_URS_2022_02/783823161/00</t>
  </si>
  <si>
    <t>783827421/00</t>
  </si>
  <si>
    <t>Krycí (ochranný ) nátěr omítek dvojnásobný hladkých omítek hladkých, zrnitých tenkovrstvých nebo štukových stupně členitosti 1 a 2 akrylátový</t>
  </si>
  <si>
    <t>370</t>
  </si>
  <si>
    <t>https://podminky.urs.cz/item/CS_URS_2022_02/783827421/00</t>
  </si>
  <si>
    <t>784</t>
  </si>
  <si>
    <t>Dokončovací práce - malby a tapety</t>
  </si>
  <si>
    <t>231</t>
  </si>
  <si>
    <t>784181121/00</t>
  </si>
  <si>
    <t>Penetrace podkladu jednonásobná hloubková v místnostech výšky do 3,80 m</t>
  </si>
  <si>
    <t>372</t>
  </si>
  <si>
    <t>784181125/00</t>
  </si>
  <si>
    <t>Penetrace podkladu jednonásobná hloubková v místnostech výšky přes 5,00 m</t>
  </si>
  <si>
    <t>374</t>
  </si>
  <si>
    <t>233</t>
  </si>
  <si>
    <t>784171101/00</t>
  </si>
  <si>
    <t>Zakrytí nemalovaných ploch (materiál ve specifikaci) včetně pozdějšího odkrytí podlah</t>
  </si>
  <si>
    <t>376</t>
  </si>
  <si>
    <t>https://podminky.urs.cz/item/CS_URS_2022_02/784171101/00</t>
  </si>
  <si>
    <t>784211101/00</t>
  </si>
  <si>
    <t>Malby z malířských směsí otěruvzdorných za mokra dvojnásobné, bílé za mokra otěruvzdorné výborně v místnostech výšky do 3,80 m</t>
  </si>
  <si>
    <t>378</t>
  </si>
  <si>
    <t>235</t>
  </si>
  <si>
    <t>784211105/00</t>
  </si>
  <si>
    <t>Malby z malířských směsí otěruvzdorných za mokra dvojnásobné, bílé za mokra otěruvzdorné výborně v místnostech výšky přes 5,00 m</t>
  </si>
  <si>
    <t>380</t>
  </si>
  <si>
    <t>V01</t>
  </si>
  <si>
    <t>Průzkumné, geodetické a projektové práce</t>
  </si>
  <si>
    <t>013254000</t>
  </si>
  <si>
    <t>Dokumentace skutečného provedení stavby</t>
  </si>
  <si>
    <t>382</t>
  </si>
  <si>
    <t>https://podminky.urs.cz/item/CS_URS_2022_02/013254000</t>
  </si>
  <si>
    <t>V03</t>
  </si>
  <si>
    <t>Zařízení staveniště</t>
  </si>
  <si>
    <t>279</t>
  </si>
  <si>
    <t>034503000</t>
  </si>
  <si>
    <t>Informační tabule na staveništi</t>
  </si>
  <si>
    <t>384</t>
  </si>
  <si>
    <t>https://podminky.urs.cz/item/CS_URS_2022_02/034503000</t>
  </si>
  <si>
    <t>030001000R</t>
  </si>
  <si>
    <t xml:space="preserve">Geodetické práce
</t>
  </si>
  <si>
    <t>386</t>
  </si>
  <si>
    <t>281</t>
  </si>
  <si>
    <t>039203000</t>
  </si>
  <si>
    <t>Úprava terénu po zrušení zařízení staveniště</t>
  </si>
  <si>
    <t>388</t>
  </si>
  <si>
    <t>https://podminky.urs.cz/item/CS_URS_2022_02/039203000</t>
  </si>
  <si>
    <t>283</t>
  </si>
  <si>
    <t>032403000R</t>
  </si>
  <si>
    <t>Ztížené podmínky příjezdu a zařízení staveniště</t>
  </si>
  <si>
    <t>kpl</t>
  </si>
  <si>
    <t>390</t>
  </si>
  <si>
    <t>034103000</t>
  </si>
  <si>
    <t>Oplocení staveniště</t>
  </si>
  <si>
    <t>392</t>
  </si>
  <si>
    <t>https://podminky.urs.cz/item/CS_URS_2022_02/034103000</t>
  </si>
  <si>
    <t>90*2,5</t>
  </si>
  <si>
    <t>002 - Vybavení</t>
  </si>
  <si>
    <t>285</t>
  </si>
  <si>
    <t>X6</t>
  </si>
  <si>
    <t>Tělocvičná hrazda</t>
  </si>
  <si>
    <t>X7</t>
  </si>
  <si>
    <t>Basketbalový koš komplet - pevná výška - deska plná, bílá, koš sklopný, síťka, kotevní kce vysazení o 30 cm</t>
  </si>
  <si>
    <t>287</t>
  </si>
  <si>
    <t>X8</t>
  </si>
  <si>
    <t>Basketbalový koš komplet - nastavitelná výška obroučky 260-305cm - deska polykarbonát, koš sklopný, síťka, kotevní kce 30 cm, nastavitelná výška s ovládací klikou</t>
  </si>
  <si>
    <t>X9</t>
  </si>
  <si>
    <t>Gymnastický koberec š.200cm dl 10m tl 2cm, výplň molitan 80kg/m3, povrch gortexin - spodní povrch protiskluz, včetně navíjecího dřevěného jádra</t>
  </si>
  <si>
    <t>289</t>
  </si>
  <si>
    <t>X10</t>
  </si>
  <si>
    <t>Demontáž kladiny</t>
  </si>
  <si>
    <t>X11</t>
  </si>
  <si>
    <t>Dřevěné švédské tělocvičné žebřiny 300x100cm, 15 příček, nosnost příčky 130 kg, bočnice 18 cm tl 3cm - včetně kotevních prvků, odpovídá ČSN EN 12346</t>
  </si>
  <si>
    <t>291</t>
  </si>
  <si>
    <t>X12</t>
  </si>
  <si>
    <t>Zařízení pro nácvik šplhu - ocel.kce se 4 lany dl 5m, včetně kotvení - povrchová úprava komaxit</t>
  </si>
  <si>
    <t>X13</t>
  </si>
  <si>
    <t>Zařízení pro nácvik šplhu - ocel.kce s 4 tyčemi dl 5 m včetně kotvení - povrchová úprava komaxit</t>
  </si>
  <si>
    <t>293</t>
  </si>
  <si>
    <t>X14</t>
  </si>
  <si>
    <t>Gymnastické kruhy s ručním lanovým ovládáním, montáž na stávající kci - lano 13 m, popruh 5,5m, agatony, kroužky</t>
  </si>
  <si>
    <t>X15</t>
  </si>
  <si>
    <t>Tyče na volejbal - sada s kotvením do stěny</t>
  </si>
  <si>
    <t>295</t>
  </si>
  <si>
    <t>X16</t>
  </si>
  <si>
    <t>Mantinely pro floorbal - kompletní sada do tělocvičny - pro hřiště 20x10 m, certifikát IFF</t>
  </si>
  <si>
    <t>sada</t>
  </si>
  <si>
    <t>X17</t>
  </si>
  <si>
    <t>Montáž a instalace vybavení</t>
  </si>
  <si>
    <t>hod</t>
  </si>
  <si>
    <t>297</t>
  </si>
  <si>
    <t>X18</t>
  </si>
  <si>
    <t>Doprava vybavení</t>
  </si>
  <si>
    <t>X19</t>
  </si>
  <si>
    <t>Demontáž a zpětná montáž stávajícího vybavení</t>
  </si>
  <si>
    <t>299</t>
  </si>
  <si>
    <t>X20</t>
  </si>
  <si>
    <t>Švédská bedna 6 dílná výška 72 cm, povrch koženka</t>
  </si>
  <si>
    <t>X21</t>
  </si>
  <si>
    <t>Švédská bedna 7 dílná výška 110 cm, povrch koženka</t>
  </si>
  <si>
    <t>301</t>
  </si>
  <si>
    <t>X22</t>
  </si>
  <si>
    <t>Švédská lavička  dl 200 cm</t>
  </si>
  <si>
    <t>003 - Vnitřní instalace</t>
  </si>
  <si>
    <t>721 - Zdravotechnika - vnitřní kanalizace</t>
  </si>
  <si>
    <t>725 - Zdravotechnika - zařizovací předměty</t>
  </si>
  <si>
    <t>721</t>
  </si>
  <si>
    <t>Zdravotechnika - vnitřní kanalizace</t>
  </si>
  <si>
    <t>721211913/00</t>
  </si>
  <si>
    <t>Podlahové vpusti montáž podlahových vpustí DN 110</t>
  </si>
  <si>
    <t>243</t>
  </si>
  <si>
    <t>55161772</t>
  </si>
  <si>
    <t>vpusť podlahová nerezová teleskopické nastavení 212-242 mm DN 100</t>
  </si>
  <si>
    <t>245</t>
  </si>
  <si>
    <t>721242115/00</t>
  </si>
  <si>
    <t>Lapače střešních splavenin polypropylenové (PP) DN 110</t>
  </si>
  <si>
    <t>721242803/00</t>
  </si>
  <si>
    <t>Demontáž lapačů střešních splavenin DN 110</t>
  </si>
  <si>
    <t>998721201</t>
  </si>
  <si>
    <t>Přesun hmot pro vnitřní kanalizace stanovený procentní sazbou (%) z ceny vodorovná dopravní vzdálenost do 50 m v objektech výšky do 6 m</t>
  </si>
  <si>
    <t>725</t>
  </si>
  <si>
    <t>Zdravotechnika - zařizovací předměty</t>
  </si>
  <si>
    <t>725110811/00</t>
  </si>
  <si>
    <t>Demontáž klozetů splachovacích s nádrží nebo tlakovým splachovačem</t>
  </si>
  <si>
    <t>soubor</t>
  </si>
  <si>
    <t>237</t>
  </si>
  <si>
    <t>725122813/00</t>
  </si>
  <si>
    <t>Demontáž pisoárů s nádrží a 1 záchodkem</t>
  </si>
  <si>
    <t>725210821/00</t>
  </si>
  <si>
    <t>Demontáž umyvadel bez výtokových armatur umyvadel</t>
  </si>
  <si>
    <t>239</t>
  </si>
  <si>
    <t>725112002/00</t>
  </si>
  <si>
    <t>Zařízení záchodů klozety keramické standardní samostatně stojící s hlubokým splachováním odpad svislý</t>
  </si>
  <si>
    <t>725121527/00</t>
  </si>
  <si>
    <t>Pisoárové záchodky keramické automatické s integrovaným napájecím zdrojem</t>
  </si>
  <si>
    <t>241</t>
  </si>
  <si>
    <t>725211621/00</t>
  </si>
  <si>
    <t>Umyvadla keramická bez výtokových armatur se zápachovou uzávěrkou připevněná na stěnu šrouby bílá se sloupem 500 mm</t>
  </si>
  <si>
    <t>251</t>
  </si>
  <si>
    <t>998725201</t>
  </si>
  <si>
    <t>Přesun hmot pro zařizovací předměty stanovený procentní sazbou (%) z ceny vodorovná dopravní vzdálenost do 50 m v objektech výšky do 6 m</t>
  </si>
  <si>
    <t>004 - Ústřední vytápění</t>
  </si>
  <si>
    <t>D1 - 800-731 Ústřední vytápění</t>
  </si>
  <si>
    <t>D1</t>
  </si>
  <si>
    <t>800-731 Ústřední vytápění</t>
  </si>
  <si>
    <t>733 22-3105</t>
  </si>
  <si>
    <t>potrubí z trubek měděných tvrdých spojovaných měkkým pájením ø 28/1,5</t>
  </si>
  <si>
    <t>733 22-4206</t>
  </si>
  <si>
    <t>příplatek k měděnému potrubí v kotelnách a strojovnách do 35/1,5</t>
  </si>
  <si>
    <t>733 29-1101</t>
  </si>
  <si>
    <t>tlakové zkoušky potrubí z trubek měděných do ø 35/1,5</t>
  </si>
  <si>
    <t>733 22-0001</t>
  </si>
  <si>
    <t>Potrubí z trubek PEXa, spojování pomocí násuvných objímek 17×2,0</t>
  </si>
  <si>
    <t>733 22-0002</t>
  </si>
  <si>
    <t>Potrubí z trubek PEXa, spojování pomocí násuvných objímek 20×2,0</t>
  </si>
  <si>
    <t>733 22-0002.1</t>
  </si>
  <si>
    <t>Potrubí z trubek PEXa, spojování pomocí násuvných objímek 25×2,3</t>
  </si>
  <si>
    <t>733 22-0003</t>
  </si>
  <si>
    <t>Potrubí z trubek PEXa, spojování pomocí násuvných objímek 32×2,9</t>
  </si>
  <si>
    <t>733 22-0004</t>
  </si>
  <si>
    <t>klip korýtko 17</t>
  </si>
  <si>
    <t>733 22-0005</t>
  </si>
  <si>
    <t>klip korýtko 20</t>
  </si>
  <si>
    <t>733 22-0006</t>
  </si>
  <si>
    <t>klip korýtko 25</t>
  </si>
  <si>
    <t>733 22-0007</t>
  </si>
  <si>
    <t>klip korýtko 32</t>
  </si>
  <si>
    <t>737 22-0008</t>
  </si>
  <si>
    <t>napojení otopného tělesa stěnové se šroubením</t>
  </si>
  <si>
    <t>733 39-1101</t>
  </si>
  <si>
    <t>tlakové zkoušky potrubí z trubek plastových do ø 32/2,9</t>
  </si>
  <si>
    <t>998 73-3201</t>
  </si>
  <si>
    <t>přesun hmot pro rozvody potrubí v objektech výšky do 6 m</t>
  </si>
  <si>
    <t>%×100</t>
  </si>
  <si>
    <t>734 20-9114</t>
  </si>
  <si>
    <t>montáž závitových armatur se 2 závity G 3/4 (DN 20)</t>
  </si>
  <si>
    <t>734 20-9115</t>
  </si>
  <si>
    <t>montáž závitových armatur se 2 závity G 1 (DN 25)</t>
  </si>
  <si>
    <t>734 20-0001</t>
  </si>
  <si>
    <t>kulový kohout s vypouštěním 3/4", DN 20</t>
  </si>
  <si>
    <t>734 20-0002</t>
  </si>
  <si>
    <t>kulový kohout s vypouštěním 1", DN 25</t>
  </si>
  <si>
    <t>734 20-0003</t>
  </si>
  <si>
    <t>vyvažovací ventil pro přednastavení, měření, uzavření, bez vypouštění, DN 25</t>
  </si>
  <si>
    <t>734 20-0004</t>
  </si>
  <si>
    <t>regulátor diferenčního tlaku, diferenční tlak 10÷60 kPa, pro měření uzavření a vypouštění, DN 25</t>
  </si>
  <si>
    <t>734 20-0005</t>
  </si>
  <si>
    <t>seřízení regulačních ventilů přístrojem (vyvážení soustavy), vystavení protokolu</t>
  </si>
  <si>
    <t>h</t>
  </si>
  <si>
    <t>998 73-4201</t>
  </si>
  <si>
    <t>přesun hmot pro armatury v objektech výšky do 6 m</t>
  </si>
  <si>
    <t>735 15-0001</t>
  </si>
  <si>
    <t>otopné těleso ocelové deskové ventil kompakt 11-600×800</t>
  </si>
  <si>
    <t>735 15-0002</t>
  </si>
  <si>
    <t>otopné těleso ocelové deskové ventil kompakt 11-600×1600</t>
  </si>
  <si>
    <t>735 15-0003</t>
  </si>
  <si>
    <t>otopné těleso ocelové deskové ventil kompakt 21-600×600</t>
  </si>
  <si>
    <t>735 15-0004</t>
  </si>
  <si>
    <t>otopné těleso ocelové deskové ventil kompakt 21-600×800</t>
  </si>
  <si>
    <t>735 15-0005</t>
  </si>
  <si>
    <t>otopné těleso ocelové deskové ventil kompakt 21-600×1000</t>
  </si>
  <si>
    <t>735 15-0006</t>
  </si>
  <si>
    <t>otopné těleso ocelové deskové ventil kompakt 22-600×600</t>
  </si>
  <si>
    <t>735 15-0007</t>
  </si>
  <si>
    <t>otopné těleso ocelové deskové ventil kompakt 22-600×1600</t>
  </si>
  <si>
    <t>735 15-0008</t>
  </si>
  <si>
    <t>kompaktní konzola 600</t>
  </si>
  <si>
    <t>735 15-8210</t>
  </si>
  <si>
    <t>tlakové zkoušky panelových těles jednořadých</t>
  </si>
  <si>
    <t>735 15-8220</t>
  </si>
  <si>
    <t>tlakové zkoušky panelových těles dvouřadých</t>
  </si>
  <si>
    <t>735 15-9110</t>
  </si>
  <si>
    <t>montáž otopných těles panelových jednořadých do 1500 mm</t>
  </si>
  <si>
    <t>735 15-9120</t>
  </si>
  <si>
    <t>montáž otopných těles panelových jednořadých do 1980 mm</t>
  </si>
  <si>
    <t>735 15-9210</t>
  </si>
  <si>
    <t>montáž otopných těles panelových dvouřadých do 1140 mm</t>
  </si>
  <si>
    <t>735 15-9230</t>
  </si>
  <si>
    <t>montáž otopných těles panelových dvouřadých do 1980 mm</t>
  </si>
  <si>
    <t>735 15-0009</t>
  </si>
  <si>
    <t>termostatická hlavice</t>
  </si>
  <si>
    <t>735 15-0010</t>
  </si>
  <si>
    <t>seřízení termostatických ventilů</t>
  </si>
  <si>
    <t>998 73-5201</t>
  </si>
  <si>
    <t>přesun hmot pro otopná tělesa v objektech výšky do 6 m</t>
  </si>
  <si>
    <t>735 15-0011</t>
  </si>
  <si>
    <t>potrubní izolace z pěnového PE 18/9</t>
  </si>
  <si>
    <t>735 15-0012</t>
  </si>
  <si>
    <t>potrubní izolace z pěnového PE 18/20</t>
  </si>
  <si>
    <t>735 15-0013</t>
  </si>
  <si>
    <t>potrubní izolace z pěnového PE 22/20</t>
  </si>
  <si>
    <t>735 15-0014</t>
  </si>
  <si>
    <t>potrubní izolace z pěnového PE 28/25</t>
  </si>
  <si>
    <t>735 15-0015</t>
  </si>
  <si>
    <t>potrubní izolace z pěnového PE 35/25</t>
  </si>
  <si>
    <t>735 15-0016</t>
  </si>
  <si>
    <t>montáž izolačních trubic z pěnového PE</t>
  </si>
  <si>
    <t>998 71-3201</t>
  </si>
  <si>
    <t>přesun hmot pro tepelné izolace v objektech výšky do 6 m</t>
  </si>
  <si>
    <t>999 09-0001</t>
  </si>
  <si>
    <t>demontáže</t>
  </si>
  <si>
    <t>sb</t>
  </si>
  <si>
    <t>999 09-0002</t>
  </si>
  <si>
    <t>topná zkouška</t>
  </si>
  <si>
    <t>999 09-0003</t>
  </si>
  <si>
    <t>náklady spojené s uvedením do provozu</t>
  </si>
  <si>
    <t>999 09-0004</t>
  </si>
  <si>
    <t>mimostavenišťní doprava</t>
  </si>
  <si>
    <t>999 09-0005</t>
  </si>
  <si>
    <t>přirážka pro rekonstrukce</t>
  </si>
  <si>
    <t>005 - Vnitřní vodovod</t>
  </si>
  <si>
    <t>D1 - 800-721 Zdravotnětechnické instalace</t>
  </si>
  <si>
    <t>800-721 Zdravotnětechnické instalace</t>
  </si>
  <si>
    <t>722180001</t>
  </si>
  <si>
    <t>Potrubí z trubek PE-Xa, spojování pomocí násuvných objímek 20×2,8</t>
  </si>
  <si>
    <t>722180002</t>
  </si>
  <si>
    <t>Potrubí z trubek PE-Xa, spojování pomocí násuvných objímek 25×3,5</t>
  </si>
  <si>
    <t>722180003</t>
  </si>
  <si>
    <t>Potrubí z trubek PE-Xa, spojování pomocí násuvných objímek 32×4,4</t>
  </si>
  <si>
    <t>722180004</t>
  </si>
  <si>
    <t>Potrubí z trubek PE-Xa, spojování pomocí násuvných objímek 40×5,5</t>
  </si>
  <si>
    <t>722180005</t>
  </si>
  <si>
    <t>Klipové korýtko 25</t>
  </si>
  <si>
    <t>722180006</t>
  </si>
  <si>
    <t>Klipové korýtko 40</t>
  </si>
  <si>
    <t>722180007</t>
  </si>
  <si>
    <t>Montáž rozvodů vody z plastů nezávisle na technologii do 20 mm</t>
  </si>
  <si>
    <t>722180008</t>
  </si>
  <si>
    <t>Montáž rozvodů vody z plastů nezávisle na technologii do 25 mm</t>
  </si>
  <si>
    <t>722180009</t>
  </si>
  <si>
    <t>Montáž rozvodů vody z plastů nezávisle na technologii do 32 mm</t>
  </si>
  <si>
    <t>722180010</t>
  </si>
  <si>
    <t>Montáž rozvodů vody z plastů nezávisle na technologii do 40 mm</t>
  </si>
  <si>
    <t>722181243RT7</t>
  </si>
  <si>
    <t>Izolace potrubí z trubice z pěnového polyetylenu s povrchovou ochrannou polyetylenovou tkaninou, tloušťka stěny 13 mm, d 22 mm</t>
  </si>
  <si>
    <t>722181243RT9</t>
  </si>
  <si>
    <t>Izolace potrubí z trubice z pěnového polyetylenu s povrchovou ochrannou polyetylenovou tkaninou, tloušťka stěny 13 mm, d 28 mm</t>
  </si>
  <si>
    <t>722181243RU2</t>
  </si>
  <si>
    <t>Izolace potrubí z trubice z pěnového polyetylenu s povrchovou ochrannou polyetylenovou tkaninou, tloušťka stěny 13 mm, d 35 mm</t>
  </si>
  <si>
    <t>722181243RW2</t>
  </si>
  <si>
    <t>Izolace potrubí z trubice z pěnového polyetylenu s povrchovou ochrannou polyetylenovou tkaninou, tloušťka stěny 13 mm, d 45 mm</t>
  </si>
  <si>
    <t>722181245RT9</t>
  </si>
  <si>
    <t>Izolace potrubí z trubice z pěnového polyetylenu s povrchovou ochrannou polyetylenovou tkaninou, tloušťka stěny 25 mm, d 28 mm</t>
  </si>
  <si>
    <t>722181245RW2</t>
  </si>
  <si>
    <t>Izolace potrubí z trubice z pěnového polyetylenu s povrchovou ochrannou polyetylenovou tkaninou, tloušťka stěny 25 mm, d 45 mm</t>
  </si>
  <si>
    <t>722237224R00</t>
  </si>
  <si>
    <t>Kulový kohout, vnitřní-vnitřní závit, DN 32, PN 35, mosaz</t>
  </si>
  <si>
    <t>722237201</t>
  </si>
  <si>
    <t>Kulový kohout, vnitřní-vnitřní závit, DN 15, PN 42, mosaz, s vypouštěním</t>
  </si>
  <si>
    <t>722237202</t>
  </si>
  <si>
    <t>Kulový kohout, vnitřní-vnitřní závit, DN 20, PN 42, mosaz, s vypouštěním</t>
  </si>
  <si>
    <t>722237203</t>
  </si>
  <si>
    <t>Kulový kohout, vnitřní-vnitřní závit, DN 25, PN 35, mosaz, s vypouštěním</t>
  </si>
  <si>
    <t>722237204</t>
  </si>
  <si>
    <t>Kulový kohout, vnitřní-vnitřní závit, DN 32, PN 35, mosaz, s vypouštěním</t>
  </si>
  <si>
    <t>722237205</t>
  </si>
  <si>
    <t>Termostatický cirkulační ventil s vnitřním závitem, včetně teploměru a izolace, rozsah regulace 50 - 60 °C, DN 20</t>
  </si>
  <si>
    <t>722254201RT3</t>
  </si>
  <si>
    <t>Hydrantový systém D 25, box s plnými dveřmi, stálotvará hadice, průměr 25/30</t>
  </si>
  <si>
    <t>722254202</t>
  </si>
  <si>
    <t>Orientační štítky</t>
  </si>
  <si>
    <t>722254203</t>
  </si>
  <si>
    <t>Montáž orientačních štítků</t>
  </si>
  <si>
    <t>722254204</t>
  </si>
  <si>
    <t>Vodoměr pro studenou vodu, DN 25, Qn = 4,0 m3/h</t>
  </si>
  <si>
    <t>722254205</t>
  </si>
  <si>
    <t>Vodoměr pro teplou vodu, DN 25, Qn = 4,0 m3/h</t>
  </si>
  <si>
    <t>722269113R00</t>
  </si>
  <si>
    <t>Montáž vodoměru závitového jdnovt. suchob. G1"</t>
  </si>
  <si>
    <t>722280106R00</t>
  </si>
  <si>
    <t>Tlaková zkouška vodovodního potrubí DN 32</t>
  </si>
  <si>
    <t>722290234R00</t>
  </si>
  <si>
    <t>Proplach a dezinfekce vodovod.potrubí DN 80</t>
  </si>
  <si>
    <t>998722201R00</t>
  </si>
  <si>
    <t>Přesun hmot pro vnitřní vodovod, výšky do 6 m</t>
  </si>
  <si>
    <t>725814123R00</t>
  </si>
  <si>
    <t>Ventil rohový bez zpětné klapky, DN15 x DN20</t>
  </si>
  <si>
    <t>725823111RT1</t>
  </si>
  <si>
    <t>Baterie umyvadlová stoján. ruční, bez otvír.odpadu, standardní</t>
  </si>
  <si>
    <t>725823001</t>
  </si>
  <si>
    <t>Baterie míchací podomítková tlačná s boxem, antivandal</t>
  </si>
  <si>
    <t>725823002</t>
  </si>
  <si>
    <t>Nástěnná sprchová hlavice s omezovačem aerosolu antivandal</t>
  </si>
  <si>
    <t>725823003</t>
  </si>
  <si>
    <t>Tlačný splachovač pro pisoár</t>
  </si>
  <si>
    <t>725823004</t>
  </si>
  <si>
    <t>Dávkovač mýdla plastový (u umyvadla a umývátka)</t>
  </si>
  <si>
    <t>725823005</t>
  </si>
  <si>
    <t>Zásobník papírových ručníků plastový (u umyvadel a umývátek v záchodových předsíních)</t>
  </si>
  <si>
    <t>725823006</t>
  </si>
  <si>
    <t>Zásobník toaletního papíru kovový (u záchodové mísy)</t>
  </si>
  <si>
    <t>725823007</t>
  </si>
  <si>
    <t>Mýdelník kovový (ve sprše)</t>
  </si>
  <si>
    <t>725823008</t>
  </si>
  <si>
    <t>Věšák dvojitý kovový (před sprchou, v záchodové kabině, v záchodové předsíni)</t>
  </si>
  <si>
    <t>998725201R00</t>
  </si>
  <si>
    <t>Přesun hmot pro zařizovací předměty, výšky do 6 m</t>
  </si>
  <si>
    <t>Pol1</t>
  </si>
  <si>
    <t>998901001</t>
  </si>
  <si>
    <t>náklady spojené s uvedením do provozu (vystavení předávacích protokolů, kompletace dokumentace k instalovaným výrobkům a zařízením, zaškolení obsluhy s provozem a údržbou apod.)</t>
  </si>
  <si>
    <t>998901002</t>
  </si>
  <si>
    <t>998901003</t>
  </si>
  <si>
    <t>998901004</t>
  </si>
  <si>
    <t>dokumentace skutečného provedení stavby</t>
  </si>
  <si>
    <t>006 - Elektroinstalace</t>
  </si>
  <si>
    <t>D1 - Rozvod silnoproudu-svítidla, světelné zdroje, příslušenství</t>
  </si>
  <si>
    <t>D2 - Rozvod silnoproudu - přístroje</t>
  </si>
  <si>
    <t>D3 - Rozvod silnoproudu - instalační materiál</t>
  </si>
  <si>
    <t>D4 - Rozvod silnoproudu - kabely a vodiče</t>
  </si>
  <si>
    <t>D5 - Hromosvod</t>
  </si>
  <si>
    <t xml:space="preserve">D6 - </t>
  </si>
  <si>
    <t>Rozvod silnoproudu-svítidla, světelné zdroje, příslušenství</t>
  </si>
  <si>
    <t>21001</t>
  </si>
  <si>
    <t>přisazené svítidlo s PMMA krytem, montáž na stěnu nebo strop, max.příkon svítidla 40W, E27, 230V/50Hz, IP44, třída ochrany I, F, kvalitou odpovídající výrobek</t>
  </si>
  <si>
    <t>ks</t>
  </si>
  <si>
    <t>21002</t>
  </si>
  <si>
    <t>21003</t>
  </si>
  <si>
    <t>21004</t>
  </si>
  <si>
    <t>zářivkové přisazené svítidlo s prizmatickým nebo opálovým krytem, příkon svítidla 2x36W, 230V/50Hz, IP40, třída ochrany I, F, kvalitou odpovídající výrobek</t>
  </si>
  <si>
    <t>21005</t>
  </si>
  <si>
    <t>zářivkové přisazené svítidlo s opálovým krytem, příkon svítidla 2x36W, 230V/50Hz, IP40, třída ochrany I, F, kvalitou odpovídající výrobek</t>
  </si>
  <si>
    <t>21006</t>
  </si>
  <si>
    <t>zářivkové přisazené svítidlo pro osvětlení sportovišť, ochranná mřížka, 4x54W, 230V/50Hz, IP40, F, kvalitou odpovídající výrobek</t>
  </si>
  <si>
    <t>21007</t>
  </si>
  <si>
    <t>stávající venkovní svítidlo, demontáž a montáž po zateplení fasády</t>
  </si>
  <si>
    <t>21008</t>
  </si>
  <si>
    <t>zářivková trubice TL5 HO G5 54W/840</t>
  </si>
  <si>
    <t>21009</t>
  </si>
  <si>
    <t>zářivková trubice T8/G13, 36W, typ TL-D36W/830</t>
  </si>
  <si>
    <t>21010</t>
  </si>
  <si>
    <t>žarovka LED 10W/E27, 230V</t>
  </si>
  <si>
    <t>21011</t>
  </si>
  <si>
    <t>žarovka LED 12W/E27, 230V</t>
  </si>
  <si>
    <t>D2</t>
  </si>
  <si>
    <t>Rozvod silnoproudu - přístroje</t>
  </si>
  <si>
    <t>21012</t>
  </si>
  <si>
    <t>spínač jednopólový, zapuštěný, 10A/250V, řazení 1, IP20, kvalitou odpovítající výrobek</t>
  </si>
  <si>
    <t>21013</t>
  </si>
  <si>
    <t>ovladač kolébkový, zapuštěný, 10A/250V, řazení 1/O, IP20, kvalitou odpovítající výrobek</t>
  </si>
  <si>
    <t>21014</t>
  </si>
  <si>
    <t>přepínač seriový, zapuštěný, 10A/250V, řazení 5, IP20, kvalitou odpovítající výrobek</t>
  </si>
  <si>
    <t>21015</t>
  </si>
  <si>
    <t>zásuvka jednonásobná s ochranným kolíkem, s clonkami, 16A/250V stř., řazení 2P+PE, IP40, kvalitou odpovítající výrobek</t>
  </si>
  <si>
    <t>21016</t>
  </si>
  <si>
    <t>vodorovný rámeček jednonásobný,</t>
  </si>
  <si>
    <t>21017</t>
  </si>
  <si>
    <t>vodorovný rámeček trojnásobný,</t>
  </si>
  <si>
    <t>D3</t>
  </si>
  <si>
    <t>Rozvod silnoproudu - instalační materiál</t>
  </si>
  <si>
    <t>21018</t>
  </si>
  <si>
    <t>instalační krabice univerzální prům. 75x42 mm,</t>
  </si>
  <si>
    <t>21019</t>
  </si>
  <si>
    <t>instalační krabice přístrojová, rozvodná, prům. 75x66 mm,</t>
  </si>
  <si>
    <t>21020</t>
  </si>
  <si>
    <t>krabicová svorka 3x1,5-2,5 mm2,</t>
  </si>
  <si>
    <t>D4</t>
  </si>
  <si>
    <t>Rozvod silnoproudu - kabely a vodiče</t>
  </si>
  <si>
    <t>21021</t>
  </si>
  <si>
    <t>CYKY-J 5x6, PO</t>
  </si>
  <si>
    <t>21022</t>
  </si>
  <si>
    <t>CYKY-J 5x4, PO</t>
  </si>
  <si>
    <t>21023</t>
  </si>
  <si>
    <t>CYKY-J 3x2,5, PO</t>
  </si>
  <si>
    <t>21024</t>
  </si>
  <si>
    <t>CYKY-O 5x1,5, PO</t>
  </si>
  <si>
    <t>21025</t>
  </si>
  <si>
    <t>CYKY-J 3x1,5, PO</t>
  </si>
  <si>
    <t>21026</t>
  </si>
  <si>
    <t>CYKY-J 3x1,5, volně uložený nad podhledem</t>
  </si>
  <si>
    <t>21027</t>
  </si>
  <si>
    <t>CY4, z./žlutý, PO</t>
  </si>
  <si>
    <t>D5</t>
  </si>
  <si>
    <t>Hromosvod</t>
  </si>
  <si>
    <t>21028</t>
  </si>
  <si>
    <t>vodič AlMgSi prům. 8 mm - 250 m (1bm=0,135 kg)</t>
  </si>
  <si>
    <t>kg</t>
  </si>
  <si>
    <t>21029</t>
  </si>
  <si>
    <t>uzemňovací vodič Fe Zn 10/13 PVC - 50 m (1 kg=1,6 bm)</t>
  </si>
  <si>
    <t>21030</t>
  </si>
  <si>
    <t>podpěra vedení na ploché střechy PV 21c</t>
  </si>
  <si>
    <t>21031</t>
  </si>
  <si>
    <t>podpěra vedení do zdiva typ PV 1pl.-55 + vrut PV1p</t>
  </si>
  <si>
    <t>21032</t>
  </si>
  <si>
    <t>svorka křížová SU (SK), nerez</t>
  </si>
  <si>
    <t>21033</t>
  </si>
  <si>
    <t>svorka na okapové žlaby typ Soc (Sob), nerez</t>
  </si>
  <si>
    <t>21034</t>
  </si>
  <si>
    <t>svorka na okapové žlaby typ SOa, nerez</t>
  </si>
  <si>
    <t>21035</t>
  </si>
  <si>
    <t>svorka na okapové roury ST, prům. 60-100 mm</t>
  </si>
  <si>
    <t>21036</t>
  </si>
  <si>
    <t>svorka zkušební typ SZ, nerez</t>
  </si>
  <si>
    <t>21037</t>
  </si>
  <si>
    <t>ochranná trubka s držáky do zdiva (nebo zaváděcí tyč)</t>
  </si>
  <si>
    <t>21038</t>
  </si>
  <si>
    <t>zemnící tyč ZT 1,5</t>
  </si>
  <si>
    <t>21039</t>
  </si>
  <si>
    <t>svorka k zemnící tyči, typ SJ2b</t>
  </si>
  <si>
    <t>21040</t>
  </si>
  <si>
    <t>podružný materiál</t>
  </si>
  <si>
    <t>21041</t>
  </si>
  <si>
    <t>prořez z ceny kabelů, vodičů a trubek</t>
  </si>
  <si>
    <t>D6</t>
  </si>
  <si>
    <t>21042</t>
  </si>
  <si>
    <t>Rozvaděč R7 demontáž a následné přemístění rozvaděče do nově vyzděného výklenku včetně zkrácení trasy přívodního kabelu a propojení přemístěného rozvaděče na rozvody elektroinstalace stávajících části šaten nepodláhající stavebním úpravám</t>
  </si>
  <si>
    <t>21043</t>
  </si>
  <si>
    <t>impulzní relé 230V/50Hz, 16A, odpovídající typ</t>
  </si>
  <si>
    <t>21044</t>
  </si>
  <si>
    <t>Rozvaděč R8 demontáž, přemístění rozvaděče R8 včetně stávjící zásuvkové rozvodnice ZS, následná montáž po dokončení stavení úpravy šatny č.m. 106</t>
  </si>
  <si>
    <t>21045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</si>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</sst>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1272311/00" TargetMode="External" /><Relationship Id="rId2" Type="http://schemas.openxmlformats.org/officeDocument/2006/relationships/hyperlink" Target="https://podminky.urs.cz/item/CS_URS_2022_02/311272111/00" TargetMode="External" /><Relationship Id="rId3" Type="http://schemas.openxmlformats.org/officeDocument/2006/relationships/hyperlink" Target="https://podminky.urs.cz/item/CS_URS_2022_02/411121221/00" TargetMode="External" /><Relationship Id="rId4" Type="http://schemas.openxmlformats.org/officeDocument/2006/relationships/hyperlink" Target="https://podminky.urs.cz/item/CS_URS_2022_02/642942111/00" TargetMode="External" /><Relationship Id="rId5" Type="http://schemas.openxmlformats.org/officeDocument/2006/relationships/hyperlink" Target="https://podminky.urs.cz/item/CS_URS_2022_02/612321121/00" TargetMode="External" /><Relationship Id="rId6" Type="http://schemas.openxmlformats.org/officeDocument/2006/relationships/hyperlink" Target="https://podminky.urs.cz/item/CS_URS_2022_02/612315302/00" TargetMode="External" /><Relationship Id="rId7" Type="http://schemas.openxmlformats.org/officeDocument/2006/relationships/hyperlink" Target="https://podminky.urs.cz/item/CS_URS_2022_02/612321141/00" TargetMode="External" /><Relationship Id="rId8" Type="http://schemas.openxmlformats.org/officeDocument/2006/relationships/hyperlink" Target="https://podminky.urs.cz/item/CS_URS_2022_02/622271001/00" TargetMode="External" /><Relationship Id="rId9" Type="http://schemas.openxmlformats.org/officeDocument/2006/relationships/hyperlink" Target="https://podminky.urs.cz/item/CS_URS_2022_02/622271091/00" TargetMode="External" /><Relationship Id="rId10" Type="http://schemas.openxmlformats.org/officeDocument/2006/relationships/hyperlink" Target="https://podminky.urs.cz/item/CS_URS_2022_02/622274001/00" TargetMode="External" /><Relationship Id="rId11" Type="http://schemas.openxmlformats.org/officeDocument/2006/relationships/hyperlink" Target="https://podminky.urs.cz/item/CS_URS_2022_02/637121115/00" TargetMode="External" /><Relationship Id="rId12" Type="http://schemas.openxmlformats.org/officeDocument/2006/relationships/hyperlink" Target="https://podminky.urs.cz/item/CS_URS_2022_02/637311131/00" TargetMode="External" /><Relationship Id="rId13" Type="http://schemas.openxmlformats.org/officeDocument/2006/relationships/hyperlink" Target="https://podminky.urs.cz/item/CS_URS_2022_02/612142001/00" TargetMode="External" /><Relationship Id="rId14" Type="http://schemas.openxmlformats.org/officeDocument/2006/relationships/hyperlink" Target="https://podminky.urs.cz/item/CS_URS_2022_02/631362021/00" TargetMode="External" /><Relationship Id="rId15" Type="http://schemas.openxmlformats.org/officeDocument/2006/relationships/hyperlink" Target="https://podminky.urs.cz/item/CS_URS_2022_02/634661111/00" TargetMode="External" /><Relationship Id="rId16" Type="http://schemas.openxmlformats.org/officeDocument/2006/relationships/hyperlink" Target="https://podminky.urs.cz/item/CS_URS_2022_02/963015121/00" TargetMode="External" /><Relationship Id="rId17" Type="http://schemas.openxmlformats.org/officeDocument/2006/relationships/hyperlink" Target="https://podminky.urs.cz/item/CS_URS_2022_02/965042141/00" TargetMode="External" /><Relationship Id="rId18" Type="http://schemas.openxmlformats.org/officeDocument/2006/relationships/hyperlink" Target="https://podminky.urs.cz/item/CS_URS_2022_02/965049111/00" TargetMode="External" /><Relationship Id="rId19" Type="http://schemas.openxmlformats.org/officeDocument/2006/relationships/hyperlink" Target="https://podminky.urs.cz/item/CS_URS_2022_02/965081213/00" TargetMode="External" /><Relationship Id="rId20" Type="http://schemas.openxmlformats.org/officeDocument/2006/relationships/hyperlink" Target="https://podminky.urs.cz/item/CS_URS_2022_02/978059541/00" TargetMode="External" /><Relationship Id="rId21" Type="http://schemas.openxmlformats.org/officeDocument/2006/relationships/hyperlink" Target="https://podminky.urs.cz/item/CS_URS_2022_02/968072455/00" TargetMode="External" /><Relationship Id="rId22" Type="http://schemas.openxmlformats.org/officeDocument/2006/relationships/hyperlink" Target="https://podminky.urs.cz/item/CS_URS_2022_02/916331112/00" TargetMode="External" /><Relationship Id="rId23" Type="http://schemas.openxmlformats.org/officeDocument/2006/relationships/hyperlink" Target="https://podminky.urs.cz/item/CS_URS_2022_02/916991121/00" TargetMode="External" /><Relationship Id="rId24" Type="http://schemas.openxmlformats.org/officeDocument/2006/relationships/hyperlink" Target="https://podminky.urs.cz/item/CS_URS_2022_02/953941210/00" TargetMode="External" /><Relationship Id="rId25" Type="http://schemas.openxmlformats.org/officeDocument/2006/relationships/hyperlink" Target="https://podminky.urs.cz/item/CS_URS_2022_02/949101111/00" TargetMode="External" /><Relationship Id="rId26" Type="http://schemas.openxmlformats.org/officeDocument/2006/relationships/hyperlink" Target="https://podminky.urs.cz/item/CS_URS_2022_02/941111221/00" TargetMode="External" /><Relationship Id="rId27" Type="http://schemas.openxmlformats.org/officeDocument/2006/relationships/hyperlink" Target="https://podminky.urs.cz/item/CS_URS_2022_02/944511111/00" TargetMode="External" /><Relationship Id="rId28" Type="http://schemas.openxmlformats.org/officeDocument/2006/relationships/hyperlink" Target="https://podminky.urs.cz/item/CS_URS_2022_02/944511211/00" TargetMode="External" /><Relationship Id="rId29" Type="http://schemas.openxmlformats.org/officeDocument/2006/relationships/hyperlink" Target="https://podminky.urs.cz/item/CS_URS_2022_02/944511811/00" TargetMode="External" /><Relationship Id="rId30" Type="http://schemas.openxmlformats.org/officeDocument/2006/relationships/hyperlink" Target="https://podminky.urs.cz/item/CS_URS_2022_02/946113216/00" TargetMode="External" /><Relationship Id="rId31" Type="http://schemas.openxmlformats.org/officeDocument/2006/relationships/hyperlink" Target="https://podminky.urs.cz/item/CS_URS_2022_02/998012021/00" TargetMode="External" /><Relationship Id="rId32" Type="http://schemas.openxmlformats.org/officeDocument/2006/relationships/hyperlink" Target="https://podminky.urs.cz/item/CS_URS_2022_02/997013211/00" TargetMode="External" /><Relationship Id="rId33" Type="http://schemas.openxmlformats.org/officeDocument/2006/relationships/hyperlink" Target="https://podminky.urs.cz/item/CS_URS_2022_02/997002611/00" TargetMode="External" /><Relationship Id="rId34" Type="http://schemas.openxmlformats.org/officeDocument/2006/relationships/hyperlink" Target="https://podminky.urs.cz/item/CS_URS_2022_02/997013501/00" TargetMode="External" /><Relationship Id="rId35" Type="http://schemas.openxmlformats.org/officeDocument/2006/relationships/hyperlink" Target="https://podminky.urs.cz/item/CS_URS_2022_02/997013509/00" TargetMode="External" /><Relationship Id="rId36" Type="http://schemas.openxmlformats.org/officeDocument/2006/relationships/hyperlink" Target="https://podminky.urs.cz/item/CS_URS_2022_02/711131811/00" TargetMode="External" /><Relationship Id="rId37" Type="http://schemas.openxmlformats.org/officeDocument/2006/relationships/hyperlink" Target="https://podminky.urs.cz/item/CS_URS_2022_02/711111001/00" TargetMode="External" /><Relationship Id="rId38" Type="http://schemas.openxmlformats.org/officeDocument/2006/relationships/hyperlink" Target="https://podminky.urs.cz/item/CS_URS_2022_02/711141559/00" TargetMode="External" /><Relationship Id="rId39" Type="http://schemas.openxmlformats.org/officeDocument/2006/relationships/hyperlink" Target="https://podminky.urs.cz/item/CS_URS_2022_02/998711201" TargetMode="External" /><Relationship Id="rId40" Type="http://schemas.openxmlformats.org/officeDocument/2006/relationships/hyperlink" Target="https://podminky.urs.cz/item/CS_URS_2022_02/712300841/00" TargetMode="External" /><Relationship Id="rId41" Type="http://schemas.openxmlformats.org/officeDocument/2006/relationships/hyperlink" Target="https://podminky.urs.cz/item/CS_URS_2022_02/712391171/00" TargetMode="External" /><Relationship Id="rId42" Type="http://schemas.openxmlformats.org/officeDocument/2006/relationships/hyperlink" Target="https://podminky.urs.cz/item/CS_URS_2022_02/712363005/00" TargetMode="External" /><Relationship Id="rId43" Type="http://schemas.openxmlformats.org/officeDocument/2006/relationships/hyperlink" Target="https://podminky.urs.cz/item/CS_URS_2022_02/712363104/00" TargetMode="External" /><Relationship Id="rId44" Type="http://schemas.openxmlformats.org/officeDocument/2006/relationships/hyperlink" Target="https://podminky.urs.cz/item/CS_URS_2022_02/712363318/00" TargetMode="External" /><Relationship Id="rId45" Type="http://schemas.openxmlformats.org/officeDocument/2006/relationships/hyperlink" Target="https://podminky.urs.cz/item/CS_URS_2022_02/998712201" TargetMode="External" /><Relationship Id="rId46" Type="http://schemas.openxmlformats.org/officeDocument/2006/relationships/hyperlink" Target="https://podminky.urs.cz/item/CS_URS_2022_02/713111121/00" TargetMode="External" /><Relationship Id="rId47" Type="http://schemas.openxmlformats.org/officeDocument/2006/relationships/hyperlink" Target="https://podminky.urs.cz/item/CS_URS_2022_02/998713201" TargetMode="External" /><Relationship Id="rId48" Type="http://schemas.openxmlformats.org/officeDocument/2006/relationships/hyperlink" Target="https://podminky.urs.cz/item/CS_URS_2022_02/762421016/00" TargetMode="External" /><Relationship Id="rId49" Type="http://schemas.openxmlformats.org/officeDocument/2006/relationships/hyperlink" Target="https://podminky.urs.cz/item/CS_URS_2022_02/998762201" TargetMode="External" /><Relationship Id="rId50" Type="http://schemas.openxmlformats.org/officeDocument/2006/relationships/hyperlink" Target="https://podminky.urs.cz/item/CS_URS_2022_02/763131822/00" TargetMode="External" /><Relationship Id="rId51" Type="http://schemas.openxmlformats.org/officeDocument/2006/relationships/hyperlink" Target="https://podminky.urs.cz/item/CS_URS_2022_02/998763200" TargetMode="External" /><Relationship Id="rId52" Type="http://schemas.openxmlformats.org/officeDocument/2006/relationships/hyperlink" Target="https://podminky.urs.cz/item/CS_URS_2022_02/764226444/00" TargetMode="External" /><Relationship Id="rId53" Type="http://schemas.openxmlformats.org/officeDocument/2006/relationships/hyperlink" Target="https://podminky.urs.cz/item/CS_URS_2022_02/764002851/00" TargetMode="External" /><Relationship Id="rId54" Type="http://schemas.openxmlformats.org/officeDocument/2006/relationships/hyperlink" Target="https://podminky.urs.cz/item/CS_URS_2022_02/764002861/00" TargetMode="External" /><Relationship Id="rId55" Type="http://schemas.openxmlformats.org/officeDocument/2006/relationships/hyperlink" Target="https://podminky.urs.cz/item/CS_URS_2022_02/764002871/00" TargetMode="External" /><Relationship Id="rId56" Type="http://schemas.openxmlformats.org/officeDocument/2006/relationships/hyperlink" Target="https://podminky.urs.cz/item/CS_URS_2022_02/764004811/00" TargetMode="External" /><Relationship Id="rId57" Type="http://schemas.openxmlformats.org/officeDocument/2006/relationships/hyperlink" Target="https://podminky.urs.cz/item/CS_URS_2022_02/764004861/00" TargetMode="External" /><Relationship Id="rId58" Type="http://schemas.openxmlformats.org/officeDocument/2006/relationships/hyperlink" Target="https://podminky.urs.cz/item/CS_URS_2022_02/764004801/00" TargetMode="External" /><Relationship Id="rId59" Type="http://schemas.openxmlformats.org/officeDocument/2006/relationships/hyperlink" Target="https://podminky.urs.cz/item/CS_URS_2022_02/764002811/00" TargetMode="External" /><Relationship Id="rId60" Type="http://schemas.openxmlformats.org/officeDocument/2006/relationships/hyperlink" Target="https://podminky.urs.cz/item/CS_URS_2022_02/764225406/00" TargetMode="External" /><Relationship Id="rId61" Type="http://schemas.openxmlformats.org/officeDocument/2006/relationships/hyperlink" Target="https://podminky.urs.cz/item/CS_URS_2022_02/764521404/00" TargetMode="External" /><Relationship Id="rId62" Type="http://schemas.openxmlformats.org/officeDocument/2006/relationships/hyperlink" Target="https://podminky.urs.cz/item/CS_URS_2022_02/764528422/00" TargetMode="External" /><Relationship Id="rId63" Type="http://schemas.openxmlformats.org/officeDocument/2006/relationships/hyperlink" Target="https://podminky.urs.cz/item/CS_URS_2022_02/998764201" TargetMode="External" /><Relationship Id="rId64" Type="http://schemas.openxmlformats.org/officeDocument/2006/relationships/hyperlink" Target="https://podminky.urs.cz/item/CS_URS_2022_02/766411811/00" TargetMode="External" /><Relationship Id="rId65" Type="http://schemas.openxmlformats.org/officeDocument/2006/relationships/hyperlink" Target="https://podminky.urs.cz/item/CS_URS_2022_02/766411822/00" TargetMode="External" /><Relationship Id="rId66" Type="http://schemas.openxmlformats.org/officeDocument/2006/relationships/hyperlink" Target="https://podminky.urs.cz/item/CS_URS_2022_02/766621812/00" TargetMode="External" /><Relationship Id="rId67" Type="http://schemas.openxmlformats.org/officeDocument/2006/relationships/hyperlink" Target="https://podminky.urs.cz/item/CS_URS_2022_02/766421811/00" TargetMode="External" /><Relationship Id="rId68" Type="http://schemas.openxmlformats.org/officeDocument/2006/relationships/hyperlink" Target="https://podminky.urs.cz/item/CS_URS_2022_02/766421822/00" TargetMode="External" /><Relationship Id="rId69" Type="http://schemas.openxmlformats.org/officeDocument/2006/relationships/hyperlink" Target="https://podminky.urs.cz/item/CS_URS_2022_02/766699612/00" TargetMode="External" /><Relationship Id="rId70" Type="http://schemas.openxmlformats.org/officeDocument/2006/relationships/hyperlink" Target="https://podminky.urs.cz/item/CS_URS_2022_02/762081150/00" TargetMode="External" /><Relationship Id="rId71" Type="http://schemas.openxmlformats.org/officeDocument/2006/relationships/hyperlink" Target="https://podminky.urs.cz/item/CS_URS_2022_02/998766201" TargetMode="External" /><Relationship Id="rId72" Type="http://schemas.openxmlformats.org/officeDocument/2006/relationships/hyperlink" Target="https://podminky.urs.cz/item/CS_URS_2022_02/767620718/00" TargetMode="External" /><Relationship Id="rId73" Type="http://schemas.openxmlformats.org/officeDocument/2006/relationships/hyperlink" Target="https://podminky.urs.cz/item/CS_URS_2022_02/767531111/00" TargetMode="External" /><Relationship Id="rId74" Type="http://schemas.openxmlformats.org/officeDocument/2006/relationships/hyperlink" Target="https://podminky.urs.cz/item/CS_URS_2022_02/767531121/00" TargetMode="External" /><Relationship Id="rId75" Type="http://schemas.openxmlformats.org/officeDocument/2006/relationships/hyperlink" Target="https://podminky.urs.cz/item/CS_URS_2022_02/998767201" TargetMode="External" /><Relationship Id="rId76" Type="http://schemas.openxmlformats.org/officeDocument/2006/relationships/hyperlink" Target="https://podminky.urs.cz/item/CS_URS_2022_02/771591115/00" TargetMode="External" /><Relationship Id="rId77" Type="http://schemas.openxmlformats.org/officeDocument/2006/relationships/hyperlink" Target="https://podminky.urs.cz/item/CS_URS_2022_02/998771201" TargetMode="External" /><Relationship Id="rId78" Type="http://schemas.openxmlformats.org/officeDocument/2006/relationships/hyperlink" Target="https://podminky.urs.cz/item/CS_URS_2022_02/998775201" TargetMode="External" /><Relationship Id="rId79" Type="http://schemas.openxmlformats.org/officeDocument/2006/relationships/hyperlink" Target="https://podminky.urs.cz/item/CS_URS_2022_02/781494511/00" TargetMode="External" /><Relationship Id="rId80" Type="http://schemas.openxmlformats.org/officeDocument/2006/relationships/hyperlink" Target="https://podminky.urs.cz/item/CS_URS_2022_02/781494111/00" TargetMode="External" /><Relationship Id="rId81" Type="http://schemas.openxmlformats.org/officeDocument/2006/relationships/hyperlink" Target="https://podminky.urs.cz/item/CS_URS_2022_02/998781201" TargetMode="External" /><Relationship Id="rId82" Type="http://schemas.openxmlformats.org/officeDocument/2006/relationships/hyperlink" Target="https://podminky.urs.cz/item/CS_URS_2022_02/783306809/00" TargetMode="External" /><Relationship Id="rId83" Type="http://schemas.openxmlformats.org/officeDocument/2006/relationships/hyperlink" Target="https://podminky.urs.cz/item/CS_URS_2022_02/783314203/00" TargetMode="External" /><Relationship Id="rId84" Type="http://schemas.openxmlformats.org/officeDocument/2006/relationships/hyperlink" Target="https://podminky.urs.cz/item/CS_URS_2022_02/783315101/00" TargetMode="External" /><Relationship Id="rId85" Type="http://schemas.openxmlformats.org/officeDocument/2006/relationships/hyperlink" Target="https://podminky.urs.cz/item/CS_URS_2022_02/783317101/00" TargetMode="External" /><Relationship Id="rId86" Type="http://schemas.openxmlformats.org/officeDocument/2006/relationships/hyperlink" Target="https://podminky.urs.cz/item/CS_URS_2022_02/783823161/00" TargetMode="External" /><Relationship Id="rId87" Type="http://schemas.openxmlformats.org/officeDocument/2006/relationships/hyperlink" Target="https://podminky.urs.cz/item/CS_URS_2022_02/783827421/00" TargetMode="External" /><Relationship Id="rId88" Type="http://schemas.openxmlformats.org/officeDocument/2006/relationships/hyperlink" Target="https://podminky.urs.cz/item/CS_URS_2022_02/784171101/00" TargetMode="External" /><Relationship Id="rId89" Type="http://schemas.openxmlformats.org/officeDocument/2006/relationships/hyperlink" Target="https://podminky.urs.cz/item/CS_URS_2022_02/013254000" TargetMode="External" /><Relationship Id="rId90" Type="http://schemas.openxmlformats.org/officeDocument/2006/relationships/hyperlink" Target="https://podminky.urs.cz/item/CS_URS_2022_02/034503000" TargetMode="External" /><Relationship Id="rId91" Type="http://schemas.openxmlformats.org/officeDocument/2006/relationships/hyperlink" Target="https://podminky.urs.cz/item/CS_URS_2022_02/039203000" TargetMode="External" /><Relationship Id="rId92" Type="http://schemas.openxmlformats.org/officeDocument/2006/relationships/hyperlink" Target="https://podminky.urs.cz/item/CS_URS_2022_02/034103000" TargetMode="External" /><Relationship Id="rId9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2022_HAB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Habartov ZŠ - Stavební úpravy tělocvičny - Položkový rozpočet pro VZ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Habartov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19.7.2022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Habartov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Ing.Petr Potužák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ROUND(SUM(AG55:AG60),2)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ROUND(SUM(AS55:AS60),2)</f>
        <v>0</v>
      </c>
      <c r="AT54" s="106">
        <f>ROUND(SUM(AV54:AW54),2)</f>
        <v>0</v>
      </c>
      <c r="AU54" s="107">
        <f>ROUND(SUM(AU55:AU60),5)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ROUND(SUM(AZ55:AZ60),2)</f>
        <v>0</v>
      </c>
      <c r="BA54" s="106">
        <f>ROUND(SUM(BA55:BA60),2)</f>
        <v>0</v>
      </c>
      <c r="BB54" s="106">
        <f>ROUND(SUM(BB55:BB60),2)</f>
        <v>0</v>
      </c>
      <c r="BC54" s="106">
        <f>ROUND(SUM(BC55:BC60),2)</f>
        <v>0</v>
      </c>
      <c r="BD54" s="108">
        <f>ROUND(SUM(BD55:BD60),2)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'001 - Stavební úpravy'!J30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'001 - Stavební úpravy'!P101</f>
        <v>0</v>
      </c>
      <c r="AV55" s="120">
        <f>'001 - Stavební úpravy'!J33</f>
        <v>0</v>
      </c>
      <c r="AW55" s="120">
        <f>'001 - Stavební úpravy'!J34</f>
        <v>0</v>
      </c>
      <c r="AX55" s="120">
        <f>'001 - Stavební úpravy'!J35</f>
        <v>0</v>
      </c>
      <c r="AY55" s="120">
        <f>'001 - Stavební úpravy'!J36</f>
        <v>0</v>
      </c>
      <c r="AZ55" s="120">
        <f>'001 - Stavební úpravy'!F33</f>
        <v>0</v>
      </c>
      <c r="BA55" s="120">
        <f>'001 - Stavební úpravy'!F34</f>
        <v>0</v>
      </c>
      <c r="BB55" s="120">
        <f>'001 - Stavební úpravy'!F35</f>
        <v>0</v>
      </c>
      <c r="BC55" s="120">
        <f>'001 - Stavební úpravy'!F36</f>
        <v>0</v>
      </c>
      <c r="BD55" s="122">
        <f>'001 - Stavební úpravy'!F37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'002 - Vybavení'!J30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'002 - Vybavení'!P80</f>
        <v>0</v>
      </c>
      <c r="AV56" s="120">
        <f>'002 - Vybavení'!J33</f>
        <v>0</v>
      </c>
      <c r="AW56" s="120">
        <f>'002 - Vybavení'!J34</f>
        <v>0</v>
      </c>
      <c r="AX56" s="120">
        <f>'002 - Vybavení'!J35</f>
        <v>0</v>
      </c>
      <c r="AY56" s="120">
        <f>'002 - Vybavení'!J36</f>
        <v>0</v>
      </c>
      <c r="AZ56" s="120">
        <f>'002 - Vybavení'!F33</f>
        <v>0</v>
      </c>
      <c r="BA56" s="120">
        <f>'002 - Vybavení'!F34</f>
        <v>0</v>
      </c>
      <c r="BB56" s="120">
        <f>'002 - Vybavení'!F35</f>
        <v>0</v>
      </c>
      <c r="BC56" s="120">
        <f>'002 - Vybavení'!F36</f>
        <v>0</v>
      </c>
      <c r="BD56" s="122">
        <f>'002 - Vybavení'!F37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16.5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'003 - Vnitřní instalace'!J30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v>0</v>
      </c>
      <c r="AT57" s="120">
        <f>ROUND(SUM(AV57:AW57),2)</f>
        <v>0</v>
      </c>
      <c r="AU57" s="121">
        <f>'003 - Vnitřní instalace'!P81</f>
        <v>0</v>
      </c>
      <c r="AV57" s="120">
        <f>'003 - Vnitřní instalace'!J33</f>
        <v>0</v>
      </c>
      <c r="AW57" s="120">
        <f>'003 - Vnitřní instalace'!J34</f>
        <v>0</v>
      </c>
      <c r="AX57" s="120">
        <f>'003 - Vnitřní instalace'!J35</f>
        <v>0</v>
      </c>
      <c r="AY57" s="120">
        <f>'003 - Vnitřní instalace'!J36</f>
        <v>0</v>
      </c>
      <c r="AZ57" s="120">
        <f>'003 - Vnitřní instalace'!F33</f>
        <v>0</v>
      </c>
      <c r="BA57" s="120">
        <f>'003 - Vnitřní instalace'!F34</f>
        <v>0</v>
      </c>
      <c r="BB57" s="120">
        <f>'003 - Vnitřní instalace'!F35</f>
        <v>0</v>
      </c>
      <c r="BC57" s="120">
        <f>'003 - Vnitřní instalace'!F36</f>
        <v>0</v>
      </c>
      <c r="BD57" s="122">
        <f>'003 - Vnitřní instalace'!F37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91" s="7" customFormat="1" ht="16.5" customHeight="1">
      <c r="A58" s="111" t="s">
        <v>76</v>
      </c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'004 - Ústřední vytápění'!J30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79</v>
      </c>
      <c r="AR58" s="118"/>
      <c r="AS58" s="119">
        <v>0</v>
      </c>
      <c r="AT58" s="120">
        <f>ROUND(SUM(AV58:AW58),2)</f>
        <v>0</v>
      </c>
      <c r="AU58" s="121">
        <f>'004 - Ústřední vytápění'!P80</f>
        <v>0</v>
      </c>
      <c r="AV58" s="120">
        <f>'004 - Ústřední vytápění'!J33</f>
        <v>0</v>
      </c>
      <c r="AW58" s="120">
        <f>'004 - Ústřední vytápění'!J34</f>
        <v>0</v>
      </c>
      <c r="AX58" s="120">
        <f>'004 - Ústřední vytápění'!J35</f>
        <v>0</v>
      </c>
      <c r="AY58" s="120">
        <f>'004 - Ústřední vytápění'!J36</f>
        <v>0</v>
      </c>
      <c r="AZ58" s="120">
        <f>'004 - Ústřední vytápění'!F33</f>
        <v>0</v>
      </c>
      <c r="BA58" s="120">
        <f>'004 - Ústřední vytápění'!F34</f>
        <v>0</v>
      </c>
      <c r="BB58" s="120">
        <f>'004 - Ústřední vytápění'!F35</f>
        <v>0</v>
      </c>
      <c r="BC58" s="120">
        <f>'004 - Ústřední vytápění'!F36</f>
        <v>0</v>
      </c>
      <c r="BD58" s="122">
        <f>'004 - Ústřední vytápění'!F37</f>
        <v>0</v>
      </c>
      <c r="BE58" s="7"/>
      <c r="BT58" s="123" t="s">
        <v>80</v>
      </c>
      <c r="BV58" s="123" t="s">
        <v>74</v>
      </c>
      <c r="BW58" s="123" t="s">
        <v>91</v>
      </c>
      <c r="BX58" s="123" t="s">
        <v>5</v>
      </c>
      <c r="CL58" s="123" t="s">
        <v>19</v>
      </c>
      <c r="CM58" s="123" t="s">
        <v>82</v>
      </c>
    </row>
    <row r="59" spans="1:91" s="7" customFormat="1" ht="16.5" customHeight="1">
      <c r="A59" s="111" t="s">
        <v>76</v>
      </c>
      <c r="B59" s="112"/>
      <c r="C59" s="113"/>
      <c r="D59" s="114" t="s">
        <v>92</v>
      </c>
      <c r="E59" s="114"/>
      <c r="F59" s="114"/>
      <c r="G59" s="114"/>
      <c r="H59" s="114"/>
      <c r="I59" s="115"/>
      <c r="J59" s="114" t="s">
        <v>93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'005 - Vnitřní vodovod'!J30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79</v>
      </c>
      <c r="AR59" s="118"/>
      <c r="AS59" s="119">
        <v>0</v>
      </c>
      <c r="AT59" s="120">
        <f>ROUND(SUM(AV59:AW59),2)</f>
        <v>0</v>
      </c>
      <c r="AU59" s="121">
        <f>'005 - Vnitřní vodovod'!P80</f>
        <v>0</v>
      </c>
      <c r="AV59" s="120">
        <f>'005 - Vnitřní vodovod'!J33</f>
        <v>0</v>
      </c>
      <c r="AW59" s="120">
        <f>'005 - Vnitřní vodovod'!J34</f>
        <v>0</v>
      </c>
      <c r="AX59" s="120">
        <f>'005 - Vnitřní vodovod'!J35</f>
        <v>0</v>
      </c>
      <c r="AY59" s="120">
        <f>'005 - Vnitřní vodovod'!J36</f>
        <v>0</v>
      </c>
      <c r="AZ59" s="120">
        <f>'005 - Vnitřní vodovod'!F33</f>
        <v>0</v>
      </c>
      <c r="BA59" s="120">
        <f>'005 - Vnitřní vodovod'!F34</f>
        <v>0</v>
      </c>
      <c r="BB59" s="120">
        <f>'005 - Vnitřní vodovod'!F35</f>
        <v>0</v>
      </c>
      <c r="BC59" s="120">
        <f>'005 - Vnitřní vodovod'!F36</f>
        <v>0</v>
      </c>
      <c r="BD59" s="122">
        <f>'005 - Vnitřní vodovod'!F37</f>
        <v>0</v>
      </c>
      <c r="BE59" s="7"/>
      <c r="BT59" s="123" t="s">
        <v>80</v>
      </c>
      <c r="BV59" s="123" t="s">
        <v>74</v>
      </c>
      <c r="BW59" s="123" t="s">
        <v>94</v>
      </c>
      <c r="BX59" s="123" t="s">
        <v>5</v>
      </c>
      <c r="CL59" s="123" t="s">
        <v>19</v>
      </c>
      <c r="CM59" s="123" t="s">
        <v>82</v>
      </c>
    </row>
    <row r="60" spans="1:91" s="7" customFormat="1" ht="16.5" customHeight="1">
      <c r="A60" s="111" t="s">
        <v>76</v>
      </c>
      <c r="B60" s="112"/>
      <c r="C60" s="113"/>
      <c r="D60" s="114" t="s">
        <v>95</v>
      </c>
      <c r="E60" s="114"/>
      <c r="F60" s="114"/>
      <c r="G60" s="114"/>
      <c r="H60" s="114"/>
      <c r="I60" s="115"/>
      <c r="J60" s="114" t="s">
        <v>96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'006 - Elektroinstalace'!J30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79</v>
      </c>
      <c r="AR60" s="118"/>
      <c r="AS60" s="124">
        <v>0</v>
      </c>
      <c r="AT60" s="125">
        <f>ROUND(SUM(AV60:AW60),2)</f>
        <v>0</v>
      </c>
      <c r="AU60" s="126">
        <f>'006 - Elektroinstalace'!P85</f>
        <v>0</v>
      </c>
      <c r="AV60" s="125">
        <f>'006 - Elektroinstalace'!J33</f>
        <v>0</v>
      </c>
      <c r="AW60" s="125">
        <f>'006 - Elektroinstalace'!J34</f>
        <v>0</v>
      </c>
      <c r="AX60" s="125">
        <f>'006 - Elektroinstalace'!J35</f>
        <v>0</v>
      </c>
      <c r="AY60" s="125">
        <f>'006 - Elektroinstalace'!J36</f>
        <v>0</v>
      </c>
      <c r="AZ60" s="125">
        <f>'006 - Elektroinstalace'!F33</f>
        <v>0</v>
      </c>
      <c r="BA60" s="125">
        <f>'006 - Elektroinstalace'!F34</f>
        <v>0</v>
      </c>
      <c r="BB60" s="125">
        <f>'006 - Elektroinstalace'!F35</f>
        <v>0</v>
      </c>
      <c r="BC60" s="125">
        <f>'006 - Elektroinstalace'!F36</f>
        <v>0</v>
      </c>
      <c r="BD60" s="127">
        <f>'006 - Elektroinstalace'!F37</f>
        <v>0</v>
      </c>
      <c r="BE60" s="7"/>
      <c r="BT60" s="123" t="s">
        <v>80</v>
      </c>
      <c r="BV60" s="123" t="s">
        <v>74</v>
      </c>
      <c r="BW60" s="123" t="s">
        <v>97</v>
      </c>
      <c r="BX60" s="123" t="s">
        <v>5</v>
      </c>
      <c r="CL60" s="123" t="s">
        <v>19</v>
      </c>
      <c r="CM60" s="123" t="s">
        <v>82</v>
      </c>
    </row>
    <row r="61" spans="1:57" s="2" customFormat="1" ht="30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01 - Stavební úpravy'!C2" display="/"/>
    <hyperlink ref="A56" location="'002 - Vybavení'!C2" display="/"/>
    <hyperlink ref="A57" location="'003 - Vnitřní instalace'!C2" display="/"/>
    <hyperlink ref="A58" location="'004 - Ústřední vytápění'!C2" display="/"/>
    <hyperlink ref="A59" location="'005 - Vnitřní vodovod'!C2" display="/"/>
    <hyperlink ref="A60" location="'006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Habartov ZŠ - Stavební úpravy tělocvičny - Položkový rozpočet pro VZ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35</v>
      </c>
      <c r="G12" s="38"/>
      <c r="H12" s="38"/>
      <c r="I12" s="132" t="s">
        <v>23</v>
      </c>
      <c r="J12" s="137" t="str">
        <f>'Rekapitulace stavby'!AN8</f>
        <v>19.7.2022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>00259314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Město Habartov</v>
      </c>
      <c r="F15" s="38"/>
      <c r="G15" s="38"/>
      <c r="H15" s="38"/>
      <c r="I15" s="132" t="s">
        <v>29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>Ing.Petr Potužák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ROUND(J101,2)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ROUND((SUM(BE101:BE485)),2)</f>
        <v>0</v>
      </c>
      <c r="G33" s="38"/>
      <c r="H33" s="38"/>
      <c r="I33" s="148">
        <v>0.21</v>
      </c>
      <c r="J33" s="147">
        <f>ROUND(((SUM(BE101:BE485))*I33),2)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ROUND((SUM(BF101:BF485)),2)</f>
        <v>0</v>
      </c>
      <c r="G34" s="38"/>
      <c r="H34" s="38"/>
      <c r="I34" s="148">
        <v>0.15</v>
      </c>
      <c r="J34" s="147">
        <f>ROUND(((SUM(BF101:BF485))*I34),2)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ROUND((SUM(BG101:BG485)),2)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ROUND((SUM(BH101:BH485)),2)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ROUND((SUM(BI101:BI485)),2)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Habartov ZŠ - Stavební úpravy tělocvičny - Položkový rozpočet pro VZ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001 - Stavební úpravy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19.7.2022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Habartov</v>
      </c>
      <c r="G54" s="40"/>
      <c r="H54" s="40"/>
      <c r="I54" s="32" t="s">
        <v>32</v>
      </c>
      <c r="J54" s="36" t="str">
        <f>E21</f>
        <v>Ing.Petr Potužák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J101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105</v>
      </c>
      <c r="E60" s="168"/>
      <c r="F60" s="168"/>
      <c r="G60" s="168"/>
      <c r="H60" s="168"/>
      <c r="I60" s="168"/>
      <c r="J60" s="169">
        <f>J102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106</v>
      </c>
      <c r="E61" s="168"/>
      <c r="F61" s="168"/>
      <c r="G61" s="168"/>
      <c r="H61" s="168"/>
      <c r="I61" s="168"/>
      <c r="J61" s="169">
        <f>J114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107</v>
      </c>
      <c r="E62" s="168"/>
      <c r="F62" s="168"/>
      <c r="G62" s="168"/>
      <c r="H62" s="168"/>
      <c r="I62" s="168"/>
      <c r="J62" s="169">
        <f>J120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108</v>
      </c>
      <c r="E63" s="168"/>
      <c r="F63" s="168"/>
      <c r="G63" s="168"/>
      <c r="H63" s="168"/>
      <c r="I63" s="168"/>
      <c r="J63" s="169">
        <f>J124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5"/>
      <c r="C64" s="166"/>
      <c r="D64" s="167" t="s">
        <v>109</v>
      </c>
      <c r="E64" s="168"/>
      <c r="F64" s="168"/>
      <c r="G64" s="168"/>
      <c r="H64" s="168"/>
      <c r="I64" s="168"/>
      <c r="J64" s="169">
        <f>J130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5"/>
      <c r="C65" s="166"/>
      <c r="D65" s="167" t="s">
        <v>110</v>
      </c>
      <c r="E65" s="168"/>
      <c r="F65" s="168"/>
      <c r="G65" s="168"/>
      <c r="H65" s="168"/>
      <c r="I65" s="168"/>
      <c r="J65" s="169">
        <f>J180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5"/>
      <c r="C66" s="166"/>
      <c r="D66" s="167" t="s">
        <v>111</v>
      </c>
      <c r="E66" s="168"/>
      <c r="F66" s="168"/>
      <c r="G66" s="168"/>
      <c r="H66" s="168"/>
      <c r="I66" s="168"/>
      <c r="J66" s="169">
        <f>J229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5"/>
      <c r="C67" s="166"/>
      <c r="D67" s="167" t="s">
        <v>112</v>
      </c>
      <c r="E67" s="168"/>
      <c r="F67" s="168"/>
      <c r="G67" s="168"/>
      <c r="H67" s="168"/>
      <c r="I67" s="168"/>
      <c r="J67" s="169">
        <f>J245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5"/>
      <c r="C68" s="166"/>
      <c r="D68" s="167" t="s">
        <v>113</v>
      </c>
      <c r="E68" s="168"/>
      <c r="F68" s="168"/>
      <c r="G68" s="168"/>
      <c r="H68" s="168"/>
      <c r="I68" s="168"/>
      <c r="J68" s="169">
        <f>J257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5"/>
      <c r="C69" s="166"/>
      <c r="D69" s="167" t="s">
        <v>114</v>
      </c>
      <c r="E69" s="168"/>
      <c r="F69" s="168"/>
      <c r="G69" s="168"/>
      <c r="H69" s="168"/>
      <c r="I69" s="168"/>
      <c r="J69" s="169">
        <f>J280</f>
        <v>0</v>
      </c>
      <c r="K69" s="166"/>
      <c r="L69" s="17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5"/>
      <c r="C70" s="166"/>
      <c r="D70" s="167" t="s">
        <v>115</v>
      </c>
      <c r="E70" s="168"/>
      <c r="F70" s="168"/>
      <c r="G70" s="168"/>
      <c r="H70" s="168"/>
      <c r="I70" s="168"/>
      <c r="J70" s="169">
        <f>J288</f>
        <v>0</v>
      </c>
      <c r="K70" s="166"/>
      <c r="L70" s="17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65"/>
      <c r="C71" s="166"/>
      <c r="D71" s="167" t="s">
        <v>116</v>
      </c>
      <c r="E71" s="168"/>
      <c r="F71" s="168"/>
      <c r="G71" s="168"/>
      <c r="H71" s="168"/>
      <c r="I71" s="168"/>
      <c r="J71" s="169">
        <f>J294</f>
        <v>0</v>
      </c>
      <c r="K71" s="166"/>
      <c r="L71" s="17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65"/>
      <c r="C72" s="166"/>
      <c r="D72" s="167" t="s">
        <v>117</v>
      </c>
      <c r="E72" s="168"/>
      <c r="F72" s="168"/>
      <c r="G72" s="168"/>
      <c r="H72" s="168"/>
      <c r="I72" s="168"/>
      <c r="J72" s="169">
        <f>J301</f>
        <v>0</v>
      </c>
      <c r="K72" s="166"/>
      <c r="L72" s="17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65"/>
      <c r="C73" s="166"/>
      <c r="D73" s="167" t="s">
        <v>118</v>
      </c>
      <c r="E73" s="168"/>
      <c r="F73" s="168"/>
      <c r="G73" s="168"/>
      <c r="H73" s="168"/>
      <c r="I73" s="168"/>
      <c r="J73" s="169">
        <f>J344</f>
        <v>0</v>
      </c>
      <c r="K73" s="166"/>
      <c r="L73" s="17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65"/>
      <c r="C74" s="166"/>
      <c r="D74" s="167" t="s">
        <v>119</v>
      </c>
      <c r="E74" s="168"/>
      <c r="F74" s="168"/>
      <c r="G74" s="168"/>
      <c r="H74" s="168"/>
      <c r="I74" s="168"/>
      <c r="J74" s="169">
        <f>J389</f>
        <v>0</v>
      </c>
      <c r="K74" s="166"/>
      <c r="L74" s="17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65"/>
      <c r="C75" s="166"/>
      <c r="D75" s="167" t="s">
        <v>120</v>
      </c>
      <c r="E75" s="168"/>
      <c r="F75" s="168"/>
      <c r="G75" s="168"/>
      <c r="H75" s="168"/>
      <c r="I75" s="168"/>
      <c r="J75" s="169">
        <f>J413</f>
        <v>0</v>
      </c>
      <c r="K75" s="166"/>
      <c r="L75" s="17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65"/>
      <c r="C76" s="166"/>
      <c r="D76" s="167" t="s">
        <v>121</v>
      </c>
      <c r="E76" s="168"/>
      <c r="F76" s="168"/>
      <c r="G76" s="168"/>
      <c r="H76" s="168"/>
      <c r="I76" s="168"/>
      <c r="J76" s="169">
        <f>J423</f>
        <v>0</v>
      </c>
      <c r="K76" s="166"/>
      <c r="L76" s="17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9" customFormat="1" ht="24.95" customHeight="1">
      <c r="A77" s="9"/>
      <c r="B77" s="165"/>
      <c r="C77" s="166"/>
      <c r="D77" s="167" t="s">
        <v>122</v>
      </c>
      <c r="E77" s="168"/>
      <c r="F77" s="168"/>
      <c r="G77" s="168"/>
      <c r="H77" s="168"/>
      <c r="I77" s="168"/>
      <c r="J77" s="169">
        <f>J436</f>
        <v>0</v>
      </c>
      <c r="K77" s="166"/>
      <c r="L77" s="17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9" customFormat="1" ht="24.95" customHeight="1">
      <c r="A78" s="9"/>
      <c r="B78" s="165"/>
      <c r="C78" s="166"/>
      <c r="D78" s="167" t="s">
        <v>123</v>
      </c>
      <c r="E78" s="168"/>
      <c r="F78" s="168"/>
      <c r="G78" s="168"/>
      <c r="H78" s="168"/>
      <c r="I78" s="168"/>
      <c r="J78" s="169">
        <f>J452</f>
        <v>0</v>
      </c>
      <c r="K78" s="166"/>
      <c r="L78" s="17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9" customFormat="1" ht="24.95" customHeight="1">
      <c r="A79" s="9"/>
      <c r="B79" s="165"/>
      <c r="C79" s="166"/>
      <c r="D79" s="167" t="s">
        <v>124</v>
      </c>
      <c r="E79" s="168"/>
      <c r="F79" s="168"/>
      <c r="G79" s="168"/>
      <c r="H79" s="168"/>
      <c r="I79" s="168"/>
      <c r="J79" s="169">
        <f>J465</f>
        <v>0</v>
      </c>
      <c r="K79" s="166"/>
      <c r="L79" s="170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9" customFormat="1" ht="24.95" customHeight="1">
      <c r="A80" s="9"/>
      <c r="B80" s="165"/>
      <c r="C80" s="166"/>
      <c r="D80" s="167" t="s">
        <v>125</v>
      </c>
      <c r="E80" s="168"/>
      <c r="F80" s="168"/>
      <c r="G80" s="168"/>
      <c r="H80" s="168"/>
      <c r="I80" s="168"/>
      <c r="J80" s="169">
        <f>J472</f>
        <v>0</v>
      </c>
      <c r="K80" s="166"/>
      <c r="L80" s="170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s="9" customFormat="1" ht="24.95" customHeight="1">
      <c r="A81" s="9"/>
      <c r="B81" s="165"/>
      <c r="C81" s="166"/>
      <c r="D81" s="167" t="s">
        <v>126</v>
      </c>
      <c r="E81" s="168"/>
      <c r="F81" s="168"/>
      <c r="G81" s="168"/>
      <c r="H81" s="168"/>
      <c r="I81" s="168"/>
      <c r="J81" s="169">
        <f>J475</f>
        <v>0</v>
      </c>
      <c r="K81" s="166"/>
      <c r="L81" s="170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2" customFormat="1" ht="21.8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7" spans="1:31" s="2" customFormat="1" ht="6.95" customHeight="1">
      <c r="A87" s="38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4.95" customHeight="1">
      <c r="A88" s="38"/>
      <c r="B88" s="39"/>
      <c r="C88" s="23" t="s">
        <v>127</v>
      </c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16</v>
      </c>
      <c r="D90" s="40"/>
      <c r="E90" s="40"/>
      <c r="F90" s="40"/>
      <c r="G90" s="40"/>
      <c r="H90" s="40"/>
      <c r="I90" s="40"/>
      <c r="J90" s="40"/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25" customHeight="1">
      <c r="A91" s="38"/>
      <c r="B91" s="39"/>
      <c r="C91" s="40"/>
      <c r="D91" s="40"/>
      <c r="E91" s="160" t="str">
        <f>E7</f>
        <v>Habartov ZŠ - Stavební úpravy tělocvičny - Položkový rozpočet pro VZ</v>
      </c>
      <c r="F91" s="32"/>
      <c r="G91" s="32"/>
      <c r="H91" s="32"/>
      <c r="I91" s="40"/>
      <c r="J91" s="40"/>
      <c r="K91" s="40"/>
      <c r="L91" s="13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99</v>
      </c>
      <c r="D92" s="40"/>
      <c r="E92" s="40"/>
      <c r="F92" s="40"/>
      <c r="G92" s="40"/>
      <c r="H92" s="40"/>
      <c r="I92" s="40"/>
      <c r="J92" s="40"/>
      <c r="K92" s="40"/>
      <c r="L92" s="13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6.5" customHeight="1">
      <c r="A93" s="38"/>
      <c r="B93" s="39"/>
      <c r="C93" s="40"/>
      <c r="D93" s="40"/>
      <c r="E93" s="69" t="str">
        <f>E9</f>
        <v>001 - Stavební úpravy</v>
      </c>
      <c r="F93" s="40"/>
      <c r="G93" s="40"/>
      <c r="H93" s="40"/>
      <c r="I93" s="40"/>
      <c r="J93" s="40"/>
      <c r="K93" s="40"/>
      <c r="L93" s="13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13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2" customHeight="1">
      <c r="A95" s="38"/>
      <c r="B95" s="39"/>
      <c r="C95" s="32" t="s">
        <v>21</v>
      </c>
      <c r="D95" s="40"/>
      <c r="E95" s="40"/>
      <c r="F95" s="27" t="str">
        <f>F12</f>
        <v xml:space="preserve"> </v>
      </c>
      <c r="G95" s="40"/>
      <c r="H95" s="40"/>
      <c r="I95" s="32" t="s">
        <v>23</v>
      </c>
      <c r="J95" s="72" t="str">
        <f>IF(J12="","",J12)</f>
        <v>19.7.2022</v>
      </c>
      <c r="K95" s="40"/>
      <c r="L95" s="13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6.95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13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25</v>
      </c>
      <c r="D97" s="40"/>
      <c r="E97" s="40"/>
      <c r="F97" s="27" t="str">
        <f>E15</f>
        <v>Město Habartov</v>
      </c>
      <c r="G97" s="40"/>
      <c r="H97" s="40"/>
      <c r="I97" s="32" t="s">
        <v>32</v>
      </c>
      <c r="J97" s="36" t="str">
        <f>E21</f>
        <v>Ing.Petr Potužák</v>
      </c>
      <c r="K97" s="40"/>
      <c r="L97" s="13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5.15" customHeight="1">
      <c r="A98" s="38"/>
      <c r="B98" s="39"/>
      <c r="C98" s="32" t="s">
        <v>30</v>
      </c>
      <c r="D98" s="40"/>
      <c r="E98" s="40"/>
      <c r="F98" s="27" t="str">
        <f>IF(E18="","",E18)</f>
        <v>Vyplň údaj</v>
      </c>
      <c r="G98" s="40"/>
      <c r="H98" s="40"/>
      <c r="I98" s="32" t="s">
        <v>34</v>
      </c>
      <c r="J98" s="36" t="str">
        <f>E24</f>
        <v xml:space="preserve"> </v>
      </c>
      <c r="K98" s="40"/>
      <c r="L98" s="13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13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10" customFormat="1" ht="29.25" customHeight="1">
      <c r="A100" s="171"/>
      <c r="B100" s="172"/>
      <c r="C100" s="173" t="s">
        <v>128</v>
      </c>
      <c r="D100" s="174" t="s">
        <v>57</v>
      </c>
      <c r="E100" s="174" t="s">
        <v>53</v>
      </c>
      <c r="F100" s="174" t="s">
        <v>54</v>
      </c>
      <c r="G100" s="174" t="s">
        <v>129</v>
      </c>
      <c r="H100" s="174" t="s">
        <v>130</v>
      </c>
      <c r="I100" s="174" t="s">
        <v>131</v>
      </c>
      <c r="J100" s="174" t="s">
        <v>103</v>
      </c>
      <c r="K100" s="175" t="s">
        <v>132</v>
      </c>
      <c r="L100" s="176"/>
      <c r="M100" s="92" t="s">
        <v>19</v>
      </c>
      <c r="N100" s="93" t="s">
        <v>42</v>
      </c>
      <c r="O100" s="93" t="s">
        <v>133</v>
      </c>
      <c r="P100" s="93" t="s">
        <v>134</v>
      </c>
      <c r="Q100" s="93" t="s">
        <v>135</v>
      </c>
      <c r="R100" s="93" t="s">
        <v>136</v>
      </c>
      <c r="S100" s="93" t="s">
        <v>137</v>
      </c>
      <c r="T100" s="94" t="s">
        <v>138</v>
      </c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</row>
    <row r="101" spans="1:63" s="2" customFormat="1" ht="22.8" customHeight="1">
      <c r="A101" s="38"/>
      <c r="B101" s="39"/>
      <c r="C101" s="99" t="s">
        <v>139</v>
      </c>
      <c r="D101" s="40"/>
      <c r="E101" s="40"/>
      <c r="F101" s="40"/>
      <c r="G101" s="40"/>
      <c r="H101" s="40"/>
      <c r="I101" s="40"/>
      <c r="J101" s="177">
        <f>BK101</f>
        <v>0</v>
      </c>
      <c r="K101" s="40"/>
      <c r="L101" s="44"/>
      <c r="M101" s="95"/>
      <c r="N101" s="178"/>
      <c r="O101" s="96"/>
      <c r="P101" s="179">
        <f>P102+P114+P120+P124+P130+P180+P229+P245+P257+P280+P288+P294+P301+P344+P389+P413+P423+P436+P452+P465+P472+P475</f>
        <v>0</v>
      </c>
      <c r="Q101" s="96"/>
      <c r="R101" s="179">
        <f>R102+R114+R120+R124+R130+R180+R229+R245+R257+R280+R288+R294+R301+R344+R389+R413+R423+R436+R452+R465+R472+R475</f>
        <v>76.99010050250709</v>
      </c>
      <c r="S101" s="96"/>
      <c r="T101" s="180">
        <f>T102+T114+T120+T124+T130+T180+T229+T245+T257+T280+T288+T294+T301+T344+T389+T413+T423+T436+T452+T465+T472+T475</f>
        <v>178.71578375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71</v>
      </c>
      <c r="AU101" s="17" t="s">
        <v>104</v>
      </c>
      <c r="BK101" s="181">
        <f>BK102+BK114+BK120+BK124+BK130+BK180+BK229+BK245+BK257+BK280+BK288+BK294+BK301+BK344+BK389+BK413+BK423+BK436+BK452+BK465+BK472+BK475</f>
        <v>0</v>
      </c>
    </row>
    <row r="102" spans="1:63" s="11" customFormat="1" ht="25.9" customHeight="1">
      <c r="A102" s="11"/>
      <c r="B102" s="182"/>
      <c r="C102" s="183"/>
      <c r="D102" s="184" t="s">
        <v>71</v>
      </c>
      <c r="E102" s="185" t="s">
        <v>77</v>
      </c>
      <c r="F102" s="185" t="s">
        <v>140</v>
      </c>
      <c r="G102" s="183"/>
      <c r="H102" s="183"/>
      <c r="I102" s="186"/>
      <c r="J102" s="187">
        <f>BK102</f>
        <v>0</v>
      </c>
      <c r="K102" s="183"/>
      <c r="L102" s="188"/>
      <c r="M102" s="189"/>
      <c r="N102" s="190"/>
      <c r="O102" s="190"/>
      <c r="P102" s="191">
        <f>SUM(P103:P113)</f>
        <v>0</v>
      </c>
      <c r="Q102" s="190"/>
      <c r="R102" s="191">
        <f>SUM(R103:R113)</f>
        <v>0</v>
      </c>
      <c r="S102" s="190"/>
      <c r="T102" s="192">
        <f>SUM(T103:T113)</f>
        <v>0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R102" s="193" t="s">
        <v>80</v>
      </c>
      <c r="AT102" s="194" t="s">
        <v>71</v>
      </c>
      <c r="AU102" s="194" t="s">
        <v>72</v>
      </c>
      <c r="AY102" s="193" t="s">
        <v>141</v>
      </c>
      <c r="BK102" s="195">
        <f>SUM(BK103:BK113)</f>
        <v>0</v>
      </c>
    </row>
    <row r="103" spans="1:65" s="2" customFormat="1" ht="90" customHeight="1">
      <c r="A103" s="38"/>
      <c r="B103" s="39"/>
      <c r="C103" s="196" t="s">
        <v>142</v>
      </c>
      <c r="D103" s="196" t="s">
        <v>143</v>
      </c>
      <c r="E103" s="197" t="s">
        <v>144</v>
      </c>
      <c r="F103" s="198" t="s">
        <v>145</v>
      </c>
      <c r="G103" s="199" t="s">
        <v>146</v>
      </c>
      <c r="H103" s="200">
        <v>12.723</v>
      </c>
      <c r="I103" s="201"/>
      <c r="J103" s="202">
        <f>ROUND(I103*H103,2)</f>
        <v>0</v>
      </c>
      <c r="K103" s="198" t="s">
        <v>19</v>
      </c>
      <c r="L103" s="44"/>
      <c r="M103" s="203" t="s">
        <v>19</v>
      </c>
      <c r="N103" s="204" t="s">
        <v>43</v>
      </c>
      <c r="O103" s="84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7" t="s">
        <v>147</v>
      </c>
      <c r="AT103" s="207" t="s">
        <v>143</v>
      </c>
      <c r="AU103" s="207" t="s">
        <v>80</v>
      </c>
      <c r="AY103" s="17" t="s">
        <v>141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7" t="s">
        <v>80</v>
      </c>
      <c r="BK103" s="208">
        <f>ROUND(I103*H103,2)</f>
        <v>0</v>
      </c>
      <c r="BL103" s="17" t="s">
        <v>147</v>
      </c>
      <c r="BM103" s="207" t="s">
        <v>82</v>
      </c>
    </row>
    <row r="104" spans="1:65" s="2" customFormat="1" ht="49.05" customHeight="1">
      <c r="A104" s="38"/>
      <c r="B104" s="39"/>
      <c r="C104" s="196" t="s">
        <v>148</v>
      </c>
      <c r="D104" s="196" t="s">
        <v>143</v>
      </c>
      <c r="E104" s="197" t="s">
        <v>149</v>
      </c>
      <c r="F104" s="198" t="s">
        <v>150</v>
      </c>
      <c r="G104" s="199" t="s">
        <v>146</v>
      </c>
      <c r="H104" s="200">
        <v>12.723</v>
      </c>
      <c r="I104" s="201"/>
      <c r="J104" s="202">
        <f>ROUND(I104*H104,2)</f>
        <v>0</v>
      </c>
      <c r="K104" s="198" t="s">
        <v>19</v>
      </c>
      <c r="L104" s="44"/>
      <c r="M104" s="203" t="s">
        <v>19</v>
      </c>
      <c r="N104" s="204" t="s">
        <v>43</v>
      </c>
      <c r="O104" s="84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7" t="s">
        <v>147</v>
      </c>
      <c r="AT104" s="207" t="s">
        <v>143</v>
      </c>
      <c r="AU104" s="207" t="s">
        <v>80</v>
      </c>
      <c r="AY104" s="17" t="s">
        <v>141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7" t="s">
        <v>80</v>
      </c>
      <c r="BK104" s="208">
        <f>ROUND(I104*H104,2)</f>
        <v>0</v>
      </c>
      <c r="BL104" s="17" t="s">
        <v>147</v>
      </c>
      <c r="BM104" s="207" t="s">
        <v>147</v>
      </c>
    </row>
    <row r="105" spans="1:65" s="2" customFormat="1" ht="37.8" customHeight="1">
      <c r="A105" s="38"/>
      <c r="B105" s="39"/>
      <c r="C105" s="196" t="s">
        <v>151</v>
      </c>
      <c r="D105" s="196" t="s">
        <v>143</v>
      </c>
      <c r="E105" s="197" t="s">
        <v>152</v>
      </c>
      <c r="F105" s="198" t="s">
        <v>153</v>
      </c>
      <c r="G105" s="199" t="s">
        <v>146</v>
      </c>
      <c r="H105" s="200">
        <v>12.723</v>
      </c>
      <c r="I105" s="201"/>
      <c r="J105" s="202">
        <f>ROUND(I105*H105,2)</f>
        <v>0</v>
      </c>
      <c r="K105" s="198" t="s">
        <v>19</v>
      </c>
      <c r="L105" s="44"/>
      <c r="M105" s="203" t="s">
        <v>19</v>
      </c>
      <c r="N105" s="204" t="s">
        <v>43</v>
      </c>
      <c r="O105" s="84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7" t="s">
        <v>147</v>
      </c>
      <c r="AT105" s="207" t="s">
        <v>143</v>
      </c>
      <c r="AU105" s="207" t="s">
        <v>80</v>
      </c>
      <c r="AY105" s="17" t="s">
        <v>141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7" t="s">
        <v>80</v>
      </c>
      <c r="BK105" s="208">
        <f>ROUND(I105*H105,2)</f>
        <v>0</v>
      </c>
      <c r="BL105" s="17" t="s">
        <v>147</v>
      </c>
      <c r="BM105" s="207" t="s">
        <v>154</v>
      </c>
    </row>
    <row r="106" spans="1:65" s="2" customFormat="1" ht="55.5" customHeight="1">
      <c r="A106" s="38"/>
      <c r="B106" s="39"/>
      <c r="C106" s="196" t="s">
        <v>155</v>
      </c>
      <c r="D106" s="196" t="s">
        <v>143</v>
      </c>
      <c r="E106" s="197" t="s">
        <v>156</v>
      </c>
      <c r="F106" s="198" t="s">
        <v>157</v>
      </c>
      <c r="G106" s="199" t="s">
        <v>146</v>
      </c>
      <c r="H106" s="200">
        <v>12.723</v>
      </c>
      <c r="I106" s="201"/>
      <c r="J106" s="202">
        <f>ROUND(I106*H106,2)</f>
        <v>0</v>
      </c>
      <c r="K106" s="198" t="s">
        <v>19</v>
      </c>
      <c r="L106" s="44"/>
      <c r="M106" s="203" t="s">
        <v>19</v>
      </c>
      <c r="N106" s="204" t="s">
        <v>43</v>
      </c>
      <c r="O106" s="84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7" t="s">
        <v>147</v>
      </c>
      <c r="AT106" s="207" t="s">
        <v>143</v>
      </c>
      <c r="AU106" s="207" t="s">
        <v>80</v>
      </c>
      <c r="AY106" s="17" t="s">
        <v>141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7" t="s">
        <v>80</v>
      </c>
      <c r="BK106" s="208">
        <f>ROUND(I106*H106,2)</f>
        <v>0</v>
      </c>
      <c r="BL106" s="17" t="s">
        <v>147</v>
      </c>
      <c r="BM106" s="207" t="s">
        <v>158</v>
      </c>
    </row>
    <row r="107" spans="1:65" s="2" customFormat="1" ht="66.75" customHeight="1">
      <c r="A107" s="38"/>
      <c r="B107" s="39"/>
      <c r="C107" s="196" t="s">
        <v>159</v>
      </c>
      <c r="D107" s="196" t="s">
        <v>143</v>
      </c>
      <c r="E107" s="197" t="s">
        <v>160</v>
      </c>
      <c r="F107" s="198" t="s">
        <v>161</v>
      </c>
      <c r="G107" s="199" t="s">
        <v>146</v>
      </c>
      <c r="H107" s="200">
        <v>127.23</v>
      </c>
      <c r="I107" s="201"/>
      <c r="J107" s="202">
        <f>ROUND(I107*H107,2)</f>
        <v>0</v>
      </c>
      <c r="K107" s="198" t="s">
        <v>19</v>
      </c>
      <c r="L107" s="44"/>
      <c r="M107" s="203" t="s">
        <v>19</v>
      </c>
      <c r="N107" s="204" t="s">
        <v>43</v>
      </c>
      <c r="O107" s="84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7" t="s">
        <v>147</v>
      </c>
      <c r="AT107" s="207" t="s">
        <v>143</v>
      </c>
      <c r="AU107" s="207" t="s">
        <v>80</v>
      </c>
      <c r="AY107" s="17" t="s">
        <v>141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7" t="s">
        <v>80</v>
      </c>
      <c r="BK107" s="208">
        <f>ROUND(I107*H107,2)</f>
        <v>0</v>
      </c>
      <c r="BL107" s="17" t="s">
        <v>147</v>
      </c>
      <c r="BM107" s="207" t="s">
        <v>162</v>
      </c>
    </row>
    <row r="108" spans="1:65" s="2" customFormat="1" ht="44.25" customHeight="1">
      <c r="A108" s="38"/>
      <c r="B108" s="39"/>
      <c r="C108" s="196" t="s">
        <v>163</v>
      </c>
      <c r="D108" s="196" t="s">
        <v>143</v>
      </c>
      <c r="E108" s="197" t="s">
        <v>164</v>
      </c>
      <c r="F108" s="198" t="s">
        <v>165</v>
      </c>
      <c r="G108" s="199" t="s">
        <v>166</v>
      </c>
      <c r="H108" s="200">
        <v>22.901</v>
      </c>
      <c r="I108" s="201"/>
      <c r="J108" s="202">
        <f>ROUND(I108*H108,2)</f>
        <v>0</v>
      </c>
      <c r="K108" s="198" t="s">
        <v>19</v>
      </c>
      <c r="L108" s="44"/>
      <c r="M108" s="203" t="s">
        <v>19</v>
      </c>
      <c r="N108" s="204" t="s">
        <v>43</v>
      </c>
      <c r="O108" s="84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7" t="s">
        <v>147</v>
      </c>
      <c r="AT108" s="207" t="s">
        <v>143</v>
      </c>
      <c r="AU108" s="207" t="s">
        <v>80</v>
      </c>
      <c r="AY108" s="17" t="s">
        <v>141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7" t="s">
        <v>80</v>
      </c>
      <c r="BK108" s="208">
        <f>ROUND(I108*H108,2)</f>
        <v>0</v>
      </c>
      <c r="BL108" s="17" t="s">
        <v>147</v>
      </c>
      <c r="BM108" s="207" t="s">
        <v>167</v>
      </c>
    </row>
    <row r="109" spans="1:51" s="12" customFormat="1" ht="12">
      <c r="A109" s="12"/>
      <c r="B109" s="209"/>
      <c r="C109" s="210"/>
      <c r="D109" s="211" t="s">
        <v>168</v>
      </c>
      <c r="E109" s="212" t="s">
        <v>19</v>
      </c>
      <c r="F109" s="213" t="s">
        <v>169</v>
      </c>
      <c r="G109" s="210"/>
      <c r="H109" s="214">
        <v>22.9014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T109" s="220" t="s">
        <v>168</v>
      </c>
      <c r="AU109" s="220" t="s">
        <v>80</v>
      </c>
      <c r="AV109" s="12" t="s">
        <v>82</v>
      </c>
      <c r="AW109" s="12" t="s">
        <v>170</v>
      </c>
      <c r="AX109" s="12" t="s">
        <v>72</v>
      </c>
      <c r="AY109" s="220" t="s">
        <v>141</v>
      </c>
    </row>
    <row r="110" spans="1:51" s="13" customFormat="1" ht="12">
      <c r="A110" s="13"/>
      <c r="B110" s="221"/>
      <c r="C110" s="222"/>
      <c r="D110" s="211" t="s">
        <v>168</v>
      </c>
      <c r="E110" s="223" t="s">
        <v>19</v>
      </c>
      <c r="F110" s="224" t="s">
        <v>171</v>
      </c>
      <c r="G110" s="222"/>
      <c r="H110" s="225">
        <v>22.9014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168</v>
      </c>
      <c r="AU110" s="231" t="s">
        <v>80</v>
      </c>
      <c r="AV110" s="13" t="s">
        <v>147</v>
      </c>
      <c r="AW110" s="13" t="s">
        <v>170</v>
      </c>
      <c r="AX110" s="13" t="s">
        <v>80</v>
      </c>
      <c r="AY110" s="231" t="s">
        <v>141</v>
      </c>
    </row>
    <row r="111" spans="1:65" s="2" customFormat="1" ht="24.15" customHeight="1">
      <c r="A111" s="38"/>
      <c r="B111" s="39"/>
      <c r="C111" s="196" t="s">
        <v>172</v>
      </c>
      <c r="D111" s="196" t="s">
        <v>143</v>
      </c>
      <c r="E111" s="197" t="s">
        <v>173</v>
      </c>
      <c r="F111" s="198" t="s">
        <v>174</v>
      </c>
      <c r="G111" s="199" t="s">
        <v>175</v>
      </c>
      <c r="H111" s="200">
        <v>25.446</v>
      </c>
      <c r="I111" s="201"/>
      <c r="J111" s="202">
        <f>ROUND(I111*H111,2)</f>
        <v>0</v>
      </c>
      <c r="K111" s="198" t="s">
        <v>19</v>
      </c>
      <c r="L111" s="44"/>
      <c r="M111" s="203" t="s">
        <v>19</v>
      </c>
      <c r="N111" s="204" t="s">
        <v>43</v>
      </c>
      <c r="O111" s="84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7" t="s">
        <v>147</v>
      </c>
      <c r="AT111" s="207" t="s">
        <v>143</v>
      </c>
      <c r="AU111" s="207" t="s">
        <v>80</v>
      </c>
      <c r="AY111" s="17" t="s">
        <v>141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7" t="s">
        <v>80</v>
      </c>
      <c r="BK111" s="208">
        <f>ROUND(I111*H111,2)</f>
        <v>0</v>
      </c>
      <c r="BL111" s="17" t="s">
        <v>147</v>
      </c>
      <c r="BM111" s="207" t="s">
        <v>176</v>
      </c>
    </row>
    <row r="112" spans="1:51" s="12" customFormat="1" ht="12">
      <c r="A112" s="12"/>
      <c r="B112" s="209"/>
      <c r="C112" s="210"/>
      <c r="D112" s="211" t="s">
        <v>168</v>
      </c>
      <c r="E112" s="212" t="s">
        <v>19</v>
      </c>
      <c r="F112" s="213" t="s">
        <v>177</v>
      </c>
      <c r="G112" s="210"/>
      <c r="H112" s="214">
        <v>25.446</v>
      </c>
      <c r="I112" s="215"/>
      <c r="J112" s="210"/>
      <c r="K112" s="210"/>
      <c r="L112" s="216"/>
      <c r="M112" s="217"/>
      <c r="N112" s="218"/>
      <c r="O112" s="218"/>
      <c r="P112" s="218"/>
      <c r="Q112" s="218"/>
      <c r="R112" s="218"/>
      <c r="S112" s="218"/>
      <c r="T112" s="219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T112" s="220" t="s">
        <v>168</v>
      </c>
      <c r="AU112" s="220" t="s">
        <v>80</v>
      </c>
      <c r="AV112" s="12" t="s">
        <v>82</v>
      </c>
      <c r="AW112" s="12" t="s">
        <v>170</v>
      </c>
      <c r="AX112" s="12" t="s">
        <v>72</v>
      </c>
      <c r="AY112" s="220" t="s">
        <v>141</v>
      </c>
    </row>
    <row r="113" spans="1:51" s="13" customFormat="1" ht="12">
      <c r="A113" s="13"/>
      <c r="B113" s="221"/>
      <c r="C113" s="222"/>
      <c r="D113" s="211" t="s">
        <v>168</v>
      </c>
      <c r="E113" s="223" t="s">
        <v>19</v>
      </c>
      <c r="F113" s="224" t="s">
        <v>171</v>
      </c>
      <c r="G113" s="222"/>
      <c r="H113" s="225">
        <v>25.446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168</v>
      </c>
      <c r="AU113" s="231" t="s">
        <v>80</v>
      </c>
      <c r="AV113" s="13" t="s">
        <v>147</v>
      </c>
      <c r="AW113" s="13" t="s">
        <v>170</v>
      </c>
      <c r="AX113" s="13" t="s">
        <v>80</v>
      </c>
      <c r="AY113" s="231" t="s">
        <v>141</v>
      </c>
    </row>
    <row r="114" spans="1:63" s="11" customFormat="1" ht="25.9" customHeight="1">
      <c r="A114" s="11"/>
      <c r="B114" s="182"/>
      <c r="C114" s="183"/>
      <c r="D114" s="184" t="s">
        <v>71</v>
      </c>
      <c r="E114" s="185" t="s">
        <v>86</v>
      </c>
      <c r="F114" s="185" t="s">
        <v>178</v>
      </c>
      <c r="G114" s="183"/>
      <c r="H114" s="183"/>
      <c r="I114" s="186"/>
      <c r="J114" s="187">
        <f>BK114</f>
        <v>0</v>
      </c>
      <c r="K114" s="183"/>
      <c r="L114" s="188"/>
      <c r="M114" s="189"/>
      <c r="N114" s="190"/>
      <c r="O114" s="190"/>
      <c r="P114" s="191">
        <f>SUM(P115:P119)</f>
        <v>0</v>
      </c>
      <c r="Q114" s="190"/>
      <c r="R114" s="191">
        <f>SUM(R115:R119)</f>
        <v>10.81270155</v>
      </c>
      <c r="S114" s="190"/>
      <c r="T114" s="192">
        <f>SUM(T115:T119)</f>
        <v>0</v>
      </c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R114" s="193" t="s">
        <v>80</v>
      </c>
      <c r="AT114" s="194" t="s">
        <v>71</v>
      </c>
      <c r="AU114" s="194" t="s">
        <v>72</v>
      </c>
      <c r="AY114" s="193" t="s">
        <v>141</v>
      </c>
      <c r="BK114" s="195">
        <f>SUM(BK115:BK119)</f>
        <v>0</v>
      </c>
    </row>
    <row r="115" spans="1:65" s="2" customFormat="1" ht="49.05" customHeight="1">
      <c r="A115" s="38"/>
      <c r="B115" s="39"/>
      <c r="C115" s="196" t="s">
        <v>179</v>
      </c>
      <c r="D115" s="196" t="s">
        <v>143</v>
      </c>
      <c r="E115" s="197" t="s">
        <v>180</v>
      </c>
      <c r="F115" s="198" t="s">
        <v>181</v>
      </c>
      <c r="G115" s="199" t="s">
        <v>175</v>
      </c>
      <c r="H115" s="200">
        <v>38.25</v>
      </c>
      <c r="I115" s="201"/>
      <c r="J115" s="202">
        <f>ROUND(I115*H115,2)</f>
        <v>0</v>
      </c>
      <c r="K115" s="198" t="s">
        <v>19</v>
      </c>
      <c r="L115" s="44"/>
      <c r="M115" s="203" t="s">
        <v>19</v>
      </c>
      <c r="N115" s="204" t="s">
        <v>43</v>
      </c>
      <c r="O115" s="84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7" t="s">
        <v>147</v>
      </c>
      <c r="AT115" s="207" t="s">
        <v>143</v>
      </c>
      <c r="AU115" s="207" t="s">
        <v>80</v>
      </c>
      <c r="AY115" s="17" t="s">
        <v>141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7" t="s">
        <v>80</v>
      </c>
      <c r="BK115" s="208">
        <f>ROUND(I115*H115,2)</f>
        <v>0</v>
      </c>
      <c r="BL115" s="17" t="s">
        <v>147</v>
      </c>
      <c r="BM115" s="207" t="s">
        <v>182</v>
      </c>
    </row>
    <row r="116" spans="1:65" s="2" customFormat="1" ht="37.8" customHeight="1">
      <c r="A116" s="38"/>
      <c r="B116" s="39"/>
      <c r="C116" s="196" t="s">
        <v>183</v>
      </c>
      <c r="D116" s="196" t="s">
        <v>143</v>
      </c>
      <c r="E116" s="197" t="s">
        <v>184</v>
      </c>
      <c r="F116" s="198" t="s">
        <v>185</v>
      </c>
      <c r="G116" s="199" t="s">
        <v>175</v>
      </c>
      <c r="H116" s="200">
        <v>44.625</v>
      </c>
      <c r="I116" s="201"/>
      <c r="J116" s="202">
        <f>ROUND(I116*H116,2)</f>
        <v>0</v>
      </c>
      <c r="K116" s="198" t="s">
        <v>186</v>
      </c>
      <c r="L116" s="44"/>
      <c r="M116" s="203" t="s">
        <v>19</v>
      </c>
      <c r="N116" s="204" t="s">
        <v>43</v>
      </c>
      <c r="O116" s="84"/>
      <c r="P116" s="205">
        <f>O116*H116</f>
        <v>0</v>
      </c>
      <c r="Q116" s="205">
        <v>0.18415</v>
      </c>
      <c r="R116" s="205">
        <f>Q116*H116</f>
        <v>8.21769375</v>
      </c>
      <c r="S116" s="205">
        <v>0</v>
      </c>
      <c r="T116" s="20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7" t="s">
        <v>147</v>
      </c>
      <c r="AT116" s="207" t="s">
        <v>143</v>
      </c>
      <c r="AU116" s="207" t="s">
        <v>80</v>
      </c>
      <c r="AY116" s="17" t="s">
        <v>141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7" t="s">
        <v>80</v>
      </c>
      <c r="BK116" s="208">
        <f>ROUND(I116*H116,2)</f>
        <v>0</v>
      </c>
      <c r="BL116" s="17" t="s">
        <v>147</v>
      </c>
      <c r="BM116" s="207" t="s">
        <v>187</v>
      </c>
    </row>
    <row r="117" spans="1:47" s="2" customFormat="1" ht="12">
      <c r="A117" s="38"/>
      <c r="B117" s="39"/>
      <c r="C117" s="40"/>
      <c r="D117" s="232" t="s">
        <v>188</v>
      </c>
      <c r="E117" s="40"/>
      <c r="F117" s="233" t="s">
        <v>189</v>
      </c>
      <c r="G117" s="40"/>
      <c r="H117" s="40"/>
      <c r="I117" s="234"/>
      <c r="J117" s="40"/>
      <c r="K117" s="40"/>
      <c r="L117" s="44"/>
      <c r="M117" s="235"/>
      <c r="N117" s="236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188</v>
      </c>
      <c r="AU117" s="17" t="s">
        <v>80</v>
      </c>
    </row>
    <row r="118" spans="1:65" s="2" customFormat="1" ht="37.8" customHeight="1">
      <c r="A118" s="38"/>
      <c r="B118" s="39"/>
      <c r="C118" s="196" t="s">
        <v>190</v>
      </c>
      <c r="D118" s="196" t="s">
        <v>143</v>
      </c>
      <c r="E118" s="197" t="s">
        <v>191</v>
      </c>
      <c r="F118" s="198" t="s">
        <v>192</v>
      </c>
      <c r="G118" s="199" t="s">
        <v>175</v>
      </c>
      <c r="H118" s="200">
        <v>14.22</v>
      </c>
      <c r="I118" s="201"/>
      <c r="J118" s="202">
        <f>ROUND(I118*H118,2)</f>
        <v>0</v>
      </c>
      <c r="K118" s="198" t="s">
        <v>186</v>
      </c>
      <c r="L118" s="44"/>
      <c r="M118" s="203" t="s">
        <v>19</v>
      </c>
      <c r="N118" s="204" t="s">
        <v>43</v>
      </c>
      <c r="O118" s="84"/>
      <c r="P118" s="205">
        <f>O118*H118</f>
        <v>0</v>
      </c>
      <c r="Q118" s="205">
        <v>0.18249</v>
      </c>
      <c r="R118" s="205">
        <f>Q118*H118</f>
        <v>2.5950078000000003</v>
      </c>
      <c r="S118" s="205">
        <v>0</v>
      </c>
      <c r="T118" s="20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7" t="s">
        <v>147</v>
      </c>
      <c r="AT118" s="207" t="s">
        <v>143</v>
      </c>
      <c r="AU118" s="207" t="s">
        <v>80</v>
      </c>
      <c r="AY118" s="17" t="s">
        <v>141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7" t="s">
        <v>80</v>
      </c>
      <c r="BK118" s="208">
        <f>ROUND(I118*H118,2)</f>
        <v>0</v>
      </c>
      <c r="BL118" s="17" t="s">
        <v>147</v>
      </c>
      <c r="BM118" s="207" t="s">
        <v>193</v>
      </c>
    </row>
    <row r="119" spans="1:47" s="2" customFormat="1" ht="12">
      <c r="A119" s="38"/>
      <c r="B119" s="39"/>
      <c r="C119" s="40"/>
      <c r="D119" s="232" t="s">
        <v>188</v>
      </c>
      <c r="E119" s="40"/>
      <c r="F119" s="233" t="s">
        <v>194</v>
      </c>
      <c r="G119" s="40"/>
      <c r="H119" s="40"/>
      <c r="I119" s="234"/>
      <c r="J119" s="40"/>
      <c r="K119" s="40"/>
      <c r="L119" s="44"/>
      <c r="M119" s="235"/>
      <c r="N119" s="236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188</v>
      </c>
      <c r="AU119" s="17" t="s">
        <v>80</v>
      </c>
    </row>
    <row r="120" spans="1:63" s="11" customFormat="1" ht="25.9" customHeight="1">
      <c r="A120" s="11"/>
      <c r="B120" s="182"/>
      <c r="C120" s="183"/>
      <c r="D120" s="184" t="s">
        <v>71</v>
      </c>
      <c r="E120" s="185" t="s">
        <v>89</v>
      </c>
      <c r="F120" s="185" t="s">
        <v>195</v>
      </c>
      <c r="G120" s="183"/>
      <c r="H120" s="183"/>
      <c r="I120" s="186"/>
      <c r="J120" s="187">
        <f>BK120</f>
        <v>0</v>
      </c>
      <c r="K120" s="183"/>
      <c r="L120" s="188"/>
      <c r="M120" s="189"/>
      <c r="N120" s="190"/>
      <c r="O120" s="190"/>
      <c r="P120" s="191">
        <f>SUM(P121:P123)</f>
        <v>0</v>
      </c>
      <c r="Q120" s="190"/>
      <c r="R120" s="191">
        <f>SUM(R121:R123)</f>
        <v>9.56056</v>
      </c>
      <c r="S120" s="190"/>
      <c r="T120" s="192">
        <f>SUM(T121:T123)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193" t="s">
        <v>80</v>
      </c>
      <c r="AT120" s="194" t="s">
        <v>71</v>
      </c>
      <c r="AU120" s="194" t="s">
        <v>72</v>
      </c>
      <c r="AY120" s="193" t="s">
        <v>141</v>
      </c>
      <c r="BK120" s="195">
        <f>SUM(BK121:BK123)</f>
        <v>0</v>
      </c>
    </row>
    <row r="121" spans="1:65" s="2" customFormat="1" ht="49.05" customHeight="1">
      <c r="A121" s="38"/>
      <c r="B121" s="39"/>
      <c r="C121" s="196" t="s">
        <v>196</v>
      </c>
      <c r="D121" s="196" t="s">
        <v>143</v>
      </c>
      <c r="E121" s="197" t="s">
        <v>197</v>
      </c>
      <c r="F121" s="198" t="s">
        <v>198</v>
      </c>
      <c r="G121" s="199" t="s">
        <v>199</v>
      </c>
      <c r="H121" s="200">
        <v>240</v>
      </c>
      <c r="I121" s="201"/>
      <c r="J121" s="202">
        <f>ROUND(I121*H121,2)</f>
        <v>0</v>
      </c>
      <c r="K121" s="198" t="s">
        <v>186</v>
      </c>
      <c r="L121" s="44"/>
      <c r="M121" s="203" t="s">
        <v>19</v>
      </c>
      <c r="N121" s="204" t="s">
        <v>43</v>
      </c>
      <c r="O121" s="84"/>
      <c r="P121" s="205">
        <f>O121*H121</f>
        <v>0</v>
      </c>
      <c r="Q121" s="205">
        <v>0.002294</v>
      </c>
      <c r="R121" s="205">
        <f>Q121*H121</f>
        <v>0.55056</v>
      </c>
      <c r="S121" s="205">
        <v>0</v>
      </c>
      <c r="T121" s="20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7" t="s">
        <v>147</v>
      </c>
      <c r="AT121" s="207" t="s">
        <v>143</v>
      </c>
      <c r="AU121" s="207" t="s">
        <v>80</v>
      </c>
      <c r="AY121" s="17" t="s">
        <v>141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7" t="s">
        <v>80</v>
      </c>
      <c r="BK121" s="208">
        <f>ROUND(I121*H121,2)</f>
        <v>0</v>
      </c>
      <c r="BL121" s="17" t="s">
        <v>147</v>
      </c>
      <c r="BM121" s="207" t="s">
        <v>200</v>
      </c>
    </row>
    <row r="122" spans="1:47" s="2" customFormat="1" ht="12">
      <c r="A122" s="38"/>
      <c r="B122" s="39"/>
      <c r="C122" s="40"/>
      <c r="D122" s="232" t="s">
        <v>188</v>
      </c>
      <c r="E122" s="40"/>
      <c r="F122" s="233" t="s">
        <v>201</v>
      </c>
      <c r="G122" s="40"/>
      <c r="H122" s="40"/>
      <c r="I122" s="234"/>
      <c r="J122" s="40"/>
      <c r="K122" s="40"/>
      <c r="L122" s="44"/>
      <c r="M122" s="235"/>
      <c r="N122" s="236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188</v>
      </c>
      <c r="AU122" s="17" t="s">
        <v>80</v>
      </c>
    </row>
    <row r="123" spans="1:65" s="2" customFormat="1" ht="16.5" customHeight="1">
      <c r="A123" s="38"/>
      <c r="B123" s="39"/>
      <c r="C123" s="237" t="s">
        <v>202</v>
      </c>
      <c r="D123" s="237" t="s">
        <v>203</v>
      </c>
      <c r="E123" s="238" t="s">
        <v>204</v>
      </c>
      <c r="F123" s="239" t="s">
        <v>205</v>
      </c>
      <c r="G123" s="240" t="s">
        <v>199</v>
      </c>
      <c r="H123" s="241">
        <v>170</v>
      </c>
      <c r="I123" s="242"/>
      <c r="J123" s="243">
        <f>ROUND(I123*H123,2)</f>
        <v>0</v>
      </c>
      <c r="K123" s="239" t="s">
        <v>19</v>
      </c>
      <c r="L123" s="244"/>
      <c r="M123" s="245" t="s">
        <v>19</v>
      </c>
      <c r="N123" s="246" t="s">
        <v>43</v>
      </c>
      <c r="O123" s="84"/>
      <c r="P123" s="205">
        <f>O123*H123</f>
        <v>0</v>
      </c>
      <c r="Q123" s="205">
        <v>0.053</v>
      </c>
      <c r="R123" s="205">
        <f>Q123*H123</f>
        <v>9.01</v>
      </c>
      <c r="S123" s="205">
        <v>0</v>
      </c>
      <c r="T123" s="20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7" t="s">
        <v>158</v>
      </c>
      <c r="AT123" s="207" t="s">
        <v>203</v>
      </c>
      <c r="AU123" s="207" t="s">
        <v>80</v>
      </c>
      <c r="AY123" s="17" t="s">
        <v>141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7" t="s">
        <v>80</v>
      </c>
      <c r="BK123" s="208">
        <f>ROUND(I123*H123,2)</f>
        <v>0</v>
      </c>
      <c r="BL123" s="17" t="s">
        <v>147</v>
      </c>
      <c r="BM123" s="207" t="s">
        <v>179</v>
      </c>
    </row>
    <row r="124" spans="1:63" s="11" customFormat="1" ht="25.9" customHeight="1">
      <c r="A124" s="11"/>
      <c r="B124" s="182"/>
      <c r="C124" s="183"/>
      <c r="D124" s="184" t="s">
        <v>71</v>
      </c>
      <c r="E124" s="185" t="s">
        <v>92</v>
      </c>
      <c r="F124" s="185" t="s">
        <v>206</v>
      </c>
      <c r="G124" s="183"/>
      <c r="H124" s="183"/>
      <c r="I124" s="186"/>
      <c r="J124" s="187">
        <f>BK124</f>
        <v>0</v>
      </c>
      <c r="K124" s="183"/>
      <c r="L124" s="188"/>
      <c r="M124" s="189"/>
      <c r="N124" s="190"/>
      <c r="O124" s="190"/>
      <c r="P124" s="191">
        <f>SUM(P125:P129)</f>
        <v>0</v>
      </c>
      <c r="Q124" s="190"/>
      <c r="R124" s="191">
        <f>SUM(R125:R129)</f>
        <v>0.904</v>
      </c>
      <c r="S124" s="190"/>
      <c r="T124" s="192">
        <f>SUM(T125:T129)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193" t="s">
        <v>80</v>
      </c>
      <c r="AT124" s="194" t="s">
        <v>71</v>
      </c>
      <c r="AU124" s="194" t="s">
        <v>72</v>
      </c>
      <c r="AY124" s="193" t="s">
        <v>141</v>
      </c>
      <c r="BK124" s="195">
        <f>SUM(BK125:BK129)</f>
        <v>0</v>
      </c>
    </row>
    <row r="125" spans="1:65" s="2" customFormat="1" ht="37.8" customHeight="1">
      <c r="A125" s="38"/>
      <c r="B125" s="39"/>
      <c r="C125" s="196" t="s">
        <v>207</v>
      </c>
      <c r="D125" s="196" t="s">
        <v>143</v>
      </c>
      <c r="E125" s="197" t="s">
        <v>208</v>
      </c>
      <c r="F125" s="198" t="s">
        <v>209</v>
      </c>
      <c r="G125" s="199" t="s">
        <v>175</v>
      </c>
      <c r="H125" s="200">
        <v>6.66</v>
      </c>
      <c r="I125" s="201"/>
      <c r="J125" s="202">
        <f>ROUND(I125*H125,2)</f>
        <v>0</v>
      </c>
      <c r="K125" s="198" t="s">
        <v>19</v>
      </c>
      <c r="L125" s="44"/>
      <c r="M125" s="203" t="s">
        <v>19</v>
      </c>
      <c r="N125" s="204" t="s">
        <v>43</v>
      </c>
      <c r="O125" s="84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7" t="s">
        <v>147</v>
      </c>
      <c r="AT125" s="207" t="s">
        <v>143</v>
      </c>
      <c r="AU125" s="207" t="s">
        <v>80</v>
      </c>
      <c r="AY125" s="17" t="s">
        <v>141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7" t="s">
        <v>80</v>
      </c>
      <c r="BK125" s="208">
        <f>ROUND(I125*H125,2)</f>
        <v>0</v>
      </c>
      <c r="BL125" s="17" t="s">
        <v>147</v>
      </c>
      <c r="BM125" s="207" t="s">
        <v>190</v>
      </c>
    </row>
    <row r="126" spans="1:65" s="2" customFormat="1" ht="24.15" customHeight="1">
      <c r="A126" s="38"/>
      <c r="B126" s="39"/>
      <c r="C126" s="196" t="s">
        <v>210</v>
      </c>
      <c r="D126" s="196" t="s">
        <v>143</v>
      </c>
      <c r="E126" s="197" t="s">
        <v>211</v>
      </c>
      <c r="F126" s="198" t="s">
        <v>212</v>
      </c>
      <c r="G126" s="199" t="s">
        <v>175</v>
      </c>
      <c r="H126" s="200">
        <v>6.66</v>
      </c>
      <c r="I126" s="201"/>
      <c r="J126" s="202">
        <f>ROUND(I126*H126,2)</f>
        <v>0</v>
      </c>
      <c r="K126" s="198" t="s">
        <v>19</v>
      </c>
      <c r="L126" s="44"/>
      <c r="M126" s="203" t="s">
        <v>19</v>
      </c>
      <c r="N126" s="204" t="s">
        <v>43</v>
      </c>
      <c r="O126" s="84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7" t="s">
        <v>147</v>
      </c>
      <c r="AT126" s="207" t="s">
        <v>143</v>
      </c>
      <c r="AU126" s="207" t="s">
        <v>80</v>
      </c>
      <c r="AY126" s="17" t="s">
        <v>141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7" t="s">
        <v>80</v>
      </c>
      <c r="BK126" s="208">
        <f>ROUND(I126*H126,2)</f>
        <v>0</v>
      </c>
      <c r="BL126" s="17" t="s">
        <v>147</v>
      </c>
      <c r="BM126" s="207" t="s">
        <v>196</v>
      </c>
    </row>
    <row r="127" spans="1:65" s="2" customFormat="1" ht="24.15" customHeight="1">
      <c r="A127" s="38"/>
      <c r="B127" s="39"/>
      <c r="C127" s="196" t="s">
        <v>213</v>
      </c>
      <c r="D127" s="196" t="s">
        <v>143</v>
      </c>
      <c r="E127" s="197" t="s">
        <v>214</v>
      </c>
      <c r="F127" s="198" t="s">
        <v>215</v>
      </c>
      <c r="G127" s="199" t="s">
        <v>175</v>
      </c>
      <c r="H127" s="200">
        <v>6.66</v>
      </c>
      <c r="I127" s="201"/>
      <c r="J127" s="202">
        <f>ROUND(I127*H127,2)</f>
        <v>0</v>
      </c>
      <c r="K127" s="198" t="s">
        <v>19</v>
      </c>
      <c r="L127" s="44"/>
      <c r="M127" s="203" t="s">
        <v>19</v>
      </c>
      <c r="N127" s="204" t="s">
        <v>43</v>
      </c>
      <c r="O127" s="84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7" t="s">
        <v>147</v>
      </c>
      <c r="AT127" s="207" t="s">
        <v>143</v>
      </c>
      <c r="AU127" s="207" t="s">
        <v>80</v>
      </c>
      <c r="AY127" s="17" t="s">
        <v>141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7" t="s">
        <v>80</v>
      </c>
      <c r="BK127" s="208">
        <f>ROUND(I127*H127,2)</f>
        <v>0</v>
      </c>
      <c r="BL127" s="17" t="s">
        <v>147</v>
      </c>
      <c r="BM127" s="207" t="s">
        <v>216</v>
      </c>
    </row>
    <row r="128" spans="1:65" s="2" customFormat="1" ht="78" customHeight="1">
      <c r="A128" s="38"/>
      <c r="B128" s="39"/>
      <c r="C128" s="196" t="s">
        <v>217</v>
      </c>
      <c r="D128" s="196" t="s">
        <v>143</v>
      </c>
      <c r="E128" s="197" t="s">
        <v>218</v>
      </c>
      <c r="F128" s="198" t="s">
        <v>219</v>
      </c>
      <c r="G128" s="199" t="s">
        <v>175</v>
      </c>
      <c r="H128" s="200">
        <v>6.66</v>
      </c>
      <c r="I128" s="201"/>
      <c r="J128" s="202">
        <f>ROUND(I128*H128,2)</f>
        <v>0</v>
      </c>
      <c r="K128" s="198" t="s">
        <v>19</v>
      </c>
      <c r="L128" s="44"/>
      <c r="M128" s="203" t="s">
        <v>19</v>
      </c>
      <c r="N128" s="204" t="s">
        <v>43</v>
      </c>
      <c r="O128" s="84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7" t="s">
        <v>147</v>
      </c>
      <c r="AT128" s="207" t="s">
        <v>143</v>
      </c>
      <c r="AU128" s="207" t="s">
        <v>80</v>
      </c>
      <c r="AY128" s="17" t="s">
        <v>141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7" t="s">
        <v>80</v>
      </c>
      <c r="BK128" s="208">
        <f>ROUND(I128*H128,2)</f>
        <v>0</v>
      </c>
      <c r="BL128" s="17" t="s">
        <v>147</v>
      </c>
      <c r="BM128" s="207" t="s">
        <v>220</v>
      </c>
    </row>
    <row r="129" spans="1:65" s="2" customFormat="1" ht="16.5" customHeight="1">
      <c r="A129" s="38"/>
      <c r="B129" s="39"/>
      <c r="C129" s="237" t="s">
        <v>221</v>
      </c>
      <c r="D129" s="237" t="s">
        <v>203</v>
      </c>
      <c r="E129" s="238" t="s">
        <v>222</v>
      </c>
      <c r="F129" s="239" t="s">
        <v>223</v>
      </c>
      <c r="G129" s="240" t="s">
        <v>175</v>
      </c>
      <c r="H129" s="241">
        <v>8</v>
      </c>
      <c r="I129" s="242"/>
      <c r="J129" s="243">
        <f>ROUND(I129*H129,2)</f>
        <v>0</v>
      </c>
      <c r="K129" s="239" t="s">
        <v>19</v>
      </c>
      <c r="L129" s="244"/>
      <c r="M129" s="245" t="s">
        <v>19</v>
      </c>
      <c r="N129" s="246" t="s">
        <v>43</v>
      </c>
      <c r="O129" s="84"/>
      <c r="P129" s="205">
        <f>O129*H129</f>
        <v>0</v>
      </c>
      <c r="Q129" s="205">
        <v>0.113</v>
      </c>
      <c r="R129" s="205">
        <f>Q129*H129</f>
        <v>0.904</v>
      </c>
      <c r="S129" s="205">
        <v>0</v>
      </c>
      <c r="T129" s="20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7" t="s">
        <v>158</v>
      </c>
      <c r="AT129" s="207" t="s">
        <v>203</v>
      </c>
      <c r="AU129" s="207" t="s">
        <v>80</v>
      </c>
      <c r="AY129" s="17" t="s">
        <v>141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7" t="s">
        <v>80</v>
      </c>
      <c r="BK129" s="208">
        <f>ROUND(I129*H129,2)</f>
        <v>0</v>
      </c>
      <c r="BL129" s="17" t="s">
        <v>147</v>
      </c>
      <c r="BM129" s="207" t="s">
        <v>224</v>
      </c>
    </row>
    <row r="130" spans="1:63" s="11" customFormat="1" ht="25.9" customHeight="1">
      <c r="A130" s="11"/>
      <c r="B130" s="182"/>
      <c r="C130" s="183"/>
      <c r="D130" s="184" t="s">
        <v>71</v>
      </c>
      <c r="E130" s="185" t="s">
        <v>95</v>
      </c>
      <c r="F130" s="185" t="s">
        <v>225</v>
      </c>
      <c r="G130" s="183"/>
      <c r="H130" s="183"/>
      <c r="I130" s="186"/>
      <c r="J130" s="187">
        <f>BK130</f>
        <v>0</v>
      </c>
      <c r="K130" s="183"/>
      <c r="L130" s="188"/>
      <c r="M130" s="189"/>
      <c r="N130" s="190"/>
      <c r="O130" s="190"/>
      <c r="P130" s="191">
        <f>SUM(P131:P179)</f>
        <v>0</v>
      </c>
      <c r="Q130" s="190"/>
      <c r="R130" s="191">
        <f>SUM(R131:R179)</f>
        <v>33.0661928609571</v>
      </c>
      <c r="S130" s="190"/>
      <c r="T130" s="192">
        <f>SUM(T131:T179)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193" t="s">
        <v>80</v>
      </c>
      <c r="AT130" s="194" t="s">
        <v>71</v>
      </c>
      <c r="AU130" s="194" t="s">
        <v>72</v>
      </c>
      <c r="AY130" s="193" t="s">
        <v>141</v>
      </c>
      <c r="BK130" s="195">
        <f>SUM(BK131:BK179)</f>
        <v>0</v>
      </c>
    </row>
    <row r="131" spans="1:65" s="2" customFormat="1" ht="33" customHeight="1">
      <c r="A131" s="38"/>
      <c r="B131" s="39"/>
      <c r="C131" s="196" t="s">
        <v>216</v>
      </c>
      <c r="D131" s="196" t="s">
        <v>143</v>
      </c>
      <c r="E131" s="197" t="s">
        <v>226</v>
      </c>
      <c r="F131" s="198" t="s">
        <v>227</v>
      </c>
      <c r="G131" s="199" t="s">
        <v>146</v>
      </c>
      <c r="H131" s="200">
        <v>3.195</v>
      </c>
      <c r="I131" s="201"/>
      <c r="J131" s="202">
        <f>ROUND(I131*H131,2)</f>
        <v>0</v>
      </c>
      <c r="K131" s="198" t="s">
        <v>19</v>
      </c>
      <c r="L131" s="44"/>
      <c r="M131" s="203" t="s">
        <v>19</v>
      </c>
      <c r="N131" s="204" t="s">
        <v>43</v>
      </c>
      <c r="O131" s="84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7" t="s">
        <v>147</v>
      </c>
      <c r="AT131" s="207" t="s">
        <v>143</v>
      </c>
      <c r="AU131" s="207" t="s">
        <v>80</v>
      </c>
      <c r="AY131" s="17" t="s">
        <v>141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7" t="s">
        <v>80</v>
      </c>
      <c r="BK131" s="208">
        <f>ROUND(I131*H131,2)</f>
        <v>0</v>
      </c>
      <c r="BL131" s="17" t="s">
        <v>147</v>
      </c>
      <c r="BM131" s="207" t="s">
        <v>228</v>
      </c>
    </row>
    <row r="132" spans="1:65" s="2" customFormat="1" ht="37.8" customHeight="1">
      <c r="A132" s="38"/>
      <c r="B132" s="39"/>
      <c r="C132" s="196" t="s">
        <v>229</v>
      </c>
      <c r="D132" s="196" t="s">
        <v>143</v>
      </c>
      <c r="E132" s="197" t="s">
        <v>230</v>
      </c>
      <c r="F132" s="198" t="s">
        <v>231</v>
      </c>
      <c r="G132" s="199" t="s">
        <v>199</v>
      </c>
      <c r="H132" s="200">
        <v>6</v>
      </c>
      <c r="I132" s="201"/>
      <c r="J132" s="202">
        <f>ROUND(I132*H132,2)</f>
        <v>0</v>
      </c>
      <c r="K132" s="198" t="s">
        <v>186</v>
      </c>
      <c r="L132" s="44"/>
      <c r="M132" s="203" t="s">
        <v>19</v>
      </c>
      <c r="N132" s="204" t="s">
        <v>43</v>
      </c>
      <c r="O132" s="84"/>
      <c r="P132" s="205">
        <f>O132*H132</f>
        <v>0</v>
      </c>
      <c r="Q132" s="205">
        <v>0.01777</v>
      </c>
      <c r="R132" s="205">
        <f>Q132*H132</f>
        <v>0.10662</v>
      </c>
      <c r="S132" s="205">
        <v>0</v>
      </c>
      <c r="T132" s="20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7" t="s">
        <v>147</v>
      </c>
      <c r="AT132" s="207" t="s">
        <v>143</v>
      </c>
      <c r="AU132" s="207" t="s">
        <v>80</v>
      </c>
      <c r="AY132" s="17" t="s">
        <v>141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7" t="s">
        <v>80</v>
      </c>
      <c r="BK132" s="208">
        <f>ROUND(I132*H132,2)</f>
        <v>0</v>
      </c>
      <c r="BL132" s="17" t="s">
        <v>147</v>
      </c>
      <c r="BM132" s="207" t="s">
        <v>232</v>
      </c>
    </row>
    <row r="133" spans="1:47" s="2" customFormat="1" ht="12">
      <c r="A133" s="38"/>
      <c r="B133" s="39"/>
      <c r="C133" s="40"/>
      <c r="D133" s="232" t="s">
        <v>188</v>
      </c>
      <c r="E133" s="40"/>
      <c r="F133" s="233" t="s">
        <v>233</v>
      </c>
      <c r="G133" s="40"/>
      <c r="H133" s="40"/>
      <c r="I133" s="234"/>
      <c r="J133" s="40"/>
      <c r="K133" s="40"/>
      <c r="L133" s="44"/>
      <c r="M133" s="235"/>
      <c r="N133" s="236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188</v>
      </c>
      <c r="AU133" s="17" t="s">
        <v>80</v>
      </c>
    </row>
    <row r="134" spans="1:65" s="2" customFormat="1" ht="24.15" customHeight="1">
      <c r="A134" s="38"/>
      <c r="B134" s="39"/>
      <c r="C134" s="237" t="s">
        <v>234</v>
      </c>
      <c r="D134" s="237" t="s">
        <v>203</v>
      </c>
      <c r="E134" s="238" t="s">
        <v>235</v>
      </c>
      <c r="F134" s="239" t="s">
        <v>236</v>
      </c>
      <c r="G134" s="240" t="s">
        <v>199</v>
      </c>
      <c r="H134" s="241">
        <v>4</v>
      </c>
      <c r="I134" s="242"/>
      <c r="J134" s="243">
        <f>ROUND(I134*H134,2)</f>
        <v>0</v>
      </c>
      <c r="K134" s="239" t="s">
        <v>19</v>
      </c>
      <c r="L134" s="244"/>
      <c r="M134" s="245" t="s">
        <v>19</v>
      </c>
      <c r="N134" s="246" t="s">
        <v>43</v>
      </c>
      <c r="O134" s="84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7" t="s">
        <v>158</v>
      </c>
      <c r="AT134" s="207" t="s">
        <v>203</v>
      </c>
      <c r="AU134" s="207" t="s">
        <v>80</v>
      </c>
      <c r="AY134" s="17" t="s">
        <v>141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7" t="s">
        <v>80</v>
      </c>
      <c r="BK134" s="208">
        <f>ROUND(I134*H134,2)</f>
        <v>0</v>
      </c>
      <c r="BL134" s="17" t="s">
        <v>147</v>
      </c>
      <c r="BM134" s="207" t="s">
        <v>237</v>
      </c>
    </row>
    <row r="135" spans="1:65" s="2" customFormat="1" ht="24.15" customHeight="1">
      <c r="A135" s="38"/>
      <c r="B135" s="39"/>
      <c r="C135" s="237" t="s">
        <v>238</v>
      </c>
      <c r="D135" s="237" t="s">
        <v>203</v>
      </c>
      <c r="E135" s="238" t="s">
        <v>239</v>
      </c>
      <c r="F135" s="239" t="s">
        <v>240</v>
      </c>
      <c r="G135" s="240" t="s">
        <v>199</v>
      </c>
      <c r="H135" s="241">
        <v>2</v>
      </c>
      <c r="I135" s="242"/>
      <c r="J135" s="243">
        <f>ROUND(I135*H135,2)</f>
        <v>0</v>
      </c>
      <c r="K135" s="239" t="s">
        <v>19</v>
      </c>
      <c r="L135" s="244"/>
      <c r="M135" s="245" t="s">
        <v>19</v>
      </c>
      <c r="N135" s="246" t="s">
        <v>43</v>
      </c>
      <c r="O135" s="84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7" t="s">
        <v>158</v>
      </c>
      <c r="AT135" s="207" t="s">
        <v>203</v>
      </c>
      <c r="AU135" s="207" t="s">
        <v>80</v>
      </c>
      <c r="AY135" s="17" t="s">
        <v>141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7" t="s">
        <v>80</v>
      </c>
      <c r="BK135" s="208">
        <f>ROUND(I135*H135,2)</f>
        <v>0</v>
      </c>
      <c r="BL135" s="17" t="s">
        <v>147</v>
      </c>
      <c r="BM135" s="207" t="s">
        <v>241</v>
      </c>
    </row>
    <row r="136" spans="1:65" s="2" customFormat="1" ht="37.8" customHeight="1">
      <c r="A136" s="38"/>
      <c r="B136" s="39"/>
      <c r="C136" s="196" t="s">
        <v>242</v>
      </c>
      <c r="D136" s="196" t="s">
        <v>143</v>
      </c>
      <c r="E136" s="197" t="s">
        <v>243</v>
      </c>
      <c r="F136" s="198" t="s">
        <v>244</v>
      </c>
      <c r="G136" s="199" t="s">
        <v>175</v>
      </c>
      <c r="H136" s="200">
        <v>237.095</v>
      </c>
      <c r="I136" s="201"/>
      <c r="J136" s="202">
        <f>ROUND(I136*H136,2)</f>
        <v>0</v>
      </c>
      <c r="K136" s="198" t="s">
        <v>186</v>
      </c>
      <c r="L136" s="44"/>
      <c r="M136" s="203" t="s">
        <v>19</v>
      </c>
      <c r="N136" s="204" t="s">
        <v>43</v>
      </c>
      <c r="O136" s="84"/>
      <c r="P136" s="205">
        <f>O136*H136</f>
        <v>0</v>
      </c>
      <c r="Q136" s="205">
        <v>0.0154</v>
      </c>
      <c r="R136" s="205">
        <f>Q136*H136</f>
        <v>3.651263</v>
      </c>
      <c r="S136" s="205">
        <v>0</v>
      </c>
      <c r="T136" s="20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7" t="s">
        <v>147</v>
      </c>
      <c r="AT136" s="207" t="s">
        <v>143</v>
      </c>
      <c r="AU136" s="207" t="s">
        <v>80</v>
      </c>
      <c r="AY136" s="17" t="s">
        <v>141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7" t="s">
        <v>80</v>
      </c>
      <c r="BK136" s="208">
        <f>ROUND(I136*H136,2)</f>
        <v>0</v>
      </c>
      <c r="BL136" s="17" t="s">
        <v>147</v>
      </c>
      <c r="BM136" s="207" t="s">
        <v>245</v>
      </c>
    </row>
    <row r="137" spans="1:47" s="2" customFormat="1" ht="12">
      <c r="A137" s="38"/>
      <c r="B137" s="39"/>
      <c r="C137" s="40"/>
      <c r="D137" s="232" t="s">
        <v>188</v>
      </c>
      <c r="E137" s="40"/>
      <c r="F137" s="233" t="s">
        <v>246</v>
      </c>
      <c r="G137" s="40"/>
      <c r="H137" s="40"/>
      <c r="I137" s="234"/>
      <c r="J137" s="40"/>
      <c r="K137" s="40"/>
      <c r="L137" s="44"/>
      <c r="M137" s="235"/>
      <c r="N137" s="236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188</v>
      </c>
      <c r="AU137" s="17" t="s">
        <v>80</v>
      </c>
    </row>
    <row r="138" spans="1:65" s="2" customFormat="1" ht="16.5" customHeight="1">
      <c r="A138" s="38"/>
      <c r="B138" s="39"/>
      <c r="C138" s="196" t="s">
        <v>247</v>
      </c>
      <c r="D138" s="196" t="s">
        <v>143</v>
      </c>
      <c r="E138" s="197" t="s">
        <v>248</v>
      </c>
      <c r="F138" s="198" t="s">
        <v>249</v>
      </c>
      <c r="G138" s="199" t="s">
        <v>175</v>
      </c>
      <c r="H138" s="200">
        <v>19.943</v>
      </c>
      <c r="I138" s="201"/>
      <c r="J138" s="202">
        <f>ROUND(I138*H138,2)</f>
        <v>0</v>
      </c>
      <c r="K138" s="198" t="s">
        <v>186</v>
      </c>
      <c r="L138" s="44"/>
      <c r="M138" s="203" t="s">
        <v>19</v>
      </c>
      <c r="N138" s="204" t="s">
        <v>43</v>
      </c>
      <c r="O138" s="84"/>
      <c r="P138" s="205">
        <f>O138*H138</f>
        <v>0</v>
      </c>
      <c r="Q138" s="205">
        <v>0.03273</v>
      </c>
      <c r="R138" s="205">
        <f>Q138*H138</f>
        <v>0.6527343900000001</v>
      </c>
      <c r="S138" s="205">
        <v>0</v>
      </c>
      <c r="T138" s="20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7" t="s">
        <v>147</v>
      </c>
      <c r="AT138" s="207" t="s">
        <v>143</v>
      </c>
      <c r="AU138" s="207" t="s">
        <v>80</v>
      </c>
      <c r="AY138" s="17" t="s">
        <v>141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7" t="s">
        <v>80</v>
      </c>
      <c r="BK138" s="208">
        <f>ROUND(I138*H138,2)</f>
        <v>0</v>
      </c>
      <c r="BL138" s="17" t="s">
        <v>147</v>
      </c>
      <c r="BM138" s="207" t="s">
        <v>250</v>
      </c>
    </row>
    <row r="139" spans="1:47" s="2" customFormat="1" ht="12">
      <c r="A139" s="38"/>
      <c r="B139" s="39"/>
      <c r="C139" s="40"/>
      <c r="D139" s="232" t="s">
        <v>188</v>
      </c>
      <c r="E139" s="40"/>
      <c r="F139" s="233" t="s">
        <v>251</v>
      </c>
      <c r="G139" s="40"/>
      <c r="H139" s="40"/>
      <c r="I139" s="234"/>
      <c r="J139" s="40"/>
      <c r="K139" s="40"/>
      <c r="L139" s="44"/>
      <c r="M139" s="235"/>
      <c r="N139" s="236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188</v>
      </c>
      <c r="AU139" s="17" t="s">
        <v>80</v>
      </c>
    </row>
    <row r="140" spans="1:65" s="2" customFormat="1" ht="44.25" customHeight="1">
      <c r="A140" s="38"/>
      <c r="B140" s="39"/>
      <c r="C140" s="196" t="s">
        <v>252</v>
      </c>
      <c r="D140" s="196" t="s">
        <v>143</v>
      </c>
      <c r="E140" s="197" t="s">
        <v>253</v>
      </c>
      <c r="F140" s="198" t="s">
        <v>254</v>
      </c>
      <c r="G140" s="199" t="s">
        <v>175</v>
      </c>
      <c r="H140" s="200">
        <v>637.24</v>
      </c>
      <c r="I140" s="201"/>
      <c r="J140" s="202">
        <f>ROUND(I140*H140,2)</f>
        <v>0</v>
      </c>
      <c r="K140" s="198" t="s">
        <v>186</v>
      </c>
      <c r="L140" s="44"/>
      <c r="M140" s="203" t="s">
        <v>19</v>
      </c>
      <c r="N140" s="204" t="s">
        <v>43</v>
      </c>
      <c r="O140" s="84"/>
      <c r="P140" s="205">
        <f>O140*H140</f>
        <v>0</v>
      </c>
      <c r="Q140" s="205">
        <v>0.01838</v>
      </c>
      <c r="R140" s="205">
        <f>Q140*H140</f>
        <v>11.712471200000001</v>
      </c>
      <c r="S140" s="205">
        <v>0</v>
      </c>
      <c r="T140" s="20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7" t="s">
        <v>147</v>
      </c>
      <c r="AT140" s="207" t="s">
        <v>143</v>
      </c>
      <c r="AU140" s="207" t="s">
        <v>80</v>
      </c>
      <c r="AY140" s="17" t="s">
        <v>141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7" t="s">
        <v>80</v>
      </c>
      <c r="BK140" s="208">
        <f>ROUND(I140*H140,2)</f>
        <v>0</v>
      </c>
      <c r="BL140" s="17" t="s">
        <v>147</v>
      </c>
      <c r="BM140" s="207" t="s">
        <v>255</v>
      </c>
    </row>
    <row r="141" spans="1:47" s="2" customFormat="1" ht="12">
      <c r="A141" s="38"/>
      <c r="B141" s="39"/>
      <c r="C141" s="40"/>
      <c r="D141" s="232" t="s">
        <v>188</v>
      </c>
      <c r="E141" s="40"/>
      <c r="F141" s="233" t="s">
        <v>256</v>
      </c>
      <c r="G141" s="40"/>
      <c r="H141" s="40"/>
      <c r="I141" s="234"/>
      <c r="J141" s="40"/>
      <c r="K141" s="40"/>
      <c r="L141" s="44"/>
      <c r="M141" s="235"/>
      <c r="N141" s="236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188</v>
      </c>
      <c r="AU141" s="17" t="s">
        <v>80</v>
      </c>
    </row>
    <row r="142" spans="1:65" s="2" customFormat="1" ht="37.8" customHeight="1">
      <c r="A142" s="38"/>
      <c r="B142" s="39"/>
      <c r="C142" s="196" t="s">
        <v>257</v>
      </c>
      <c r="D142" s="196" t="s">
        <v>143</v>
      </c>
      <c r="E142" s="197" t="s">
        <v>258</v>
      </c>
      <c r="F142" s="198" t="s">
        <v>259</v>
      </c>
      <c r="G142" s="199" t="s">
        <v>175</v>
      </c>
      <c r="H142" s="200">
        <v>44.625</v>
      </c>
      <c r="I142" s="201"/>
      <c r="J142" s="202">
        <f>ROUND(I142*H142,2)</f>
        <v>0</v>
      </c>
      <c r="K142" s="198" t="s">
        <v>19</v>
      </c>
      <c r="L142" s="44"/>
      <c r="M142" s="203" t="s">
        <v>19</v>
      </c>
      <c r="N142" s="204" t="s">
        <v>43</v>
      </c>
      <c r="O142" s="84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7" t="s">
        <v>147</v>
      </c>
      <c r="AT142" s="207" t="s">
        <v>143</v>
      </c>
      <c r="AU142" s="207" t="s">
        <v>80</v>
      </c>
      <c r="AY142" s="17" t="s">
        <v>141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7" t="s">
        <v>80</v>
      </c>
      <c r="BK142" s="208">
        <f>ROUND(I142*H142,2)</f>
        <v>0</v>
      </c>
      <c r="BL142" s="17" t="s">
        <v>147</v>
      </c>
      <c r="BM142" s="207" t="s">
        <v>260</v>
      </c>
    </row>
    <row r="143" spans="1:65" s="2" customFormat="1" ht="16.5" customHeight="1">
      <c r="A143" s="38"/>
      <c r="B143" s="39"/>
      <c r="C143" s="237" t="s">
        <v>261</v>
      </c>
      <c r="D143" s="237" t="s">
        <v>203</v>
      </c>
      <c r="E143" s="238" t="s">
        <v>262</v>
      </c>
      <c r="F143" s="239" t="s">
        <v>263</v>
      </c>
      <c r="G143" s="240" t="s">
        <v>175</v>
      </c>
      <c r="H143" s="241">
        <v>49.088</v>
      </c>
      <c r="I143" s="242"/>
      <c r="J143" s="243">
        <f>ROUND(I143*H143,2)</f>
        <v>0</v>
      </c>
      <c r="K143" s="239" t="s">
        <v>19</v>
      </c>
      <c r="L143" s="244"/>
      <c r="M143" s="245" t="s">
        <v>19</v>
      </c>
      <c r="N143" s="246" t="s">
        <v>43</v>
      </c>
      <c r="O143" s="84"/>
      <c r="P143" s="205">
        <f>O143*H143</f>
        <v>0</v>
      </c>
      <c r="Q143" s="205">
        <v>0.00138</v>
      </c>
      <c r="R143" s="205">
        <f>Q143*H143</f>
        <v>0.06774144</v>
      </c>
      <c r="S143" s="205">
        <v>0</v>
      </c>
      <c r="T143" s="20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7" t="s">
        <v>158</v>
      </c>
      <c r="AT143" s="207" t="s">
        <v>203</v>
      </c>
      <c r="AU143" s="207" t="s">
        <v>80</v>
      </c>
      <c r="AY143" s="17" t="s">
        <v>141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7" t="s">
        <v>80</v>
      </c>
      <c r="BK143" s="208">
        <f>ROUND(I143*H143,2)</f>
        <v>0</v>
      </c>
      <c r="BL143" s="17" t="s">
        <v>147</v>
      </c>
      <c r="BM143" s="207" t="s">
        <v>264</v>
      </c>
    </row>
    <row r="144" spans="1:65" s="2" customFormat="1" ht="37.8" customHeight="1">
      <c r="A144" s="38"/>
      <c r="B144" s="39"/>
      <c r="C144" s="196" t="s">
        <v>265</v>
      </c>
      <c r="D144" s="196" t="s">
        <v>143</v>
      </c>
      <c r="E144" s="197" t="s">
        <v>266</v>
      </c>
      <c r="F144" s="198" t="s">
        <v>267</v>
      </c>
      <c r="G144" s="199" t="s">
        <v>175</v>
      </c>
      <c r="H144" s="200">
        <v>44.625</v>
      </c>
      <c r="I144" s="201"/>
      <c r="J144" s="202">
        <f>ROUND(I144*H144,2)</f>
        <v>0</v>
      </c>
      <c r="K144" s="198" t="s">
        <v>19</v>
      </c>
      <c r="L144" s="44"/>
      <c r="M144" s="203" t="s">
        <v>19</v>
      </c>
      <c r="N144" s="204" t="s">
        <v>43</v>
      </c>
      <c r="O144" s="84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7" t="s">
        <v>147</v>
      </c>
      <c r="AT144" s="207" t="s">
        <v>143</v>
      </c>
      <c r="AU144" s="207" t="s">
        <v>80</v>
      </c>
      <c r="AY144" s="17" t="s">
        <v>141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7" t="s">
        <v>80</v>
      </c>
      <c r="BK144" s="208">
        <f>ROUND(I144*H144,2)</f>
        <v>0</v>
      </c>
      <c r="BL144" s="17" t="s">
        <v>147</v>
      </c>
      <c r="BM144" s="207" t="s">
        <v>268</v>
      </c>
    </row>
    <row r="145" spans="1:65" s="2" customFormat="1" ht="55.5" customHeight="1">
      <c r="A145" s="38"/>
      <c r="B145" s="39"/>
      <c r="C145" s="196" t="s">
        <v>269</v>
      </c>
      <c r="D145" s="196" t="s">
        <v>143</v>
      </c>
      <c r="E145" s="197" t="s">
        <v>270</v>
      </c>
      <c r="F145" s="198" t="s">
        <v>271</v>
      </c>
      <c r="G145" s="199" t="s">
        <v>175</v>
      </c>
      <c r="H145" s="200">
        <v>117.75</v>
      </c>
      <c r="I145" s="201"/>
      <c r="J145" s="202">
        <f>ROUND(I145*H145,2)</f>
        <v>0</v>
      </c>
      <c r="K145" s="198" t="s">
        <v>186</v>
      </c>
      <c r="L145" s="44"/>
      <c r="M145" s="203" t="s">
        <v>19</v>
      </c>
      <c r="N145" s="204" t="s">
        <v>43</v>
      </c>
      <c r="O145" s="84"/>
      <c r="P145" s="205">
        <f>O145*H145</f>
        <v>0</v>
      </c>
      <c r="Q145" s="205">
        <v>0.0048588</v>
      </c>
      <c r="R145" s="205">
        <f>Q145*H145</f>
        <v>0.5721237</v>
      </c>
      <c r="S145" s="205">
        <v>0</v>
      </c>
      <c r="T145" s="20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7" t="s">
        <v>147</v>
      </c>
      <c r="AT145" s="207" t="s">
        <v>143</v>
      </c>
      <c r="AU145" s="207" t="s">
        <v>80</v>
      </c>
      <c r="AY145" s="17" t="s">
        <v>141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7" t="s">
        <v>80</v>
      </c>
      <c r="BK145" s="208">
        <f>ROUND(I145*H145,2)</f>
        <v>0</v>
      </c>
      <c r="BL145" s="17" t="s">
        <v>147</v>
      </c>
      <c r="BM145" s="207" t="s">
        <v>272</v>
      </c>
    </row>
    <row r="146" spans="1:47" s="2" customFormat="1" ht="12">
      <c r="A146" s="38"/>
      <c r="B146" s="39"/>
      <c r="C146" s="40"/>
      <c r="D146" s="232" t="s">
        <v>188</v>
      </c>
      <c r="E146" s="40"/>
      <c r="F146" s="233" t="s">
        <v>273</v>
      </c>
      <c r="G146" s="40"/>
      <c r="H146" s="40"/>
      <c r="I146" s="234"/>
      <c r="J146" s="40"/>
      <c r="K146" s="40"/>
      <c r="L146" s="44"/>
      <c r="M146" s="235"/>
      <c r="N146" s="236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188</v>
      </c>
      <c r="AU146" s="17" t="s">
        <v>80</v>
      </c>
    </row>
    <row r="147" spans="1:65" s="2" customFormat="1" ht="66.75" customHeight="1">
      <c r="A147" s="38"/>
      <c r="B147" s="39"/>
      <c r="C147" s="196" t="s">
        <v>274</v>
      </c>
      <c r="D147" s="196" t="s">
        <v>143</v>
      </c>
      <c r="E147" s="197" t="s">
        <v>275</v>
      </c>
      <c r="F147" s="198" t="s">
        <v>276</v>
      </c>
      <c r="G147" s="199" t="s">
        <v>277</v>
      </c>
      <c r="H147" s="200">
        <v>38.6</v>
      </c>
      <c r="I147" s="201"/>
      <c r="J147" s="202">
        <f>ROUND(I147*H147,2)</f>
        <v>0</v>
      </c>
      <c r="K147" s="198" t="s">
        <v>186</v>
      </c>
      <c r="L147" s="44"/>
      <c r="M147" s="203" t="s">
        <v>19</v>
      </c>
      <c r="N147" s="204" t="s">
        <v>43</v>
      </c>
      <c r="O147" s="84"/>
      <c r="P147" s="205">
        <f>O147*H147</f>
        <v>0</v>
      </c>
      <c r="Q147" s="205">
        <v>0.003409</v>
      </c>
      <c r="R147" s="205">
        <f>Q147*H147</f>
        <v>0.13158740000000002</v>
      </c>
      <c r="S147" s="205">
        <v>0</v>
      </c>
      <c r="T147" s="20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7" t="s">
        <v>147</v>
      </c>
      <c r="AT147" s="207" t="s">
        <v>143</v>
      </c>
      <c r="AU147" s="207" t="s">
        <v>80</v>
      </c>
      <c r="AY147" s="17" t="s">
        <v>141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7" t="s">
        <v>80</v>
      </c>
      <c r="BK147" s="208">
        <f>ROUND(I147*H147,2)</f>
        <v>0</v>
      </c>
      <c r="BL147" s="17" t="s">
        <v>147</v>
      </c>
      <c r="BM147" s="207" t="s">
        <v>278</v>
      </c>
    </row>
    <row r="148" spans="1:47" s="2" customFormat="1" ht="12">
      <c r="A148" s="38"/>
      <c r="B148" s="39"/>
      <c r="C148" s="40"/>
      <c r="D148" s="232" t="s">
        <v>188</v>
      </c>
      <c r="E148" s="40"/>
      <c r="F148" s="233" t="s">
        <v>279</v>
      </c>
      <c r="G148" s="40"/>
      <c r="H148" s="40"/>
      <c r="I148" s="234"/>
      <c r="J148" s="40"/>
      <c r="K148" s="40"/>
      <c r="L148" s="44"/>
      <c r="M148" s="235"/>
      <c r="N148" s="236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188</v>
      </c>
      <c r="AU148" s="17" t="s">
        <v>80</v>
      </c>
    </row>
    <row r="149" spans="1:51" s="12" customFormat="1" ht="12">
      <c r="A149" s="12"/>
      <c r="B149" s="209"/>
      <c r="C149" s="210"/>
      <c r="D149" s="211" t="s">
        <v>168</v>
      </c>
      <c r="E149" s="212" t="s">
        <v>19</v>
      </c>
      <c r="F149" s="213" t="s">
        <v>280</v>
      </c>
      <c r="G149" s="210"/>
      <c r="H149" s="214">
        <v>35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20" t="s">
        <v>168</v>
      </c>
      <c r="AU149" s="220" t="s">
        <v>80</v>
      </c>
      <c r="AV149" s="12" t="s">
        <v>82</v>
      </c>
      <c r="AW149" s="12" t="s">
        <v>170</v>
      </c>
      <c r="AX149" s="12" t="s">
        <v>72</v>
      </c>
      <c r="AY149" s="220" t="s">
        <v>141</v>
      </c>
    </row>
    <row r="150" spans="1:51" s="12" customFormat="1" ht="12">
      <c r="A150" s="12"/>
      <c r="B150" s="209"/>
      <c r="C150" s="210"/>
      <c r="D150" s="211" t="s">
        <v>168</v>
      </c>
      <c r="E150" s="212" t="s">
        <v>19</v>
      </c>
      <c r="F150" s="213" t="s">
        <v>281</v>
      </c>
      <c r="G150" s="210"/>
      <c r="H150" s="214">
        <v>3.6</v>
      </c>
      <c r="I150" s="215"/>
      <c r="J150" s="210"/>
      <c r="K150" s="210"/>
      <c r="L150" s="216"/>
      <c r="M150" s="217"/>
      <c r="N150" s="218"/>
      <c r="O150" s="218"/>
      <c r="P150" s="218"/>
      <c r="Q150" s="218"/>
      <c r="R150" s="218"/>
      <c r="S150" s="218"/>
      <c r="T150" s="219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20" t="s">
        <v>168</v>
      </c>
      <c r="AU150" s="220" t="s">
        <v>80</v>
      </c>
      <c r="AV150" s="12" t="s">
        <v>82</v>
      </c>
      <c r="AW150" s="12" t="s">
        <v>170</v>
      </c>
      <c r="AX150" s="12" t="s">
        <v>72</v>
      </c>
      <c r="AY150" s="220" t="s">
        <v>141</v>
      </c>
    </row>
    <row r="151" spans="1:51" s="13" customFormat="1" ht="12">
      <c r="A151" s="13"/>
      <c r="B151" s="221"/>
      <c r="C151" s="222"/>
      <c r="D151" s="211" t="s">
        <v>168</v>
      </c>
      <c r="E151" s="223" t="s">
        <v>19</v>
      </c>
      <c r="F151" s="224" t="s">
        <v>171</v>
      </c>
      <c r="G151" s="222"/>
      <c r="H151" s="225">
        <v>38.6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168</v>
      </c>
      <c r="AU151" s="231" t="s">
        <v>80</v>
      </c>
      <c r="AV151" s="13" t="s">
        <v>147</v>
      </c>
      <c r="AW151" s="13" t="s">
        <v>170</v>
      </c>
      <c r="AX151" s="13" t="s">
        <v>80</v>
      </c>
      <c r="AY151" s="231" t="s">
        <v>141</v>
      </c>
    </row>
    <row r="152" spans="1:65" s="2" customFormat="1" ht="24.15" customHeight="1">
      <c r="A152" s="38"/>
      <c r="B152" s="39"/>
      <c r="C152" s="196" t="s">
        <v>282</v>
      </c>
      <c r="D152" s="196" t="s">
        <v>143</v>
      </c>
      <c r="E152" s="197" t="s">
        <v>283</v>
      </c>
      <c r="F152" s="198" t="s">
        <v>284</v>
      </c>
      <c r="G152" s="199" t="s">
        <v>277</v>
      </c>
      <c r="H152" s="200">
        <v>7.8</v>
      </c>
      <c r="I152" s="201"/>
      <c r="J152" s="202">
        <f>ROUND(I152*H152,2)</f>
        <v>0</v>
      </c>
      <c r="K152" s="198" t="s">
        <v>186</v>
      </c>
      <c r="L152" s="44"/>
      <c r="M152" s="203" t="s">
        <v>19</v>
      </c>
      <c r="N152" s="204" t="s">
        <v>43</v>
      </c>
      <c r="O152" s="84"/>
      <c r="P152" s="205">
        <f>O152*H152</f>
        <v>0</v>
      </c>
      <c r="Q152" s="205">
        <v>1.2E-05</v>
      </c>
      <c r="R152" s="205">
        <f>Q152*H152</f>
        <v>9.36E-05</v>
      </c>
      <c r="S152" s="205">
        <v>0</v>
      </c>
      <c r="T152" s="20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7" t="s">
        <v>147</v>
      </c>
      <c r="AT152" s="207" t="s">
        <v>143</v>
      </c>
      <c r="AU152" s="207" t="s">
        <v>80</v>
      </c>
      <c r="AY152" s="17" t="s">
        <v>141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7" t="s">
        <v>80</v>
      </c>
      <c r="BK152" s="208">
        <f>ROUND(I152*H152,2)</f>
        <v>0</v>
      </c>
      <c r="BL152" s="17" t="s">
        <v>147</v>
      </c>
      <c r="BM152" s="207" t="s">
        <v>285</v>
      </c>
    </row>
    <row r="153" spans="1:47" s="2" customFormat="1" ht="12">
      <c r="A153" s="38"/>
      <c r="B153" s="39"/>
      <c r="C153" s="40"/>
      <c r="D153" s="232" t="s">
        <v>188</v>
      </c>
      <c r="E153" s="40"/>
      <c r="F153" s="233" t="s">
        <v>286</v>
      </c>
      <c r="G153" s="40"/>
      <c r="H153" s="40"/>
      <c r="I153" s="234"/>
      <c r="J153" s="40"/>
      <c r="K153" s="40"/>
      <c r="L153" s="44"/>
      <c r="M153" s="235"/>
      <c r="N153" s="236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188</v>
      </c>
      <c r="AU153" s="17" t="s">
        <v>80</v>
      </c>
    </row>
    <row r="154" spans="1:51" s="12" customFormat="1" ht="12">
      <c r="A154" s="12"/>
      <c r="B154" s="209"/>
      <c r="C154" s="210"/>
      <c r="D154" s="211" t="s">
        <v>168</v>
      </c>
      <c r="E154" s="212" t="s">
        <v>19</v>
      </c>
      <c r="F154" s="213" t="s">
        <v>287</v>
      </c>
      <c r="G154" s="210"/>
      <c r="H154" s="214">
        <v>7.8</v>
      </c>
      <c r="I154" s="215"/>
      <c r="J154" s="210"/>
      <c r="K154" s="210"/>
      <c r="L154" s="216"/>
      <c r="M154" s="217"/>
      <c r="N154" s="218"/>
      <c r="O154" s="218"/>
      <c r="P154" s="218"/>
      <c r="Q154" s="218"/>
      <c r="R154" s="218"/>
      <c r="S154" s="218"/>
      <c r="T154" s="219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20" t="s">
        <v>168</v>
      </c>
      <c r="AU154" s="220" t="s">
        <v>80</v>
      </c>
      <c r="AV154" s="12" t="s">
        <v>82</v>
      </c>
      <c r="AW154" s="12" t="s">
        <v>170</v>
      </c>
      <c r="AX154" s="12" t="s">
        <v>72</v>
      </c>
      <c r="AY154" s="220" t="s">
        <v>141</v>
      </c>
    </row>
    <row r="155" spans="1:51" s="13" customFormat="1" ht="12">
      <c r="A155" s="13"/>
      <c r="B155" s="221"/>
      <c r="C155" s="222"/>
      <c r="D155" s="211" t="s">
        <v>168</v>
      </c>
      <c r="E155" s="223" t="s">
        <v>19</v>
      </c>
      <c r="F155" s="224" t="s">
        <v>171</v>
      </c>
      <c r="G155" s="222"/>
      <c r="H155" s="225">
        <v>7.8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168</v>
      </c>
      <c r="AU155" s="231" t="s">
        <v>80</v>
      </c>
      <c r="AV155" s="13" t="s">
        <v>147</v>
      </c>
      <c r="AW155" s="13" t="s">
        <v>170</v>
      </c>
      <c r="AX155" s="13" t="s">
        <v>80</v>
      </c>
      <c r="AY155" s="231" t="s">
        <v>141</v>
      </c>
    </row>
    <row r="156" spans="1:65" s="2" customFormat="1" ht="21.75" customHeight="1">
      <c r="A156" s="38"/>
      <c r="B156" s="39"/>
      <c r="C156" s="237" t="s">
        <v>288</v>
      </c>
      <c r="D156" s="237" t="s">
        <v>203</v>
      </c>
      <c r="E156" s="238" t="s">
        <v>289</v>
      </c>
      <c r="F156" s="239" t="s">
        <v>290</v>
      </c>
      <c r="G156" s="240" t="s">
        <v>175</v>
      </c>
      <c r="H156" s="241">
        <v>142.263</v>
      </c>
      <c r="I156" s="242"/>
      <c r="J156" s="243">
        <f>ROUND(I156*H156,2)</f>
        <v>0</v>
      </c>
      <c r="K156" s="239" t="s">
        <v>19</v>
      </c>
      <c r="L156" s="244"/>
      <c r="M156" s="245" t="s">
        <v>19</v>
      </c>
      <c r="N156" s="246" t="s">
        <v>43</v>
      </c>
      <c r="O156" s="84"/>
      <c r="P156" s="205">
        <f>O156*H156</f>
        <v>0</v>
      </c>
      <c r="Q156" s="205">
        <v>0.0146</v>
      </c>
      <c r="R156" s="205">
        <f>Q156*H156</f>
        <v>2.0770398</v>
      </c>
      <c r="S156" s="205">
        <v>0</v>
      </c>
      <c r="T156" s="20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7" t="s">
        <v>158</v>
      </c>
      <c r="AT156" s="207" t="s">
        <v>203</v>
      </c>
      <c r="AU156" s="207" t="s">
        <v>80</v>
      </c>
      <c r="AY156" s="17" t="s">
        <v>141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7" t="s">
        <v>80</v>
      </c>
      <c r="BK156" s="208">
        <f>ROUND(I156*H156,2)</f>
        <v>0</v>
      </c>
      <c r="BL156" s="17" t="s">
        <v>147</v>
      </c>
      <c r="BM156" s="207" t="s">
        <v>291</v>
      </c>
    </row>
    <row r="157" spans="1:65" s="2" customFormat="1" ht="24.15" customHeight="1">
      <c r="A157" s="38"/>
      <c r="B157" s="39"/>
      <c r="C157" s="196" t="s">
        <v>292</v>
      </c>
      <c r="D157" s="196" t="s">
        <v>143</v>
      </c>
      <c r="E157" s="197" t="s">
        <v>293</v>
      </c>
      <c r="F157" s="198" t="s">
        <v>294</v>
      </c>
      <c r="G157" s="199" t="s">
        <v>175</v>
      </c>
      <c r="H157" s="200">
        <v>9.405</v>
      </c>
      <c r="I157" s="201"/>
      <c r="J157" s="202">
        <f>ROUND(I157*H157,2)</f>
        <v>0</v>
      </c>
      <c r="K157" s="198" t="s">
        <v>186</v>
      </c>
      <c r="L157" s="44"/>
      <c r="M157" s="203" t="s">
        <v>19</v>
      </c>
      <c r="N157" s="204" t="s">
        <v>43</v>
      </c>
      <c r="O157" s="84"/>
      <c r="P157" s="205">
        <f>O157*H157</f>
        <v>0</v>
      </c>
      <c r="Q157" s="205">
        <v>0.5511</v>
      </c>
      <c r="R157" s="205">
        <f>Q157*H157</f>
        <v>5.1830955</v>
      </c>
      <c r="S157" s="205">
        <v>0</v>
      </c>
      <c r="T157" s="20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7" t="s">
        <v>147</v>
      </c>
      <c r="AT157" s="207" t="s">
        <v>143</v>
      </c>
      <c r="AU157" s="207" t="s">
        <v>80</v>
      </c>
      <c r="AY157" s="17" t="s">
        <v>141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7" t="s">
        <v>80</v>
      </c>
      <c r="BK157" s="208">
        <f>ROUND(I157*H157,2)</f>
        <v>0</v>
      </c>
      <c r="BL157" s="17" t="s">
        <v>147</v>
      </c>
      <c r="BM157" s="207" t="s">
        <v>229</v>
      </c>
    </row>
    <row r="158" spans="1:47" s="2" customFormat="1" ht="12">
      <c r="A158" s="38"/>
      <c r="B158" s="39"/>
      <c r="C158" s="40"/>
      <c r="D158" s="232" t="s">
        <v>188</v>
      </c>
      <c r="E158" s="40"/>
      <c r="F158" s="233" t="s">
        <v>295</v>
      </c>
      <c r="G158" s="40"/>
      <c r="H158" s="40"/>
      <c r="I158" s="234"/>
      <c r="J158" s="40"/>
      <c r="K158" s="40"/>
      <c r="L158" s="44"/>
      <c r="M158" s="235"/>
      <c r="N158" s="236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188</v>
      </c>
      <c r="AU158" s="17" t="s">
        <v>80</v>
      </c>
    </row>
    <row r="159" spans="1:51" s="12" customFormat="1" ht="12">
      <c r="A159" s="12"/>
      <c r="B159" s="209"/>
      <c r="C159" s="210"/>
      <c r="D159" s="211" t="s">
        <v>168</v>
      </c>
      <c r="E159" s="212" t="s">
        <v>19</v>
      </c>
      <c r="F159" s="213" t="s">
        <v>296</v>
      </c>
      <c r="G159" s="210"/>
      <c r="H159" s="214">
        <v>9.405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20" t="s">
        <v>168</v>
      </c>
      <c r="AU159" s="220" t="s">
        <v>80</v>
      </c>
      <c r="AV159" s="12" t="s">
        <v>82</v>
      </c>
      <c r="AW159" s="12" t="s">
        <v>170</v>
      </c>
      <c r="AX159" s="12" t="s">
        <v>72</v>
      </c>
      <c r="AY159" s="220" t="s">
        <v>141</v>
      </c>
    </row>
    <row r="160" spans="1:51" s="13" customFormat="1" ht="12">
      <c r="A160" s="13"/>
      <c r="B160" s="221"/>
      <c r="C160" s="222"/>
      <c r="D160" s="211" t="s">
        <v>168</v>
      </c>
      <c r="E160" s="223" t="s">
        <v>19</v>
      </c>
      <c r="F160" s="224" t="s">
        <v>171</v>
      </c>
      <c r="G160" s="222"/>
      <c r="H160" s="225">
        <v>9.405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168</v>
      </c>
      <c r="AU160" s="231" t="s">
        <v>80</v>
      </c>
      <c r="AV160" s="13" t="s">
        <v>147</v>
      </c>
      <c r="AW160" s="13" t="s">
        <v>170</v>
      </c>
      <c r="AX160" s="13" t="s">
        <v>80</v>
      </c>
      <c r="AY160" s="231" t="s">
        <v>141</v>
      </c>
    </row>
    <row r="161" spans="1:65" s="2" customFormat="1" ht="37.8" customHeight="1">
      <c r="A161" s="38"/>
      <c r="B161" s="39"/>
      <c r="C161" s="196" t="s">
        <v>297</v>
      </c>
      <c r="D161" s="196" t="s">
        <v>143</v>
      </c>
      <c r="E161" s="197" t="s">
        <v>298</v>
      </c>
      <c r="F161" s="198" t="s">
        <v>299</v>
      </c>
      <c r="G161" s="199" t="s">
        <v>277</v>
      </c>
      <c r="H161" s="200">
        <v>31.35</v>
      </c>
      <c r="I161" s="201"/>
      <c r="J161" s="202">
        <f>ROUND(I161*H161,2)</f>
        <v>0</v>
      </c>
      <c r="K161" s="198" t="s">
        <v>186</v>
      </c>
      <c r="L161" s="44"/>
      <c r="M161" s="203" t="s">
        <v>19</v>
      </c>
      <c r="N161" s="204" t="s">
        <v>43</v>
      </c>
      <c r="O161" s="84"/>
      <c r="P161" s="205">
        <f>O161*H161</f>
        <v>0</v>
      </c>
      <c r="Q161" s="205">
        <v>0.128946</v>
      </c>
      <c r="R161" s="205">
        <f>Q161*H161</f>
        <v>4.0424571</v>
      </c>
      <c r="S161" s="205">
        <v>0</v>
      </c>
      <c r="T161" s="20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7" t="s">
        <v>147</v>
      </c>
      <c r="AT161" s="207" t="s">
        <v>143</v>
      </c>
      <c r="AU161" s="207" t="s">
        <v>80</v>
      </c>
      <c r="AY161" s="17" t="s">
        <v>141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7" t="s">
        <v>80</v>
      </c>
      <c r="BK161" s="208">
        <f>ROUND(I161*H161,2)</f>
        <v>0</v>
      </c>
      <c r="BL161" s="17" t="s">
        <v>147</v>
      </c>
      <c r="BM161" s="207" t="s">
        <v>234</v>
      </c>
    </row>
    <row r="162" spans="1:47" s="2" customFormat="1" ht="12">
      <c r="A162" s="38"/>
      <c r="B162" s="39"/>
      <c r="C162" s="40"/>
      <c r="D162" s="232" t="s">
        <v>188</v>
      </c>
      <c r="E162" s="40"/>
      <c r="F162" s="233" t="s">
        <v>300</v>
      </c>
      <c r="G162" s="40"/>
      <c r="H162" s="40"/>
      <c r="I162" s="234"/>
      <c r="J162" s="40"/>
      <c r="K162" s="40"/>
      <c r="L162" s="44"/>
      <c r="M162" s="235"/>
      <c r="N162" s="236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188</v>
      </c>
      <c r="AU162" s="17" t="s">
        <v>80</v>
      </c>
    </row>
    <row r="163" spans="1:51" s="12" customFormat="1" ht="12">
      <c r="A163" s="12"/>
      <c r="B163" s="209"/>
      <c r="C163" s="210"/>
      <c r="D163" s="211" t="s">
        <v>168</v>
      </c>
      <c r="E163" s="212" t="s">
        <v>19</v>
      </c>
      <c r="F163" s="213" t="s">
        <v>301</v>
      </c>
      <c r="G163" s="210"/>
      <c r="H163" s="214">
        <v>31.35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20" t="s">
        <v>168</v>
      </c>
      <c r="AU163" s="220" t="s">
        <v>80</v>
      </c>
      <c r="AV163" s="12" t="s">
        <v>82</v>
      </c>
      <c r="AW163" s="12" t="s">
        <v>170</v>
      </c>
      <c r="AX163" s="12" t="s">
        <v>72</v>
      </c>
      <c r="AY163" s="220" t="s">
        <v>141</v>
      </c>
    </row>
    <row r="164" spans="1:51" s="13" customFormat="1" ht="12">
      <c r="A164" s="13"/>
      <c r="B164" s="221"/>
      <c r="C164" s="222"/>
      <c r="D164" s="211" t="s">
        <v>168</v>
      </c>
      <c r="E164" s="223" t="s">
        <v>19</v>
      </c>
      <c r="F164" s="224" t="s">
        <v>171</v>
      </c>
      <c r="G164" s="222"/>
      <c r="H164" s="225">
        <v>31.35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168</v>
      </c>
      <c r="AU164" s="231" t="s">
        <v>80</v>
      </c>
      <c r="AV164" s="13" t="s">
        <v>147</v>
      </c>
      <c r="AW164" s="13" t="s">
        <v>170</v>
      </c>
      <c r="AX164" s="13" t="s">
        <v>80</v>
      </c>
      <c r="AY164" s="231" t="s">
        <v>141</v>
      </c>
    </row>
    <row r="165" spans="1:65" s="2" customFormat="1" ht="37.8" customHeight="1">
      <c r="A165" s="38"/>
      <c r="B165" s="39"/>
      <c r="C165" s="196" t="s">
        <v>302</v>
      </c>
      <c r="D165" s="196" t="s">
        <v>143</v>
      </c>
      <c r="E165" s="197" t="s">
        <v>303</v>
      </c>
      <c r="F165" s="198" t="s">
        <v>304</v>
      </c>
      <c r="G165" s="199" t="s">
        <v>175</v>
      </c>
      <c r="H165" s="200">
        <v>637.24</v>
      </c>
      <c r="I165" s="201"/>
      <c r="J165" s="202">
        <f>ROUND(I165*H165,2)</f>
        <v>0</v>
      </c>
      <c r="K165" s="198" t="s">
        <v>186</v>
      </c>
      <c r="L165" s="44"/>
      <c r="M165" s="203" t="s">
        <v>19</v>
      </c>
      <c r="N165" s="204" t="s">
        <v>43</v>
      </c>
      <c r="O165" s="84"/>
      <c r="P165" s="205">
        <f>O165*H165</f>
        <v>0</v>
      </c>
      <c r="Q165" s="205">
        <v>0.004384</v>
      </c>
      <c r="R165" s="205">
        <f>Q165*H165</f>
        <v>2.79366016</v>
      </c>
      <c r="S165" s="205">
        <v>0</v>
      </c>
      <c r="T165" s="20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7" t="s">
        <v>147</v>
      </c>
      <c r="AT165" s="207" t="s">
        <v>143</v>
      </c>
      <c r="AU165" s="207" t="s">
        <v>80</v>
      </c>
      <c r="AY165" s="17" t="s">
        <v>141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7" t="s">
        <v>80</v>
      </c>
      <c r="BK165" s="208">
        <f>ROUND(I165*H165,2)</f>
        <v>0</v>
      </c>
      <c r="BL165" s="17" t="s">
        <v>147</v>
      </c>
      <c r="BM165" s="207" t="s">
        <v>242</v>
      </c>
    </row>
    <row r="166" spans="1:47" s="2" customFormat="1" ht="12">
      <c r="A166" s="38"/>
      <c r="B166" s="39"/>
      <c r="C166" s="40"/>
      <c r="D166" s="232" t="s">
        <v>188</v>
      </c>
      <c r="E166" s="40"/>
      <c r="F166" s="233" t="s">
        <v>305</v>
      </c>
      <c r="G166" s="40"/>
      <c r="H166" s="40"/>
      <c r="I166" s="234"/>
      <c r="J166" s="40"/>
      <c r="K166" s="40"/>
      <c r="L166" s="44"/>
      <c r="M166" s="235"/>
      <c r="N166" s="236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188</v>
      </c>
      <c r="AU166" s="17" t="s">
        <v>80</v>
      </c>
    </row>
    <row r="167" spans="1:65" s="2" customFormat="1" ht="33" customHeight="1">
      <c r="A167" s="38"/>
      <c r="B167" s="39"/>
      <c r="C167" s="196" t="s">
        <v>306</v>
      </c>
      <c r="D167" s="196" t="s">
        <v>143</v>
      </c>
      <c r="E167" s="197" t="s">
        <v>307</v>
      </c>
      <c r="F167" s="198" t="s">
        <v>308</v>
      </c>
      <c r="G167" s="199" t="s">
        <v>146</v>
      </c>
      <c r="H167" s="200">
        <v>44.4</v>
      </c>
      <c r="I167" s="201"/>
      <c r="J167" s="202">
        <f>ROUND(I167*H167,2)</f>
        <v>0</v>
      </c>
      <c r="K167" s="198" t="s">
        <v>19</v>
      </c>
      <c r="L167" s="44"/>
      <c r="M167" s="203" t="s">
        <v>19</v>
      </c>
      <c r="N167" s="204" t="s">
        <v>43</v>
      </c>
      <c r="O167" s="84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7" t="s">
        <v>147</v>
      </c>
      <c r="AT167" s="207" t="s">
        <v>143</v>
      </c>
      <c r="AU167" s="207" t="s">
        <v>80</v>
      </c>
      <c r="AY167" s="17" t="s">
        <v>141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7" t="s">
        <v>80</v>
      </c>
      <c r="BK167" s="208">
        <f>ROUND(I167*H167,2)</f>
        <v>0</v>
      </c>
      <c r="BL167" s="17" t="s">
        <v>147</v>
      </c>
      <c r="BM167" s="207" t="s">
        <v>252</v>
      </c>
    </row>
    <row r="168" spans="1:65" s="2" customFormat="1" ht="21.75" customHeight="1">
      <c r="A168" s="38"/>
      <c r="B168" s="39"/>
      <c r="C168" s="196" t="s">
        <v>309</v>
      </c>
      <c r="D168" s="196" t="s">
        <v>143</v>
      </c>
      <c r="E168" s="197" t="s">
        <v>310</v>
      </c>
      <c r="F168" s="198" t="s">
        <v>311</v>
      </c>
      <c r="G168" s="199" t="s">
        <v>166</v>
      </c>
      <c r="H168" s="200">
        <v>1.943</v>
      </c>
      <c r="I168" s="201"/>
      <c r="J168" s="202">
        <f>ROUND(I168*H168,2)</f>
        <v>0</v>
      </c>
      <c r="K168" s="198" t="s">
        <v>186</v>
      </c>
      <c r="L168" s="44"/>
      <c r="M168" s="203" t="s">
        <v>19</v>
      </c>
      <c r="N168" s="204" t="s">
        <v>43</v>
      </c>
      <c r="O168" s="84"/>
      <c r="P168" s="205">
        <f>O168*H168</f>
        <v>0</v>
      </c>
      <c r="Q168" s="205">
        <v>1.0627727797</v>
      </c>
      <c r="R168" s="205">
        <f>Q168*H168</f>
        <v>2.0649675109571</v>
      </c>
      <c r="S168" s="205">
        <v>0</v>
      </c>
      <c r="T168" s="20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7" t="s">
        <v>147</v>
      </c>
      <c r="AT168" s="207" t="s">
        <v>143</v>
      </c>
      <c r="AU168" s="207" t="s">
        <v>80</v>
      </c>
      <c r="AY168" s="17" t="s">
        <v>141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7" t="s">
        <v>80</v>
      </c>
      <c r="BK168" s="208">
        <f>ROUND(I168*H168,2)</f>
        <v>0</v>
      </c>
      <c r="BL168" s="17" t="s">
        <v>147</v>
      </c>
      <c r="BM168" s="207" t="s">
        <v>257</v>
      </c>
    </row>
    <row r="169" spans="1:47" s="2" customFormat="1" ht="12">
      <c r="A169" s="38"/>
      <c r="B169" s="39"/>
      <c r="C169" s="40"/>
      <c r="D169" s="232" t="s">
        <v>188</v>
      </c>
      <c r="E169" s="40"/>
      <c r="F169" s="233" t="s">
        <v>312</v>
      </c>
      <c r="G169" s="40"/>
      <c r="H169" s="40"/>
      <c r="I169" s="234"/>
      <c r="J169" s="40"/>
      <c r="K169" s="40"/>
      <c r="L169" s="44"/>
      <c r="M169" s="235"/>
      <c r="N169" s="236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188</v>
      </c>
      <c r="AU169" s="17" t="s">
        <v>80</v>
      </c>
    </row>
    <row r="170" spans="1:65" s="2" customFormat="1" ht="24.15" customHeight="1">
      <c r="A170" s="38"/>
      <c r="B170" s="39"/>
      <c r="C170" s="196" t="s">
        <v>313</v>
      </c>
      <c r="D170" s="196" t="s">
        <v>143</v>
      </c>
      <c r="E170" s="197" t="s">
        <v>314</v>
      </c>
      <c r="F170" s="198" t="s">
        <v>315</v>
      </c>
      <c r="G170" s="199" t="s">
        <v>277</v>
      </c>
      <c r="H170" s="200">
        <v>105.25</v>
      </c>
      <c r="I170" s="201"/>
      <c r="J170" s="202">
        <f>ROUND(I170*H170,2)</f>
        <v>0</v>
      </c>
      <c r="K170" s="198" t="s">
        <v>19</v>
      </c>
      <c r="L170" s="44"/>
      <c r="M170" s="203" t="s">
        <v>19</v>
      </c>
      <c r="N170" s="204" t="s">
        <v>43</v>
      </c>
      <c r="O170" s="84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7" t="s">
        <v>147</v>
      </c>
      <c r="AT170" s="207" t="s">
        <v>143</v>
      </c>
      <c r="AU170" s="207" t="s">
        <v>80</v>
      </c>
      <c r="AY170" s="17" t="s">
        <v>141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7" t="s">
        <v>80</v>
      </c>
      <c r="BK170" s="208">
        <f>ROUND(I170*H170,2)</f>
        <v>0</v>
      </c>
      <c r="BL170" s="17" t="s">
        <v>147</v>
      </c>
      <c r="BM170" s="207" t="s">
        <v>265</v>
      </c>
    </row>
    <row r="171" spans="1:65" s="2" customFormat="1" ht="37.8" customHeight="1">
      <c r="A171" s="38"/>
      <c r="B171" s="39"/>
      <c r="C171" s="196" t="s">
        <v>316</v>
      </c>
      <c r="D171" s="196" t="s">
        <v>143</v>
      </c>
      <c r="E171" s="197" t="s">
        <v>317</v>
      </c>
      <c r="F171" s="198" t="s">
        <v>318</v>
      </c>
      <c r="G171" s="199" t="s">
        <v>277</v>
      </c>
      <c r="H171" s="200">
        <v>129</v>
      </c>
      <c r="I171" s="201"/>
      <c r="J171" s="202">
        <f>ROUND(I171*H171,2)</f>
        <v>0</v>
      </c>
      <c r="K171" s="198" t="s">
        <v>19</v>
      </c>
      <c r="L171" s="44"/>
      <c r="M171" s="203" t="s">
        <v>19</v>
      </c>
      <c r="N171" s="204" t="s">
        <v>43</v>
      </c>
      <c r="O171" s="84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7" t="s">
        <v>147</v>
      </c>
      <c r="AT171" s="207" t="s">
        <v>143</v>
      </c>
      <c r="AU171" s="207" t="s">
        <v>80</v>
      </c>
      <c r="AY171" s="17" t="s">
        <v>141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7" t="s">
        <v>80</v>
      </c>
      <c r="BK171" s="208">
        <f>ROUND(I171*H171,2)</f>
        <v>0</v>
      </c>
      <c r="BL171" s="17" t="s">
        <v>147</v>
      </c>
      <c r="BM171" s="207" t="s">
        <v>319</v>
      </c>
    </row>
    <row r="172" spans="1:51" s="12" customFormat="1" ht="12">
      <c r="A172" s="12"/>
      <c r="B172" s="209"/>
      <c r="C172" s="210"/>
      <c r="D172" s="211" t="s">
        <v>168</v>
      </c>
      <c r="E172" s="212" t="s">
        <v>19</v>
      </c>
      <c r="F172" s="213" t="s">
        <v>320</v>
      </c>
      <c r="G172" s="210"/>
      <c r="H172" s="214">
        <v>129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20" t="s">
        <v>168</v>
      </c>
      <c r="AU172" s="220" t="s">
        <v>80</v>
      </c>
      <c r="AV172" s="12" t="s">
        <v>82</v>
      </c>
      <c r="AW172" s="12" t="s">
        <v>170</v>
      </c>
      <c r="AX172" s="12" t="s">
        <v>72</v>
      </c>
      <c r="AY172" s="220" t="s">
        <v>141</v>
      </c>
    </row>
    <row r="173" spans="1:51" s="13" customFormat="1" ht="12">
      <c r="A173" s="13"/>
      <c r="B173" s="221"/>
      <c r="C173" s="222"/>
      <c r="D173" s="211" t="s">
        <v>168</v>
      </c>
      <c r="E173" s="223" t="s">
        <v>19</v>
      </c>
      <c r="F173" s="224" t="s">
        <v>171</v>
      </c>
      <c r="G173" s="222"/>
      <c r="H173" s="225">
        <v>129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168</v>
      </c>
      <c r="AU173" s="231" t="s">
        <v>80</v>
      </c>
      <c r="AV173" s="13" t="s">
        <v>147</v>
      </c>
      <c r="AW173" s="13" t="s">
        <v>170</v>
      </c>
      <c r="AX173" s="13" t="s">
        <v>80</v>
      </c>
      <c r="AY173" s="231" t="s">
        <v>141</v>
      </c>
    </row>
    <row r="174" spans="1:65" s="2" customFormat="1" ht="24.15" customHeight="1">
      <c r="A174" s="38"/>
      <c r="B174" s="39"/>
      <c r="C174" s="196" t="s">
        <v>321</v>
      </c>
      <c r="D174" s="196" t="s">
        <v>143</v>
      </c>
      <c r="E174" s="197" t="s">
        <v>322</v>
      </c>
      <c r="F174" s="198" t="s">
        <v>323</v>
      </c>
      <c r="G174" s="199" t="s">
        <v>277</v>
      </c>
      <c r="H174" s="200">
        <v>129</v>
      </c>
      <c r="I174" s="201"/>
      <c r="J174" s="202">
        <f>ROUND(I174*H174,2)</f>
        <v>0</v>
      </c>
      <c r="K174" s="198" t="s">
        <v>186</v>
      </c>
      <c r="L174" s="44"/>
      <c r="M174" s="203" t="s">
        <v>19</v>
      </c>
      <c r="N174" s="204" t="s">
        <v>43</v>
      </c>
      <c r="O174" s="84"/>
      <c r="P174" s="205">
        <f>O174*H174</f>
        <v>0</v>
      </c>
      <c r="Q174" s="205">
        <v>8.014E-05</v>
      </c>
      <c r="R174" s="205">
        <f>Q174*H174</f>
        <v>0.01033806</v>
      </c>
      <c r="S174" s="205">
        <v>0</v>
      </c>
      <c r="T174" s="20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7" t="s">
        <v>147</v>
      </c>
      <c r="AT174" s="207" t="s">
        <v>143</v>
      </c>
      <c r="AU174" s="207" t="s">
        <v>80</v>
      </c>
      <c r="AY174" s="17" t="s">
        <v>141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7" t="s">
        <v>80</v>
      </c>
      <c r="BK174" s="208">
        <f>ROUND(I174*H174,2)</f>
        <v>0</v>
      </c>
      <c r="BL174" s="17" t="s">
        <v>147</v>
      </c>
      <c r="BM174" s="207" t="s">
        <v>274</v>
      </c>
    </row>
    <row r="175" spans="1:47" s="2" customFormat="1" ht="12">
      <c r="A175" s="38"/>
      <c r="B175" s="39"/>
      <c r="C175" s="40"/>
      <c r="D175" s="232" t="s">
        <v>188</v>
      </c>
      <c r="E175" s="40"/>
      <c r="F175" s="233" t="s">
        <v>324</v>
      </c>
      <c r="G175" s="40"/>
      <c r="H175" s="40"/>
      <c r="I175" s="234"/>
      <c r="J175" s="40"/>
      <c r="K175" s="40"/>
      <c r="L175" s="44"/>
      <c r="M175" s="235"/>
      <c r="N175" s="236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188</v>
      </c>
      <c r="AU175" s="17" t="s">
        <v>80</v>
      </c>
    </row>
    <row r="176" spans="1:65" s="2" customFormat="1" ht="44.25" customHeight="1">
      <c r="A176" s="38"/>
      <c r="B176" s="39"/>
      <c r="C176" s="196" t="s">
        <v>325</v>
      </c>
      <c r="D176" s="196" t="s">
        <v>143</v>
      </c>
      <c r="E176" s="197" t="s">
        <v>326</v>
      </c>
      <c r="F176" s="198" t="s">
        <v>327</v>
      </c>
      <c r="G176" s="199" t="s">
        <v>146</v>
      </c>
      <c r="H176" s="200">
        <v>44.4</v>
      </c>
      <c r="I176" s="201"/>
      <c r="J176" s="202">
        <f>ROUND(I176*H176,2)</f>
        <v>0</v>
      </c>
      <c r="K176" s="198" t="s">
        <v>19</v>
      </c>
      <c r="L176" s="44"/>
      <c r="M176" s="203" t="s">
        <v>19</v>
      </c>
      <c r="N176" s="204" t="s">
        <v>43</v>
      </c>
      <c r="O176" s="84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7" t="s">
        <v>147</v>
      </c>
      <c r="AT176" s="207" t="s">
        <v>143</v>
      </c>
      <c r="AU176" s="207" t="s">
        <v>80</v>
      </c>
      <c r="AY176" s="17" t="s">
        <v>141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7" t="s">
        <v>80</v>
      </c>
      <c r="BK176" s="208">
        <f>ROUND(I176*H176,2)</f>
        <v>0</v>
      </c>
      <c r="BL176" s="17" t="s">
        <v>147</v>
      </c>
      <c r="BM176" s="207" t="s">
        <v>288</v>
      </c>
    </row>
    <row r="177" spans="1:65" s="2" customFormat="1" ht="24.15" customHeight="1">
      <c r="A177" s="38"/>
      <c r="B177" s="39"/>
      <c r="C177" s="196" t="s">
        <v>328</v>
      </c>
      <c r="D177" s="196" t="s">
        <v>143</v>
      </c>
      <c r="E177" s="197" t="s">
        <v>329</v>
      </c>
      <c r="F177" s="198" t="s">
        <v>330</v>
      </c>
      <c r="G177" s="199" t="s">
        <v>175</v>
      </c>
      <c r="H177" s="200">
        <v>444</v>
      </c>
      <c r="I177" s="201"/>
      <c r="J177" s="202">
        <f>ROUND(I177*H177,2)</f>
        <v>0</v>
      </c>
      <c r="K177" s="198" t="s">
        <v>19</v>
      </c>
      <c r="L177" s="44"/>
      <c r="M177" s="203" t="s">
        <v>19</v>
      </c>
      <c r="N177" s="204" t="s">
        <v>43</v>
      </c>
      <c r="O177" s="84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7" t="s">
        <v>147</v>
      </c>
      <c r="AT177" s="207" t="s">
        <v>143</v>
      </c>
      <c r="AU177" s="207" t="s">
        <v>80</v>
      </c>
      <c r="AY177" s="17" t="s">
        <v>141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7" t="s">
        <v>80</v>
      </c>
      <c r="BK177" s="208">
        <f>ROUND(I177*H177,2)</f>
        <v>0</v>
      </c>
      <c r="BL177" s="17" t="s">
        <v>147</v>
      </c>
      <c r="BM177" s="207" t="s">
        <v>297</v>
      </c>
    </row>
    <row r="178" spans="1:51" s="12" customFormat="1" ht="12">
      <c r="A178" s="12"/>
      <c r="B178" s="209"/>
      <c r="C178" s="210"/>
      <c r="D178" s="211" t="s">
        <v>168</v>
      </c>
      <c r="E178" s="212" t="s">
        <v>19</v>
      </c>
      <c r="F178" s="213" t="s">
        <v>331</v>
      </c>
      <c r="G178" s="210"/>
      <c r="H178" s="214">
        <v>444</v>
      </c>
      <c r="I178" s="215"/>
      <c r="J178" s="210"/>
      <c r="K178" s="210"/>
      <c r="L178" s="216"/>
      <c r="M178" s="217"/>
      <c r="N178" s="218"/>
      <c r="O178" s="218"/>
      <c r="P178" s="218"/>
      <c r="Q178" s="218"/>
      <c r="R178" s="218"/>
      <c r="S178" s="218"/>
      <c r="T178" s="219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20" t="s">
        <v>168</v>
      </c>
      <c r="AU178" s="220" t="s">
        <v>80</v>
      </c>
      <c r="AV178" s="12" t="s">
        <v>82</v>
      </c>
      <c r="AW178" s="12" t="s">
        <v>170</v>
      </c>
      <c r="AX178" s="12" t="s">
        <v>72</v>
      </c>
      <c r="AY178" s="220" t="s">
        <v>141</v>
      </c>
    </row>
    <row r="179" spans="1:51" s="13" customFormat="1" ht="12">
      <c r="A179" s="13"/>
      <c r="B179" s="221"/>
      <c r="C179" s="222"/>
      <c r="D179" s="211" t="s">
        <v>168</v>
      </c>
      <c r="E179" s="223" t="s">
        <v>19</v>
      </c>
      <c r="F179" s="224" t="s">
        <v>171</v>
      </c>
      <c r="G179" s="222"/>
      <c r="H179" s="225">
        <v>444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168</v>
      </c>
      <c r="AU179" s="231" t="s">
        <v>80</v>
      </c>
      <c r="AV179" s="13" t="s">
        <v>147</v>
      </c>
      <c r="AW179" s="13" t="s">
        <v>170</v>
      </c>
      <c r="AX179" s="13" t="s">
        <v>80</v>
      </c>
      <c r="AY179" s="231" t="s">
        <v>141</v>
      </c>
    </row>
    <row r="180" spans="1:63" s="11" customFormat="1" ht="25.9" customHeight="1">
      <c r="A180" s="11"/>
      <c r="B180" s="182"/>
      <c r="C180" s="183"/>
      <c r="D180" s="184" t="s">
        <v>71</v>
      </c>
      <c r="E180" s="185" t="s">
        <v>332</v>
      </c>
      <c r="F180" s="185" t="s">
        <v>333</v>
      </c>
      <c r="G180" s="183"/>
      <c r="H180" s="183"/>
      <c r="I180" s="186"/>
      <c r="J180" s="187">
        <f>BK180</f>
        <v>0</v>
      </c>
      <c r="K180" s="183"/>
      <c r="L180" s="188"/>
      <c r="M180" s="189"/>
      <c r="N180" s="190"/>
      <c r="O180" s="190"/>
      <c r="P180" s="191">
        <f>SUM(P181:P228)</f>
        <v>0</v>
      </c>
      <c r="Q180" s="190"/>
      <c r="R180" s="191">
        <f>SUM(R181:R228)</f>
        <v>9.123782899999998</v>
      </c>
      <c r="S180" s="190"/>
      <c r="T180" s="192">
        <f>SUM(T181:T228)</f>
        <v>138.975876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R180" s="193" t="s">
        <v>80</v>
      </c>
      <c r="AT180" s="194" t="s">
        <v>71</v>
      </c>
      <c r="AU180" s="194" t="s">
        <v>72</v>
      </c>
      <c r="AY180" s="193" t="s">
        <v>141</v>
      </c>
      <c r="BK180" s="195">
        <f>SUM(BK181:BK228)</f>
        <v>0</v>
      </c>
    </row>
    <row r="181" spans="1:65" s="2" customFormat="1" ht="24.15" customHeight="1">
      <c r="A181" s="38"/>
      <c r="B181" s="39"/>
      <c r="C181" s="196" t="s">
        <v>334</v>
      </c>
      <c r="D181" s="196" t="s">
        <v>143</v>
      </c>
      <c r="E181" s="197" t="s">
        <v>335</v>
      </c>
      <c r="F181" s="198" t="s">
        <v>336</v>
      </c>
      <c r="G181" s="199" t="s">
        <v>199</v>
      </c>
      <c r="H181" s="200">
        <v>240</v>
      </c>
      <c r="I181" s="201"/>
      <c r="J181" s="202">
        <f>ROUND(I181*H181,2)</f>
        <v>0</v>
      </c>
      <c r="K181" s="198" t="s">
        <v>186</v>
      </c>
      <c r="L181" s="44"/>
      <c r="M181" s="203" t="s">
        <v>19</v>
      </c>
      <c r="N181" s="204" t="s">
        <v>43</v>
      </c>
      <c r="O181" s="84"/>
      <c r="P181" s="205">
        <f>O181*H181</f>
        <v>0</v>
      </c>
      <c r="Q181" s="205">
        <v>0</v>
      </c>
      <c r="R181" s="205">
        <f>Q181*H181</f>
        <v>0</v>
      </c>
      <c r="S181" s="205">
        <v>0.086</v>
      </c>
      <c r="T181" s="206">
        <f>S181*H181</f>
        <v>20.639999999999997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7" t="s">
        <v>147</v>
      </c>
      <c r="AT181" s="207" t="s">
        <v>143</v>
      </c>
      <c r="AU181" s="207" t="s">
        <v>80</v>
      </c>
      <c r="AY181" s="17" t="s">
        <v>141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17" t="s">
        <v>80</v>
      </c>
      <c r="BK181" s="208">
        <f>ROUND(I181*H181,2)</f>
        <v>0</v>
      </c>
      <c r="BL181" s="17" t="s">
        <v>147</v>
      </c>
      <c r="BM181" s="207" t="s">
        <v>337</v>
      </c>
    </row>
    <row r="182" spans="1:47" s="2" customFormat="1" ht="12">
      <c r="A182" s="38"/>
      <c r="B182" s="39"/>
      <c r="C182" s="40"/>
      <c r="D182" s="232" t="s">
        <v>188</v>
      </c>
      <c r="E182" s="40"/>
      <c r="F182" s="233" t="s">
        <v>338</v>
      </c>
      <c r="G182" s="40"/>
      <c r="H182" s="40"/>
      <c r="I182" s="234"/>
      <c r="J182" s="40"/>
      <c r="K182" s="40"/>
      <c r="L182" s="44"/>
      <c r="M182" s="235"/>
      <c r="N182" s="236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188</v>
      </c>
      <c r="AU182" s="17" t="s">
        <v>80</v>
      </c>
    </row>
    <row r="183" spans="1:65" s="2" customFormat="1" ht="24.15" customHeight="1">
      <c r="A183" s="38"/>
      <c r="B183" s="39"/>
      <c r="C183" s="196" t="s">
        <v>339</v>
      </c>
      <c r="D183" s="196" t="s">
        <v>143</v>
      </c>
      <c r="E183" s="197" t="s">
        <v>340</v>
      </c>
      <c r="F183" s="198" t="s">
        <v>341</v>
      </c>
      <c r="G183" s="199" t="s">
        <v>146</v>
      </c>
      <c r="H183" s="200">
        <v>47.72</v>
      </c>
      <c r="I183" s="201"/>
      <c r="J183" s="202">
        <f>ROUND(I183*H183,2)</f>
        <v>0</v>
      </c>
      <c r="K183" s="198" t="s">
        <v>186</v>
      </c>
      <c r="L183" s="44"/>
      <c r="M183" s="203" t="s">
        <v>19</v>
      </c>
      <c r="N183" s="204" t="s">
        <v>43</v>
      </c>
      <c r="O183" s="84"/>
      <c r="P183" s="205">
        <f>O183*H183</f>
        <v>0</v>
      </c>
      <c r="Q183" s="205">
        <v>0</v>
      </c>
      <c r="R183" s="205">
        <f>Q183*H183</f>
        <v>0</v>
      </c>
      <c r="S183" s="205">
        <v>2.2</v>
      </c>
      <c r="T183" s="206">
        <f>S183*H183</f>
        <v>104.98400000000001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7" t="s">
        <v>147</v>
      </c>
      <c r="AT183" s="207" t="s">
        <v>143</v>
      </c>
      <c r="AU183" s="207" t="s">
        <v>80</v>
      </c>
      <c r="AY183" s="17" t="s">
        <v>141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7" t="s">
        <v>80</v>
      </c>
      <c r="BK183" s="208">
        <f>ROUND(I183*H183,2)</f>
        <v>0</v>
      </c>
      <c r="BL183" s="17" t="s">
        <v>147</v>
      </c>
      <c r="BM183" s="207" t="s">
        <v>207</v>
      </c>
    </row>
    <row r="184" spans="1:47" s="2" customFormat="1" ht="12">
      <c r="A184" s="38"/>
      <c r="B184" s="39"/>
      <c r="C184" s="40"/>
      <c r="D184" s="232" t="s">
        <v>188</v>
      </c>
      <c r="E184" s="40"/>
      <c r="F184" s="233" t="s">
        <v>342</v>
      </c>
      <c r="G184" s="40"/>
      <c r="H184" s="40"/>
      <c r="I184" s="234"/>
      <c r="J184" s="40"/>
      <c r="K184" s="40"/>
      <c r="L184" s="44"/>
      <c r="M184" s="235"/>
      <c r="N184" s="236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188</v>
      </c>
      <c r="AU184" s="17" t="s">
        <v>80</v>
      </c>
    </row>
    <row r="185" spans="1:65" s="2" customFormat="1" ht="33" customHeight="1">
      <c r="A185" s="38"/>
      <c r="B185" s="39"/>
      <c r="C185" s="196" t="s">
        <v>220</v>
      </c>
      <c r="D185" s="196" t="s">
        <v>143</v>
      </c>
      <c r="E185" s="197" t="s">
        <v>343</v>
      </c>
      <c r="F185" s="198" t="s">
        <v>344</v>
      </c>
      <c r="G185" s="199" t="s">
        <v>146</v>
      </c>
      <c r="H185" s="200">
        <v>47.72</v>
      </c>
      <c r="I185" s="201"/>
      <c r="J185" s="202">
        <f>ROUND(I185*H185,2)</f>
        <v>0</v>
      </c>
      <c r="K185" s="198" t="s">
        <v>186</v>
      </c>
      <c r="L185" s="44"/>
      <c r="M185" s="203" t="s">
        <v>19</v>
      </c>
      <c r="N185" s="204" t="s">
        <v>43</v>
      </c>
      <c r="O185" s="84"/>
      <c r="P185" s="205">
        <f>O185*H185</f>
        <v>0</v>
      </c>
      <c r="Q185" s="205">
        <v>0</v>
      </c>
      <c r="R185" s="205">
        <f>Q185*H185</f>
        <v>0</v>
      </c>
      <c r="S185" s="205">
        <v>0.044</v>
      </c>
      <c r="T185" s="206">
        <f>S185*H185</f>
        <v>2.0996799999999998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7" t="s">
        <v>147</v>
      </c>
      <c r="AT185" s="207" t="s">
        <v>143</v>
      </c>
      <c r="AU185" s="207" t="s">
        <v>80</v>
      </c>
      <c r="AY185" s="17" t="s">
        <v>141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7" t="s">
        <v>80</v>
      </c>
      <c r="BK185" s="208">
        <f>ROUND(I185*H185,2)</f>
        <v>0</v>
      </c>
      <c r="BL185" s="17" t="s">
        <v>147</v>
      </c>
      <c r="BM185" s="207" t="s">
        <v>213</v>
      </c>
    </row>
    <row r="186" spans="1:47" s="2" customFormat="1" ht="12">
      <c r="A186" s="38"/>
      <c r="B186" s="39"/>
      <c r="C186" s="40"/>
      <c r="D186" s="232" t="s">
        <v>188</v>
      </c>
      <c r="E186" s="40"/>
      <c r="F186" s="233" t="s">
        <v>345</v>
      </c>
      <c r="G186" s="40"/>
      <c r="H186" s="40"/>
      <c r="I186" s="234"/>
      <c r="J186" s="40"/>
      <c r="K186" s="40"/>
      <c r="L186" s="44"/>
      <c r="M186" s="235"/>
      <c r="N186" s="236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188</v>
      </c>
      <c r="AU186" s="17" t="s">
        <v>80</v>
      </c>
    </row>
    <row r="187" spans="1:65" s="2" customFormat="1" ht="24.15" customHeight="1">
      <c r="A187" s="38"/>
      <c r="B187" s="39"/>
      <c r="C187" s="196" t="s">
        <v>346</v>
      </c>
      <c r="D187" s="196" t="s">
        <v>143</v>
      </c>
      <c r="E187" s="197" t="s">
        <v>347</v>
      </c>
      <c r="F187" s="198" t="s">
        <v>348</v>
      </c>
      <c r="G187" s="199" t="s">
        <v>277</v>
      </c>
      <c r="H187" s="200">
        <v>140</v>
      </c>
      <c r="I187" s="201"/>
      <c r="J187" s="202">
        <f>ROUND(I187*H187,2)</f>
        <v>0</v>
      </c>
      <c r="K187" s="198" t="s">
        <v>19</v>
      </c>
      <c r="L187" s="44"/>
      <c r="M187" s="203" t="s">
        <v>19</v>
      </c>
      <c r="N187" s="204" t="s">
        <v>43</v>
      </c>
      <c r="O187" s="84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7" t="s">
        <v>147</v>
      </c>
      <c r="AT187" s="207" t="s">
        <v>143</v>
      </c>
      <c r="AU187" s="207" t="s">
        <v>80</v>
      </c>
      <c r="AY187" s="17" t="s">
        <v>141</v>
      </c>
      <c r="BE187" s="208">
        <f>IF(N187="základní",J187,0)</f>
        <v>0</v>
      </c>
      <c r="BF187" s="208">
        <f>IF(N187="snížená",J187,0)</f>
        <v>0</v>
      </c>
      <c r="BG187" s="208">
        <f>IF(N187="zákl. přenesená",J187,0)</f>
        <v>0</v>
      </c>
      <c r="BH187" s="208">
        <f>IF(N187="sníž. přenesená",J187,0)</f>
        <v>0</v>
      </c>
      <c r="BI187" s="208">
        <f>IF(N187="nulová",J187,0)</f>
        <v>0</v>
      </c>
      <c r="BJ187" s="17" t="s">
        <v>80</v>
      </c>
      <c r="BK187" s="208">
        <f>ROUND(I187*H187,2)</f>
        <v>0</v>
      </c>
      <c r="BL187" s="17" t="s">
        <v>147</v>
      </c>
      <c r="BM187" s="207" t="s">
        <v>221</v>
      </c>
    </row>
    <row r="188" spans="1:65" s="2" customFormat="1" ht="44.25" customHeight="1">
      <c r="A188" s="38"/>
      <c r="B188" s="39"/>
      <c r="C188" s="196" t="s">
        <v>291</v>
      </c>
      <c r="D188" s="196" t="s">
        <v>143</v>
      </c>
      <c r="E188" s="197" t="s">
        <v>349</v>
      </c>
      <c r="F188" s="198" t="s">
        <v>350</v>
      </c>
      <c r="G188" s="199" t="s">
        <v>175</v>
      </c>
      <c r="H188" s="200">
        <v>34.12</v>
      </c>
      <c r="I188" s="201"/>
      <c r="J188" s="202">
        <f>ROUND(I188*H188,2)</f>
        <v>0</v>
      </c>
      <c r="K188" s="198" t="s">
        <v>186</v>
      </c>
      <c r="L188" s="44"/>
      <c r="M188" s="203" t="s">
        <v>19</v>
      </c>
      <c r="N188" s="204" t="s">
        <v>43</v>
      </c>
      <c r="O188" s="84"/>
      <c r="P188" s="205">
        <f>O188*H188</f>
        <v>0</v>
      </c>
      <c r="Q188" s="205">
        <v>0</v>
      </c>
      <c r="R188" s="205">
        <f>Q188*H188</f>
        <v>0</v>
      </c>
      <c r="S188" s="205">
        <v>0.035</v>
      </c>
      <c r="T188" s="206">
        <f>S188*H188</f>
        <v>1.1942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7" t="s">
        <v>147</v>
      </c>
      <c r="AT188" s="207" t="s">
        <v>143</v>
      </c>
      <c r="AU188" s="207" t="s">
        <v>80</v>
      </c>
      <c r="AY188" s="17" t="s">
        <v>141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7" t="s">
        <v>80</v>
      </c>
      <c r="BK188" s="208">
        <f>ROUND(I188*H188,2)</f>
        <v>0</v>
      </c>
      <c r="BL188" s="17" t="s">
        <v>147</v>
      </c>
      <c r="BM188" s="207" t="s">
        <v>148</v>
      </c>
    </row>
    <row r="189" spans="1:47" s="2" customFormat="1" ht="12">
      <c r="A189" s="38"/>
      <c r="B189" s="39"/>
      <c r="C189" s="40"/>
      <c r="D189" s="232" t="s">
        <v>188</v>
      </c>
      <c r="E189" s="40"/>
      <c r="F189" s="233" t="s">
        <v>351</v>
      </c>
      <c r="G189" s="40"/>
      <c r="H189" s="40"/>
      <c r="I189" s="234"/>
      <c r="J189" s="40"/>
      <c r="K189" s="40"/>
      <c r="L189" s="44"/>
      <c r="M189" s="235"/>
      <c r="N189" s="236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188</v>
      </c>
      <c r="AU189" s="17" t="s">
        <v>80</v>
      </c>
    </row>
    <row r="190" spans="1:65" s="2" customFormat="1" ht="37.8" customHeight="1">
      <c r="A190" s="38"/>
      <c r="B190" s="39"/>
      <c r="C190" s="196" t="s">
        <v>352</v>
      </c>
      <c r="D190" s="196" t="s">
        <v>143</v>
      </c>
      <c r="E190" s="197" t="s">
        <v>353</v>
      </c>
      <c r="F190" s="198" t="s">
        <v>354</v>
      </c>
      <c r="G190" s="199" t="s">
        <v>175</v>
      </c>
      <c r="H190" s="200">
        <v>139.545</v>
      </c>
      <c r="I190" s="201"/>
      <c r="J190" s="202">
        <f>ROUND(I190*H190,2)</f>
        <v>0</v>
      </c>
      <c r="K190" s="198" t="s">
        <v>186</v>
      </c>
      <c r="L190" s="44"/>
      <c r="M190" s="203" t="s">
        <v>19</v>
      </c>
      <c r="N190" s="204" t="s">
        <v>43</v>
      </c>
      <c r="O190" s="84"/>
      <c r="P190" s="205">
        <f>O190*H190</f>
        <v>0</v>
      </c>
      <c r="Q190" s="205">
        <v>0</v>
      </c>
      <c r="R190" s="205">
        <f>Q190*H190</f>
        <v>0</v>
      </c>
      <c r="S190" s="205">
        <v>0.068</v>
      </c>
      <c r="T190" s="206">
        <f>S190*H190</f>
        <v>9.48906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7" t="s">
        <v>147</v>
      </c>
      <c r="AT190" s="207" t="s">
        <v>143</v>
      </c>
      <c r="AU190" s="207" t="s">
        <v>80</v>
      </c>
      <c r="AY190" s="17" t="s">
        <v>141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7" t="s">
        <v>80</v>
      </c>
      <c r="BK190" s="208">
        <f>ROUND(I190*H190,2)</f>
        <v>0</v>
      </c>
      <c r="BL190" s="17" t="s">
        <v>147</v>
      </c>
      <c r="BM190" s="207" t="s">
        <v>155</v>
      </c>
    </row>
    <row r="191" spans="1:47" s="2" customFormat="1" ht="12">
      <c r="A191" s="38"/>
      <c r="B191" s="39"/>
      <c r="C191" s="40"/>
      <c r="D191" s="232" t="s">
        <v>188</v>
      </c>
      <c r="E191" s="40"/>
      <c r="F191" s="233" t="s">
        <v>355</v>
      </c>
      <c r="G191" s="40"/>
      <c r="H191" s="40"/>
      <c r="I191" s="234"/>
      <c r="J191" s="40"/>
      <c r="K191" s="40"/>
      <c r="L191" s="44"/>
      <c r="M191" s="235"/>
      <c r="N191" s="236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188</v>
      </c>
      <c r="AU191" s="17" t="s">
        <v>80</v>
      </c>
    </row>
    <row r="192" spans="1:65" s="2" customFormat="1" ht="37.8" customHeight="1">
      <c r="A192" s="38"/>
      <c r="B192" s="39"/>
      <c r="C192" s="196" t="s">
        <v>356</v>
      </c>
      <c r="D192" s="196" t="s">
        <v>143</v>
      </c>
      <c r="E192" s="197" t="s">
        <v>357</v>
      </c>
      <c r="F192" s="198" t="s">
        <v>358</v>
      </c>
      <c r="G192" s="199" t="s">
        <v>175</v>
      </c>
      <c r="H192" s="200">
        <v>7.486</v>
      </c>
      <c r="I192" s="201"/>
      <c r="J192" s="202">
        <f>ROUND(I192*H192,2)</f>
        <v>0</v>
      </c>
      <c r="K192" s="198" t="s">
        <v>186</v>
      </c>
      <c r="L192" s="44"/>
      <c r="M192" s="203" t="s">
        <v>19</v>
      </c>
      <c r="N192" s="204" t="s">
        <v>43</v>
      </c>
      <c r="O192" s="84"/>
      <c r="P192" s="205">
        <f>O192*H192</f>
        <v>0</v>
      </c>
      <c r="Q192" s="205">
        <v>0</v>
      </c>
      <c r="R192" s="205">
        <f>Q192*H192</f>
        <v>0</v>
      </c>
      <c r="S192" s="205">
        <v>0.076</v>
      </c>
      <c r="T192" s="206">
        <f>S192*H192</f>
        <v>0.568936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7" t="s">
        <v>147</v>
      </c>
      <c r="AT192" s="207" t="s">
        <v>143</v>
      </c>
      <c r="AU192" s="207" t="s">
        <v>80</v>
      </c>
      <c r="AY192" s="17" t="s">
        <v>141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7" t="s">
        <v>80</v>
      </c>
      <c r="BK192" s="208">
        <f>ROUND(I192*H192,2)</f>
        <v>0</v>
      </c>
      <c r="BL192" s="17" t="s">
        <v>147</v>
      </c>
      <c r="BM192" s="207" t="s">
        <v>163</v>
      </c>
    </row>
    <row r="193" spans="1:47" s="2" customFormat="1" ht="12">
      <c r="A193" s="38"/>
      <c r="B193" s="39"/>
      <c r="C193" s="40"/>
      <c r="D193" s="232" t="s">
        <v>188</v>
      </c>
      <c r="E193" s="40"/>
      <c r="F193" s="233" t="s">
        <v>359</v>
      </c>
      <c r="G193" s="40"/>
      <c r="H193" s="40"/>
      <c r="I193" s="234"/>
      <c r="J193" s="40"/>
      <c r="K193" s="40"/>
      <c r="L193" s="44"/>
      <c r="M193" s="235"/>
      <c r="N193" s="236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188</v>
      </c>
      <c r="AU193" s="17" t="s">
        <v>80</v>
      </c>
    </row>
    <row r="194" spans="1:51" s="12" customFormat="1" ht="12">
      <c r="A194" s="12"/>
      <c r="B194" s="209"/>
      <c r="C194" s="210"/>
      <c r="D194" s="211" t="s">
        <v>168</v>
      </c>
      <c r="E194" s="212" t="s">
        <v>19</v>
      </c>
      <c r="F194" s="213" t="s">
        <v>360</v>
      </c>
      <c r="G194" s="210"/>
      <c r="H194" s="214">
        <v>7.486</v>
      </c>
      <c r="I194" s="215"/>
      <c r="J194" s="210"/>
      <c r="K194" s="210"/>
      <c r="L194" s="216"/>
      <c r="M194" s="217"/>
      <c r="N194" s="218"/>
      <c r="O194" s="218"/>
      <c r="P194" s="218"/>
      <c r="Q194" s="218"/>
      <c r="R194" s="218"/>
      <c r="S194" s="218"/>
      <c r="T194" s="219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220" t="s">
        <v>168</v>
      </c>
      <c r="AU194" s="220" t="s">
        <v>80</v>
      </c>
      <c r="AV194" s="12" t="s">
        <v>82</v>
      </c>
      <c r="AW194" s="12" t="s">
        <v>170</v>
      </c>
      <c r="AX194" s="12" t="s">
        <v>72</v>
      </c>
      <c r="AY194" s="220" t="s">
        <v>141</v>
      </c>
    </row>
    <row r="195" spans="1:51" s="13" customFormat="1" ht="12">
      <c r="A195" s="13"/>
      <c r="B195" s="221"/>
      <c r="C195" s="222"/>
      <c r="D195" s="211" t="s">
        <v>168</v>
      </c>
      <c r="E195" s="223" t="s">
        <v>19</v>
      </c>
      <c r="F195" s="224" t="s">
        <v>171</v>
      </c>
      <c r="G195" s="222"/>
      <c r="H195" s="225">
        <v>7.486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168</v>
      </c>
      <c r="AU195" s="231" t="s">
        <v>80</v>
      </c>
      <c r="AV195" s="13" t="s">
        <v>147</v>
      </c>
      <c r="AW195" s="13" t="s">
        <v>170</v>
      </c>
      <c r="AX195" s="13" t="s">
        <v>80</v>
      </c>
      <c r="AY195" s="231" t="s">
        <v>141</v>
      </c>
    </row>
    <row r="196" spans="1:65" s="2" customFormat="1" ht="37.8" customHeight="1">
      <c r="A196" s="38"/>
      <c r="B196" s="39"/>
      <c r="C196" s="196" t="s">
        <v>361</v>
      </c>
      <c r="D196" s="196" t="s">
        <v>143</v>
      </c>
      <c r="E196" s="197" t="s">
        <v>362</v>
      </c>
      <c r="F196" s="198" t="s">
        <v>363</v>
      </c>
      <c r="G196" s="199" t="s">
        <v>175</v>
      </c>
      <c r="H196" s="200">
        <v>637.24</v>
      </c>
      <c r="I196" s="201"/>
      <c r="J196" s="202">
        <f>ROUND(I196*H196,2)</f>
        <v>0</v>
      </c>
      <c r="K196" s="198" t="s">
        <v>19</v>
      </c>
      <c r="L196" s="44"/>
      <c r="M196" s="203" t="s">
        <v>19</v>
      </c>
      <c r="N196" s="204" t="s">
        <v>43</v>
      </c>
      <c r="O196" s="84"/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7" t="s">
        <v>147</v>
      </c>
      <c r="AT196" s="207" t="s">
        <v>143</v>
      </c>
      <c r="AU196" s="207" t="s">
        <v>80</v>
      </c>
      <c r="AY196" s="17" t="s">
        <v>141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7" t="s">
        <v>80</v>
      </c>
      <c r="BK196" s="208">
        <f>ROUND(I196*H196,2)</f>
        <v>0</v>
      </c>
      <c r="BL196" s="17" t="s">
        <v>147</v>
      </c>
      <c r="BM196" s="207" t="s">
        <v>302</v>
      </c>
    </row>
    <row r="197" spans="1:65" s="2" customFormat="1" ht="44.25" customHeight="1">
      <c r="A197" s="38"/>
      <c r="B197" s="39"/>
      <c r="C197" s="196" t="s">
        <v>364</v>
      </c>
      <c r="D197" s="196" t="s">
        <v>143</v>
      </c>
      <c r="E197" s="197" t="s">
        <v>365</v>
      </c>
      <c r="F197" s="198" t="s">
        <v>366</v>
      </c>
      <c r="G197" s="199" t="s">
        <v>277</v>
      </c>
      <c r="H197" s="200">
        <v>16.15</v>
      </c>
      <c r="I197" s="201"/>
      <c r="J197" s="202">
        <f>ROUND(I197*H197,2)</f>
        <v>0</v>
      </c>
      <c r="K197" s="198" t="s">
        <v>186</v>
      </c>
      <c r="L197" s="44"/>
      <c r="M197" s="203" t="s">
        <v>19</v>
      </c>
      <c r="N197" s="204" t="s">
        <v>43</v>
      </c>
      <c r="O197" s="84"/>
      <c r="P197" s="205">
        <f>O197*H197</f>
        <v>0</v>
      </c>
      <c r="Q197" s="205">
        <v>0.100946</v>
      </c>
      <c r="R197" s="205">
        <f>Q197*H197</f>
        <v>1.6302778999999998</v>
      </c>
      <c r="S197" s="205">
        <v>0</v>
      </c>
      <c r="T197" s="20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7" t="s">
        <v>147</v>
      </c>
      <c r="AT197" s="207" t="s">
        <v>143</v>
      </c>
      <c r="AU197" s="207" t="s">
        <v>80</v>
      </c>
      <c r="AY197" s="17" t="s">
        <v>141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7" t="s">
        <v>80</v>
      </c>
      <c r="BK197" s="208">
        <f>ROUND(I197*H197,2)</f>
        <v>0</v>
      </c>
      <c r="BL197" s="17" t="s">
        <v>147</v>
      </c>
      <c r="BM197" s="207" t="s">
        <v>367</v>
      </c>
    </row>
    <row r="198" spans="1:47" s="2" customFormat="1" ht="12">
      <c r="A198" s="38"/>
      <c r="B198" s="39"/>
      <c r="C198" s="40"/>
      <c r="D198" s="232" t="s">
        <v>188</v>
      </c>
      <c r="E198" s="40"/>
      <c r="F198" s="233" t="s">
        <v>368</v>
      </c>
      <c r="G198" s="40"/>
      <c r="H198" s="40"/>
      <c r="I198" s="234"/>
      <c r="J198" s="40"/>
      <c r="K198" s="40"/>
      <c r="L198" s="44"/>
      <c r="M198" s="235"/>
      <c r="N198" s="236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188</v>
      </c>
      <c r="AU198" s="17" t="s">
        <v>80</v>
      </c>
    </row>
    <row r="199" spans="1:65" s="2" customFormat="1" ht="16.5" customHeight="1">
      <c r="A199" s="38"/>
      <c r="B199" s="39"/>
      <c r="C199" s="237" t="s">
        <v>337</v>
      </c>
      <c r="D199" s="237" t="s">
        <v>203</v>
      </c>
      <c r="E199" s="238" t="s">
        <v>369</v>
      </c>
      <c r="F199" s="239" t="s">
        <v>370</v>
      </c>
      <c r="G199" s="240" t="s">
        <v>277</v>
      </c>
      <c r="H199" s="241">
        <v>18</v>
      </c>
      <c r="I199" s="242"/>
      <c r="J199" s="243">
        <f>ROUND(I199*H199,2)</f>
        <v>0</v>
      </c>
      <c r="K199" s="239" t="s">
        <v>19</v>
      </c>
      <c r="L199" s="244"/>
      <c r="M199" s="245" t="s">
        <v>19</v>
      </c>
      <c r="N199" s="246" t="s">
        <v>43</v>
      </c>
      <c r="O199" s="84"/>
      <c r="P199" s="205">
        <f>O199*H199</f>
        <v>0</v>
      </c>
      <c r="Q199" s="205">
        <v>0.046</v>
      </c>
      <c r="R199" s="205">
        <f>Q199*H199</f>
        <v>0.828</v>
      </c>
      <c r="S199" s="205">
        <v>0</v>
      </c>
      <c r="T199" s="20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7" t="s">
        <v>158</v>
      </c>
      <c r="AT199" s="207" t="s">
        <v>203</v>
      </c>
      <c r="AU199" s="207" t="s">
        <v>80</v>
      </c>
      <c r="AY199" s="17" t="s">
        <v>141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7" t="s">
        <v>80</v>
      </c>
      <c r="BK199" s="208">
        <f>ROUND(I199*H199,2)</f>
        <v>0</v>
      </c>
      <c r="BL199" s="17" t="s">
        <v>147</v>
      </c>
      <c r="BM199" s="207" t="s">
        <v>371</v>
      </c>
    </row>
    <row r="200" spans="1:65" s="2" customFormat="1" ht="24.15" customHeight="1">
      <c r="A200" s="38"/>
      <c r="B200" s="39"/>
      <c r="C200" s="196" t="s">
        <v>372</v>
      </c>
      <c r="D200" s="196" t="s">
        <v>143</v>
      </c>
      <c r="E200" s="197" t="s">
        <v>373</v>
      </c>
      <c r="F200" s="198" t="s">
        <v>374</v>
      </c>
      <c r="G200" s="199" t="s">
        <v>146</v>
      </c>
      <c r="H200" s="200">
        <v>2.85</v>
      </c>
      <c r="I200" s="201"/>
      <c r="J200" s="202">
        <f>ROUND(I200*H200,2)</f>
        <v>0</v>
      </c>
      <c r="K200" s="198" t="s">
        <v>186</v>
      </c>
      <c r="L200" s="44"/>
      <c r="M200" s="203" t="s">
        <v>19</v>
      </c>
      <c r="N200" s="204" t="s">
        <v>43</v>
      </c>
      <c r="O200" s="84"/>
      <c r="P200" s="205">
        <f>O200*H200</f>
        <v>0</v>
      </c>
      <c r="Q200" s="205">
        <v>2.25634</v>
      </c>
      <c r="R200" s="205">
        <f>Q200*H200</f>
        <v>6.430568999999999</v>
      </c>
      <c r="S200" s="205">
        <v>0</v>
      </c>
      <c r="T200" s="20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7" t="s">
        <v>147</v>
      </c>
      <c r="AT200" s="207" t="s">
        <v>143</v>
      </c>
      <c r="AU200" s="207" t="s">
        <v>80</v>
      </c>
      <c r="AY200" s="17" t="s">
        <v>141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7" t="s">
        <v>80</v>
      </c>
      <c r="BK200" s="208">
        <f>ROUND(I200*H200,2)</f>
        <v>0</v>
      </c>
      <c r="BL200" s="17" t="s">
        <v>147</v>
      </c>
      <c r="BM200" s="207" t="s">
        <v>375</v>
      </c>
    </row>
    <row r="201" spans="1:47" s="2" customFormat="1" ht="12">
      <c r="A201" s="38"/>
      <c r="B201" s="39"/>
      <c r="C201" s="40"/>
      <c r="D201" s="232" t="s">
        <v>188</v>
      </c>
      <c r="E201" s="40"/>
      <c r="F201" s="233" t="s">
        <v>376</v>
      </c>
      <c r="G201" s="40"/>
      <c r="H201" s="40"/>
      <c r="I201" s="234"/>
      <c r="J201" s="40"/>
      <c r="K201" s="40"/>
      <c r="L201" s="44"/>
      <c r="M201" s="235"/>
      <c r="N201" s="236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188</v>
      </c>
      <c r="AU201" s="17" t="s">
        <v>80</v>
      </c>
    </row>
    <row r="202" spans="1:65" s="2" customFormat="1" ht="49.05" customHeight="1">
      <c r="A202" s="38"/>
      <c r="B202" s="39"/>
      <c r="C202" s="196" t="s">
        <v>377</v>
      </c>
      <c r="D202" s="196" t="s">
        <v>143</v>
      </c>
      <c r="E202" s="197" t="s">
        <v>378</v>
      </c>
      <c r="F202" s="198" t="s">
        <v>379</v>
      </c>
      <c r="G202" s="199" t="s">
        <v>199</v>
      </c>
      <c r="H202" s="200">
        <v>2</v>
      </c>
      <c r="I202" s="201"/>
      <c r="J202" s="202">
        <f>ROUND(I202*H202,2)</f>
        <v>0</v>
      </c>
      <c r="K202" s="198" t="s">
        <v>186</v>
      </c>
      <c r="L202" s="44"/>
      <c r="M202" s="203" t="s">
        <v>19</v>
      </c>
      <c r="N202" s="204" t="s">
        <v>43</v>
      </c>
      <c r="O202" s="84"/>
      <c r="P202" s="205">
        <f>O202*H202</f>
        <v>0</v>
      </c>
      <c r="Q202" s="205">
        <v>0.045968</v>
      </c>
      <c r="R202" s="205">
        <f>Q202*H202</f>
        <v>0.091936</v>
      </c>
      <c r="S202" s="205">
        <v>0</v>
      </c>
      <c r="T202" s="20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7" t="s">
        <v>147</v>
      </c>
      <c r="AT202" s="207" t="s">
        <v>143</v>
      </c>
      <c r="AU202" s="207" t="s">
        <v>80</v>
      </c>
      <c r="AY202" s="17" t="s">
        <v>141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7" t="s">
        <v>80</v>
      </c>
      <c r="BK202" s="208">
        <f>ROUND(I202*H202,2)</f>
        <v>0</v>
      </c>
      <c r="BL202" s="17" t="s">
        <v>147</v>
      </c>
      <c r="BM202" s="207" t="s">
        <v>380</v>
      </c>
    </row>
    <row r="203" spans="1:47" s="2" customFormat="1" ht="12">
      <c r="A203" s="38"/>
      <c r="B203" s="39"/>
      <c r="C203" s="40"/>
      <c r="D203" s="232" t="s">
        <v>188</v>
      </c>
      <c r="E203" s="40"/>
      <c r="F203" s="233" t="s">
        <v>381</v>
      </c>
      <c r="G203" s="40"/>
      <c r="H203" s="40"/>
      <c r="I203" s="234"/>
      <c r="J203" s="40"/>
      <c r="K203" s="40"/>
      <c r="L203" s="44"/>
      <c r="M203" s="235"/>
      <c r="N203" s="236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188</v>
      </c>
      <c r="AU203" s="17" t="s">
        <v>80</v>
      </c>
    </row>
    <row r="204" spans="1:65" s="2" customFormat="1" ht="24.15" customHeight="1">
      <c r="A204" s="38"/>
      <c r="B204" s="39"/>
      <c r="C204" s="237" t="s">
        <v>382</v>
      </c>
      <c r="D204" s="237" t="s">
        <v>203</v>
      </c>
      <c r="E204" s="238" t="s">
        <v>383</v>
      </c>
      <c r="F204" s="239" t="s">
        <v>384</v>
      </c>
      <c r="G204" s="240" t="s">
        <v>199</v>
      </c>
      <c r="H204" s="241">
        <v>2</v>
      </c>
      <c r="I204" s="242"/>
      <c r="J204" s="243">
        <f>ROUND(I204*H204,2)</f>
        <v>0</v>
      </c>
      <c r="K204" s="239" t="s">
        <v>19</v>
      </c>
      <c r="L204" s="244"/>
      <c r="M204" s="245" t="s">
        <v>19</v>
      </c>
      <c r="N204" s="246" t="s">
        <v>43</v>
      </c>
      <c r="O204" s="84"/>
      <c r="P204" s="205">
        <f>O204*H204</f>
        <v>0</v>
      </c>
      <c r="Q204" s="205">
        <v>0.065</v>
      </c>
      <c r="R204" s="205">
        <f>Q204*H204</f>
        <v>0.13</v>
      </c>
      <c r="S204" s="205">
        <v>0</v>
      </c>
      <c r="T204" s="20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7" t="s">
        <v>158</v>
      </c>
      <c r="AT204" s="207" t="s">
        <v>203</v>
      </c>
      <c r="AU204" s="207" t="s">
        <v>80</v>
      </c>
      <c r="AY204" s="17" t="s">
        <v>141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7" t="s">
        <v>80</v>
      </c>
      <c r="BK204" s="208">
        <f>ROUND(I204*H204,2)</f>
        <v>0</v>
      </c>
      <c r="BL204" s="17" t="s">
        <v>147</v>
      </c>
      <c r="BM204" s="207" t="s">
        <v>385</v>
      </c>
    </row>
    <row r="205" spans="1:65" s="2" customFormat="1" ht="37.8" customHeight="1">
      <c r="A205" s="38"/>
      <c r="B205" s="39"/>
      <c r="C205" s="196" t="s">
        <v>386</v>
      </c>
      <c r="D205" s="196" t="s">
        <v>143</v>
      </c>
      <c r="E205" s="197" t="s">
        <v>387</v>
      </c>
      <c r="F205" s="198" t="s">
        <v>388</v>
      </c>
      <c r="G205" s="199" t="s">
        <v>175</v>
      </c>
      <c r="H205" s="200">
        <v>100</v>
      </c>
      <c r="I205" s="201"/>
      <c r="J205" s="202">
        <f>ROUND(I205*H205,2)</f>
        <v>0</v>
      </c>
      <c r="K205" s="198" t="s">
        <v>186</v>
      </c>
      <c r="L205" s="44"/>
      <c r="M205" s="203" t="s">
        <v>19</v>
      </c>
      <c r="N205" s="204" t="s">
        <v>43</v>
      </c>
      <c r="O205" s="84"/>
      <c r="P205" s="205">
        <f>O205*H205</f>
        <v>0</v>
      </c>
      <c r="Q205" s="205">
        <v>0.00013</v>
      </c>
      <c r="R205" s="205">
        <f>Q205*H205</f>
        <v>0.013</v>
      </c>
      <c r="S205" s="205">
        <v>0</v>
      </c>
      <c r="T205" s="20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7" t="s">
        <v>147</v>
      </c>
      <c r="AT205" s="207" t="s">
        <v>143</v>
      </c>
      <c r="AU205" s="207" t="s">
        <v>80</v>
      </c>
      <c r="AY205" s="17" t="s">
        <v>141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7" t="s">
        <v>80</v>
      </c>
      <c r="BK205" s="208">
        <f>ROUND(I205*H205,2)</f>
        <v>0</v>
      </c>
      <c r="BL205" s="17" t="s">
        <v>147</v>
      </c>
      <c r="BM205" s="207" t="s">
        <v>389</v>
      </c>
    </row>
    <row r="206" spans="1:47" s="2" customFormat="1" ht="12">
      <c r="A206" s="38"/>
      <c r="B206" s="39"/>
      <c r="C206" s="40"/>
      <c r="D206" s="232" t="s">
        <v>188</v>
      </c>
      <c r="E206" s="40"/>
      <c r="F206" s="233" t="s">
        <v>390</v>
      </c>
      <c r="G206" s="40"/>
      <c r="H206" s="40"/>
      <c r="I206" s="234"/>
      <c r="J206" s="40"/>
      <c r="K206" s="40"/>
      <c r="L206" s="44"/>
      <c r="M206" s="235"/>
      <c r="N206" s="236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188</v>
      </c>
      <c r="AU206" s="17" t="s">
        <v>80</v>
      </c>
    </row>
    <row r="207" spans="1:65" s="2" customFormat="1" ht="49.05" customHeight="1">
      <c r="A207" s="38"/>
      <c r="B207" s="39"/>
      <c r="C207" s="196" t="s">
        <v>391</v>
      </c>
      <c r="D207" s="196" t="s">
        <v>143</v>
      </c>
      <c r="E207" s="197" t="s">
        <v>392</v>
      </c>
      <c r="F207" s="198" t="s">
        <v>393</v>
      </c>
      <c r="G207" s="199" t="s">
        <v>175</v>
      </c>
      <c r="H207" s="200">
        <v>775.2</v>
      </c>
      <c r="I207" s="201"/>
      <c r="J207" s="202">
        <f>ROUND(I207*H207,2)</f>
        <v>0</v>
      </c>
      <c r="K207" s="198" t="s">
        <v>19</v>
      </c>
      <c r="L207" s="44"/>
      <c r="M207" s="203" t="s">
        <v>19</v>
      </c>
      <c r="N207" s="204" t="s">
        <v>43</v>
      </c>
      <c r="O207" s="84"/>
      <c r="P207" s="205">
        <f>O207*H207</f>
        <v>0</v>
      </c>
      <c r="Q207" s="205">
        <v>0</v>
      </c>
      <c r="R207" s="205">
        <f>Q207*H207</f>
        <v>0</v>
      </c>
      <c r="S207" s="205">
        <v>0</v>
      </c>
      <c r="T207" s="20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7" t="s">
        <v>147</v>
      </c>
      <c r="AT207" s="207" t="s">
        <v>143</v>
      </c>
      <c r="AU207" s="207" t="s">
        <v>80</v>
      </c>
      <c r="AY207" s="17" t="s">
        <v>141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7" t="s">
        <v>80</v>
      </c>
      <c r="BK207" s="208">
        <f>ROUND(I207*H207,2)</f>
        <v>0</v>
      </c>
      <c r="BL207" s="17" t="s">
        <v>147</v>
      </c>
      <c r="BM207" s="207" t="s">
        <v>377</v>
      </c>
    </row>
    <row r="208" spans="1:51" s="12" customFormat="1" ht="12">
      <c r="A208" s="12"/>
      <c r="B208" s="209"/>
      <c r="C208" s="210"/>
      <c r="D208" s="211" t="s">
        <v>168</v>
      </c>
      <c r="E208" s="212" t="s">
        <v>19</v>
      </c>
      <c r="F208" s="213" t="s">
        <v>394</v>
      </c>
      <c r="G208" s="210"/>
      <c r="H208" s="214">
        <v>775.2</v>
      </c>
      <c r="I208" s="215"/>
      <c r="J208" s="210"/>
      <c r="K208" s="210"/>
      <c r="L208" s="216"/>
      <c r="M208" s="217"/>
      <c r="N208" s="218"/>
      <c r="O208" s="218"/>
      <c r="P208" s="218"/>
      <c r="Q208" s="218"/>
      <c r="R208" s="218"/>
      <c r="S208" s="218"/>
      <c r="T208" s="219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220" t="s">
        <v>168</v>
      </c>
      <c r="AU208" s="220" t="s">
        <v>80</v>
      </c>
      <c r="AV208" s="12" t="s">
        <v>82</v>
      </c>
      <c r="AW208" s="12" t="s">
        <v>170</v>
      </c>
      <c r="AX208" s="12" t="s">
        <v>72</v>
      </c>
      <c r="AY208" s="220" t="s">
        <v>141</v>
      </c>
    </row>
    <row r="209" spans="1:51" s="13" customFormat="1" ht="12">
      <c r="A209" s="13"/>
      <c r="B209" s="221"/>
      <c r="C209" s="222"/>
      <c r="D209" s="211" t="s">
        <v>168</v>
      </c>
      <c r="E209" s="223" t="s">
        <v>19</v>
      </c>
      <c r="F209" s="224" t="s">
        <v>171</v>
      </c>
      <c r="G209" s="222"/>
      <c r="H209" s="225">
        <v>775.2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168</v>
      </c>
      <c r="AU209" s="231" t="s">
        <v>80</v>
      </c>
      <c r="AV209" s="13" t="s">
        <v>147</v>
      </c>
      <c r="AW209" s="13" t="s">
        <v>170</v>
      </c>
      <c r="AX209" s="13" t="s">
        <v>80</v>
      </c>
      <c r="AY209" s="231" t="s">
        <v>141</v>
      </c>
    </row>
    <row r="210" spans="1:65" s="2" customFormat="1" ht="49.05" customHeight="1">
      <c r="A210" s="38"/>
      <c r="B210" s="39"/>
      <c r="C210" s="196" t="s">
        <v>395</v>
      </c>
      <c r="D210" s="196" t="s">
        <v>143</v>
      </c>
      <c r="E210" s="197" t="s">
        <v>396</v>
      </c>
      <c r="F210" s="198" t="s">
        <v>397</v>
      </c>
      <c r="G210" s="199" t="s">
        <v>175</v>
      </c>
      <c r="H210" s="200">
        <v>46512</v>
      </c>
      <c r="I210" s="201"/>
      <c r="J210" s="202">
        <f>ROUND(I210*H210,2)</f>
        <v>0</v>
      </c>
      <c r="K210" s="198" t="s">
        <v>186</v>
      </c>
      <c r="L210" s="44"/>
      <c r="M210" s="203" t="s">
        <v>19</v>
      </c>
      <c r="N210" s="204" t="s">
        <v>43</v>
      </c>
      <c r="O210" s="84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7" t="s">
        <v>147</v>
      </c>
      <c r="AT210" s="207" t="s">
        <v>143</v>
      </c>
      <c r="AU210" s="207" t="s">
        <v>80</v>
      </c>
      <c r="AY210" s="17" t="s">
        <v>141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7" t="s">
        <v>80</v>
      </c>
      <c r="BK210" s="208">
        <f>ROUND(I210*H210,2)</f>
        <v>0</v>
      </c>
      <c r="BL210" s="17" t="s">
        <v>147</v>
      </c>
      <c r="BM210" s="207" t="s">
        <v>398</v>
      </c>
    </row>
    <row r="211" spans="1:47" s="2" customFormat="1" ht="12">
      <c r="A211" s="38"/>
      <c r="B211" s="39"/>
      <c r="C211" s="40"/>
      <c r="D211" s="232" t="s">
        <v>188</v>
      </c>
      <c r="E211" s="40"/>
      <c r="F211" s="233" t="s">
        <v>399</v>
      </c>
      <c r="G211" s="40"/>
      <c r="H211" s="40"/>
      <c r="I211" s="234"/>
      <c r="J211" s="40"/>
      <c r="K211" s="40"/>
      <c r="L211" s="44"/>
      <c r="M211" s="235"/>
      <c r="N211" s="236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188</v>
      </c>
      <c r="AU211" s="17" t="s">
        <v>80</v>
      </c>
    </row>
    <row r="212" spans="1:51" s="12" customFormat="1" ht="12">
      <c r="A212" s="12"/>
      <c r="B212" s="209"/>
      <c r="C212" s="210"/>
      <c r="D212" s="211" t="s">
        <v>168</v>
      </c>
      <c r="E212" s="212" t="s">
        <v>19</v>
      </c>
      <c r="F212" s="213" t="s">
        <v>400</v>
      </c>
      <c r="G212" s="210"/>
      <c r="H212" s="214">
        <v>46512</v>
      </c>
      <c r="I212" s="215"/>
      <c r="J212" s="210"/>
      <c r="K212" s="210"/>
      <c r="L212" s="216"/>
      <c r="M212" s="217"/>
      <c r="N212" s="218"/>
      <c r="O212" s="218"/>
      <c r="P212" s="218"/>
      <c r="Q212" s="218"/>
      <c r="R212" s="218"/>
      <c r="S212" s="218"/>
      <c r="T212" s="219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20" t="s">
        <v>168</v>
      </c>
      <c r="AU212" s="220" t="s">
        <v>80</v>
      </c>
      <c r="AV212" s="12" t="s">
        <v>82</v>
      </c>
      <c r="AW212" s="12" t="s">
        <v>170</v>
      </c>
      <c r="AX212" s="12" t="s">
        <v>72</v>
      </c>
      <c r="AY212" s="220" t="s">
        <v>141</v>
      </c>
    </row>
    <row r="213" spans="1:51" s="13" customFormat="1" ht="12">
      <c r="A213" s="13"/>
      <c r="B213" s="221"/>
      <c r="C213" s="222"/>
      <c r="D213" s="211" t="s">
        <v>168</v>
      </c>
      <c r="E213" s="223" t="s">
        <v>19</v>
      </c>
      <c r="F213" s="224" t="s">
        <v>171</v>
      </c>
      <c r="G213" s="222"/>
      <c r="H213" s="225">
        <v>46512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168</v>
      </c>
      <c r="AU213" s="231" t="s">
        <v>80</v>
      </c>
      <c r="AV213" s="13" t="s">
        <v>147</v>
      </c>
      <c r="AW213" s="13" t="s">
        <v>170</v>
      </c>
      <c r="AX213" s="13" t="s">
        <v>80</v>
      </c>
      <c r="AY213" s="231" t="s">
        <v>141</v>
      </c>
    </row>
    <row r="214" spans="1:65" s="2" customFormat="1" ht="49.05" customHeight="1">
      <c r="A214" s="38"/>
      <c r="B214" s="39"/>
      <c r="C214" s="196" t="s">
        <v>401</v>
      </c>
      <c r="D214" s="196" t="s">
        <v>143</v>
      </c>
      <c r="E214" s="197" t="s">
        <v>402</v>
      </c>
      <c r="F214" s="198" t="s">
        <v>403</v>
      </c>
      <c r="G214" s="199" t="s">
        <v>175</v>
      </c>
      <c r="H214" s="200">
        <v>775.2</v>
      </c>
      <c r="I214" s="201"/>
      <c r="J214" s="202">
        <f>ROUND(I214*H214,2)</f>
        <v>0</v>
      </c>
      <c r="K214" s="198" t="s">
        <v>19</v>
      </c>
      <c r="L214" s="44"/>
      <c r="M214" s="203" t="s">
        <v>19</v>
      </c>
      <c r="N214" s="204" t="s">
        <v>43</v>
      </c>
      <c r="O214" s="84"/>
      <c r="P214" s="205">
        <f>O214*H214</f>
        <v>0</v>
      </c>
      <c r="Q214" s="205">
        <v>0</v>
      </c>
      <c r="R214" s="205">
        <f>Q214*H214</f>
        <v>0</v>
      </c>
      <c r="S214" s="205">
        <v>0</v>
      </c>
      <c r="T214" s="20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7" t="s">
        <v>147</v>
      </c>
      <c r="AT214" s="207" t="s">
        <v>143</v>
      </c>
      <c r="AU214" s="207" t="s">
        <v>80</v>
      </c>
      <c r="AY214" s="17" t="s">
        <v>141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7" t="s">
        <v>80</v>
      </c>
      <c r="BK214" s="208">
        <f>ROUND(I214*H214,2)</f>
        <v>0</v>
      </c>
      <c r="BL214" s="17" t="s">
        <v>147</v>
      </c>
      <c r="BM214" s="207" t="s">
        <v>404</v>
      </c>
    </row>
    <row r="215" spans="1:65" s="2" customFormat="1" ht="24.15" customHeight="1">
      <c r="A215" s="38"/>
      <c r="B215" s="39"/>
      <c r="C215" s="196" t="s">
        <v>405</v>
      </c>
      <c r="D215" s="196" t="s">
        <v>143</v>
      </c>
      <c r="E215" s="197" t="s">
        <v>406</v>
      </c>
      <c r="F215" s="198" t="s">
        <v>407</v>
      </c>
      <c r="G215" s="199" t="s">
        <v>175</v>
      </c>
      <c r="H215" s="200">
        <v>775.2</v>
      </c>
      <c r="I215" s="201"/>
      <c r="J215" s="202">
        <f>ROUND(I215*H215,2)</f>
        <v>0</v>
      </c>
      <c r="K215" s="198" t="s">
        <v>186</v>
      </c>
      <c r="L215" s="44"/>
      <c r="M215" s="203" t="s">
        <v>19</v>
      </c>
      <c r="N215" s="204" t="s">
        <v>43</v>
      </c>
      <c r="O215" s="84"/>
      <c r="P215" s="205">
        <f>O215*H215</f>
        <v>0</v>
      </c>
      <c r="Q215" s="205">
        <v>0</v>
      </c>
      <c r="R215" s="205">
        <f>Q215*H215</f>
        <v>0</v>
      </c>
      <c r="S215" s="205">
        <v>0</v>
      </c>
      <c r="T215" s="20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7" t="s">
        <v>147</v>
      </c>
      <c r="AT215" s="207" t="s">
        <v>143</v>
      </c>
      <c r="AU215" s="207" t="s">
        <v>80</v>
      </c>
      <c r="AY215" s="17" t="s">
        <v>141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7" t="s">
        <v>80</v>
      </c>
      <c r="BK215" s="208">
        <f>ROUND(I215*H215,2)</f>
        <v>0</v>
      </c>
      <c r="BL215" s="17" t="s">
        <v>147</v>
      </c>
      <c r="BM215" s="207" t="s">
        <v>309</v>
      </c>
    </row>
    <row r="216" spans="1:47" s="2" customFormat="1" ht="12">
      <c r="A216" s="38"/>
      <c r="B216" s="39"/>
      <c r="C216" s="40"/>
      <c r="D216" s="232" t="s">
        <v>188</v>
      </c>
      <c r="E216" s="40"/>
      <c r="F216" s="233" t="s">
        <v>408</v>
      </c>
      <c r="G216" s="40"/>
      <c r="H216" s="40"/>
      <c r="I216" s="234"/>
      <c r="J216" s="40"/>
      <c r="K216" s="40"/>
      <c r="L216" s="44"/>
      <c r="M216" s="235"/>
      <c r="N216" s="236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188</v>
      </c>
      <c r="AU216" s="17" t="s">
        <v>80</v>
      </c>
    </row>
    <row r="217" spans="1:65" s="2" customFormat="1" ht="24.15" customHeight="1">
      <c r="A217" s="38"/>
      <c r="B217" s="39"/>
      <c r="C217" s="196" t="s">
        <v>409</v>
      </c>
      <c r="D217" s="196" t="s">
        <v>143</v>
      </c>
      <c r="E217" s="197" t="s">
        <v>410</v>
      </c>
      <c r="F217" s="198" t="s">
        <v>411</v>
      </c>
      <c r="G217" s="199" t="s">
        <v>175</v>
      </c>
      <c r="H217" s="200">
        <v>46512</v>
      </c>
      <c r="I217" s="201"/>
      <c r="J217" s="202">
        <f>ROUND(I217*H217,2)</f>
        <v>0</v>
      </c>
      <c r="K217" s="198" t="s">
        <v>186</v>
      </c>
      <c r="L217" s="44"/>
      <c r="M217" s="203" t="s">
        <v>19</v>
      </c>
      <c r="N217" s="204" t="s">
        <v>43</v>
      </c>
      <c r="O217" s="84"/>
      <c r="P217" s="205">
        <f>O217*H217</f>
        <v>0</v>
      </c>
      <c r="Q217" s="205">
        <v>0</v>
      </c>
      <c r="R217" s="205">
        <f>Q217*H217</f>
        <v>0</v>
      </c>
      <c r="S217" s="205">
        <v>0</v>
      </c>
      <c r="T217" s="20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7" t="s">
        <v>147</v>
      </c>
      <c r="AT217" s="207" t="s">
        <v>143</v>
      </c>
      <c r="AU217" s="207" t="s">
        <v>80</v>
      </c>
      <c r="AY217" s="17" t="s">
        <v>141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17" t="s">
        <v>80</v>
      </c>
      <c r="BK217" s="208">
        <f>ROUND(I217*H217,2)</f>
        <v>0</v>
      </c>
      <c r="BL217" s="17" t="s">
        <v>147</v>
      </c>
      <c r="BM217" s="207" t="s">
        <v>316</v>
      </c>
    </row>
    <row r="218" spans="1:47" s="2" customFormat="1" ht="12">
      <c r="A218" s="38"/>
      <c r="B218" s="39"/>
      <c r="C218" s="40"/>
      <c r="D218" s="232" t="s">
        <v>188</v>
      </c>
      <c r="E218" s="40"/>
      <c r="F218" s="233" t="s">
        <v>412</v>
      </c>
      <c r="G218" s="40"/>
      <c r="H218" s="40"/>
      <c r="I218" s="234"/>
      <c r="J218" s="40"/>
      <c r="K218" s="40"/>
      <c r="L218" s="44"/>
      <c r="M218" s="235"/>
      <c r="N218" s="236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188</v>
      </c>
      <c r="AU218" s="17" t="s">
        <v>80</v>
      </c>
    </row>
    <row r="219" spans="1:51" s="12" customFormat="1" ht="12">
      <c r="A219" s="12"/>
      <c r="B219" s="209"/>
      <c r="C219" s="210"/>
      <c r="D219" s="211" t="s">
        <v>168</v>
      </c>
      <c r="E219" s="212" t="s">
        <v>19</v>
      </c>
      <c r="F219" s="213" t="s">
        <v>400</v>
      </c>
      <c r="G219" s="210"/>
      <c r="H219" s="214">
        <v>46512</v>
      </c>
      <c r="I219" s="215"/>
      <c r="J219" s="210"/>
      <c r="K219" s="210"/>
      <c r="L219" s="216"/>
      <c r="M219" s="217"/>
      <c r="N219" s="218"/>
      <c r="O219" s="218"/>
      <c r="P219" s="218"/>
      <c r="Q219" s="218"/>
      <c r="R219" s="218"/>
      <c r="S219" s="218"/>
      <c r="T219" s="219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20" t="s">
        <v>168</v>
      </c>
      <c r="AU219" s="220" t="s">
        <v>80</v>
      </c>
      <c r="AV219" s="12" t="s">
        <v>82</v>
      </c>
      <c r="AW219" s="12" t="s">
        <v>170</v>
      </c>
      <c r="AX219" s="12" t="s">
        <v>72</v>
      </c>
      <c r="AY219" s="220" t="s">
        <v>141</v>
      </c>
    </row>
    <row r="220" spans="1:51" s="13" customFormat="1" ht="12">
      <c r="A220" s="13"/>
      <c r="B220" s="221"/>
      <c r="C220" s="222"/>
      <c r="D220" s="211" t="s">
        <v>168</v>
      </c>
      <c r="E220" s="223" t="s">
        <v>19</v>
      </c>
      <c r="F220" s="224" t="s">
        <v>171</v>
      </c>
      <c r="G220" s="222"/>
      <c r="H220" s="225">
        <v>46512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168</v>
      </c>
      <c r="AU220" s="231" t="s">
        <v>80</v>
      </c>
      <c r="AV220" s="13" t="s">
        <v>147</v>
      </c>
      <c r="AW220" s="13" t="s">
        <v>170</v>
      </c>
      <c r="AX220" s="13" t="s">
        <v>80</v>
      </c>
      <c r="AY220" s="231" t="s">
        <v>141</v>
      </c>
    </row>
    <row r="221" spans="1:65" s="2" customFormat="1" ht="24.15" customHeight="1">
      <c r="A221" s="38"/>
      <c r="B221" s="39"/>
      <c r="C221" s="196" t="s">
        <v>413</v>
      </c>
      <c r="D221" s="196" t="s">
        <v>143</v>
      </c>
      <c r="E221" s="197" t="s">
        <v>414</v>
      </c>
      <c r="F221" s="198" t="s">
        <v>415</v>
      </c>
      <c r="G221" s="199" t="s">
        <v>175</v>
      </c>
      <c r="H221" s="200">
        <v>775.2</v>
      </c>
      <c r="I221" s="201"/>
      <c r="J221" s="202">
        <f>ROUND(I221*H221,2)</f>
        <v>0</v>
      </c>
      <c r="K221" s="198" t="s">
        <v>186</v>
      </c>
      <c r="L221" s="44"/>
      <c r="M221" s="203" t="s">
        <v>19</v>
      </c>
      <c r="N221" s="204" t="s">
        <v>43</v>
      </c>
      <c r="O221" s="84"/>
      <c r="P221" s="205">
        <f>O221*H221</f>
        <v>0</v>
      </c>
      <c r="Q221" s="205">
        <v>0</v>
      </c>
      <c r="R221" s="205">
        <f>Q221*H221</f>
        <v>0</v>
      </c>
      <c r="S221" s="205">
        <v>0</v>
      </c>
      <c r="T221" s="20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7" t="s">
        <v>147</v>
      </c>
      <c r="AT221" s="207" t="s">
        <v>143</v>
      </c>
      <c r="AU221" s="207" t="s">
        <v>80</v>
      </c>
      <c r="AY221" s="17" t="s">
        <v>141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7" t="s">
        <v>80</v>
      </c>
      <c r="BK221" s="208">
        <f>ROUND(I221*H221,2)</f>
        <v>0</v>
      </c>
      <c r="BL221" s="17" t="s">
        <v>147</v>
      </c>
      <c r="BM221" s="207" t="s">
        <v>325</v>
      </c>
    </row>
    <row r="222" spans="1:47" s="2" customFormat="1" ht="12">
      <c r="A222" s="38"/>
      <c r="B222" s="39"/>
      <c r="C222" s="40"/>
      <c r="D222" s="232" t="s">
        <v>188</v>
      </c>
      <c r="E222" s="40"/>
      <c r="F222" s="233" t="s">
        <v>416</v>
      </c>
      <c r="G222" s="40"/>
      <c r="H222" s="40"/>
      <c r="I222" s="234"/>
      <c r="J222" s="40"/>
      <c r="K222" s="40"/>
      <c r="L222" s="44"/>
      <c r="M222" s="235"/>
      <c r="N222" s="236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188</v>
      </c>
      <c r="AU222" s="17" t="s">
        <v>80</v>
      </c>
    </row>
    <row r="223" spans="1:65" s="2" customFormat="1" ht="44.25" customHeight="1">
      <c r="A223" s="38"/>
      <c r="B223" s="39"/>
      <c r="C223" s="196" t="s">
        <v>417</v>
      </c>
      <c r="D223" s="196" t="s">
        <v>143</v>
      </c>
      <c r="E223" s="197" t="s">
        <v>418</v>
      </c>
      <c r="F223" s="198" t="s">
        <v>419</v>
      </c>
      <c r="G223" s="199" t="s">
        <v>199</v>
      </c>
      <c r="H223" s="200">
        <v>2</v>
      </c>
      <c r="I223" s="201"/>
      <c r="J223" s="202">
        <f>ROUND(I223*H223,2)</f>
        <v>0</v>
      </c>
      <c r="K223" s="198" t="s">
        <v>19</v>
      </c>
      <c r="L223" s="44"/>
      <c r="M223" s="203" t="s">
        <v>19</v>
      </c>
      <c r="N223" s="204" t="s">
        <v>43</v>
      </c>
      <c r="O223" s="84"/>
      <c r="P223" s="205">
        <f>O223*H223</f>
        <v>0</v>
      </c>
      <c r="Q223" s="205">
        <v>0</v>
      </c>
      <c r="R223" s="205">
        <f>Q223*H223</f>
        <v>0</v>
      </c>
      <c r="S223" s="205">
        <v>0</v>
      </c>
      <c r="T223" s="20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7" t="s">
        <v>147</v>
      </c>
      <c r="AT223" s="207" t="s">
        <v>143</v>
      </c>
      <c r="AU223" s="207" t="s">
        <v>80</v>
      </c>
      <c r="AY223" s="17" t="s">
        <v>141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7" t="s">
        <v>80</v>
      </c>
      <c r="BK223" s="208">
        <f>ROUND(I223*H223,2)</f>
        <v>0</v>
      </c>
      <c r="BL223" s="17" t="s">
        <v>147</v>
      </c>
      <c r="BM223" s="207" t="s">
        <v>420</v>
      </c>
    </row>
    <row r="224" spans="1:65" s="2" customFormat="1" ht="49.05" customHeight="1">
      <c r="A224" s="38"/>
      <c r="B224" s="39"/>
      <c r="C224" s="196" t="s">
        <v>421</v>
      </c>
      <c r="D224" s="196" t="s">
        <v>143</v>
      </c>
      <c r="E224" s="197" t="s">
        <v>422</v>
      </c>
      <c r="F224" s="198" t="s">
        <v>423</v>
      </c>
      <c r="G224" s="199" t="s">
        <v>199</v>
      </c>
      <c r="H224" s="200">
        <v>120</v>
      </c>
      <c r="I224" s="201"/>
      <c r="J224" s="202">
        <f>ROUND(I224*H224,2)</f>
        <v>0</v>
      </c>
      <c r="K224" s="198" t="s">
        <v>186</v>
      </c>
      <c r="L224" s="44"/>
      <c r="M224" s="203" t="s">
        <v>19</v>
      </c>
      <c r="N224" s="204" t="s">
        <v>43</v>
      </c>
      <c r="O224" s="84"/>
      <c r="P224" s="205">
        <f>O224*H224</f>
        <v>0</v>
      </c>
      <c r="Q224" s="205">
        <v>0</v>
      </c>
      <c r="R224" s="205">
        <f>Q224*H224</f>
        <v>0</v>
      </c>
      <c r="S224" s="205">
        <v>0</v>
      </c>
      <c r="T224" s="20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7" t="s">
        <v>147</v>
      </c>
      <c r="AT224" s="207" t="s">
        <v>143</v>
      </c>
      <c r="AU224" s="207" t="s">
        <v>80</v>
      </c>
      <c r="AY224" s="17" t="s">
        <v>141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17" t="s">
        <v>80</v>
      </c>
      <c r="BK224" s="208">
        <f>ROUND(I224*H224,2)</f>
        <v>0</v>
      </c>
      <c r="BL224" s="17" t="s">
        <v>147</v>
      </c>
      <c r="BM224" s="207" t="s">
        <v>424</v>
      </c>
    </row>
    <row r="225" spans="1:47" s="2" customFormat="1" ht="12">
      <c r="A225" s="38"/>
      <c r="B225" s="39"/>
      <c r="C225" s="40"/>
      <c r="D225" s="232" t="s">
        <v>188</v>
      </c>
      <c r="E225" s="40"/>
      <c r="F225" s="233" t="s">
        <v>425</v>
      </c>
      <c r="G225" s="40"/>
      <c r="H225" s="40"/>
      <c r="I225" s="234"/>
      <c r="J225" s="40"/>
      <c r="K225" s="40"/>
      <c r="L225" s="44"/>
      <c r="M225" s="235"/>
      <c r="N225" s="236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188</v>
      </c>
      <c r="AU225" s="17" t="s">
        <v>80</v>
      </c>
    </row>
    <row r="226" spans="1:51" s="12" customFormat="1" ht="12">
      <c r="A226" s="12"/>
      <c r="B226" s="209"/>
      <c r="C226" s="210"/>
      <c r="D226" s="211" t="s">
        <v>168</v>
      </c>
      <c r="E226" s="212" t="s">
        <v>19</v>
      </c>
      <c r="F226" s="213" t="s">
        <v>426</v>
      </c>
      <c r="G226" s="210"/>
      <c r="H226" s="214">
        <v>120</v>
      </c>
      <c r="I226" s="215"/>
      <c r="J226" s="210"/>
      <c r="K226" s="210"/>
      <c r="L226" s="216"/>
      <c r="M226" s="217"/>
      <c r="N226" s="218"/>
      <c r="O226" s="218"/>
      <c r="P226" s="218"/>
      <c r="Q226" s="218"/>
      <c r="R226" s="218"/>
      <c r="S226" s="218"/>
      <c r="T226" s="219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220" t="s">
        <v>168</v>
      </c>
      <c r="AU226" s="220" t="s">
        <v>80</v>
      </c>
      <c r="AV226" s="12" t="s">
        <v>82</v>
      </c>
      <c r="AW226" s="12" t="s">
        <v>170</v>
      </c>
      <c r="AX226" s="12" t="s">
        <v>72</v>
      </c>
      <c r="AY226" s="220" t="s">
        <v>141</v>
      </c>
    </row>
    <row r="227" spans="1:51" s="13" customFormat="1" ht="12">
      <c r="A227" s="13"/>
      <c r="B227" s="221"/>
      <c r="C227" s="222"/>
      <c r="D227" s="211" t="s">
        <v>168</v>
      </c>
      <c r="E227" s="223" t="s">
        <v>19</v>
      </c>
      <c r="F227" s="224" t="s">
        <v>171</v>
      </c>
      <c r="G227" s="222"/>
      <c r="H227" s="225">
        <v>120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168</v>
      </c>
      <c r="AU227" s="231" t="s">
        <v>80</v>
      </c>
      <c r="AV227" s="13" t="s">
        <v>147</v>
      </c>
      <c r="AW227" s="13" t="s">
        <v>170</v>
      </c>
      <c r="AX227" s="13" t="s">
        <v>80</v>
      </c>
      <c r="AY227" s="231" t="s">
        <v>141</v>
      </c>
    </row>
    <row r="228" spans="1:65" s="2" customFormat="1" ht="44.25" customHeight="1">
      <c r="A228" s="38"/>
      <c r="B228" s="39"/>
      <c r="C228" s="196" t="s">
        <v>427</v>
      </c>
      <c r="D228" s="196" t="s">
        <v>143</v>
      </c>
      <c r="E228" s="197" t="s">
        <v>428</v>
      </c>
      <c r="F228" s="198" t="s">
        <v>429</v>
      </c>
      <c r="G228" s="199" t="s">
        <v>199</v>
      </c>
      <c r="H228" s="200">
        <v>2</v>
      </c>
      <c r="I228" s="201"/>
      <c r="J228" s="202">
        <f>ROUND(I228*H228,2)</f>
        <v>0</v>
      </c>
      <c r="K228" s="198" t="s">
        <v>19</v>
      </c>
      <c r="L228" s="44"/>
      <c r="M228" s="203" t="s">
        <v>19</v>
      </c>
      <c r="N228" s="204" t="s">
        <v>43</v>
      </c>
      <c r="O228" s="84"/>
      <c r="P228" s="205">
        <f>O228*H228</f>
        <v>0</v>
      </c>
      <c r="Q228" s="205">
        <v>0</v>
      </c>
      <c r="R228" s="205">
        <f>Q228*H228</f>
        <v>0</v>
      </c>
      <c r="S228" s="205">
        <v>0</v>
      </c>
      <c r="T228" s="20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7" t="s">
        <v>147</v>
      </c>
      <c r="AT228" s="207" t="s">
        <v>143</v>
      </c>
      <c r="AU228" s="207" t="s">
        <v>80</v>
      </c>
      <c r="AY228" s="17" t="s">
        <v>141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17" t="s">
        <v>80</v>
      </c>
      <c r="BK228" s="208">
        <f>ROUND(I228*H228,2)</f>
        <v>0</v>
      </c>
      <c r="BL228" s="17" t="s">
        <v>147</v>
      </c>
      <c r="BM228" s="207" t="s">
        <v>430</v>
      </c>
    </row>
    <row r="229" spans="1:63" s="11" customFormat="1" ht="25.9" customHeight="1">
      <c r="A229" s="11"/>
      <c r="B229" s="182"/>
      <c r="C229" s="183"/>
      <c r="D229" s="184" t="s">
        <v>71</v>
      </c>
      <c r="E229" s="185" t="s">
        <v>431</v>
      </c>
      <c r="F229" s="185" t="s">
        <v>432</v>
      </c>
      <c r="G229" s="183"/>
      <c r="H229" s="183"/>
      <c r="I229" s="186"/>
      <c r="J229" s="187">
        <f>BK229</f>
        <v>0</v>
      </c>
      <c r="K229" s="183"/>
      <c r="L229" s="188"/>
      <c r="M229" s="189"/>
      <c r="N229" s="190"/>
      <c r="O229" s="190"/>
      <c r="P229" s="191">
        <f>SUM(P230:P244)</f>
        <v>0</v>
      </c>
      <c r="Q229" s="190"/>
      <c r="R229" s="191">
        <f>SUM(R230:R244)</f>
        <v>0</v>
      </c>
      <c r="S229" s="190"/>
      <c r="T229" s="192">
        <f>SUM(T230:T244)</f>
        <v>0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R229" s="193" t="s">
        <v>80</v>
      </c>
      <c r="AT229" s="194" t="s">
        <v>71</v>
      </c>
      <c r="AU229" s="194" t="s">
        <v>72</v>
      </c>
      <c r="AY229" s="193" t="s">
        <v>141</v>
      </c>
      <c r="BK229" s="195">
        <f>SUM(BK230:BK244)</f>
        <v>0</v>
      </c>
    </row>
    <row r="230" spans="1:65" s="2" customFormat="1" ht="76.35" customHeight="1">
      <c r="A230" s="38"/>
      <c r="B230" s="39"/>
      <c r="C230" s="196" t="s">
        <v>433</v>
      </c>
      <c r="D230" s="196" t="s">
        <v>143</v>
      </c>
      <c r="E230" s="197" t="s">
        <v>434</v>
      </c>
      <c r="F230" s="198" t="s">
        <v>435</v>
      </c>
      <c r="G230" s="199" t="s">
        <v>166</v>
      </c>
      <c r="H230" s="200">
        <v>199.678</v>
      </c>
      <c r="I230" s="201"/>
      <c r="J230" s="202">
        <f>ROUND(I230*H230,2)</f>
        <v>0</v>
      </c>
      <c r="K230" s="198" t="s">
        <v>186</v>
      </c>
      <c r="L230" s="44"/>
      <c r="M230" s="203" t="s">
        <v>19</v>
      </c>
      <c r="N230" s="204" t="s">
        <v>43</v>
      </c>
      <c r="O230" s="84"/>
      <c r="P230" s="205">
        <f>O230*H230</f>
        <v>0</v>
      </c>
      <c r="Q230" s="205">
        <v>0</v>
      </c>
      <c r="R230" s="205">
        <f>Q230*H230</f>
        <v>0</v>
      </c>
      <c r="S230" s="205">
        <v>0</v>
      </c>
      <c r="T230" s="20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07" t="s">
        <v>147</v>
      </c>
      <c r="AT230" s="207" t="s">
        <v>143</v>
      </c>
      <c r="AU230" s="207" t="s">
        <v>80</v>
      </c>
      <c r="AY230" s="17" t="s">
        <v>141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17" t="s">
        <v>80</v>
      </c>
      <c r="BK230" s="208">
        <f>ROUND(I230*H230,2)</f>
        <v>0</v>
      </c>
      <c r="BL230" s="17" t="s">
        <v>147</v>
      </c>
      <c r="BM230" s="207" t="s">
        <v>436</v>
      </c>
    </row>
    <row r="231" spans="1:47" s="2" customFormat="1" ht="12">
      <c r="A231" s="38"/>
      <c r="B231" s="39"/>
      <c r="C231" s="40"/>
      <c r="D231" s="232" t="s">
        <v>188</v>
      </c>
      <c r="E231" s="40"/>
      <c r="F231" s="233" t="s">
        <v>437</v>
      </c>
      <c r="G231" s="40"/>
      <c r="H231" s="40"/>
      <c r="I231" s="234"/>
      <c r="J231" s="40"/>
      <c r="K231" s="40"/>
      <c r="L231" s="44"/>
      <c r="M231" s="235"/>
      <c r="N231" s="236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188</v>
      </c>
      <c r="AU231" s="17" t="s">
        <v>80</v>
      </c>
    </row>
    <row r="232" spans="1:65" s="2" customFormat="1" ht="37.8" customHeight="1">
      <c r="A232" s="38"/>
      <c r="B232" s="39"/>
      <c r="C232" s="196" t="s">
        <v>438</v>
      </c>
      <c r="D232" s="196" t="s">
        <v>143</v>
      </c>
      <c r="E232" s="197" t="s">
        <v>439</v>
      </c>
      <c r="F232" s="198" t="s">
        <v>440</v>
      </c>
      <c r="G232" s="199" t="s">
        <v>166</v>
      </c>
      <c r="H232" s="200">
        <v>198.892</v>
      </c>
      <c r="I232" s="201"/>
      <c r="J232" s="202">
        <f>ROUND(I232*H232,2)</f>
        <v>0</v>
      </c>
      <c r="K232" s="198" t="s">
        <v>186</v>
      </c>
      <c r="L232" s="44"/>
      <c r="M232" s="203" t="s">
        <v>19</v>
      </c>
      <c r="N232" s="204" t="s">
        <v>43</v>
      </c>
      <c r="O232" s="84"/>
      <c r="P232" s="205">
        <f>O232*H232</f>
        <v>0</v>
      </c>
      <c r="Q232" s="205">
        <v>0</v>
      </c>
      <c r="R232" s="205">
        <f>Q232*H232</f>
        <v>0</v>
      </c>
      <c r="S232" s="205">
        <v>0</v>
      </c>
      <c r="T232" s="20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7" t="s">
        <v>147</v>
      </c>
      <c r="AT232" s="207" t="s">
        <v>143</v>
      </c>
      <c r="AU232" s="207" t="s">
        <v>80</v>
      </c>
      <c r="AY232" s="17" t="s">
        <v>141</v>
      </c>
      <c r="BE232" s="208">
        <f>IF(N232="základní",J232,0)</f>
        <v>0</v>
      </c>
      <c r="BF232" s="208">
        <f>IF(N232="snížená",J232,0)</f>
        <v>0</v>
      </c>
      <c r="BG232" s="208">
        <f>IF(N232="zákl. přenesená",J232,0)</f>
        <v>0</v>
      </c>
      <c r="BH232" s="208">
        <f>IF(N232="sníž. přenesená",J232,0)</f>
        <v>0</v>
      </c>
      <c r="BI232" s="208">
        <f>IF(N232="nulová",J232,0)</f>
        <v>0</v>
      </c>
      <c r="BJ232" s="17" t="s">
        <v>80</v>
      </c>
      <c r="BK232" s="208">
        <f>ROUND(I232*H232,2)</f>
        <v>0</v>
      </c>
      <c r="BL232" s="17" t="s">
        <v>147</v>
      </c>
      <c r="BM232" s="207" t="s">
        <v>441</v>
      </c>
    </row>
    <row r="233" spans="1:47" s="2" customFormat="1" ht="12">
      <c r="A233" s="38"/>
      <c r="B233" s="39"/>
      <c r="C233" s="40"/>
      <c r="D233" s="232" t="s">
        <v>188</v>
      </c>
      <c r="E233" s="40"/>
      <c r="F233" s="233" t="s">
        <v>442</v>
      </c>
      <c r="G233" s="40"/>
      <c r="H233" s="40"/>
      <c r="I233" s="234"/>
      <c r="J233" s="40"/>
      <c r="K233" s="40"/>
      <c r="L233" s="44"/>
      <c r="M233" s="235"/>
      <c r="N233" s="236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188</v>
      </c>
      <c r="AU233" s="17" t="s">
        <v>80</v>
      </c>
    </row>
    <row r="234" spans="1:65" s="2" customFormat="1" ht="24.15" customHeight="1">
      <c r="A234" s="38"/>
      <c r="B234" s="39"/>
      <c r="C234" s="196" t="s">
        <v>443</v>
      </c>
      <c r="D234" s="196" t="s">
        <v>143</v>
      </c>
      <c r="E234" s="197" t="s">
        <v>444</v>
      </c>
      <c r="F234" s="198" t="s">
        <v>445</v>
      </c>
      <c r="G234" s="199" t="s">
        <v>166</v>
      </c>
      <c r="H234" s="200">
        <v>198.892</v>
      </c>
      <c r="I234" s="201"/>
      <c r="J234" s="202">
        <f>ROUND(I234*H234,2)</f>
        <v>0</v>
      </c>
      <c r="K234" s="198" t="s">
        <v>186</v>
      </c>
      <c r="L234" s="44"/>
      <c r="M234" s="203" t="s">
        <v>19</v>
      </c>
      <c r="N234" s="204" t="s">
        <v>43</v>
      </c>
      <c r="O234" s="84"/>
      <c r="P234" s="205">
        <f>O234*H234</f>
        <v>0</v>
      </c>
      <c r="Q234" s="205">
        <v>0</v>
      </c>
      <c r="R234" s="205">
        <f>Q234*H234</f>
        <v>0</v>
      </c>
      <c r="S234" s="205">
        <v>0</v>
      </c>
      <c r="T234" s="20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07" t="s">
        <v>147</v>
      </c>
      <c r="AT234" s="207" t="s">
        <v>143</v>
      </c>
      <c r="AU234" s="207" t="s">
        <v>80</v>
      </c>
      <c r="AY234" s="17" t="s">
        <v>141</v>
      </c>
      <c r="BE234" s="208">
        <f>IF(N234="základní",J234,0)</f>
        <v>0</v>
      </c>
      <c r="BF234" s="208">
        <f>IF(N234="snížená",J234,0)</f>
        <v>0</v>
      </c>
      <c r="BG234" s="208">
        <f>IF(N234="zákl. přenesená",J234,0)</f>
        <v>0</v>
      </c>
      <c r="BH234" s="208">
        <f>IF(N234="sníž. přenesená",J234,0)</f>
        <v>0</v>
      </c>
      <c r="BI234" s="208">
        <f>IF(N234="nulová",J234,0)</f>
        <v>0</v>
      </c>
      <c r="BJ234" s="17" t="s">
        <v>80</v>
      </c>
      <c r="BK234" s="208">
        <f>ROUND(I234*H234,2)</f>
        <v>0</v>
      </c>
      <c r="BL234" s="17" t="s">
        <v>147</v>
      </c>
      <c r="BM234" s="207" t="s">
        <v>446</v>
      </c>
    </row>
    <row r="235" spans="1:47" s="2" customFormat="1" ht="12">
      <c r="A235" s="38"/>
      <c r="B235" s="39"/>
      <c r="C235" s="40"/>
      <c r="D235" s="232" t="s">
        <v>188</v>
      </c>
      <c r="E235" s="40"/>
      <c r="F235" s="233" t="s">
        <v>447</v>
      </c>
      <c r="G235" s="40"/>
      <c r="H235" s="40"/>
      <c r="I235" s="234"/>
      <c r="J235" s="40"/>
      <c r="K235" s="40"/>
      <c r="L235" s="44"/>
      <c r="M235" s="235"/>
      <c r="N235" s="236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188</v>
      </c>
      <c r="AU235" s="17" t="s">
        <v>80</v>
      </c>
    </row>
    <row r="236" spans="1:65" s="2" customFormat="1" ht="33" customHeight="1">
      <c r="A236" s="38"/>
      <c r="B236" s="39"/>
      <c r="C236" s="196" t="s">
        <v>448</v>
      </c>
      <c r="D236" s="196" t="s">
        <v>143</v>
      </c>
      <c r="E236" s="197" t="s">
        <v>449</v>
      </c>
      <c r="F236" s="198" t="s">
        <v>450</v>
      </c>
      <c r="G236" s="199" t="s">
        <v>166</v>
      </c>
      <c r="H236" s="200">
        <v>198.892</v>
      </c>
      <c r="I236" s="201"/>
      <c r="J236" s="202">
        <f>ROUND(I236*H236,2)</f>
        <v>0</v>
      </c>
      <c r="K236" s="198" t="s">
        <v>186</v>
      </c>
      <c r="L236" s="44"/>
      <c r="M236" s="203" t="s">
        <v>19</v>
      </c>
      <c r="N236" s="204" t="s">
        <v>43</v>
      </c>
      <c r="O236" s="84"/>
      <c r="P236" s="205">
        <f>O236*H236</f>
        <v>0</v>
      </c>
      <c r="Q236" s="205">
        <v>0</v>
      </c>
      <c r="R236" s="205">
        <f>Q236*H236</f>
        <v>0</v>
      </c>
      <c r="S236" s="205">
        <v>0</v>
      </c>
      <c r="T236" s="20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07" t="s">
        <v>147</v>
      </c>
      <c r="AT236" s="207" t="s">
        <v>143</v>
      </c>
      <c r="AU236" s="207" t="s">
        <v>80</v>
      </c>
      <c r="AY236" s="17" t="s">
        <v>141</v>
      </c>
      <c r="BE236" s="208">
        <f>IF(N236="základní",J236,0)</f>
        <v>0</v>
      </c>
      <c r="BF236" s="208">
        <f>IF(N236="snížená",J236,0)</f>
        <v>0</v>
      </c>
      <c r="BG236" s="208">
        <f>IF(N236="zákl. přenesená",J236,0)</f>
        <v>0</v>
      </c>
      <c r="BH236" s="208">
        <f>IF(N236="sníž. přenesená",J236,0)</f>
        <v>0</v>
      </c>
      <c r="BI236" s="208">
        <f>IF(N236="nulová",J236,0)</f>
        <v>0</v>
      </c>
      <c r="BJ236" s="17" t="s">
        <v>80</v>
      </c>
      <c r="BK236" s="208">
        <f>ROUND(I236*H236,2)</f>
        <v>0</v>
      </c>
      <c r="BL236" s="17" t="s">
        <v>147</v>
      </c>
      <c r="BM236" s="207" t="s">
        <v>451</v>
      </c>
    </row>
    <row r="237" spans="1:47" s="2" customFormat="1" ht="12">
      <c r="A237" s="38"/>
      <c r="B237" s="39"/>
      <c r="C237" s="40"/>
      <c r="D237" s="232" t="s">
        <v>188</v>
      </c>
      <c r="E237" s="40"/>
      <c r="F237" s="233" t="s">
        <v>452</v>
      </c>
      <c r="G237" s="40"/>
      <c r="H237" s="40"/>
      <c r="I237" s="234"/>
      <c r="J237" s="40"/>
      <c r="K237" s="40"/>
      <c r="L237" s="44"/>
      <c r="M237" s="235"/>
      <c r="N237" s="236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188</v>
      </c>
      <c r="AU237" s="17" t="s">
        <v>80</v>
      </c>
    </row>
    <row r="238" spans="1:65" s="2" customFormat="1" ht="44.25" customHeight="1">
      <c r="A238" s="38"/>
      <c r="B238" s="39"/>
      <c r="C238" s="196" t="s">
        <v>453</v>
      </c>
      <c r="D238" s="196" t="s">
        <v>143</v>
      </c>
      <c r="E238" s="197" t="s">
        <v>454</v>
      </c>
      <c r="F238" s="198" t="s">
        <v>455</v>
      </c>
      <c r="G238" s="199" t="s">
        <v>166</v>
      </c>
      <c r="H238" s="200">
        <v>3982.24</v>
      </c>
      <c r="I238" s="201"/>
      <c r="J238" s="202">
        <f>ROUND(I238*H238,2)</f>
        <v>0</v>
      </c>
      <c r="K238" s="198" t="s">
        <v>186</v>
      </c>
      <c r="L238" s="44"/>
      <c r="M238" s="203" t="s">
        <v>19</v>
      </c>
      <c r="N238" s="204" t="s">
        <v>43</v>
      </c>
      <c r="O238" s="84"/>
      <c r="P238" s="205">
        <f>O238*H238</f>
        <v>0</v>
      </c>
      <c r="Q238" s="205">
        <v>0</v>
      </c>
      <c r="R238" s="205">
        <f>Q238*H238</f>
        <v>0</v>
      </c>
      <c r="S238" s="205">
        <v>0</v>
      </c>
      <c r="T238" s="20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7" t="s">
        <v>147</v>
      </c>
      <c r="AT238" s="207" t="s">
        <v>143</v>
      </c>
      <c r="AU238" s="207" t="s">
        <v>80</v>
      </c>
      <c r="AY238" s="17" t="s">
        <v>141</v>
      </c>
      <c r="BE238" s="208">
        <f>IF(N238="základní",J238,0)</f>
        <v>0</v>
      </c>
      <c r="BF238" s="208">
        <f>IF(N238="snížená",J238,0)</f>
        <v>0</v>
      </c>
      <c r="BG238" s="208">
        <f>IF(N238="zákl. přenesená",J238,0)</f>
        <v>0</v>
      </c>
      <c r="BH238" s="208">
        <f>IF(N238="sníž. přenesená",J238,0)</f>
        <v>0</v>
      </c>
      <c r="BI238" s="208">
        <f>IF(N238="nulová",J238,0)</f>
        <v>0</v>
      </c>
      <c r="BJ238" s="17" t="s">
        <v>80</v>
      </c>
      <c r="BK238" s="208">
        <f>ROUND(I238*H238,2)</f>
        <v>0</v>
      </c>
      <c r="BL238" s="17" t="s">
        <v>147</v>
      </c>
      <c r="BM238" s="207" t="s">
        <v>456</v>
      </c>
    </row>
    <row r="239" spans="1:47" s="2" customFormat="1" ht="12">
      <c r="A239" s="38"/>
      <c r="B239" s="39"/>
      <c r="C239" s="40"/>
      <c r="D239" s="232" t="s">
        <v>188</v>
      </c>
      <c r="E239" s="40"/>
      <c r="F239" s="233" t="s">
        <v>457</v>
      </c>
      <c r="G239" s="40"/>
      <c r="H239" s="40"/>
      <c r="I239" s="234"/>
      <c r="J239" s="40"/>
      <c r="K239" s="40"/>
      <c r="L239" s="44"/>
      <c r="M239" s="235"/>
      <c r="N239" s="236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188</v>
      </c>
      <c r="AU239" s="17" t="s">
        <v>80</v>
      </c>
    </row>
    <row r="240" spans="1:51" s="12" customFormat="1" ht="12">
      <c r="A240" s="12"/>
      <c r="B240" s="209"/>
      <c r="C240" s="210"/>
      <c r="D240" s="211" t="s">
        <v>168</v>
      </c>
      <c r="E240" s="212" t="s">
        <v>19</v>
      </c>
      <c r="F240" s="213" t="s">
        <v>458</v>
      </c>
      <c r="G240" s="210"/>
      <c r="H240" s="214">
        <v>3982.24</v>
      </c>
      <c r="I240" s="215"/>
      <c r="J240" s="210"/>
      <c r="K240" s="210"/>
      <c r="L240" s="216"/>
      <c r="M240" s="217"/>
      <c r="N240" s="218"/>
      <c r="O240" s="218"/>
      <c r="P240" s="218"/>
      <c r="Q240" s="218"/>
      <c r="R240" s="218"/>
      <c r="S240" s="218"/>
      <c r="T240" s="219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T240" s="220" t="s">
        <v>168</v>
      </c>
      <c r="AU240" s="220" t="s">
        <v>80</v>
      </c>
      <c r="AV240" s="12" t="s">
        <v>82</v>
      </c>
      <c r="AW240" s="12" t="s">
        <v>170</v>
      </c>
      <c r="AX240" s="12" t="s">
        <v>72</v>
      </c>
      <c r="AY240" s="220" t="s">
        <v>141</v>
      </c>
    </row>
    <row r="241" spans="1:51" s="13" customFormat="1" ht="12">
      <c r="A241" s="13"/>
      <c r="B241" s="221"/>
      <c r="C241" s="222"/>
      <c r="D241" s="211" t="s">
        <v>168</v>
      </c>
      <c r="E241" s="223" t="s">
        <v>19</v>
      </c>
      <c r="F241" s="224" t="s">
        <v>171</v>
      </c>
      <c r="G241" s="222"/>
      <c r="H241" s="225">
        <v>3982.24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1" t="s">
        <v>168</v>
      </c>
      <c r="AU241" s="231" t="s">
        <v>80</v>
      </c>
      <c r="AV241" s="13" t="s">
        <v>147</v>
      </c>
      <c r="AW241" s="13" t="s">
        <v>170</v>
      </c>
      <c r="AX241" s="13" t="s">
        <v>80</v>
      </c>
      <c r="AY241" s="231" t="s">
        <v>141</v>
      </c>
    </row>
    <row r="242" spans="1:65" s="2" customFormat="1" ht="44.25" customHeight="1">
      <c r="A242" s="38"/>
      <c r="B242" s="39"/>
      <c r="C242" s="196" t="s">
        <v>459</v>
      </c>
      <c r="D242" s="196" t="s">
        <v>143</v>
      </c>
      <c r="E242" s="197" t="s">
        <v>460</v>
      </c>
      <c r="F242" s="198" t="s">
        <v>461</v>
      </c>
      <c r="G242" s="199" t="s">
        <v>166</v>
      </c>
      <c r="H242" s="200">
        <v>199.112</v>
      </c>
      <c r="I242" s="201"/>
      <c r="J242" s="202">
        <f>ROUND(I242*H242,2)</f>
        <v>0</v>
      </c>
      <c r="K242" s="198" t="s">
        <v>19</v>
      </c>
      <c r="L242" s="44"/>
      <c r="M242" s="203" t="s">
        <v>19</v>
      </c>
      <c r="N242" s="204" t="s">
        <v>43</v>
      </c>
      <c r="O242" s="84"/>
      <c r="P242" s="205">
        <f>O242*H242</f>
        <v>0</v>
      </c>
      <c r="Q242" s="205">
        <v>0</v>
      </c>
      <c r="R242" s="205">
        <f>Q242*H242</f>
        <v>0</v>
      </c>
      <c r="S242" s="205">
        <v>0</v>
      </c>
      <c r="T242" s="20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07" t="s">
        <v>147</v>
      </c>
      <c r="AT242" s="207" t="s">
        <v>143</v>
      </c>
      <c r="AU242" s="207" t="s">
        <v>80</v>
      </c>
      <c r="AY242" s="17" t="s">
        <v>141</v>
      </c>
      <c r="BE242" s="208">
        <f>IF(N242="základní",J242,0)</f>
        <v>0</v>
      </c>
      <c r="BF242" s="208">
        <f>IF(N242="snížená",J242,0)</f>
        <v>0</v>
      </c>
      <c r="BG242" s="208">
        <f>IF(N242="zákl. přenesená",J242,0)</f>
        <v>0</v>
      </c>
      <c r="BH242" s="208">
        <f>IF(N242="sníž. přenesená",J242,0)</f>
        <v>0</v>
      </c>
      <c r="BI242" s="208">
        <f>IF(N242="nulová",J242,0)</f>
        <v>0</v>
      </c>
      <c r="BJ242" s="17" t="s">
        <v>80</v>
      </c>
      <c r="BK242" s="208">
        <f>ROUND(I242*H242,2)</f>
        <v>0</v>
      </c>
      <c r="BL242" s="17" t="s">
        <v>147</v>
      </c>
      <c r="BM242" s="207" t="s">
        <v>462</v>
      </c>
    </row>
    <row r="243" spans="1:51" s="12" customFormat="1" ht="12">
      <c r="A243" s="12"/>
      <c r="B243" s="209"/>
      <c r="C243" s="210"/>
      <c r="D243" s="211" t="s">
        <v>168</v>
      </c>
      <c r="E243" s="212" t="s">
        <v>19</v>
      </c>
      <c r="F243" s="213" t="s">
        <v>463</v>
      </c>
      <c r="G243" s="210"/>
      <c r="H243" s="214">
        <v>199.112</v>
      </c>
      <c r="I243" s="215"/>
      <c r="J243" s="210"/>
      <c r="K243" s="210"/>
      <c r="L243" s="216"/>
      <c r="M243" s="217"/>
      <c r="N243" s="218"/>
      <c r="O243" s="218"/>
      <c r="P243" s="218"/>
      <c r="Q243" s="218"/>
      <c r="R243" s="218"/>
      <c r="S243" s="218"/>
      <c r="T243" s="219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T243" s="220" t="s">
        <v>168</v>
      </c>
      <c r="AU243" s="220" t="s">
        <v>80</v>
      </c>
      <c r="AV243" s="12" t="s">
        <v>82</v>
      </c>
      <c r="AW243" s="12" t="s">
        <v>170</v>
      </c>
      <c r="AX243" s="12" t="s">
        <v>72</v>
      </c>
      <c r="AY243" s="220" t="s">
        <v>141</v>
      </c>
    </row>
    <row r="244" spans="1:51" s="13" customFormat="1" ht="12">
      <c r="A244" s="13"/>
      <c r="B244" s="221"/>
      <c r="C244" s="222"/>
      <c r="D244" s="211" t="s">
        <v>168</v>
      </c>
      <c r="E244" s="223" t="s">
        <v>19</v>
      </c>
      <c r="F244" s="224" t="s">
        <v>171</v>
      </c>
      <c r="G244" s="222"/>
      <c r="H244" s="225">
        <v>199.112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168</v>
      </c>
      <c r="AU244" s="231" t="s">
        <v>80</v>
      </c>
      <c r="AV244" s="13" t="s">
        <v>147</v>
      </c>
      <c r="AW244" s="13" t="s">
        <v>170</v>
      </c>
      <c r="AX244" s="13" t="s">
        <v>80</v>
      </c>
      <c r="AY244" s="231" t="s">
        <v>141</v>
      </c>
    </row>
    <row r="245" spans="1:63" s="11" customFormat="1" ht="25.9" customHeight="1">
      <c r="A245" s="11"/>
      <c r="B245" s="182"/>
      <c r="C245" s="183"/>
      <c r="D245" s="184" t="s">
        <v>71</v>
      </c>
      <c r="E245" s="185" t="s">
        <v>464</v>
      </c>
      <c r="F245" s="185" t="s">
        <v>465</v>
      </c>
      <c r="G245" s="183"/>
      <c r="H245" s="183"/>
      <c r="I245" s="186"/>
      <c r="J245" s="187">
        <f>BK245</f>
        <v>0</v>
      </c>
      <c r="K245" s="183"/>
      <c r="L245" s="188"/>
      <c r="M245" s="189"/>
      <c r="N245" s="190"/>
      <c r="O245" s="190"/>
      <c r="P245" s="191">
        <f>SUM(P246:P256)</f>
        <v>0</v>
      </c>
      <c r="Q245" s="190"/>
      <c r="R245" s="191">
        <f>SUM(R246:R256)</f>
        <v>0.353646</v>
      </c>
      <c r="S245" s="190"/>
      <c r="T245" s="192">
        <f>SUM(T246:T256)</f>
        <v>3.822</v>
      </c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R245" s="193" t="s">
        <v>82</v>
      </c>
      <c r="AT245" s="194" t="s">
        <v>71</v>
      </c>
      <c r="AU245" s="194" t="s">
        <v>72</v>
      </c>
      <c r="AY245" s="193" t="s">
        <v>141</v>
      </c>
      <c r="BK245" s="195">
        <f>SUM(BK246:BK256)</f>
        <v>0</v>
      </c>
    </row>
    <row r="246" spans="1:65" s="2" customFormat="1" ht="24.15" customHeight="1">
      <c r="A246" s="38"/>
      <c r="B246" s="39"/>
      <c r="C246" s="196" t="s">
        <v>466</v>
      </c>
      <c r="D246" s="196" t="s">
        <v>143</v>
      </c>
      <c r="E246" s="197" t="s">
        <v>467</v>
      </c>
      <c r="F246" s="198" t="s">
        <v>468</v>
      </c>
      <c r="G246" s="199" t="s">
        <v>175</v>
      </c>
      <c r="H246" s="200">
        <v>955.5</v>
      </c>
      <c r="I246" s="201"/>
      <c r="J246" s="202">
        <f>ROUND(I246*H246,2)</f>
        <v>0</v>
      </c>
      <c r="K246" s="198" t="s">
        <v>186</v>
      </c>
      <c r="L246" s="44"/>
      <c r="M246" s="203" t="s">
        <v>19</v>
      </c>
      <c r="N246" s="204" t="s">
        <v>43</v>
      </c>
      <c r="O246" s="84"/>
      <c r="P246" s="205">
        <f>O246*H246</f>
        <v>0</v>
      </c>
      <c r="Q246" s="205">
        <v>0</v>
      </c>
      <c r="R246" s="205">
        <f>Q246*H246</f>
        <v>0</v>
      </c>
      <c r="S246" s="205">
        <v>0.004</v>
      </c>
      <c r="T246" s="206">
        <f>S246*H246</f>
        <v>3.822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07" t="s">
        <v>182</v>
      </c>
      <c r="AT246" s="207" t="s">
        <v>143</v>
      </c>
      <c r="AU246" s="207" t="s">
        <v>80</v>
      </c>
      <c r="AY246" s="17" t="s">
        <v>141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17" t="s">
        <v>80</v>
      </c>
      <c r="BK246" s="208">
        <f>ROUND(I246*H246,2)</f>
        <v>0</v>
      </c>
      <c r="BL246" s="17" t="s">
        <v>182</v>
      </c>
      <c r="BM246" s="207" t="s">
        <v>469</v>
      </c>
    </row>
    <row r="247" spans="1:47" s="2" customFormat="1" ht="12">
      <c r="A247" s="38"/>
      <c r="B247" s="39"/>
      <c r="C247" s="40"/>
      <c r="D247" s="232" t="s">
        <v>188</v>
      </c>
      <c r="E247" s="40"/>
      <c r="F247" s="233" t="s">
        <v>470</v>
      </c>
      <c r="G247" s="40"/>
      <c r="H247" s="40"/>
      <c r="I247" s="234"/>
      <c r="J247" s="40"/>
      <c r="K247" s="40"/>
      <c r="L247" s="44"/>
      <c r="M247" s="235"/>
      <c r="N247" s="236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188</v>
      </c>
      <c r="AU247" s="17" t="s">
        <v>80</v>
      </c>
    </row>
    <row r="248" spans="1:65" s="2" customFormat="1" ht="37.8" customHeight="1">
      <c r="A248" s="38"/>
      <c r="B248" s="39"/>
      <c r="C248" s="196" t="s">
        <v>471</v>
      </c>
      <c r="D248" s="196" t="s">
        <v>143</v>
      </c>
      <c r="E248" s="197" t="s">
        <v>472</v>
      </c>
      <c r="F248" s="198" t="s">
        <v>473</v>
      </c>
      <c r="G248" s="199" t="s">
        <v>175</v>
      </c>
      <c r="H248" s="200">
        <v>444</v>
      </c>
      <c r="I248" s="201"/>
      <c r="J248" s="202">
        <f>ROUND(I248*H248,2)</f>
        <v>0</v>
      </c>
      <c r="K248" s="198" t="s">
        <v>186</v>
      </c>
      <c r="L248" s="44"/>
      <c r="M248" s="203" t="s">
        <v>19</v>
      </c>
      <c r="N248" s="204" t="s">
        <v>43</v>
      </c>
      <c r="O248" s="84"/>
      <c r="P248" s="205">
        <f>O248*H248</f>
        <v>0</v>
      </c>
      <c r="Q248" s="205">
        <v>0</v>
      </c>
      <c r="R248" s="205">
        <f>Q248*H248</f>
        <v>0</v>
      </c>
      <c r="S248" s="205">
        <v>0</v>
      </c>
      <c r="T248" s="20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07" t="s">
        <v>182</v>
      </c>
      <c r="AT248" s="207" t="s">
        <v>143</v>
      </c>
      <c r="AU248" s="207" t="s">
        <v>80</v>
      </c>
      <c r="AY248" s="17" t="s">
        <v>141</v>
      </c>
      <c r="BE248" s="208">
        <f>IF(N248="základní",J248,0)</f>
        <v>0</v>
      </c>
      <c r="BF248" s="208">
        <f>IF(N248="snížená",J248,0)</f>
        <v>0</v>
      </c>
      <c r="BG248" s="208">
        <f>IF(N248="zákl. přenesená",J248,0)</f>
        <v>0</v>
      </c>
      <c r="BH248" s="208">
        <f>IF(N248="sníž. přenesená",J248,0)</f>
        <v>0</v>
      </c>
      <c r="BI248" s="208">
        <f>IF(N248="nulová",J248,0)</f>
        <v>0</v>
      </c>
      <c r="BJ248" s="17" t="s">
        <v>80</v>
      </c>
      <c r="BK248" s="208">
        <f>ROUND(I248*H248,2)</f>
        <v>0</v>
      </c>
      <c r="BL248" s="17" t="s">
        <v>182</v>
      </c>
      <c r="BM248" s="207" t="s">
        <v>474</v>
      </c>
    </row>
    <row r="249" spans="1:47" s="2" customFormat="1" ht="12">
      <c r="A249" s="38"/>
      <c r="B249" s="39"/>
      <c r="C249" s="40"/>
      <c r="D249" s="232" t="s">
        <v>188</v>
      </c>
      <c r="E249" s="40"/>
      <c r="F249" s="233" t="s">
        <v>475</v>
      </c>
      <c r="G249" s="40"/>
      <c r="H249" s="40"/>
      <c r="I249" s="234"/>
      <c r="J249" s="40"/>
      <c r="K249" s="40"/>
      <c r="L249" s="44"/>
      <c r="M249" s="235"/>
      <c r="N249" s="236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188</v>
      </c>
      <c r="AU249" s="17" t="s">
        <v>80</v>
      </c>
    </row>
    <row r="250" spans="1:65" s="2" customFormat="1" ht="24.15" customHeight="1">
      <c r="A250" s="38"/>
      <c r="B250" s="39"/>
      <c r="C250" s="196" t="s">
        <v>476</v>
      </c>
      <c r="D250" s="196" t="s">
        <v>143</v>
      </c>
      <c r="E250" s="197" t="s">
        <v>477</v>
      </c>
      <c r="F250" s="198" t="s">
        <v>478</v>
      </c>
      <c r="G250" s="199" t="s">
        <v>175</v>
      </c>
      <c r="H250" s="200">
        <v>888</v>
      </c>
      <c r="I250" s="201"/>
      <c r="J250" s="202">
        <f>ROUND(I250*H250,2)</f>
        <v>0</v>
      </c>
      <c r="K250" s="198" t="s">
        <v>186</v>
      </c>
      <c r="L250" s="44"/>
      <c r="M250" s="203" t="s">
        <v>19</v>
      </c>
      <c r="N250" s="204" t="s">
        <v>43</v>
      </c>
      <c r="O250" s="84"/>
      <c r="P250" s="205">
        <f>O250*H250</f>
        <v>0</v>
      </c>
      <c r="Q250" s="205">
        <v>0.00039825</v>
      </c>
      <c r="R250" s="205">
        <f>Q250*H250</f>
        <v>0.353646</v>
      </c>
      <c r="S250" s="205">
        <v>0</v>
      </c>
      <c r="T250" s="20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07" t="s">
        <v>182</v>
      </c>
      <c r="AT250" s="207" t="s">
        <v>143</v>
      </c>
      <c r="AU250" s="207" t="s">
        <v>80</v>
      </c>
      <c r="AY250" s="17" t="s">
        <v>141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17" t="s">
        <v>80</v>
      </c>
      <c r="BK250" s="208">
        <f>ROUND(I250*H250,2)</f>
        <v>0</v>
      </c>
      <c r="BL250" s="17" t="s">
        <v>182</v>
      </c>
      <c r="BM250" s="207" t="s">
        <v>479</v>
      </c>
    </row>
    <row r="251" spans="1:47" s="2" customFormat="1" ht="12">
      <c r="A251" s="38"/>
      <c r="B251" s="39"/>
      <c r="C251" s="40"/>
      <c r="D251" s="232" t="s">
        <v>188</v>
      </c>
      <c r="E251" s="40"/>
      <c r="F251" s="233" t="s">
        <v>480</v>
      </c>
      <c r="G251" s="40"/>
      <c r="H251" s="40"/>
      <c r="I251" s="234"/>
      <c r="J251" s="40"/>
      <c r="K251" s="40"/>
      <c r="L251" s="44"/>
      <c r="M251" s="235"/>
      <c r="N251" s="236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188</v>
      </c>
      <c r="AU251" s="17" t="s">
        <v>80</v>
      </c>
    </row>
    <row r="252" spans="1:65" s="2" customFormat="1" ht="24.15" customHeight="1">
      <c r="A252" s="38"/>
      <c r="B252" s="39"/>
      <c r="C252" s="237" t="s">
        <v>481</v>
      </c>
      <c r="D252" s="237" t="s">
        <v>203</v>
      </c>
      <c r="E252" s="238" t="s">
        <v>482</v>
      </c>
      <c r="F252" s="239" t="s">
        <v>483</v>
      </c>
      <c r="G252" s="240" t="s">
        <v>175</v>
      </c>
      <c r="H252" s="241">
        <v>510.6</v>
      </c>
      <c r="I252" s="242"/>
      <c r="J252" s="243">
        <f>ROUND(I252*H252,2)</f>
        <v>0</v>
      </c>
      <c r="K252" s="239" t="s">
        <v>19</v>
      </c>
      <c r="L252" s="244"/>
      <c r="M252" s="245" t="s">
        <v>19</v>
      </c>
      <c r="N252" s="246" t="s">
        <v>43</v>
      </c>
      <c r="O252" s="84"/>
      <c r="P252" s="205">
        <f>O252*H252</f>
        <v>0</v>
      </c>
      <c r="Q252" s="205">
        <v>0</v>
      </c>
      <c r="R252" s="205">
        <f>Q252*H252</f>
        <v>0</v>
      </c>
      <c r="S252" s="205">
        <v>0</v>
      </c>
      <c r="T252" s="20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07" t="s">
        <v>220</v>
      </c>
      <c r="AT252" s="207" t="s">
        <v>203</v>
      </c>
      <c r="AU252" s="207" t="s">
        <v>80</v>
      </c>
      <c r="AY252" s="17" t="s">
        <v>141</v>
      </c>
      <c r="BE252" s="208">
        <f>IF(N252="základní",J252,0)</f>
        <v>0</v>
      </c>
      <c r="BF252" s="208">
        <f>IF(N252="snížená",J252,0)</f>
        <v>0</v>
      </c>
      <c r="BG252" s="208">
        <f>IF(N252="zákl. přenesená",J252,0)</f>
        <v>0</v>
      </c>
      <c r="BH252" s="208">
        <f>IF(N252="sníž. přenesená",J252,0)</f>
        <v>0</v>
      </c>
      <c r="BI252" s="208">
        <f>IF(N252="nulová",J252,0)</f>
        <v>0</v>
      </c>
      <c r="BJ252" s="17" t="s">
        <v>80</v>
      </c>
      <c r="BK252" s="208">
        <f>ROUND(I252*H252,2)</f>
        <v>0</v>
      </c>
      <c r="BL252" s="17" t="s">
        <v>182</v>
      </c>
      <c r="BM252" s="207" t="s">
        <v>484</v>
      </c>
    </row>
    <row r="253" spans="1:65" s="2" customFormat="1" ht="24.15" customHeight="1">
      <c r="A253" s="38"/>
      <c r="B253" s="39"/>
      <c r="C253" s="237" t="s">
        <v>485</v>
      </c>
      <c r="D253" s="237" t="s">
        <v>203</v>
      </c>
      <c r="E253" s="238" t="s">
        <v>486</v>
      </c>
      <c r="F253" s="239" t="s">
        <v>487</v>
      </c>
      <c r="G253" s="240" t="s">
        <v>175</v>
      </c>
      <c r="H253" s="241">
        <v>510.6</v>
      </c>
      <c r="I253" s="242"/>
      <c r="J253" s="243">
        <f>ROUND(I253*H253,2)</f>
        <v>0</v>
      </c>
      <c r="K253" s="239" t="s">
        <v>19</v>
      </c>
      <c r="L253" s="244"/>
      <c r="M253" s="245" t="s">
        <v>19</v>
      </c>
      <c r="N253" s="246" t="s">
        <v>43</v>
      </c>
      <c r="O253" s="84"/>
      <c r="P253" s="205">
        <f>O253*H253</f>
        <v>0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07" t="s">
        <v>220</v>
      </c>
      <c r="AT253" s="207" t="s">
        <v>203</v>
      </c>
      <c r="AU253" s="207" t="s">
        <v>80</v>
      </c>
      <c r="AY253" s="17" t="s">
        <v>141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7" t="s">
        <v>80</v>
      </c>
      <c r="BK253" s="208">
        <f>ROUND(I253*H253,2)</f>
        <v>0</v>
      </c>
      <c r="BL253" s="17" t="s">
        <v>182</v>
      </c>
      <c r="BM253" s="207" t="s">
        <v>488</v>
      </c>
    </row>
    <row r="254" spans="1:65" s="2" customFormat="1" ht="37.8" customHeight="1">
      <c r="A254" s="38"/>
      <c r="B254" s="39"/>
      <c r="C254" s="196" t="s">
        <v>489</v>
      </c>
      <c r="D254" s="196" t="s">
        <v>143</v>
      </c>
      <c r="E254" s="197" t="s">
        <v>490</v>
      </c>
      <c r="F254" s="198" t="s">
        <v>491</v>
      </c>
      <c r="G254" s="199" t="s">
        <v>175</v>
      </c>
      <c r="H254" s="200">
        <v>140</v>
      </c>
      <c r="I254" s="201"/>
      <c r="J254" s="202">
        <f>ROUND(I254*H254,2)</f>
        <v>0</v>
      </c>
      <c r="K254" s="198" t="s">
        <v>19</v>
      </c>
      <c r="L254" s="44"/>
      <c r="M254" s="203" t="s">
        <v>19</v>
      </c>
      <c r="N254" s="204" t="s">
        <v>43</v>
      </c>
      <c r="O254" s="84"/>
      <c r="P254" s="205">
        <f>O254*H254</f>
        <v>0</v>
      </c>
      <c r="Q254" s="205">
        <v>0</v>
      </c>
      <c r="R254" s="205">
        <f>Q254*H254</f>
        <v>0</v>
      </c>
      <c r="S254" s="205">
        <v>0</v>
      </c>
      <c r="T254" s="20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07" t="s">
        <v>182</v>
      </c>
      <c r="AT254" s="207" t="s">
        <v>143</v>
      </c>
      <c r="AU254" s="207" t="s">
        <v>80</v>
      </c>
      <c r="AY254" s="17" t="s">
        <v>141</v>
      </c>
      <c r="BE254" s="208">
        <f>IF(N254="základní",J254,0)</f>
        <v>0</v>
      </c>
      <c r="BF254" s="208">
        <f>IF(N254="snížená",J254,0)</f>
        <v>0</v>
      </c>
      <c r="BG254" s="208">
        <f>IF(N254="zákl. přenesená",J254,0)</f>
        <v>0</v>
      </c>
      <c r="BH254" s="208">
        <f>IF(N254="sníž. přenesená",J254,0)</f>
        <v>0</v>
      </c>
      <c r="BI254" s="208">
        <f>IF(N254="nulová",J254,0)</f>
        <v>0</v>
      </c>
      <c r="BJ254" s="17" t="s">
        <v>80</v>
      </c>
      <c r="BK254" s="208">
        <f>ROUND(I254*H254,2)</f>
        <v>0</v>
      </c>
      <c r="BL254" s="17" t="s">
        <v>182</v>
      </c>
      <c r="BM254" s="207" t="s">
        <v>492</v>
      </c>
    </row>
    <row r="255" spans="1:65" s="2" customFormat="1" ht="44.25" customHeight="1">
      <c r="A255" s="38"/>
      <c r="B255" s="39"/>
      <c r="C255" s="196" t="s">
        <v>493</v>
      </c>
      <c r="D255" s="196" t="s">
        <v>143</v>
      </c>
      <c r="E255" s="197" t="s">
        <v>494</v>
      </c>
      <c r="F255" s="198" t="s">
        <v>495</v>
      </c>
      <c r="G255" s="199" t="s">
        <v>496</v>
      </c>
      <c r="H255" s="247"/>
      <c r="I255" s="201"/>
      <c r="J255" s="202">
        <f>ROUND(I255*H255,2)</f>
        <v>0</v>
      </c>
      <c r="K255" s="198" t="s">
        <v>186</v>
      </c>
      <c r="L255" s="44"/>
      <c r="M255" s="203" t="s">
        <v>19</v>
      </c>
      <c r="N255" s="204" t="s">
        <v>43</v>
      </c>
      <c r="O255" s="84"/>
      <c r="P255" s="205">
        <f>O255*H255</f>
        <v>0</v>
      </c>
      <c r="Q255" s="205">
        <v>0</v>
      </c>
      <c r="R255" s="205">
        <f>Q255*H255</f>
        <v>0</v>
      </c>
      <c r="S255" s="205">
        <v>0</v>
      </c>
      <c r="T255" s="20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07" t="s">
        <v>182</v>
      </c>
      <c r="AT255" s="207" t="s">
        <v>143</v>
      </c>
      <c r="AU255" s="207" t="s">
        <v>80</v>
      </c>
      <c r="AY255" s="17" t="s">
        <v>141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7" t="s">
        <v>80</v>
      </c>
      <c r="BK255" s="208">
        <f>ROUND(I255*H255,2)</f>
        <v>0</v>
      </c>
      <c r="BL255" s="17" t="s">
        <v>182</v>
      </c>
      <c r="BM255" s="207" t="s">
        <v>497</v>
      </c>
    </row>
    <row r="256" spans="1:47" s="2" customFormat="1" ht="12">
      <c r="A256" s="38"/>
      <c r="B256" s="39"/>
      <c r="C256" s="40"/>
      <c r="D256" s="232" t="s">
        <v>188</v>
      </c>
      <c r="E256" s="40"/>
      <c r="F256" s="233" t="s">
        <v>498</v>
      </c>
      <c r="G256" s="40"/>
      <c r="H256" s="40"/>
      <c r="I256" s="234"/>
      <c r="J256" s="40"/>
      <c r="K256" s="40"/>
      <c r="L256" s="44"/>
      <c r="M256" s="235"/>
      <c r="N256" s="236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188</v>
      </c>
      <c r="AU256" s="17" t="s">
        <v>80</v>
      </c>
    </row>
    <row r="257" spans="1:63" s="11" customFormat="1" ht="25.9" customHeight="1">
      <c r="A257" s="11"/>
      <c r="B257" s="182"/>
      <c r="C257" s="183"/>
      <c r="D257" s="184" t="s">
        <v>71</v>
      </c>
      <c r="E257" s="185" t="s">
        <v>499</v>
      </c>
      <c r="F257" s="185" t="s">
        <v>500</v>
      </c>
      <c r="G257" s="183"/>
      <c r="H257" s="183"/>
      <c r="I257" s="186"/>
      <c r="J257" s="187">
        <f>BK257</f>
        <v>0</v>
      </c>
      <c r="K257" s="183"/>
      <c r="L257" s="188"/>
      <c r="M257" s="189"/>
      <c r="N257" s="190"/>
      <c r="O257" s="190"/>
      <c r="P257" s="191">
        <f>SUM(P258:P279)</f>
        <v>0</v>
      </c>
      <c r="Q257" s="190"/>
      <c r="R257" s="191">
        <f>SUM(R258:R279)</f>
        <v>0.3411287</v>
      </c>
      <c r="S257" s="190"/>
      <c r="T257" s="192">
        <f>SUM(T258:T279)</f>
        <v>1.13061</v>
      </c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R257" s="193" t="s">
        <v>82</v>
      </c>
      <c r="AT257" s="194" t="s">
        <v>71</v>
      </c>
      <c r="AU257" s="194" t="s">
        <v>72</v>
      </c>
      <c r="AY257" s="193" t="s">
        <v>141</v>
      </c>
      <c r="BK257" s="195">
        <f>SUM(BK258:BK279)</f>
        <v>0</v>
      </c>
    </row>
    <row r="258" spans="1:65" s="2" customFormat="1" ht="37.8" customHeight="1">
      <c r="A258" s="38"/>
      <c r="B258" s="39"/>
      <c r="C258" s="196" t="s">
        <v>501</v>
      </c>
      <c r="D258" s="196" t="s">
        <v>143</v>
      </c>
      <c r="E258" s="197" t="s">
        <v>502</v>
      </c>
      <c r="F258" s="198" t="s">
        <v>503</v>
      </c>
      <c r="G258" s="199" t="s">
        <v>175</v>
      </c>
      <c r="H258" s="200">
        <v>565.305</v>
      </c>
      <c r="I258" s="201"/>
      <c r="J258" s="202">
        <f>ROUND(I258*H258,2)</f>
        <v>0</v>
      </c>
      <c r="K258" s="198" t="s">
        <v>186</v>
      </c>
      <c r="L258" s="44"/>
      <c r="M258" s="203" t="s">
        <v>19</v>
      </c>
      <c r="N258" s="204" t="s">
        <v>43</v>
      </c>
      <c r="O258" s="84"/>
      <c r="P258" s="205">
        <f>O258*H258</f>
        <v>0</v>
      </c>
      <c r="Q258" s="205">
        <v>0</v>
      </c>
      <c r="R258" s="205">
        <f>Q258*H258</f>
        <v>0</v>
      </c>
      <c r="S258" s="205">
        <v>0.002</v>
      </c>
      <c r="T258" s="206">
        <f>S258*H258</f>
        <v>1.13061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07" t="s">
        <v>182</v>
      </c>
      <c r="AT258" s="207" t="s">
        <v>143</v>
      </c>
      <c r="AU258" s="207" t="s">
        <v>80</v>
      </c>
      <c r="AY258" s="17" t="s">
        <v>141</v>
      </c>
      <c r="BE258" s="208">
        <f>IF(N258="základní",J258,0)</f>
        <v>0</v>
      </c>
      <c r="BF258" s="208">
        <f>IF(N258="snížená",J258,0)</f>
        <v>0</v>
      </c>
      <c r="BG258" s="208">
        <f>IF(N258="zákl. přenesená",J258,0)</f>
        <v>0</v>
      </c>
      <c r="BH258" s="208">
        <f>IF(N258="sníž. přenesená",J258,0)</f>
        <v>0</v>
      </c>
      <c r="BI258" s="208">
        <f>IF(N258="nulová",J258,0)</f>
        <v>0</v>
      </c>
      <c r="BJ258" s="17" t="s">
        <v>80</v>
      </c>
      <c r="BK258" s="208">
        <f>ROUND(I258*H258,2)</f>
        <v>0</v>
      </c>
      <c r="BL258" s="17" t="s">
        <v>182</v>
      </c>
      <c r="BM258" s="207" t="s">
        <v>504</v>
      </c>
    </row>
    <row r="259" spans="1:47" s="2" customFormat="1" ht="12">
      <c r="A259" s="38"/>
      <c r="B259" s="39"/>
      <c r="C259" s="40"/>
      <c r="D259" s="232" t="s">
        <v>188</v>
      </c>
      <c r="E259" s="40"/>
      <c r="F259" s="233" t="s">
        <v>505</v>
      </c>
      <c r="G259" s="40"/>
      <c r="H259" s="40"/>
      <c r="I259" s="234"/>
      <c r="J259" s="40"/>
      <c r="K259" s="40"/>
      <c r="L259" s="44"/>
      <c r="M259" s="235"/>
      <c r="N259" s="236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188</v>
      </c>
      <c r="AU259" s="17" t="s">
        <v>80</v>
      </c>
    </row>
    <row r="260" spans="1:51" s="12" customFormat="1" ht="12">
      <c r="A260" s="12"/>
      <c r="B260" s="209"/>
      <c r="C260" s="210"/>
      <c r="D260" s="211" t="s">
        <v>168</v>
      </c>
      <c r="E260" s="212" t="s">
        <v>19</v>
      </c>
      <c r="F260" s="213" t="s">
        <v>506</v>
      </c>
      <c r="G260" s="210"/>
      <c r="H260" s="214">
        <v>84.75</v>
      </c>
      <c r="I260" s="215"/>
      <c r="J260" s="210"/>
      <c r="K260" s="210"/>
      <c r="L260" s="216"/>
      <c r="M260" s="217"/>
      <c r="N260" s="218"/>
      <c r="O260" s="218"/>
      <c r="P260" s="218"/>
      <c r="Q260" s="218"/>
      <c r="R260" s="218"/>
      <c r="S260" s="218"/>
      <c r="T260" s="219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T260" s="220" t="s">
        <v>168</v>
      </c>
      <c r="AU260" s="220" t="s">
        <v>80</v>
      </c>
      <c r="AV260" s="12" t="s">
        <v>82</v>
      </c>
      <c r="AW260" s="12" t="s">
        <v>170</v>
      </c>
      <c r="AX260" s="12" t="s">
        <v>72</v>
      </c>
      <c r="AY260" s="220" t="s">
        <v>141</v>
      </c>
    </row>
    <row r="261" spans="1:51" s="12" customFormat="1" ht="12">
      <c r="A261" s="12"/>
      <c r="B261" s="209"/>
      <c r="C261" s="210"/>
      <c r="D261" s="211" t="s">
        <v>168</v>
      </c>
      <c r="E261" s="212" t="s">
        <v>19</v>
      </c>
      <c r="F261" s="213" t="s">
        <v>507</v>
      </c>
      <c r="G261" s="210"/>
      <c r="H261" s="214">
        <v>480.555</v>
      </c>
      <c r="I261" s="215"/>
      <c r="J261" s="210"/>
      <c r="K261" s="210"/>
      <c r="L261" s="216"/>
      <c r="M261" s="217"/>
      <c r="N261" s="218"/>
      <c r="O261" s="218"/>
      <c r="P261" s="218"/>
      <c r="Q261" s="218"/>
      <c r="R261" s="218"/>
      <c r="S261" s="218"/>
      <c r="T261" s="219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T261" s="220" t="s">
        <v>168</v>
      </c>
      <c r="AU261" s="220" t="s">
        <v>80</v>
      </c>
      <c r="AV261" s="12" t="s">
        <v>82</v>
      </c>
      <c r="AW261" s="12" t="s">
        <v>170</v>
      </c>
      <c r="AX261" s="12" t="s">
        <v>72</v>
      </c>
      <c r="AY261" s="220" t="s">
        <v>141</v>
      </c>
    </row>
    <row r="262" spans="1:51" s="13" customFormat="1" ht="12">
      <c r="A262" s="13"/>
      <c r="B262" s="221"/>
      <c r="C262" s="222"/>
      <c r="D262" s="211" t="s">
        <v>168</v>
      </c>
      <c r="E262" s="223" t="s">
        <v>19</v>
      </c>
      <c r="F262" s="224" t="s">
        <v>171</v>
      </c>
      <c r="G262" s="222"/>
      <c r="H262" s="225">
        <v>565.305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1" t="s">
        <v>168</v>
      </c>
      <c r="AU262" s="231" t="s">
        <v>80</v>
      </c>
      <c r="AV262" s="13" t="s">
        <v>147</v>
      </c>
      <c r="AW262" s="13" t="s">
        <v>170</v>
      </c>
      <c r="AX262" s="13" t="s">
        <v>80</v>
      </c>
      <c r="AY262" s="231" t="s">
        <v>141</v>
      </c>
    </row>
    <row r="263" spans="1:65" s="2" customFormat="1" ht="33" customHeight="1">
      <c r="A263" s="38"/>
      <c r="B263" s="39"/>
      <c r="C263" s="196" t="s">
        <v>508</v>
      </c>
      <c r="D263" s="196" t="s">
        <v>143</v>
      </c>
      <c r="E263" s="197" t="s">
        <v>509</v>
      </c>
      <c r="F263" s="198" t="s">
        <v>510</v>
      </c>
      <c r="G263" s="199" t="s">
        <v>175</v>
      </c>
      <c r="H263" s="200">
        <v>565.305</v>
      </c>
      <c r="I263" s="201"/>
      <c r="J263" s="202">
        <f>ROUND(I263*H263,2)</f>
        <v>0</v>
      </c>
      <c r="K263" s="198" t="s">
        <v>186</v>
      </c>
      <c r="L263" s="44"/>
      <c r="M263" s="203" t="s">
        <v>19</v>
      </c>
      <c r="N263" s="204" t="s">
        <v>43</v>
      </c>
      <c r="O263" s="84"/>
      <c r="P263" s="205">
        <f>O263*H263</f>
        <v>0</v>
      </c>
      <c r="Q263" s="205">
        <v>0</v>
      </c>
      <c r="R263" s="205">
        <f>Q263*H263</f>
        <v>0</v>
      </c>
      <c r="S263" s="205">
        <v>0</v>
      </c>
      <c r="T263" s="20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07" t="s">
        <v>182</v>
      </c>
      <c r="AT263" s="207" t="s">
        <v>143</v>
      </c>
      <c r="AU263" s="207" t="s">
        <v>80</v>
      </c>
      <c r="AY263" s="17" t="s">
        <v>141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7" t="s">
        <v>80</v>
      </c>
      <c r="BK263" s="208">
        <f>ROUND(I263*H263,2)</f>
        <v>0</v>
      </c>
      <c r="BL263" s="17" t="s">
        <v>182</v>
      </c>
      <c r="BM263" s="207" t="s">
        <v>511</v>
      </c>
    </row>
    <row r="264" spans="1:47" s="2" customFormat="1" ht="12">
      <c r="A264" s="38"/>
      <c r="B264" s="39"/>
      <c r="C264" s="40"/>
      <c r="D264" s="232" t="s">
        <v>188</v>
      </c>
      <c r="E264" s="40"/>
      <c r="F264" s="233" t="s">
        <v>512</v>
      </c>
      <c r="G264" s="40"/>
      <c r="H264" s="40"/>
      <c r="I264" s="234"/>
      <c r="J264" s="40"/>
      <c r="K264" s="40"/>
      <c r="L264" s="44"/>
      <c r="M264" s="235"/>
      <c r="N264" s="236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188</v>
      </c>
      <c r="AU264" s="17" t="s">
        <v>80</v>
      </c>
    </row>
    <row r="265" spans="1:65" s="2" customFormat="1" ht="49.05" customHeight="1">
      <c r="A265" s="38"/>
      <c r="B265" s="39"/>
      <c r="C265" s="196" t="s">
        <v>513</v>
      </c>
      <c r="D265" s="196" t="s">
        <v>143</v>
      </c>
      <c r="E265" s="197" t="s">
        <v>514</v>
      </c>
      <c r="F265" s="198" t="s">
        <v>515</v>
      </c>
      <c r="G265" s="199" t="s">
        <v>175</v>
      </c>
      <c r="H265" s="200">
        <v>565.305</v>
      </c>
      <c r="I265" s="201"/>
      <c r="J265" s="202">
        <f>ROUND(I265*H265,2)</f>
        <v>0</v>
      </c>
      <c r="K265" s="198" t="s">
        <v>186</v>
      </c>
      <c r="L265" s="44"/>
      <c r="M265" s="203" t="s">
        <v>19</v>
      </c>
      <c r="N265" s="204" t="s">
        <v>43</v>
      </c>
      <c r="O265" s="84"/>
      <c r="P265" s="205">
        <f>O265*H265</f>
        <v>0</v>
      </c>
      <c r="Q265" s="205">
        <v>0</v>
      </c>
      <c r="R265" s="205">
        <f>Q265*H265</f>
        <v>0</v>
      </c>
      <c r="S265" s="205">
        <v>0</v>
      </c>
      <c r="T265" s="20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07" t="s">
        <v>182</v>
      </c>
      <c r="AT265" s="207" t="s">
        <v>143</v>
      </c>
      <c r="AU265" s="207" t="s">
        <v>80</v>
      </c>
      <c r="AY265" s="17" t="s">
        <v>141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17" t="s">
        <v>80</v>
      </c>
      <c r="BK265" s="208">
        <f>ROUND(I265*H265,2)</f>
        <v>0</v>
      </c>
      <c r="BL265" s="17" t="s">
        <v>182</v>
      </c>
      <c r="BM265" s="207" t="s">
        <v>516</v>
      </c>
    </row>
    <row r="266" spans="1:47" s="2" customFormat="1" ht="12">
      <c r="A266" s="38"/>
      <c r="B266" s="39"/>
      <c r="C266" s="40"/>
      <c r="D266" s="232" t="s">
        <v>188</v>
      </c>
      <c r="E266" s="40"/>
      <c r="F266" s="233" t="s">
        <v>517</v>
      </c>
      <c r="G266" s="40"/>
      <c r="H266" s="40"/>
      <c r="I266" s="234"/>
      <c r="J266" s="40"/>
      <c r="K266" s="40"/>
      <c r="L266" s="44"/>
      <c r="M266" s="235"/>
      <c r="N266" s="236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188</v>
      </c>
      <c r="AU266" s="17" t="s">
        <v>80</v>
      </c>
    </row>
    <row r="267" spans="1:65" s="2" customFormat="1" ht="55.5" customHeight="1">
      <c r="A267" s="38"/>
      <c r="B267" s="39"/>
      <c r="C267" s="196" t="s">
        <v>518</v>
      </c>
      <c r="D267" s="196" t="s">
        <v>143</v>
      </c>
      <c r="E267" s="197" t="s">
        <v>519</v>
      </c>
      <c r="F267" s="198" t="s">
        <v>520</v>
      </c>
      <c r="G267" s="199" t="s">
        <v>199</v>
      </c>
      <c r="H267" s="200">
        <v>2260</v>
      </c>
      <c r="I267" s="201"/>
      <c r="J267" s="202">
        <f>ROUND(I267*H267,2)</f>
        <v>0</v>
      </c>
      <c r="K267" s="198" t="s">
        <v>186</v>
      </c>
      <c r="L267" s="44"/>
      <c r="M267" s="203" t="s">
        <v>19</v>
      </c>
      <c r="N267" s="204" t="s">
        <v>43</v>
      </c>
      <c r="O267" s="84"/>
      <c r="P267" s="205">
        <f>O267*H267</f>
        <v>0</v>
      </c>
      <c r="Q267" s="205">
        <v>0</v>
      </c>
      <c r="R267" s="205">
        <f>Q267*H267</f>
        <v>0</v>
      </c>
      <c r="S267" s="205">
        <v>0</v>
      </c>
      <c r="T267" s="20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07" t="s">
        <v>182</v>
      </c>
      <c r="AT267" s="207" t="s">
        <v>143</v>
      </c>
      <c r="AU267" s="207" t="s">
        <v>80</v>
      </c>
      <c r="AY267" s="17" t="s">
        <v>141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17" t="s">
        <v>80</v>
      </c>
      <c r="BK267" s="208">
        <f>ROUND(I267*H267,2)</f>
        <v>0</v>
      </c>
      <c r="BL267" s="17" t="s">
        <v>182</v>
      </c>
      <c r="BM267" s="207" t="s">
        <v>521</v>
      </c>
    </row>
    <row r="268" spans="1:47" s="2" customFormat="1" ht="12">
      <c r="A268" s="38"/>
      <c r="B268" s="39"/>
      <c r="C268" s="40"/>
      <c r="D268" s="232" t="s">
        <v>188</v>
      </c>
      <c r="E268" s="40"/>
      <c r="F268" s="233" t="s">
        <v>522</v>
      </c>
      <c r="G268" s="40"/>
      <c r="H268" s="40"/>
      <c r="I268" s="234"/>
      <c r="J268" s="40"/>
      <c r="K268" s="40"/>
      <c r="L268" s="44"/>
      <c r="M268" s="235"/>
      <c r="N268" s="236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188</v>
      </c>
      <c r="AU268" s="17" t="s">
        <v>80</v>
      </c>
    </row>
    <row r="269" spans="1:65" s="2" customFormat="1" ht="24.15" customHeight="1">
      <c r="A269" s="38"/>
      <c r="B269" s="39"/>
      <c r="C269" s="237" t="s">
        <v>523</v>
      </c>
      <c r="D269" s="237" t="s">
        <v>203</v>
      </c>
      <c r="E269" s="238" t="s">
        <v>524</v>
      </c>
      <c r="F269" s="239" t="s">
        <v>525</v>
      </c>
      <c r="G269" s="240" t="s">
        <v>199</v>
      </c>
      <c r="H269" s="241">
        <v>2300</v>
      </c>
      <c r="I269" s="242"/>
      <c r="J269" s="243">
        <f>ROUND(I269*H269,2)</f>
        <v>0</v>
      </c>
      <c r="K269" s="239" t="s">
        <v>19</v>
      </c>
      <c r="L269" s="244"/>
      <c r="M269" s="245" t="s">
        <v>19</v>
      </c>
      <c r="N269" s="246" t="s">
        <v>43</v>
      </c>
      <c r="O269" s="84"/>
      <c r="P269" s="205">
        <f>O269*H269</f>
        <v>0</v>
      </c>
      <c r="Q269" s="205">
        <v>1E-05</v>
      </c>
      <c r="R269" s="205">
        <f>Q269*H269</f>
        <v>0.023000000000000003</v>
      </c>
      <c r="S269" s="205">
        <v>0</v>
      </c>
      <c r="T269" s="20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07" t="s">
        <v>220</v>
      </c>
      <c r="AT269" s="207" t="s">
        <v>203</v>
      </c>
      <c r="AU269" s="207" t="s">
        <v>80</v>
      </c>
      <c r="AY269" s="17" t="s">
        <v>141</v>
      </c>
      <c r="BE269" s="208">
        <f>IF(N269="základní",J269,0)</f>
        <v>0</v>
      </c>
      <c r="BF269" s="208">
        <f>IF(N269="snížená",J269,0)</f>
        <v>0</v>
      </c>
      <c r="BG269" s="208">
        <f>IF(N269="zákl. přenesená",J269,0)</f>
        <v>0</v>
      </c>
      <c r="BH269" s="208">
        <f>IF(N269="sníž. přenesená",J269,0)</f>
        <v>0</v>
      </c>
      <c r="BI269" s="208">
        <f>IF(N269="nulová",J269,0)</f>
        <v>0</v>
      </c>
      <c r="BJ269" s="17" t="s">
        <v>80</v>
      </c>
      <c r="BK269" s="208">
        <f>ROUND(I269*H269,2)</f>
        <v>0</v>
      </c>
      <c r="BL269" s="17" t="s">
        <v>182</v>
      </c>
      <c r="BM269" s="207" t="s">
        <v>526</v>
      </c>
    </row>
    <row r="270" spans="1:65" s="2" customFormat="1" ht="24.15" customHeight="1">
      <c r="A270" s="38"/>
      <c r="B270" s="39"/>
      <c r="C270" s="237" t="s">
        <v>527</v>
      </c>
      <c r="D270" s="237" t="s">
        <v>203</v>
      </c>
      <c r="E270" s="238" t="s">
        <v>528</v>
      </c>
      <c r="F270" s="239" t="s">
        <v>529</v>
      </c>
      <c r="G270" s="240" t="s">
        <v>175</v>
      </c>
      <c r="H270" s="241">
        <v>650.101</v>
      </c>
      <c r="I270" s="242"/>
      <c r="J270" s="243">
        <f>ROUND(I270*H270,2)</f>
        <v>0</v>
      </c>
      <c r="K270" s="239" t="s">
        <v>19</v>
      </c>
      <c r="L270" s="244"/>
      <c r="M270" s="245" t="s">
        <v>19</v>
      </c>
      <c r="N270" s="246" t="s">
        <v>43</v>
      </c>
      <c r="O270" s="84"/>
      <c r="P270" s="205">
        <f>O270*H270</f>
        <v>0</v>
      </c>
      <c r="Q270" s="205">
        <v>0.0003</v>
      </c>
      <c r="R270" s="205">
        <f>Q270*H270</f>
        <v>0.1950303</v>
      </c>
      <c r="S270" s="205">
        <v>0</v>
      </c>
      <c r="T270" s="206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07" t="s">
        <v>220</v>
      </c>
      <c r="AT270" s="207" t="s">
        <v>203</v>
      </c>
      <c r="AU270" s="207" t="s">
        <v>80</v>
      </c>
      <c r="AY270" s="17" t="s">
        <v>141</v>
      </c>
      <c r="BE270" s="208">
        <f>IF(N270="základní",J270,0)</f>
        <v>0</v>
      </c>
      <c r="BF270" s="208">
        <f>IF(N270="snížená",J270,0)</f>
        <v>0</v>
      </c>
      <c r="BG270" s="208">
        <f>IF(N270="zákl. přenesená",J270,0)</f>
        <v>0</v>
      </c>
      <c r="BH270" s="208">
        <f>IF(N270="sníž. přenesená",J270,0)</f>
        <v>0</v>
      </c>
      <c r="BI270" s="208">
        <f>IF(N270="nulová",J270,0)</f>
        <v>0</v>
      </c>
      <c r="BJ270" s="17" t="s">
        <v>80</v>
      </c>
      <c r="BK270" s="208">
        <f>ROUND(I270*H270,2)</f>
        <v>0</v>
      </c>
      <c r="BL270" s="17" t="s">
        <v>182</v>
      </c>
      <c r="BM270" s="207" t="s">
        <v>530</v>
      </c>
    </row>
    <row r="271" spans="1:65" s="2" customFormat="1" ht="16.5" customHeight="1">
      <c r="A271" s="38"/>
      <c r="B271" s="39"/>
      <c r="C271" s="237" t="s">
        <v>531</v>
      </c>
      <c r="D271" s="237" t="s">
        <v>203</v>
      </c>
      <c r="E271" s="238" t="s">
        <v>532</v>
      </c>
      <c r="F271" s="239" t="s">
        <v>533</v>
      </c>
      <c r="G271" s="240" t="s">
        <v>175</v>
      </c>
      <c r="H271" s="241">
        <v>650.101</v>
      </c>
      <c r="I271" s="242"/>
      <c r="J271" s="243">
        <f>ROUND(I271*H271,2)</f>
        <v>0</v>
      </c>
      <c r="K271" s="239" t="s">
        <v>19</v>
      </c>
      <c r="L271" s="244"/>
      <c r="M271" s="245" t="s">
        <v>19</v>
      </c>
      <c r="N271" s="246" t="s">
        <v>43</v>
      </c>
      <c r="O271" s="84"/>
      <c r="P271" s="205">
        <f>O271*H271</f>
        <v>0</v>
      </c>
      <c r="Q271" s="205">
        <v>0</v>
      </c>
      <c r="R271" s="205">
        <f>Q271*H271</f>
        <v>0</v>
      </c>
      <c r="S271" s="205">
        <v>0</v>
      </c>
      <c r="T271" s="20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07" t="s">
        <v>220</v>
      </c>
      <c r="AT271" s="207" t="s">
        <v>203</v>
      </c>
      <c r="AU271" s="207" t="s">
        <v>80</v>
      </c>
      <c r="AY271" s="17" t="s">
        <v>141</v>
      </c>
      <c r="BE271" s="208">
        <f>IF(N271="základní",J271,0)</f>
        <v>0</v>
      </c>
      <c r="BF271" s="208">
        <f>IF(N271="snížená",J271,0)</f>
        <v>0</v>
      </c>
      <c r="BG271" s="208">
        <f>IF(N271="zákl. přenesená",J271,0)</f>
        <v>0</v>
      </c>
      <c r="BH271" s="208">
        <f>IF(N271="sníž. přenesená",J271,0)</f>
        <v>0</v>
      </c>
      <c r="BI271" s="208">
        <f>IF(N271="nulová",J271,0)</f>
        <v>0</v>
      </c>
      <c r="BJ271" s="17" t="s">
        <v>80</v>
      </c>
      <c r="BK271" s="208">
        <f>ROUND(I271*H271,2)</f>
        <v>0</v>
      </c>
      <c r="BL271" s="17" t="s">
        <v>182</v>
      </c>
      <c r="BM271" s="207" t="s">
        <v>534</v>
      </c>
    </row>
    <row r="272" spans="1:65" s="2" customFormat="1" ht="33" customHeight="1">
      <c r="A272" s="38"/>
      <c r="B272" s="39"/>
      <c r="C272" s="196" t="s">
        <v>535</v>
      </c>
      <c r="D272" s="196" t="s">
        <v>143</v>
      </c>
      <c r="E272" s="197" t="s">
        <v>536</v>
      </c>
      <c r="F272" s="198" t="s">
        <v>537</v>
      </c>
      <c r="G272" s="199" t="s">
        <v>277</v>
      </c>
      <c r="H272" s="200">
        <v>82</v>
      </c>
      <c r="I272" s="201"/>
      <c r="J272" s="202">
        <f>ROUND(I272*H272,2)</f>
        <v>0</v>
      </c>
      <c r="K272" s="198" t="s">
        <v>186</v>
      </c>
      <c r="L272" s="44"/>
      <c r="M272" s="203" t="s">
        <v>19</v>
      </c>
      <c r="N272" s="204" t="s">
        <v>43</v>
      </c>
      <c r="O272" s="84"/>
      <c r="P272" s="205">
        <f>O272*H272</f>
        <v>0</v>
      </c>
      <c r="Q272" s="205">
        <v>0.0015012</v>
      </c>
      <c r="R272" s="205">
        <f>Q272*H272</f>
        <v>0.12309840000000001</v>
      </c>
      <c r="S272" s="205">
        <v>0</v>
      </c>
      <c r="T272" s="20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07" t="s">
        <v>182</v>
      </c>
      <c r="AT272" s="207" t="s">
        <v>143</v>
      </c>
      <c r="AU272" s="207" t="s">
        <v>80</v>
      </c>
      <c r="AY272" s="17" t="s">
        <v>141</v>
      </c>
      <c r="BE272" s="208">
        <f>IF(N272="základní",J272,0)</f>
        <v>0</v>
      </c>
      <c r="BF272" s="208">
        <f>IF(N272="snížená",J272,0)</f>
        <v>0</v>
      </c>
      <c r="BG272" s="208">
        <f>IF(N272="zákl. přenesená",J272,0)</f>
        <v>0</v>
      </c>
      <c r="BH272" s="208">
        <f>IF(N272="sníž. přenesená",J272,0)</f>
        <v>0</v>
      </c>
      <c r="BI272" s="208">
        <f>IF(N272="nulová",J272,0)</f>
        <v>0</v>
      </c>
      <c r="BJ272" s="17" t="s">
        <v>80</v>
      </c>
      <c r="BK272" s="208">
        <f>ROUND(I272*H272,2)</f>
        <v>0</v>
      </c>
      <c r="BL272" s="17" t="s">
        <v>182</v>
      </c>
      <c r="BM272" s="207" t="s">
        <v>538</v>
      </c>
    </row>
    <row r="273" spans="1:47" s="2" customFormat="1" ht="12">
      <c r="A273" s="38"/>
      <c r="B273" s="39"/>
      <c r="C273" s="40"/>
      <c r="D273" s="232" t="s">
        <v>188</v>
      </c>
      <c r="E273" s="40"/>
      <c r="F273" s="233" t="s">
        <v>539</v>
      </c>
      <c r="G273" s="40"/>
      <c r="H273" s="40"/>
      <c r="I273" s="234"/>
      <c r="J273" s="40"/>
      <c r="K273" s="40"/>
      <c r="L273" s="44"/>
      <c r="M273" s="235"/>
      <c r="N273" s="236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188</v>
      </c>
      <c r="AU273" s="17" t="s">
        <v>80</v>
      </c>
    </row>
    <row r="274" spans="1:65" s="2" customFormat="1" ht="37.8" customHeight="1">
      <c r="A274" s="38"/>
      <c r="B274" s="39"/>
      <c r="C274" s="196" t="s">
        <v>540</v>
      </c>
      <c r="D274" s="196" t="s">
        <v>143</v>
      </c>
      <c r="E274" s="197" t="s">
        <v>541</v>
      </c>
      <c r="F274" s="198" t="s">
        <v>542</v>
      </c>
      <c r="G274" s="199" t="s">
        <v>199</v>
      </c>
      <c r="H274" s="200">
        <v>13</v>
      </c>
      <c r="I274" s="201"/>
      <c r="J274" s="202">
        <f>ROUND(I274*H274,2)</f>
        <v>0</v>
      </c>
      <c r="K274" s="198" t="s">
        <v>19</v>
      </c>
      <c r="L274" s="44"/>
      <c r="M274" s="203" t="s">
        <v>19</v>
      </c>
      <c r="N274" s="204" t="s">
        <v>43</v>
      </c>
      <c r="O274" s="84"/>
      <c r="P274" s="205">
        <f>O274*H274</f>
        <v>0</v>
      </c>
      <c r="Q274" s="205">
        <v>0</v>
      </c>
      <c r="R274" s="205">
        <f>Q274*H274</f>
        <v>0</v>
      </c>
      <c r="S274" s="205">
        <v>0</v>
      </c>
      <c r="T274" s="206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07" t="s">
        <v>182</v>
      </c>
      <c r="AT274" s="207" t="s">
        <v>143</v>
      </c>
      <c r="AU274" s="207" t="s">
        <v>80</v>
      </c>
      <c r="AY274" s="17" t="s">
        <v>141</v>
      </c>
      <c r="BE274" s="208">
        <f>IF(N274="základní",J274,0)</f>
        <v>0</v>
      </c>
      <c r="BF274" s="208">
        <f>IF(N274="snížená",J274,0)</f>
        <v>0</v>
      </c>
      <c r="BG274" s="208">
        <f>IF(N274="zákl. přenesená",J274,0)</f>
        <v>0</v>
      </c>
      <c r="BH274" s="208">
        <f>IF(N274="sníž. přenesená",J274,0)</f>
        <v>0</v>
      </c>
      <c r="BI274" s="208">
        <f>IF(N274="nulová",J274,0)</f>
        <v>0</v>
      </c>
      <c r="BJ274" s="17" t="s">
        <v>80</v>
      </c>
      <c r="BK274" s="208">
        <f>ROUND(I274*H274,2)</f>
        <v>0</v>
      </c>
      <c r="BL274" s="17" t="s">
        <v>182</v>
      </c>
      <c r="BM274" s="207" t="s">
        <v>543</v>
      </c>
    </row>
    <row r="275" spans="1:65" s="2" customFormat="1" ht="24.15" customHeight="1">
      <c r="A275" s="38"/>
      <c r="B275" s="39"/>
      <c r="C275" s="196" t="s">
        <v>544</v>
      </c>
      <c r="D275" s="196" t="s">
        <v>143</v>
      </c>
      <c r="E275" s="197" t="s">
        <v>545</v>
      </c>
      <c r="F275" s="198" t="s">
        <v>546</v>
      </c>
      <c r="G275" s="199" t="s">
        <v>175</v>
      </c>
      <c r="H275" s="200">
        <v>48.87</v>
      </c>
      <c r="I275" s="201"/>
      <c r="J275" s="202">
        <f>ROUND(I275*H275,2)</f>
        <v>0</v>
      </c>
      <c r="K275" s="198" t="s">
        <v>19</v>
      </c>
      <c r="L275" s="44"/>
      <c r="M275" s="203" t="s">
        <v>19</v>
      </c>
      <c r="N275" s="204" t="s">
        <v>43</v>
      </c>
      <c r="O275" s="84"/>
      <c r="P275" s="205">
        <f>O275*H275</f>
        <v>0</v>
      </c>
      <c r="Q275" s="205">
        <v>0</v>
      </c>
      <c r="R275" s="205">
        <f>Q275*H275</f>
        <v>0</v>
      </c>
      <c r="S275" s="205">
        <v>0</v>
      </c>
      <c r="T275" s="20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07" t="s">
        <v>182</v>
      </c>
      <c r="AT275" s="207" t="s">
        <v>143</v>
      </c>
      <c r="AU275" s="207" t="s">
        <v>80</v>
      </c>
      <c r="AY275" s="17" t="s">
        <v>141</v>
      </c>
      <c r="BE275" s="208">
        <f>IF(N275="základní",J275,0)</f>
        <v>0</v>
      </c>
      <c r="BF275" s="208">
        <f>IF(N275="snížená",J275,0)</f>
        <v>0</v>
      </c>
      <c r="BG275" s="208">
        <f>IF(N275="zákl. přenesená",J275,0)</f>
        <v>0</v>
      </c>
      <c r="BH275" s="208">
        <f>IF(N275="sníž. přenesená",J275,0)</f>
        <v>0</v>
      </c>
      <c r="BI275" s="208">
        <f>IF(N275="nulová",J275,0)</f>
        <v>0</v>
      </c>
      <c r="BJ275" s="17" t="s">
        <v>80</v>
      </c>
      <c r="BK275" s="208">
        <f>ROUND(I275*H275,2)</f>
        <v>0</v>
      </c>
      <c r="BL275" s="17" t="s">
        <v>182</v>
      </c>
      <c r="BM275" s="207" t="s">
        <v>547</v>
      </c>
    </row>
    <row r="276" spans="1:51" s="12" customFormat="1" ht="12">
      <c r="A276" s="12"/>
      <c r="B276" s="209"/>
      <c r="C276" s="210"/>
      <c r="D276" s="211" t="s">
        <v>168</v>
      </c>
      <c r="E276" s="212" t="s">
        <v>19</v>
      </c>
      <c r="F276" s="213" t="s">
        <v>548</v>
      </c>
      <c r="G276" s="210"/>
      <c r="H276" s="214">
        <v>48.87</v>
      </c>
      <c r="I276" s="215"/>
      <c r="J276" s="210"/>
      <c r="K276" s="210"/>
      <c r="L276" s="216"/>
      <c r="M276" s="217"/>
      <c r="N276" s="218"/>
      <c r="O276" s="218"/>
      <c r="P276" s="218"/>
      <c r="Q276" s="218"/>
      <c r="R276" s="218"/>
      <c r="S276" s="218"/>
      <c r="T276" s="219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T276" s="220" t="s">
        <v>168</v>
      </c>
      <c r="AU276" s="220" t="s">
        <v>80</v>
      </c>
      <c r="AV276" s="12" t="s">
        <v>82</v>
      </c>
      <c r="AW276" s="12" t="s">
        <v>170</v>
      </c>
      <c r="AX276" s="12" t="s">
        <v>72</v>
      </c>
      <c r="AY276" s="220" t="s">
        <v>141</v>
      </c>
    </row>
    <row r="277" spans="1:51" s="13" customFormat="1" ht="12">
      <c r="A277" s="13"/>
      <c r="B277" s="221"/>
      <c r="C277" s="222"/>
      <c r="D277" s="211" t="s">
        <v>168</v>
      </c>
      <c r="E277" s="223" t="s">
        <v>19</v>
      </c>
      <c r="F277" s="224" t="s">
        <v>171</v>
      </c>
      <c r="G277" s="222"/>
      <c r="H277" s="225">
        <v>48.87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1" t="s">
        <v>168</v>
      </c>
      <c r="AU277" s="231" t="s">
        <v>80</v>
      </c>
      <c r="AV277" s="13" t="s">
        <v>147</v>
      </c>
      <c r="AW277" s="13" t="s">
        <v>170</v>
      </c>
      <c r="AX277" s="13" t="s">
        <v>80</v>
      </c>
      <c r="AY277" s="231" t="s">
        <v>141</v>
      </c>
    </row>
    <row r="278" spans="1:65" s="2" customFormat="1" ht="44.25" customHeight="1">
      <c r="A278" s="38"/>
      <c r="B278" s="39"/>
      <c r="C278" s="196" t="s">
        <v>549</v>
      </c>
      <c r="D278" s="196" t="s">
        <v>143</v>
      </c>
      <c r="E278" s="197" t="s">
        <v>550</v>
      </c>
      <c r="F278" s="198" t="s">
        <v>551</v>
      </c>
      <c r="G278" s="199" t="s">
        <v>496</v>
      </c>
      <c r="H278" s="247"/>
      <c r="I278" s="201"/>
      <c r="J278" s="202">
        <f>ROUND(I278*H278,2)</f>
        <v>0</v>
      </c>
      <c r="K278" s="198" t="s">
        <v>186</v>
      </c>
      <c r="L278" s="44"/>
      <c r="M278" s="203" t="s">
        <v>19</v>
      </c>
      <c r="N278" s="204" t="s">
        <v>43</v>
      </c>
      <c r="O278" s="84"/>
      <c r="P278" s="205">
        <f>O278*H278</f>
        <v>0</v>
      </c>
      <c r="Q278" s="205">
        <v>0</v>
      </c>
      <c r="R278" s="205">
        <f>Q278*H278</f>
        <v>0</v>
      </c>
      <c r="S278" s="205">
        <v>0</v>
      </c>
      <c r="T278" s="206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07" t="s">
        <v>182</v>
      </c>
      <c r="AT278" s="207" t="s">
        <v>143</v>
      </c>
      <c r="AU278" s="207" t="s">
        <v>80</v>
      </c>
      <c r="AY278" s="17" t="s">
        <v>141</v>
      </c>
      <c r="BE278" s="208">
        <f>IF(N278="základní",J278,0)</f>
        <v>0</v>
      </c>
      <c r="BF278" s="208">
        <f>IF(N278="snížená",J278,0)</f>
        <v>0</v>
      </c>
      <c r="BG278" s="208">
        <f>IF(N278="zákl. přenesená",J278,0)</f>
        <v>0</v>
      </c>
      <c r="BH278" s="208">
        <f>IF(N278="sníž. přenesená",J278,0)</f>
        <v>0</v>
      </c>
      <c r="BI278" s="208">
        <f>IF(N278="nulová",J278,0)</f>
        <v>0</v>
      </c>
      <c r="BJ278" s="17" t="s">
        <v>80</v>
      </c>
      <c r="BK278" s="208">
        <f>ROUND(I278*H278,2)</f>
        <v>0</v>
      </c>
      <c r="BL278" s="17" t="s">
        <v>182</v>
      </c>
      <c r="BM278" s="207" t="s">
        <v>552</v>
      </c>
    </row>
    <row r="279" spans="1:47" s="2" customFormat="1" ht="12">
      <c r="A279" s="38"/>
      <c r="B279" s="39"/>
      <c r="C279" s="40"/>
      <c r="D279" s="232" t="s">
        <v>188</v>
      </c>
      <c r="E279" s="40"/>
      <c r="F279" s="233" t="s">
        <v>553</v>
      </c>
      <c r="G279" s="40"/>
      <c r="H279" s="40"/>
      <c r="I279" s="234"/>
      <c r="J279" s="40"/>
      <c r="K279" s="40"/>
      <c r="L279" s="44"/>
      <c r="M279" s="235"/>
      <c r="N279" s="236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188</v>
      </c>
      <c r="AU279" s="17" t="s">
        <v>80</v>
      </c>
    </row>
    <row r="280" spans="1:63" s="11" customFormat="1" ht="25.9" customHeight="1">
      <c r="A280" s="11"/>
      <c r="B280" s="182"/>
      <c r="C280" s="183"/>
      <c r="D280" s="184" t="s">
        <v>71</v>
      </c>
      <c r="E280" s="185" t="s">
        <v>554</v>
      </c>
      <c r="F280" s="185" t="s">
        <v>555</v>
      </c>
      <c r="G280" s="183"/>
      <c r="H280" s="183"/>
      <c r="I280" s="186"/>
      <c r="J280" s="187">
        <f>BK280</f>
        <v>0</v>
      </c>
      <c r="K280" s="183"/>
      <c r="L280" s="188"/>
      <c r="M280" s="189"/>
      <c r="N280" s="190"/>
      <c r="O280" s="190"/>
      <c r="P280" s="191">
        <f>SUM(P281:P287)</f>
        <v>0</v>
      </c>
      <c r="Q280" s="190"/>
      <c r="R280" s="191">
        <f>SUM(R281:R287)</f>
        <v>4.416028</v>
      </c>
      <c r="S280" s="190"/>
      <c r="T280" s="192">
        <f>SUM(T281:T287)</f>
        <v>0</v>
      </c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R280" s="193" t="s">
        <v>82</v>
      </c>
      <c r="AT280" s="194" t="s">
        <v>71</v>
      </c>
      <c r="AU280" s="194" t="s">
        <v>72</v>
      </c>
      <c r="AY280" s="193" t="s">
        <v>141</v>
      </c>
      <c r="BK280" s="195">
        <f>SUM(BK281:BK287)</f>
        <v>0</v>
      </c>
    </row>
    <row r="281" spans="1:65" s="2" customFormat="1" ht="62.7" customHeight="1">
      <c r="A281" s="38"/>
      <c r="B281" s="39"/>
      <c r="C281" s="196" t="s">
        <v>556</v>
      </c>
      <c r="D281" s="196" t="s">
        <v>143</v>
      </c>
      <c r="E281" s="197" t="s">
        <v>557</v>
      </c>
      <c r="F281" s="198" t="s">
        <v>558</v>
      </c>
      <c r="G281" s="199" t="s">
        <v>175</v>
      </c>
      <c r="H281" s="200">
        <v>477.2</v>
      </c>
      <c r="I281" s="201"/>
      <c r="J281" s="202">
        <f>ROUND(I281*H281,2)</f>
        <v>0</v>
      </c>
      <c r="K281" s="198" t="s">
        <v>19</v>
      </c>
      <c r="L281" s="44"/>
      <c r="M281" s="203" t="s">
        <v>19</v>
      </c>
      <c r="N281" s="204" t="s">
        <v>43</v>
      </c>
      <c r="O281" s="84"/>
      <c r="P281" s="205">
        <f>O281*H281</f>
        <v>0</v>
      </c>
      <c r="Q281" s="205">
        <v>0</v>
      </c>
      <c r="R281" s="205">
        <f>Q281*H281</f>
        <v>0</v>
      </c>
      <c r="S281" s="205">
        <v>0</v>
      </c>
      <c r="T281" s="20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07" t="s">
        <v>182</v>
      </c>
      <c r="AT281" s="207" t="s">
        <v>143</v>
      </c>
      <c r="AU281" s="207" t="s">
        <v>80</v>
      </c>
      <c r="AY281" s="17" t="s">
        <v>141</v>
      </c>
      <c r="BE281" s="208">
        <f>IF(N281="základní",J281,0)</f>
        <v>0</v>
      </c>
      <c r="BF281" s="208">
        <f>IF(N281="snížená",J281,0)</f>
        <v>0</v>
      </c>
      <c r="BG281" s="208">
        <f>IF(N281="zákl. přenesená",J281,0)</f>
        <v>0</v>
      </c>
      <c r="BH281" s="208">
        <f>IF(N281="sníž. přenesená",J281,0)</f>
        <v>0</v>
      </c>
      <c r="BI281" s="208">
        <f>IF(N281="nulová",J281,0)</f>
        <v>0</v>
      </c>
      <c r="BJ281" s="17" t="s">
        <v>80</v>
      </c>
      <c r="BK281" s="208">
        <f>ROUND(I281*H281,2)</f>
        <v>0</v>
      </c>
      <c r="BL281" s="17" t="s">
        <v>182</v>
      </c>
      <c r="BM281" s="207" t="s">
        <v>559</v>
      </c>
    </row>
    <row r="282" spans="1:65" s="2" customFormat="1" ht="44.25" customHeight="1">
      <c r="A282" s="38"/>
      <c r="B282" s="39"/>
      <c r="C282" s="196" t="s">
        <v>272</v>
      </c>
      <c r="D282" s="196" t="s">
        <v>143</v>
      </c>
      <c r="E282" s="197" t="s">
        <v>560</v>
      </c>
      <c r="F282" s="198" t="s">
        <v>561</v>
      </c>
      <c r="G282" s="199" t="s">
        <v>175</v>
      </c>
      <c r="H282" s="200">
        <v>897.2</v>
      </c>
      <c r="I282" s="201"/>
      <c r="J282" s="202">
        <f>ROUND(I282*H282,2)</f>
        <v>0</v>
      </c>
      <c r="K282" s="198" t="s">
        <v>186</v>
      </c>
      <c r="L282" s="44"/>
      <c r="M282" s="203" t="s">
        <v>19</v>
      </c>
      <c r="N282" s="204" t="s">
        <v>43</v>
      </c>
      <c r="O282" s="84"/>
      <c r="P282" s="205">
        <f>O282*H282</f>
        <v>0</v>
      </c>
      <c r="Q282" s="205">
        <v>0.0003</v>
      </c>
      <c r="R282" s="205">
        <f>Q282*H282</f>
        <v>0.26916</v>
      </c>
      <c r="S282" s="205">
        <v>0</v>
      </c>
      <c r="T282" s="20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07" t="s">
        <v>182</v>
      </c>
      <c r="AT282" s="207" t="s">
        <v>143</v>
      </c>
      <c r="AU282" s="207" t="s">
        <v>80</v>
      </c>
      <c r="AY282" s="17" t="s">
        <v>141</v>
      </c>
      <c r="BE282" s="208">
        <f>IF(N282="základní",J282,0)</f>
        <v>0</v>
      </c>
      <c r="BF282" s="208">
        <f>IF(N282="snížená",J282,0)</f>
        <v>0</v>
      </c>
      <c r="BG282" s="208">
        <f>IF(N282="zákl. přenesená",J282,0)</f>
        <v>0</v>
      </c>
      <c r="BH282" s="208">
        <f>IF(N282="sníž. přenesená",J282,0)</f>
        <v>0</v>
      </c>
      <c r="BI282" s="208">
        <f>IF(N282="nulová",J282,0)</f>
        <v>0</v>
      </c>
      <c r="BJ282" s="17" t="s">
        <v>80</v>
      </c>
      <c r="BK282" s="208">
        <f>ROUND(I282*H282,2)</f>
        <v>0</v>
      </c>
      <c r="BL282" s="17" t="s">
        <v>182</v>
      </c>
      <c r="BM282" s="207" t="s">
        <v>562</v>
      </c>
    </row>
    <row r="283" spans="1:47" s="2" customFormat="1" ht="12">
      <c r="A283" s="38"/>
      <c r="B283" s="39"/>
      <c r="C283" s="40"/>
      <c r="D283" s="232" t="s">
        <v>188</v>
      </c>
      <c r="E283" s="40"/>
      <c r="F283" s="233" t="s">
        <v>563</v>
      </c>
      <c r="G283" s="40"/>
      <c r="H283" s="40"/>
      <c r="I283" s="234"/>
      <c r="J283" s="40"/>
      <c r="K283" s="40"/>
      <c r="L283" s="44"/>
      <c r="M283" s="235"/>
      <c r="N283" s="236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188</v>
      </c>
      <c r="AU283" s="17" t="s">
        <v>80</v>
      </c>
    </row>
    <row r="284" spans="1:65" s="2" customFormat="1" ht="24.15" customHeight="1">
      <c r="A284" s="38"/>
      <c r="B284" s="39"/>
      <c r="C284" s="237" t="s">
        <v>564</v>
      </c>
      <c r="D284" s="237" t="s">
        <v>203</v>
      </c>
      <c r="E284" s="238" t="s">
        <v>565</v>
      </c>
      <c r="F284" s="239" t="s">
        <v>566</v>
      </c>
      <c r="G284" s="240" t="s">
        <v>175</v>
      </c>
      <c r="H284" s="241">
        <v>524.92</v>
      </c>
      <c r="I284" s="242"/>
      <c r="J284" s="243">
        <f>ROUND(I284*H284,2)</f>
        <v>0</v>
      </c>
      <c r="K284" s="239" t="s">
        <v>19</v>
      </c>
      <c r="L284" s="244"/>
      <c r="M284" s="245" t="s">
        <v>19</v>
      </c>
      <c r="N284" s="246" t="s">
        <v>43</v>
      </c>
      <c r="O284" s="84"/>
      <c r="P284" s="205">
        <f>O284*H284</f>
        <v>0</v>
      </c>
      <c r="Q284" s="205">
        <v>0.00608</v>
      </c>
      <c r="R284" s="205">
        <f>Q284*H284</f>
        <v>3.1915136</v>
      </c>
      <c r="S284" s="205">
        <v>0</v>
      </c>
      <c r="T284" s="206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07" t="s">
        <v>220</v>
      </c>
      <c r="AT284" s="207" t="s">
        <v>203</v>
      </c>
      <c r="AU284" s="207" t="s">
        <v>80</v>
      </c>
      <c r="AY284" s="17" t="s">
        <v>141</v>
      </c>
      <c r="BE284" s="208">
        <f>IF(N284="základní",J284,0)</f>
        <v>0</v>
      </c>
      <c r="BF284" s="208">
        <f>IF(N284="snížená",J284,0)</f>
        <v>0</v>
      </c>
      <c r="BG284" s="208">
        <f>IF(N284="zákl. přenesená",J284,0)</f>
        <v>0</v>
      </c>
      <c r="BH284" s="208">
        <f>IF(N284="sníž. přenesená",J284,0)</f>
        <v>0</v>
      </c>
      <c r="BI284" s="208">
        <f>IF(N284="nulová",J284,0)</f>
        <v>0</v>
      </c>
      <c r="BJ284" s="17" t="s">
        <v>80</v>
      </c>
      <c r="BK284" s="208">
        <f>ROUND(I284*H284,2)</f>
        <v>0</v>
      </c>
      <c r="BL284" s="17" t="s">
        <v>182</v>
      </c>
      <c r="BM284" s="207" t="s">
        <v>567</v>
      </c>
    </row>
    <row r="285" spans="1:65" s="2" customFormat="1" ht="24.15" customHeight="1">
      <c r="A285" s="38"/>
      <c r="B285" s="39"/>
      <c r="C285" s="237" t="s">
        <v>278</v>
      </c>
      <c r="D285" s="237" t="s">
        <v>203</v>
      </c>
      <c r="E285" s="238" t="s">
        <v>568</v>
      </c>
      <c r="F285" s="239" t="s">
        <v>569</v>
      </c>
      <c r="G285" s="240" t="s">
        <v>175</v>
      </c>
      <c r="H285" s="241">
        <v>524.92</v>
      </c>
      <c r="I285" s="242"/>
      <c r="J285" s="243">
        <f>ROUND(I285*H285,2)</f>
        <v>0</v>
      </c>
      <c r="K285" s="239" t="s">
        <v>19</v>
      </c>
      <c r="L285" s="244"/>
      <c r="M285" s="245" t="s">
        <v>19</v>
      </c>
      <c r="N285" s="246" t="s">
        <v>43</v>
      </c>
      <c r="O285" s="84"/>
      <c r="P285" s="205">
        <f>O285*H285</f>
        <v>0</v>
      </c>
      <c r="Q285" s="205">
        <v>0.00182</v>
      </c>
      <c r="R285" s="205">
        <f>Q285*H285</f>
        <v>0.9553543999999999</v>
      </c>
      <c r="S285" s="205">
        <v>0</v>
      </c>
      <c r="T285" s="206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07" t="s">
        <v>220</v>
      </c>
      <c r="AT285" s="207" t="s">
        <v>203</v>
      </c>
      <c r="AU285" s="207" t="s">
        <v>80</v>
      </c>
      <c r="AY285" s="17" t="s">
        <v>141</v>
      </c>
      <c r="BE285" s="208">
        <f>IF(N285="základní",J285,0)</f>
        <v>0</v>
      </c>
      <c r="BF285" s="208">
        <f>IF(N285="snížená",J285,0)</f>
        <v>0</v>
      </c>
      <c r="BG285" s="208">
        <f>IF(N285="zákl. přenesená",J285,0)</f>
        <v>0</v>
      </c>
      <c r="BH285" s="208">
        <f>IF(N285="sníž. přenesená",J285,0)</f>
        <v>0</v>
      </c>
      <c r="BI285" s="208">
        <f>IF(N285="nulová",J285,0)</f>
        <v>0</v>
      </c>
      <c r="BJ285" s="17" t="s">
        <v>80</v>
      </c>
      <c r="BK285" s="208">
        <f>ROUND(I285*H285,2)</f>
        <v>0</v>
      </c>
      <c r="BL285" s="17" t="s">
        <v>182</v>
      </c>
      <c r="BM285" s="207" t="s">
        <v>570</v>
      </c>
    </row>
    <row r="286" spans="1:65" s="2" customFormat="1" ht="44.25" customHeight="1">
      <c r="A286" s="38"/>
      <c r="B286" s="39"/>
      <c r="C286" s="196" t="s">
        <v>571</v>
      </c>
      <c r="D286" s="196" t="s">
        <v>143</v>
      </c>
      <c r="E286" s="197" t="s">
        <v>572</v>
      </c>
      <c r="F286" s="198" t="s">
        <v>573</v>
      </c>
      <c r="G286" s="199" t="s">
        <v>496</v>
      </c>
      <c r="H286" s="247"/>
      <c r="I286" s="201"/>
      <c r="J286" s="202">
        <f>ROUND(I286*H286,2)</f>
        <v>0</v>
      </c>
      <c r="K286" s="198" t="s">
        <v>186</v>
      </c>
      <c r="L286" s="44"/>
      <c r="M286" s="203" t="s">
        <v>19</v>
      </c>
      <c r="N286" s="204" t="s">
        <v>43</v>
      </c>
      <c r="O286" s="84"/>
      <c r="P286" s="205">
        <f>O286*H286</f>
        <v>0</v>
      </c>
      <c r="Q286" s="205">
        <v>0</v>
      </c>
      <c r="R286" s="205">
        <f>Q286*H286</f>
        <v>0</v>
      </c>
      <c r="S286" s="205">
        <v>0</v>
      </c>
      <c r="T286" s="20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07" t="s">
        <v>182</v>
      </c>
      <c r="AT286" s="207" t="s">
        <v>143</v>
      </c>
      <c r="AU286" s="207" t="s">
        <v>80</v>
      </c>
      <c r="AY286" s="17" t="s">
        <v>141</v>
      </c>
      <c r="BE286" s="208">
        <f>IF(N286="základní",J286,0)</f>
        <v>0</v>
      </c>
      <c r="BF286" s="208">
        <f>IF(N286="snížená",J286,0)</f>
        <v>0</v>
      </c>
      <c r="BG286" s="208">
        <f>IF(N286="zákl. přenesená",J286,0)</f>
        <v>0</v>
      </c>
      <c r="BH286" s="208">
        <f>IF(N286="sníž. přenesená",J286,0)</f>
        <v>0</v>
      </c>
      <c r="BI286" s="208">
        <f>IF(N286="nulová",J286,0)</f>
        <v>0</v>
      </c>
      <c r="BJ286" s="17" t="s">
        <v>80</v>
      </c>
      <c r="BK286" s="208">
        <f>ROUND(I286*H286,2)</f>
        <v>0</v>
      </c>
      <c r="BL286" s="17" t="s">
        <v>182</v>
      </c>
      <c r="BM286" s="207" t="s">
        <v>574</v>
      </c>
    </row>
    <row r="287" spans="1:47" s="2" customFormat="1" ht="12">
      <c r="A287" s="38"/>
      <c r="B287" s="39"/>
      <c r="C287" s="40"/>
      <c r="D287" s="232" t="s">
        <v>188</v>
      </c>
      <c r="E287" s="40"/>
      <c r="F287" s="233" t="s">
        <v>575</v>
      </c>
      <c r="G287" s="40"/>
      <c r="H287" s="40"/>
      <c r="I287" s="234"/>
      <c r="J287" s="40"/>
      <c r="K287" s="40"/>
      <c r="L287" s="44"/>
      <c r="M287" s="235"/>
      <c r="N287" s="236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188</v>
      </c>
      <c r="AU287" s="17" t="s">
        <v>80</v>
      </c>
    </row>
    <row r="288" spans="1:63" s="11" customFormat="1" ht="25.9" customHeight="1">
      <c r="A288" s="11"/>
      <c r="B288" s="182"/>
      <c r="C288" s="183"/>
      <c r="D288" s="184" t="s">
        <v>71</v>
      </c>
      <c r="E288" s="185" t="s">
        <v>576</v>
      </c>
      <c r="F288" s="185" t="s">
        <v>577</v>
      </c>
      <c r="G288" s="183"/>
      <c r="H288" s="183"/>
      <c r="I288" s="186"/>
      <c r="J288" s="187">
        <f>BK288</f>
        <v>0</v>
      </c>
      <c r="K288" s="183"/>
      <c r="L288" s="188"/>
      <c r="M288" s="189"/>
      <c r="N288" s="190"/>
      <c r="O288" s="190"/>
      <c r="P288" s="191">
        <f>SUM(P289:P293)</f>
        <v>0</v>
      </c>
      <c r="Q288" s="190"/>
      <c r="R288" s="191">
        <f>SUM(R289:R293)</f>
        <v>0.6945146475</v>
      </c>
      <c r="S288" s="190"/>
      <c r="T288" s="192">
        <f>SUM(T289:T293)</f>
        <v>0</v>
      </c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R288" s="193" t="s">
        <v>82</v>
      </c>
      <c r="AT288" s="194" t="s">
        <v>71</v>
      </c>
      <c r="AU288" s="194" t="s">
        <v>72</v>
      </c>
      <c r="AY288" s="193" t="s">
        <v>141</v>
      </c>
      <c r="BK288" s="195">
        <f>SUM(BK289:BK293)</f>
        <v>0</v>
      </c>
    </row>
    <row r="289" spans="1:65" s="2" customFormat="1" ht="37.8" customHeight="1">
      <c r="A289" s="38"/>
      <c r="B289" s="39"/>
      <c r="C289" s="196" t="s">
        <v>578</v>
      </c>
      <c r="D289" s="196" t="s">
        <v>143</v>
      </c>
      <c r="E289" s="197" t="s">
        <v>579</v>
      </c>
      <c r="F289" s="198" t="s">
        <v>580</v>
      </c>
      <c r="G289" s="199" t="s">
        <v>175</v>
      </c>
      <c r="H289" s="200">
        <v>51.585</v>
      </c>
      <c r="I289" s="201"/>
      <c r="J289" s="202">
        <f>ROUND(I289*H289,2)</f>
        <v>0</v>
      </c>
      <c r="K289" s="198" t="s">
        <v>186</v>
      </c>
      <c r="L289" s="44"/>
      <c r="M289" s="203" t="s">
        <v>19</v>
      </c>
      <c r="N289" s="204" t="s">
        <v>43</v>
      </c>
      <c r="O289" s="84"/>
      <c r="P289" s="205">
        <f>O289*H289</f>
        <v>0</v>
      </c>
      <c r="Q289" s="205">
        <v>0.0134635</v>
      </c>
      <c r="R289" s="205">
        <f>Q289*H289</f>
        <v>0.6945146475</v>
      </c>
      <c r="S289" s="205">
        <v>0</v>
      </c>
      <c r="T289" s="206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07" t="s">
        <v>182</v>
      </c>
      <c r="AT289" s="207" t="s">
        <v>143</v>
      </c>
      <c r="AU289" s="207" t="s">
        <v>80</v>
      </c>
      <c r="AY289" s="17" t="s">
        <v>141</v>
      </c>
      <c r="BE289" s="208">
        <f>IF(N289="základní",J289,0)</f>
        <v>0</v>
      </c>
      <c r="BF289" s="208">
        <f>IF(N289="snížená",J289,0)</f>
        <v>0</v>
      </c>
      <c r="BG289" s="208">
        <f>IF(N289="zákl. přenesená",J289,0)</f>
        <v>0</v>
      </c>
      <c r="BH289" s="208">
        <f>IF(N289="sníž. přenesená",J289,0)</f>
        <v>0</v>
      </c>
      <c r="BI289" s="208">
        <f>IF(N289="nulová",J289,0)</f>
        <v>0</v>
      </c>
      <c r="BJ289" s="17" t="s">
        <v>80</v>
      </c>
      <c r="BK289" s="208">
        <f>ROUND(I289*H289,2)</f>
        <v>0</v>
      </c>
      <c r="BL289" s="17" t="s">
        <v>182</v>
      </c>
      <c r="BM289" s="207" t="s">
        <v>581</v>
      </c>
    </row>
    <row r="290" spans="1:47" s="2" customFormat="1" ht="12">
      <c r="A290" s="38"/>
      <c r="B290" s="39"/>
      <c r="C290" s="40"/>
      <c r="D290" s="232" t="s">
        <v>188</v>
      </c>
      <c r="E290" s="40"/>
      <c r="F290" s="233" t="s">
        <v>582</v>
      </c>
      <c r="G290" s="40"/>
      <c r="H290" s="40"/>
      <c r="I290" s="234"/>
      <c r="J290" s="40"/>
      <c r="K290" s="40"/>
      <c r="L290" s="44"/>
      <c r="M290" s="235"/>
      <c r="N290" s="236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188</v>
      </c>
      <c r="AU290" s="17" t="s">
        <v>80</v>
      </c>
    </row>
    <row r="291" spans="1:65" s="2" customFormat="1" ht="24.15" customHeight="1">
      <c r="A291" s="38"/>
      <c r="B291" s="39"/>
      <c r="C291" s="196" t="s">
        <v>583</v>
      </c>
      <c r="D291" s="196" t="s">
        <v>143</v>
      </c>
      <c r="E291" s="197" t="s">
        <v>584</v>
      </c>
      <c r="F291" s="198" t="s">
        <v>585</v>
      </c>
      <c r="G291" s="199" t="s">
        <v>199</v>
      </c>
      <c r="H291" s="200">
        <v>108</v>
      </c>
      <c r="I291" s="201"/>
      <c r="J291" s="202">
        <f>ROUND(I291*H291,2)</f>
        <v>0</v>
      </c>
      <c r="K291" s="198" t="s">
        <v>19</v>
      </c>
      <c r="L291" s="44"/>
      <c r="M291" s="203" t="s">
        <v>19</v>
      </c>
      <c r="N291" s="204" t="s">
        <v>43</v>
      </c>
      <c r="O291" s="84"/>
      <c r="P291" s="205">
        <f>O291*H291</f>
        <v>0</v>
      </c>
      <c r="Q291" s="205">
        <v>0</v>
      </c>
      <c r="R291" s="205">
        <f>Q291*H291</f>
        <v>0</v>
      </c>
      <c r="S291" s="205">
        <v>0</v>
      </c>
      <c r="T291" s="206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07" t="s">
        <v>182</v>
      </c>
      <c r="AT291" s="207" t="s">
        <v>143</v>
      </c>
      <c r="AU291" s="207" t="s">
        <v>80</v>
      </c>
      <c r="AY291" s="17" t="s">
        <v>141</v>
      </c>
      <c r="BE291" s="208">
        <f>IF(N291="základní",J291,0)</f>
        <v>0</v>
      </c>
      <c r="BF291" s="208">
        <f>IF(N291="snížená",J291,0)</f>
        <v>0</v>
      </c>
      <c r="BG291" s="208">
        <f>IF(N291="zákl. přenesená",J291,0)</f>
        <v>0</v>
      </c>
      <c r="BH291" s="208">
        <f>IF(N291="sníž. přenesená",J291,0)</f>
        <v>0</v>
      </c>
      <c r="BI291" s="208">
        <f>IF(N291="nulová",J291,0)</f>
        <v>0</v>
      </c>
      <c r="BJ291" s="17" t="s">
        <v>80</v>
      </c>
      <c r="BK291" s="208">
        <f>ROUND(I291*H291,2)</f>
        <v>0</v>
      </c>
      <c r="BL291" s="17" t="s">
        <v>182</v>
      </c>
      <c r="BM291" s="207" t="s">
        <v>586</v>
      </c>
    </row>
    <row r="292" spans="1:65" s="2" customFormat="1" ht="44.25" customHeight="1">
      <c r="A292" s="38"/>
      <c r="B292" s="39"/>
      <c r="C292" s="196" t="s">
        <v>587</v>
      </c>
      <c r="D292" s="196" t="s">
        <v>143</v>
      </c>
      <c r="E292" s="197" t="s">
        <v>588</v>
      </c>
      <c r="F292" s="198" t="s">
        <v>589</v>
      </c>
      <c r="G292" s="199" t="s">
        <v>496</v>
      </c>
      <c r="H292" s="247"/>
      <c r="I292" s="201"/>
      <c r="J292" s="202">
        <f>ROUND(I292*H292,2)</f>
        <v>0</v>
      </c>
      <c r="K292" s="198" t="s">
        <v>186</v>
      </c>
      <c r="L292" s="44"/>
      <c r="M292" s="203" t="s">
        <v>19</v>
      </c>
      <c r="N292" s="204" t="s">
        <v>43</v>
      </c>
      <c r="O292" s="84"/>
      <c r="P292" s="205">
        <f>O292*H292</f>
        <v>0</v>
      </c>
      <c r="Q292" s="205">
        <v>0</v>
      </c>
      <c r="R292" s="205">
        <f>Q292*H292</f>
        <v>0</v>
      </c>
      <c r="S292" s="205">
        <v>0</v>
      </c>
      <c r="T292" s="206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07" t="s">
        <v>182</v>
      </c>
      <c r="AT292" s="207" t="s">
        <v>143</v>
      </c>
      <c r="AU292" s="207" t="s">
        <v>80</v>
      </c>
      <c r="AY292" s="17" t="s">
        <v>141</v>
      </c>
      <c r="BE292" s="208">
        <f>IF(N292="základní",J292,0)</f>
        <v>0</v>
      </c>
      <c r="BF292" s="208">
        <f>IF(N292="snížená",J292,0)</f>
        <v>0</v>
      </c>
      <c r="BG292" s="208">
        <f>IF(N292="zákl. přenesená",J292,0)</f>
        <v>0</v>
      </c>
      <c r="BH292" s="208">
        <f>IF(N292="sníž. přenesená",J292,0)</f>
        <v>0</v>
      </c>
      <c r="BI292" s="208">
        <f>IF(N292="nulová",J292,0)</f>
        <v>0</v>
      </c>
      <c r="BJ292" s="17" t="s">
        <v>80</v>
      </c>
      <c r="BK292" s="208">
        <f>ROUND(I292*H292,2)</f>
        <v>0</v>
      </c>
      <c r="BL292" s="17" t="s">
        <v>182</v>
      </c>
      <c r="BM292" s="207" t="s">
        <v>590</v>
      </c>
    </row>
    <row r="293" spans="1:47" s="2" customFormat="1" ht="12">
      <c r="A293" s="38"/>
      <c r="B293" s="39"/>
      <c r="C293" s="40"/>
      <c r="D293" s="232" t="s">
        <v>188</v>
      </c>
      <c r="E293" s="40"/>
      <c r="F293" s="233" t="s">
        <v>591</v>
      </c>
      <c r="G293" s="40"/>
      <c r="H293" s="40"/>
      <c r="I293" s="234"/>
      <c r="J293" s="40"/>
      <c r="K293" s="40"/>
      <c r="L293" s="44"/>
      <c r="M293" s="235"/>
      <c r="N293" s="236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188</v>
      </c>
      <c r="AU293" s="17" t="s">
        <v>80</v>
      </c>
    </row>
    <row r="294" spans="1:63" s="11" customFormat="1" ht="25.9" customHeight="1">
      <c r="A294" s="11"/>
      <c r="B294" s="182"/>
      <c r="C294" s="183"/>
      <c r="D294" s="184" t="s">
        <v>71</v>
      </c>
      <c r="E294" s="185" t="s">
        <v>592</v>
      </c>
      <c r="F294" s="185" t="s">
        <v>593</v>
      </c>
      <c r="G294" s="183"/>
      <c r="H294" s="183"/>
      <c r="I294" s="186"/>
      <c r="J294" s="187">
        <f>BK294</f>
        <v>0</v>
      </c>
      <c r="K294" s="183"/>
      <c r="L294" s="188"/>
      <c r="M294" s="189"/>
      <c r="N294" s="190"/>
      <c r="O294" s="190"/>
      <c r="P294" s="191">
        <f>SUM(P295:P300)</f>
        <v>0</v>
      </c>
      <c r="Q294" s="190"/>
      <c r="R294" s="191">
        <f>SUM(R295:R300)</f>
        <v>0</v>
      </c>
      <c r="S294" s="190"/>
      <c r="T294" s="192">
        <f>SUM(T295:T300)</f>
        <v>13.509531999999998</v>
      </c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R294" s="193" t="s">
        <v>82</v>
      </c>
      <c r="AT294" s="194" t="s">
        <v>71</v>
      </c>
      <c r="AU294" s="194" t="s">
        <v>72</v>
      </c>
      <c r="AY294" s="193" t="s">
        <v>141</v>
      </c>
      <c r="BK294" s="195">
        <f>SUM(BK295:BK300)</f>
        <v>0</v>
      </c>
    </row>
    <row r="295" spans="1:65" s="2" customFormat="1" ht="49.05" customHeight="1">
      <c r="A295" s="38"/>
      <c r="B295" s="39"/>
      <c r="C295" s="196" t="s">
        <v>255</v>
      </c>
      <c r="D295" s="196" t="s">
        <v>143</v>
      </c>
      <c r="E295" s="197" t="s">
        <v>594</v>
      </c>
      <c r="F295" s="198" t="s">
        <v>595</v>
      </c>
      <c r="G295" s="199" t="s">
        <v>175</v>
      </c>
      <c r="H295" s="200">
        <v>477.2</v>
      </c>
      <c r="I295" s="201"/>
      <c r="J295" s="202">
        <f>ROUND(I295*H295,2)</f>
        <v>0</v>
      </c>
      <c r="K295" s="198" t="s">
        <v>186</v>
      </c>
      <c r="L295" s="44"/>
      <c r="M295" s="203" t="s">
        <v>19</v>
      </c>
      <c r="N295" s="204" t="s">
        <v>43</v>
      </c>
      <c r="O295" s="84"/>
      <c r="P295" s="205">
        <f>O295*H295</f>
        <v>0</v>
      </c>
      <c r="Q295" s="205">
        <v>0</v>
      </c>
      <c r="R295" s="205">
        <f>Q295*H295</f>
        <v>0</v>
      </c>
      <c r="S295" s="205">
        <v>0.02831</v>
      </c>
      <c r="T295" s="206">
        <f>S295*H295</f>
        <v>13.509531999999998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07" t="s">
        <v>182</v>
      </c>
      <c r="AT295" s="207" t="s">
        <v>143</v>
      </c>
      <c r="AU295" s="207" t="s">
        <v>80</v>
      </c>
      <c r="AY295" s="17" t="s">
        <v>141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7" t="s">
        <v>80</v>
      </c>
      <c r="BK295" s="208">
        <f>ROUND(I295*H295,2)</f>
        <v>0</v>
      </c>
      <c r="BL295" s="17" t="s">
        <v>182</v>
      </c>
      <c r="BM295" s="207" t="s">
        <v>596</v>
      </c>
    </row>
    <row r="296" spans="1:47" s="2" customFormat="1" ht="12">
      <c r="A296" s="38"/>
      <c r="B296" s="39"/>
      <c r="C296" s="40"/>
      <c r="D296" s="232" t="s">
        <v>188</v>
      </c>
      <c r="E296" s="40"/>
      <c r="F296" s="233" t="s">
        <v>597</v>
      </c>
      <c r="G296" s="40"/>
      <c r="H296" s="40"/>
      <c r="I296" s="234"/>
      <c r="J296" s="40"/>
      <c r="K296" s="40"/>
      <c r="L296" s="44"/>
      <c r="M296" s="235"/>
      <c r="N296" s="236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188</v>
      </c>
      <c r="AU296" s="17" t="s">
        <v>80</v>
      </c>
    </row>
    <row r="297" spans="1:65" s="2" customFormat="1" ht="49.05" customHeight="1">
      <c r="A297" s="38"/>
      <c r="B297" s="39"/>
      <c r="C297" s="196" t="s">
        <v>598</v>
      </c>
      <c r="D297" s="196" t="s">
        <v>143</v>
      </c>
      <c r="E297" s="197" t="s">
        <v>599</v>
      </c>
      <c r="F297" s="198" t="s">
        <v>600</v>
      </c>
      <c r="G297" s="199" t="s">
        <v>175</v>
      </c>
      <c r="H297" s="200">
        <v>446.44</v>
      </c>
      <c r="I297" s="201"/>
      <c r="J297" s="202">
        <f>ROUND(I297*H297,2)</f>
        <v>0</v>
      </c>
      <c r="K297" s="198" t="s">
        <v>19</v>
      </c>
      <c r="L297" s="44"/>
      <c r="M297" s="203" t="s">
        <v>19</v>
      </c>
      <c r="N297" s="204" t="s">
        <v>43</v>
      </c>
      <c r="O297" s="84"/>
      <c r="P297" s="205">
        <f>O297*H297</f>
        <v>0</v>
      </c>
      <c r="Q297" s="205">
        <v>0</v>
      </c>
      <c r="R297" s="205">
        <f>Q297*H297</f>
        <v>0</v>
      </c>
      <c r="S297" s="205">
        <v>0</v>
      </c>
      <c r="T297" s="206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07" t="s">
        <v>182</v>
      </c>
      <c r="AT297" s="207" t="s">
        <v>143</v>
      </c>
      <c r="AU297" s="207" t="s">
        <v>80</v>
      </c>
      <c r="AY297" s="17" t="s">
        <v>141</v>
      </c>
      <c r="BE297" s="208">
        <f>IF(N297="základní",J297,0)</f>
        <v>0</v>
      </c>
      <c r="BF297" s="208">
        <f>IF(N297="snížená",J297,0)</f>
        <v>0</v>
      </c>
      <c r="BG297" s="208">
        <f>IF(N297="zákl. přenesená",J297,0)</f>
        <v>0</v>
      </c>
      <c r="BH297" s="208">
        <f>IF(N297="sníž. přenesená",J297,0)</f>
        <v>0</v>
      </c>
      <c r="BI297" s="208">
        <f>IF(N297="nulová",J297,0)</f>
        <v>0</v>
      </c>
      <c r="BJ297" s="17" t="s">
        <v>80</v>
      </c>
      <c r="BK297" s="208">
        <f>ROUND(I297*H297,2)</f>
        <v>0</v>
      </c>
      <c r="BL297" s="17" t="s">
        <v>182</v>
      </c>
      <c r="BM297" s="207" t="s">
        <v>601</v>
      </c>
    </row>
    <row r="298" spans="1:65" s="2" customFormat="1" ht="49.05" customHeight="1">
      <c r="A298" s="38"/>
      <c r="B298" s="39"/>
      <c r="C298" s="196" t="s">
        <v>285</v>
      </c>
      <c r="D298" s="196" t="s">
        <v>143</v>
      </c>
      <c r="E298" s="197" t="s">
        <v>602</v>
      </c>
      <c r="F298" s="198" t="s">
        <v>603</v>
      </c>
      <c r="G298" s="199" t="s">
        <v>175</v>
      </c>
      <c r="H298" s="200">
        <v>30.76</v>
      </c>
      <c r="I298" s="201"/>
      <c r="J298" s="202">
        <f>ROUND(I298*H298,2)</f>
        <v>0</v>
      </c>
      <c r="K298" s="198" t="s">
        <v>19</v>
      </c>
      <c r="L298" s="44"/>
      <c r="M298" s="203" t="s">
        <v>19</v>
      </c>
      <c r="N298" s="204" t="s">
        <v>43</v>
      </c>
      <c r="O298" s="84"/>
      <c r="P298" s="205">
        <f>O298*H298</f>
        <v>0</v>
      </c>
      <c r="Q298" s="205">
        <v>0</v>
      </c>
      <c r="R298" s="205">
        <f>Q298*H298</f>
        <v>0</v>
      </c>
      <c r="S298" s="205">
        <v>0</v>
      </c>
      <c r="T298" s="206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07" t="s">
        <v>182</v>
      </c>
      <c r="AT298" s="207" t="s">
        <v>143</v>
      </c>
      <c r="AU298" s="207" t="s">
        <v>80</v>
      </c>
      <c r="AY298" s="17" t="s">
        <v>141</v>
      </c>
      <c r="BE298" s="208">
        <f>IF(N298="základní",J298,0)</f>
        <v>0</v>
      </c>
      <c r="BF298" s="208">
        <f>IF(N298="snížená",J298,0)</f>
        <v>0</v>
      </c>
      <c r="BG298" s="208">
        <f>IF(N298="zákl. přenesená",J298,0)</f>
        <v>0</v>
      </c>
      <c r="BH298" s="208">
        <f>IF(N298="sníž. přenesená",J298,0)</f>
        <v>0</v>
      </c>
      <c r="BI298" s="208">
        <f>IF(N298="nulová",J298,0)</f>
        <v>0</v>
      </c>
      <c r="BJ298" s="17" t="s">
        <v>80</v>
      </c>
      <c r="BK298" s="208">
        <f>ROUND(I298*H298,2)</f>
        <v>0</v>
      </c>
      <c r="BL298" s="17" t="s">
        <v>182</v>
      </c>
      <c r="BM298" s="207" t="s">
        <v>604</v>
      </c>
    </row>
    <row r="299" spans="1:65" s="2" customFormat="1" ht="37.8" customHeight="1">
      <c r="A299" s="38"/>
      <c r="B299" s="39"/>
      <c r="C299" s="196" t="s">
        <v>605</v>
      </c>
      <c r="D299" s="196" t="s">
        <v>143</v>
      </c>
      <c r="E299" s="197" t="s">
        <v>606</v>
      </c>
      <c r="F299" s="198" t="s">
        <v>607</v>
      </c>
      <c r="G299" s="199" t="s">
        <v>496</v>
      </c>
      <c r="H299" s="247"/>
      <c r="I299" s="201"/>
      <c r="J299" s="202">
        <f>ROUND(I299*H299,2)</f>
        <v>0</v>
      </c>
      <c r="K299" s="198" t="s">
        <v>186</v>
      </c>
      <c r="L299" s="44"/>
      <c r="M299" s="203" t="s">
        <v>19</v>
      </c>
      <c r="N299" s="204" t="s">
        <v>43</v>
      </c>
      <c r="O299" s="84"/>
      <c r="P299" s="205">
        <f>O299*H299</f>
        <v>0</v>
      </c>
      <c r="Q299" s="205">
        <v>0</v>
      </c>
      <c r="R299" s="205">
        <f>Q299*H299</f>
        <v>0</v>
      </c>
      <c r="S299" s="205">
        <v>0</v>
      </c>
      <c r="T299" s="20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07" t="s">
        <v>182</v>
      </c>
      <c r="AT299" s="207" t="s">
        <v>143</v>
      </c>
      <c r="AU299" s="207" t="s">
        <v>80</v>
      </c>
      <c r="AY299" s="17" t="s">
        <v>141</v>
      </c>
      <c r="BE299" s="208">
        <f>IF(N299="základní",J299,0)</f>
        <v>0</v>
      </c>
      <c r="BF299" s="208">
        <f>IF(N299="snížená",J299,0)</f>
        <v>0</v>
      </c>
      <c r="BG299" s="208">
        <f>IF(N299="zákl. přenesená",J299,0)</f>
        <v>0</v>
      </c>
      <c r="BH299" s="208">
        <f>IF(N299="sníž. přenesená",J299,0)</f>
        <v>0</v>
      </c>
      <c r="BI299" s="208">
        <f>IF(N299="nulová",J299,0)</f>
        <v>0</v>
      </c>
      <c r="BJ299" s="17" t="s">
        <v>80</v>
      </c>
      <c r="BK299" s="208">
        <f>ROUND(I299*H299,2)</f>
        <v>0</v>
      </c>
      <c r="BL299" s="17" t="s">
        <v>182</v>
      </c>
      <c r="BM299" s="207" t="s">
        <v>608</v>
      </c>
    </row>
    <row r="300" spans="1:47" s="2" customFormat="1" ht="12">
      <c r="A300" s="38"/>
      <c r="B300" s="39"/>
      <c r="C300" s="40"/>
      <c r="D300" s="232" t="s">
        <v>188</v>
      </c>
      <c r="E300" s="40"/>
      <c r="F300" s="233" t="s">
        <v>609</v>
      </c>
      <c r="G300" s="40"/>
      <c r="H300" s="40"/>
      <c r="I300" s="234"/>
      <c r="J300" s="40"/>
      <c r="K300" s="40"/>
      <c r="L300" s="44"/>
      <c r="M300" s="235"/>
      <c r="N300" s="236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188</v>
      </c>
      <c r="AU300" s="17" t="s">
        <v>80</v>
      </c>
    </row>
    <row r="301" spans="1:63" s="11" customFormat="1" ht="25.9" customHeight="1">
      <c r="A301" s="11"/>
      <c r="B301" s="182"/>
      <c r="C301" s="183"/>
      <c r="D301" s="184" t="s">
        <v>71</v>
      </c>
      <c r="E301" s="185" t="s">
        <v>610</v>
      </c>
      <c r="F301" s="185" t="s">
        <v>611</v>
      </c>
      <c r="G301" s="183"/>
      <c r="H301" s="183"/>
      <c r="I301" s="186"/>
      <c r="J301" s="187">
        <f>BK301</f>
        <v>0</v>
      </c>
      <c r="K301" s="183"/>
      <c r="L301" s="188"/>
      <c r="M301" s="189"/>
      <c r="N301" s="190"/>
      <c r="O301" s="190"/>
      <c r="P301" s="191">
        <f>SUM(P302:P343)</f>
        <v>0</v>
      </c>
      <c r="Q301" s="190"/>
      <c r="R301" s="191">
        <f>SUM(R302:R343)</f>
        <v>0.16492486304999998</v>
      </c>
      <c r="S301" s="190"/>
      <c r="T301" s="192">
        <f>SUM(T302:T343)</f>
        <v>1.22999075</v>
      </c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R301" s="193" t="s">
        <v>82</v>
      </c>
      <c r="AT301" s="194" t="s">
        <v>71</v>
      </c>
      <c r="AU301" s="194" t="s">
        <v>72</v>
      </c>
      <c r="AY301" s="193" t="s">
        <v>141</v>
      </c>
      <c r="BK301" s="195">
        <f>SUM(BK302:BK343)</f>
        <v>0</v>
      </c>
    </row>
    <row r="302" spans="1:65" s="2" customFormat="1" ht="33" customHeight="1">
      <c r="A302" s="38"/>
      <c r="B302" s="39"/>
      <c r="C302" s="196" t="s">
        <v>7</v>
      </c>
      <c r="D302" s="196" t="s">
        <v>143</v>
      </c>
      <c r="E302" s="197" t="s">
        <v>612</v>
      </c>
      <c r="F302" s="198" t="s">
        <v>613</v>
      </c>
      <c r="G302" s="199" t="s">
        <v>277</v>
      </c>
      <c r="H302" s="200">
        <v>16.675</v>
      </c>
      <c r="I302" s="201"/>
      <c r="J302" s="202">
        <f>ROUND(I302*H302,2)</f>
        <v>0</v>
      </c>
      <c r="K302" s="198" t="s">
        <v>186</v>
      </c>
      <c r="L302" s="44"/>
      <c r="M302" s="203" t="s">
        <v>19</v>
      </c>
      <c r="N302" s="204" t="s">
        <v>43</v>
      </c>
      <c r="O302" s="84"/>
      <c r="P302" s="205">
        <f>O302*H302</f>
        <v>0</v>
      </c>
      <c r="Q302" s="205">
        <v>0.001456266</v>
      </c>
      <c r="R302" s="205">
        <f>Q302*H302</f>
        <v>0.02428323555</v>
      </c>
      <c r="S302" s="205">
        <v>0</v>
      </c>
      <c r="T302" s="206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07" t="s">
        <v>182</v>
      </c>
      <c r="AT302" s="207" t="s">
        <v>143</v>
      </c>
      <c r="AU302" s="207" t="s">
        <v>80</v>
      </c>
      <c r="AY302" s="17" t="s">
        <v>141</v>
      </c>
      <c r="BE302" s="208">
        <f>IF(N302="základní",J302,0)</f>
        <v>0</v>
      </c>
      <c r="BF302" s="208">
        <f>IF(N302="snížená",J302,0)</f>
        <v>0</v>
      </c>
      <c r="BG302" s="208">
        <f>IF(N302="zákl. přenesená",J302,0)</f>
        <v>0</v>
      </c>
      <c r="BH302" s="208">
        <f>IF(N302="sníž. přenesená",J302,0)</f>
        <v>0</v>
      </c>
      <c r="BI302" s="208">
        <f>IF(N302="nulová",J302,0)</f>
        <v>0</v>
      </c>
      <c r="BJ302" s="17" t="s">
        <v>80</v>
      </c>
      <c r="BK302" s="208">
        <f>ROUND(I302*H302,2)</f>
        <v>0</v>
      </c>
      <c r="BL302" s="17" t="s">
        <v>182</v>
      </c>
      <c r="BM302" s="207" t="s">
        <v>614</v>
      </c>
    </row>
    <row r="303" spans="1:47" s="2" customFormat="1" ht="12">
      <c r="A303" s="38"/>
      <c r="B303" s="39"/>
      <c r="C303" s="40"/>
      <c r="D303" s="232" t="s">
        <v>188</v>
      </c>
      <c r="E303" s="40"/>
      <c r="F303" s="233" t="s">
        <v>615</v>
      </c>
      <c r="G303" s="40"/>
      <c r="H303" s="40"/>
      <c r="I303" s="234"/>
      <c r="J303" s="40"/>
      <c r="K303" s="40"/>
      <c r="L303" s="44"/>
      <c r="M303" s="235"/>
      <c r="N303" s="236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188</v>
      </c>
      <c r="AU303" s="17" t="s">
        <v>80</v>
      </c>
    </row>
    <row r="304" spans="1:51" s="12" customFormat="1" ht="12">
      <c r="A304" s="12"/>
      <c r="B304" s="209"/>
      <c r="C304" s="210"/>
      <c r="D304" s="211" t="s">
        <v>168</v>
      </c>
      <c r="E304" s="212" t="s">
        <v>19</v>
      </c>
      <c r="F304" s="213" t="s">
        <v>616</v>
      </c>
      <c r="G304" s="210"/>
      <c r="H304" s="214">
        <v>16.675</v>
      </c>
      <c r="I304" s="215"/>
      <c r="J304" s="210"/>
      <c r="K304" s="210"/>
      <c r="L304" s="216"/>
      <c r="M304" s="217"/>
      <c r="N304" s="218"/>
      <c r="O304" s="218"/>
      <c r="P304" s="218"/>
      <c r="Q304" s="218"/>
      <c r="R304" s="218"/>
      <c r="S304" s="218"/>
      <c r="T304" s="219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T304" s="220" t="s">
        <v>168</v>
      </c>
      <c r="AU304" s="220" t="s">
        <v>80</v>
      </c>
      <c r="AV304" s="12" t="s">
        <v>82</v>
      </c>
      <c r="AW304" s="12" t="s">
        <v>170</v>
      </c>
      <c r="AX304" s="12" t="s">
        <v>72</v>
      </c>
      <c r="AY304" s="220" t="s">
        <v>141</v>
      </c>
    </row>
    <row r="305" spans="1:51" s="13" customFormat="1" ht="12">
      <c r="A305" s="13"/>
      <c r="B305" s="221"/>
      <c r="C305" s="222"/>
      <c r="D305" s="211" t="s">
        <v>168</v>
      </c>
      <c r="E305" s="223" t="s">
        <v>19</v>
      </c>
      <c r="F305" s="224" t="s">
        <v>171</v>
      </c>
      <c r="G305" s="222"/>
      <c r="H305" s="225">
        <v>16.675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168</v>
      </c>
      <c r="AU305" s="231" t="s">
        <v>80</v>
      </c>
      <c r="AV305" s="13" t="s">
        <v>147</v>
      </c>
      <c r="AW305" s="13" t="s">
        <v>170</v>
      </c>
      <c r="AX305" s="13" t="s">
        <v>80</v>
      </c>
      <c r="AY305" s="231" t="s">
        <v>141</v>
      </c>
    </row>
    <row r="306" spans="1:65" s="2" customFormat="1" ht="24.15" customHeight="1">
      <c r="A306" s="38"/>
      <c r="B306" s="39"/>
      <c r="C306" s="196" t="s">
        <v>617</v>
      </c>
      <c r="D306" s="196" t="s">
        <v>143</v>
      </c>
      <c r="E306" s="197" t="s">
        <v>618</v>
      </c>
      <c r="F306" s="198" t="s">
        <v>619</v>
      </c>
      <c r="G306" s="199" t="s">
        <v>277</v>
      </c>
      <c r="H306" s="200">
        <v>37.925</v>
      </c>
      <c r="I306" s="201"/>
      <c r="J306" s="202">
        <f>ROUND(I306*H306,2)</f>
        <v>0</v>
      </c>
      <c r="K306" s="198" t="s">
        <v>186</v>
      </c>
      <c r="L306" s="44"/>
      <c r="M306" s="203" t="s">
        <v>19</v>
      </c>
      <c r="N306" s="204" t="s">
        <v>43</v>
      </c>
      <c r="O306" s="84"/>
      <c r="P306" s="205">
        <f>O306*H306</f>
        <v>0</v>
      </c>
      <c r="Q306" s="205">
        <v>0</v>
      </c>
      <c r="R306" s="205">
        <f>Q306*H306</f>
        <v>0</v>
      </c>
      <c r="S306" s="205">
        <v>0.00167</v>
      </c>
      <c r="T306" s="206">
        <f>S306*H306</f>
        <v>0.06333475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07" t="s">
        <v>182</v>
      </c>
      <c r="AT306" s="207" t="s">
        <v>143</v>
      </c>
      <c r="AU306" s="207" t="s">
        <v>80</v>
      </c>
      <c r="AY306" s="17" t="s">
        <v>141</v>
      </c>
      <c r="BE306" s="208">
        <f>IF(N306="základní",J306,0)</f>
        <v>0</v>
      </c>
      <c r="BF306" s="208">
        <f>IF(N306="snížená",J306,0)</f>
        <v>0</v>
      </c>
      <c r="BG306" s="208">
        <f>IF(N306="zákl. přenesená",J306,0)</f>
        <v>0</v>
      </c>
      <c r="BH306" s="208">
        <f>IF(N306="sníž. přenesená",J306,0)</f>
        <v>0</v>
      </c>
      <c r="BI306" s="208">
        <f>IF(N306="nulová",J306,0)</f>
        <v>0</v>
      </c>
      <c r="BJ306" s="17" t="s">
        <v>80</v>
      </c>
      <c r="BK306" s="208">
        <f>ROUND(I306*H306,2)</f>
        <v>0</v>
      </c>
      <c r="BL306" s="17" t="s">
        <v>182</v>
      </c>
      <c r="BM306" s="207" t="s">
        <v>476</v>
      </c>
    </row>
    <row r="307" spans="1:47" s="2" customFormat="1" ht="12">
      <c r="A307" s="38"/>
      <c r="B307" s="39"/>
      <c r="C307" s="40"/>
      <c r="D307" s="232" t="s">
        <v>188</v>
      </c>
      <c r="E307" s="40"/>
      <c r="F307" s="233" t="s">
        <v>620</v>
      </c>
      <c r="G307" s="40"/>
      <c r="H307" s="40"/>
      <c r="I307" s="234"/>
      <c r="J307" s="40"/>
      <c r="K307" s="40"/>
      <c r="L307" s="44"/>
      <c r="M307" s="235"/>
      <c r="N307" s="236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188</v>
      </c>
      <c r="AU307" s="17" t="s">
        <v>80</v>
      </c>
    </row>
    <row r="308" spans="1:51" s="12" customFormat="1" ht="12">
      <c r="A308" s="12"/>
      <c r="B308" s="209"/>
      <c r="C308" s="210"/>
      <c r="D308" s="211" t="s">
        <v>168</v>
      </c>
      <c r="E308" s="212" t="s">
        <v>19</v>
      </c>
      <c r="F308" s="213" t="s">
        <v>621</v>
      </c>
      <c r="G308" s="210"/>
      <c r="H308" s="214">
        <v>37.925</v>
      </c>
      <c r="I308" s="215"/>
      <c r="J308" s="210"/>
      <c r="K308" s="210"/>
      <c r="L308" s="216"/>
      <c r="M308" s="217"/>
      <c r="N308" s="218"/>
      <c r="O308" s="218"/>
      <c r="P308" s="218"/>
      <c r="Q308" s="218"/>
      <c r="R308" s="218"/>
      <c r="S308" s="218"/>
      <c r="T308" s="219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T308" s="220" t="s">
        <v>168</v>
      </c>
      <c r="AU308" s="220" t="s">
        <v>80</v>
      </c>
      <c r="AV308" s="12" t="s">
        <v>82</v>
      </c>
      <c r="AW308" s="12" t="s">
        <v>170</v>
      </c>
      <c r="AX308" s="12" t="s">
        <v>72</v>
      </c>
      <c r="AY308" s="220" t="s">
        <v>141</v>
      </c>
    </row>
    <row r="309" spans="1:51" s="13" customFormat="1" ht="12">
      <c r="A309" s="13"/>
      <c r="B309" s="221"/>
      <c r="C309" s="222"/>
      <c r="D309" s="211" t="s">
        <v>168</v>
      </c>
      <c r="E309" s="223" t="s">
        <v>19</v>
      </c>
      <c r="F309" s="224" t="s">
        <v>171</v>
      </c>
      <c r="G309" s="222"/>
      <c r="H309" s="225">
        <v>37.925</v>
      </c>
      <c r="I309" s="226"/>
      <c r="J309" s="222"/>
      <c r="K309" s="222"/>
      <c r="L309" s="227"/>
      <c r="M309" s="228"/>
      <c r="N309" s="229"/>
      <c r="O309" s="229"/>
      <c r="P309" s="229"/>
      <c r="Q309" s="229"/>
      <c r="R309" s="229"/>
      <c r="S309" s="229"/>
      <c r="T309" s="23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1" t="s">
        <v>168</v>
      </c>
      <c r="AU309" s="231" t="s">
        <v>80</v>
      </c>
      <c r="AV309" s="13" t="s">
        <v>147</v>
      </c>
      <c r="AW309" s="13" t="s">
        <v>170</v>
      </c>
      <c r="AX309" s="13" t="s">
        <v>80</v>
      </c>
      <c r="AY309" s="231" t="s">
        <v>141</v>
      </c>
    </row>
    <row r="310" spans="1:65" s="2" customFormat="1" ht="24.15" customHeight="1">
      <c r="A310" s="38"/>
      <c r="B310" s="39"/>
      <c r="C310" s="196" t="s">
        <v>241</v>
      </c>
      <c r="D310" s="196" t="s">
        <v>143</v>
      </c>
      <c r="E310" s="197" t="s">
        <v>622</v>
      </c>
      <c r="F310" s="198" t="s">
        <v>623</v>
      </c>
      <c r="G310" s="199" t="s">
        <v>277</v>
      </c>
      <c r="H310" s="200">
        <v>58</v>
      </c>
      <c r="I310" s="201"/>
      <c r="J310" s="202">
        <f>ROUND(I310*H310,2)</f>
        <v>0</v>
      </c>
      <c r="K310" s="198" t="s">
        <v>186</v>
      </c>
      <c r="L310" s="44"/>
      <c r="M310" s="203" t="s">
        <v>19</v>
      </c>
      <c r="N310" s="204" t="s">
        <v>43</v>
      </c>
      <c r="O310" s="84"/>
      <c r="P310" s="205">
        <f>O310*H310</f>
        <v>0</v>
      </c>
      <c r="Q310" s="205">
        <v>0</v>
      </c>
      <c r="R310" s="205">
        <f>Q310*H310</f>
        <v>0</v>
      </c>
      <c r="S310" s="205">
        <v>0.00223</v>
      </c>
      <c r="T310" s="206">
        <f>S310*H310</f>
        <v>0.12934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07" t="s">
        <v>182</v>
      </c>
      <c r="AT310" s="207" t="s">
        <v>143</v>
      </c>
      <c r="AU310" s="207" t="s">
        <v>80</v>
      </c>
      <c r="AY310" s="17" t="s">
        <v>141</v>
      </c>
      <c r="BE310" s="208">
        <f>IF(N310="základní",J310,0)</f>
        <v>0</v>
      </c>
      <c r="BF310" s="208">
        <f>IF(N310="snížená",J310,0)</f>
        <v>0</v>
      </c>
      <c r="BG310" s="208">
        <f>IF(N310="zákl. přenesená",J310,0)</f>
        <v>0</v>
      </c>
      <c r="BH310" s="208">
        <f>IF(N310="sníž. přenesená",J310,0)</f>
        <v>0</v>
      </c>
      <c r="BI310" s="208">
        <f>IF(N310="nulová",J310,0)</f>
        <v>0</v>
      </c>
      <c r="BJ310" s="17" t="s">
        <v>80</v>
      </c>
      <c r="BK310" s="208">
        <f>ROUND(I310*H310,2)</f>
        <v>0</v>
      </c>
      <c r="BL310" s="17" t="s">
        <v>182</v>
      </c>
      <c r="BM310" s="207" t="s">
        <v>485</v>
      </c>
    </row>
    <row r="311" spans="1:47" s="2" customFormat="1" ht="12">
      <c r="A311" s="38"/>
      <c r="B311" s="39"/>
      <c r="C311" s="40"/>
      <c r="D311" s="232" t="s">
        <v>188</v>
      </c>
      <c r="E311" s="40"/>
      <c r="F311" s="233" t="s">
        <v>624</v>
      </c>
      <c r="G311" s="40"/>
      <c r="H311" s="40"/>
      <c r="I311" s="234"/>
      <c r="J311" s="40"/>
      <c r="K311" s="40"/>
      <c r="L311" s="44"/>
      <c r="M311" s="235"/>
      <c r="N311" s="236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188</v>
      </c>
      <c r="AU311" s="17" t="s">
        <v>80</v>
      </c>
    </row>
    <row r="312" spans="1:65" s="2" customFormat="1" ht="21.75" customHeight="1">
      <c r="A312" s="38"/>
      <c r="B312" s="39"/>
      <c r="C312" s="196" t="s">
        <v>625</v>
      </c>
      <c r="D312" s="196" t="s">
        <v>143</v>
      </c>
      <c r="E312" s="197" t="s">
        <v>626</v>
      </c>
      <c r="F312" s="198" t="s">
        <v>627</v>
      </c>
      <c r="G312" s="199" t="s">
        <v>277</v>
      </c>
      <c r="H312" s="200">
        <v>63.92</v>
      </c>
      <c r="I312" s="201"/>
      <c r="J312" s="202">
        <f>ROUND(I312*H312,2)</f>
        <v>0</v>
      </c>
      <c r="K312" s="198" t="s">
        <v>186</v>
      </c>
      <c r="L312" s="44"/>
      <c r="M312" s="203" t="s">
        <v>19</v>
      </c>
      <c r="N312" s="204" t="s">
        <v>43</v>
      </c>
      <c r="O312" s="84"/>
      <c r="P312" s="205">
        <f>O312*H312</f>
        <v>0</v>
      </c>
      <c r="Q312" s="205">
        <v>0</v>
      </c>
      <c r="R312" s="205">
        <f>Q312*H312</f>
        <v>0</v>
      </c>
      <c r="S312" s="205">
        <v>0.00175</v>
      </c>
      <c r="T312" s="206">
        <f>S312*H312</f>
        <v>0.11186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07" t="s">
        <v>182</v>
      </c>
      <c r="AT312" s="207" t="s">
        <v>143</v>
      </c>
      <c r="AU312" s="207" t="s">
        <v>80</v>
      </c>
      <c r="AY312" s="17" t="s">
        <v>141</v>
      </c>
      <c r="BE312" s="208">
        <f>IF(N312="základní",J312,0)</f>
        <v>0</v>
      </c>
      <c r="BF312" s="208">
        <f>IF(N312="snížená",J312,0)</f>
        <v>0</v>
      </c>
      <c r="BG312" s="208">
        <f>IF(N312="zákl. přenesená",J312,0)</f>
        <v>0</v>
      </c>
      <c r="BH312" s="208">
        <f>IF(N312="sníž. přenesená",J312,0)</f>
        <v>0</v>
      </c>
      <c r="BI312" s="208">
        <f>IF(N312="nulová",J312,0)</f>
        <v>0</v>
      </c>
      <c r="BJ312" s="17" t="s">
        <v>80</v>
      </c>
      <c r="BK312" s="208">
        <f>ROUND(I312*H312,2)</f>
        <v>0</v>
      </c>
      <c r="BL312" s="17" t="s">
        <v>182</v>
      </c>
      <c r="BM312" s="207" t="s">
        <v>508</v>
      </c>
    </row>
    <row r="313" spans="1:47" s="2" customFormat="1" ht="12">
      <c r="A313" s="38"/>
      <c r="B313" s="39"/>
      <c r="C313" s="40"/>
      <c r="D313" s="232" t="s">
        <v>188</v>
      </c>
      <c r="E313" s="40"/>
      <c r="F313" s="233" t="s">
        <v>628</v>
      </c>
      <c r="G313" s="40"/>
      <c r="H313" s="40"/>
      <c r="I313" s="234"/>
      <c r="J313" s="40"/>
      <c r="K313" s="40"/>
      <c r="L313" s="44"/>
      <c r="M313" s="235"/>
      <c r="N313" s="236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188</v>
      </c>
      <c r="AU313" s="17" t="s">
        <v>80</v>
      </c>
    </row>
    <row r="314" spans="1:65" s="2" customFormat="1" ht="24.15" customHeight="1">
      <c r="A314" s="38"/>
      <c r="B314" s="39"/>
      <c r="C314" s="196" t="s">
        <v>245</v>
      </c>
      <c r="D314" s="196" t="s">
        <v>143</v>
      </c>
      <c r="E314" s="197" t="s">
        <v>629</v>
      </c>
      <c r="F314" s="198" t="s">
        <v>630</v>
      </c>
      <c r="G314" s="199" t="s">
        <v>277</v>
      </c>
      <c r="H314" s="200">
        <v>55.4</v>
      </c>
      <c r="I314" s="201"/>
      <c r="J314" s="202">
        <f>ROUND(I314*H314,2)</f>
        <v>0</v>
      </c>
      <c r="K314" s="198" t="s">
        <v>186</v>
      </c>
      <c r="L314" s="44"/>
      <c r="M314" s="203" t="s">
        <v>19</v>
      </c>
      <c r="N314" s="204" t="s">
        <v>43</v>
      </c>
      <c r="O314" s="84"/>
      <c r="P314" s="205">
        <f>O314*H314</f>
        <v>0</v>
      </c>
      <c r="Q314" s="205">
        <v>0</v>
      </c>
      <c r="R314" s="205">
        <f>Q314*H314</f>
        <v>0</v>
      </c>
      <c r="S314" s="205">
        <v>0.01069</v>
      </c>
      <c r="T314" s="206">
        <f>S314*H314</f>
        <v>0.592226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07" t="s">
        <v>182</v>
      </c>
      <c r="AT314" s="207" t="s">
        <v>143</v>
      </c>
      <c r="AU314" s="207" t="s">
        <v>80</v>
      </c>
      <c r="AY314" s="17" t="s">
        <v>141</v>
      </c>
      <c r="BE314" s="208">
        <f>IF(N314="základní",J314,0)</f>
        <v>0</v>
      </c>
      <c r="BF314" s="208">
        <f>IF(N314="snížená",J314,0)</f>
        <v>0</v>
      </c>
      <c r="BG314" s="208">
        <f>IF(N314="zákl. přenesená",J314,0)</f>
        <v>0</v>
      </c>
      <c r="BH314" s="208">
        <f>IF(N314="sníž. přenesená",J314,0)</f>
        <v>0</v>
      </c>
      <c r="BI314" s="208">
        <f>IF(N314="nulová",J314,0)</f>
        <v>0</v>
      </c>
      <c r="BJ314" s="17" t="s">
        <v>80</v>
      </c>
      <c r="BK314" s="208">
        <f>ROUND(I314*H314,2)</f>
        <v>0</v>
      </c>
      <c r="BL314" s="17" t="s">
        <v>182</v>
      </c>
      <c r="BM314" s="207" t="s">
        <v>518</v>
      </c>
    </row>
    <row r="315" spans="1:47" s="2" customFormat="1" ht="12">
      <c r="A315" s="38"/>
      <c r="B315" s="39"/>
      <c r="C315" s="40"/>
      <c r="D315" s="232" t="s">
        <v>188</v>
      </c>
      <c r="E315" s="40"/>
      <c r="F315" s="233" t="s">
        <v>631</v>
      </c>
      <c r="G315" s="40"/>
      <c r="H315" s="40"/>
      <c r="I315" s="234"/>
      <c r="J315" s="40"/>
      <c r="K315" s="40"/>
      <c r="L315" s="44"/>
      <c r="M315" s="235"/>
      <c r="N315" s="236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188</v>
      </c>
      <c r="AU315" s="17" t="s">
        <v>80</v>
      </c>
    </row>
    <row r="316" spans="1:51" s="12" customFormat="1" ht="12">
      <c r="A316" s="12"/>
      <c r="B316" s="209"/>
      <c r="C316" s="210"/>
      <c r="D316" s="211" t="s">
        <v>168</v>
      </c>
      <c r="E316" s="212" t="s">
        <v>19</v>
      </c>
      <c r="F316" s="213" t="s">
        <v>632</v>
      </c>
      <c r="G316" s="210"/>
      <c r="H316" s="214">
        <v>55.4</v>
      </c>
      <c r="I316" s="215"/>
      <c r="J316" s="210"/>
      <c r="K316" s="210"/>
      <c r="L316" s="216"/>
      <c r="M316" s="217"/>
      <c r="N316" s="218"/>
      <c r="O316" s="218"/>
      <c r="P316" s="218"/>
      <c r="Q316" s="218"/>
      <c r="R316" s="218"/>
      <c r="S316" s="218"/>
      <c r="T316" s="219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T316" s="220" t="s">
        <v>168</v>
      </c>
      <c r="AU316" s="220" t="s">
        <v>80</v>
      </c>
      <c r="AV316" s="12" t="s">
        <v>82</v>
      </c>
      <c r="AW316" s="12" t="s">
        <v>170</v>
      </c>
      <c r="AX316" s="12" t="s">
        <v>72</v>
      </c>
      <c r="AY316" s="220" t="s">
        <v>141</v>
      </c>
    </row>
    <row r="317" spans="1:51" s="13" customFormat="1" ht="12">
      <c r="A317" s="13"/>
      <c r="B317" s="221"/>
      <c r="C317" s="222"/>
      <c r="D317" s="211" t="s">
        <v>168</v>
      </c>
      <c r="E317" s="223" t="s">
        <v>19</v>
      </c>
      <c r="F317" s="224" t="s">
        <v>171</v>
      </c>
      <c r="G317" s="222"/>
      <c r="H317" s="225">
        <v>55.4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1" t="s">
        <v>168</v>
      </c>
      <c r="AU317" s="231" t="s">
        <v>80</v>
      </c>
      <c r="AV317" s="13" t="s">
        <v>147</v>
      </c>
      <c r="AW317" s="13" t="s">
        <v>170</v>
      </c>
      <c r="AX317" s="13" t="s">
        <v>80</v>
      </c>
      <c r="AY317" s="231" t="s">
        <v>141</v>
      </c>
    </row>
    <row r="318" spans="1:65" s="2" customFormat="1" ht="16.5" customHeight="1">
      <c r="A318" s="38"/>
      <c r="B318" s="39"/>
      <c r="C318" s="196" t="s">
        <v>633</v>
      </c>
      <c r="D318" s="196" t="s">
        <v>143</v>
      </c>
      <c r="E318" s="197" t="s">
        <v>634</v>
      </c>
      <c r="F318" s="198" t="s">
        <v>635</v>
      </c>
      <c r="G318" s="199" t="s">
        <v>277</v>
      </c>
      <c r="H318" s="200">
        <v>34.4</v>
      </c>
      <c r="I318" s="201"/>
      <c r="J318" s="202">
        <f>ROUND(I318*H318,2)</f>
        <v>0</v>
      </c>
      <c r="K318" s="198" t="s">
        <v>186</v>
      </c>
      <c r="L318" s="44"/>
      <c r="M318" s="203" t="s">
        <v>19</v>
      </c>
      <c r="N318" s="204" t="s">
        <v>43</v>
      </c>
      <c r="O318" s="84"/>
      <c r="P318" s="205">
        <f>O318*H318</f>
        <v>0</v>
      </c>
      <c r="Q318" s="205">
        <v>0</v>
      </c>
      <c r="R318" s="205">
        <f>Q318*H318</f>
        <v>0</v>
      </c>
      <c r="S318" s="205">
        <v>0.00394</v>
      </c>
      <c r="T318" s="206">
        <f>S318*H318</f>
        <v>0.135536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07" t="s">
        <v>182</v>
      </c>
      <c r="AT318" s="207" t="s">
        <v>143</v>
      </c>
      <c r="AU318" s="207" t="s">
        <v>80</v>
      </c>
      <c r="AY318" s="17" t="s">
        <v>141</v>
      </c>
      <c r="BE318" s="208">
        <f>IF(N318="základní",J318,0)</f>
        <v>0</v>
      </c>
      <c r="BF318" s="208">
        <f>IF(N318="snížená",J318,0)</f>
        <v>0</v>
      </c>
      <c r="BG318" s="208">
        <f>IF(N318="zákl. přenesená",J318,0)</f>
        <v>0</v>
      </c>
      <c r="BH318" s="208">
        <f>IF(N318="sníž. přenesená",J318,0)</f>
        <v>0</v>
      </c>
      <c r="BI318" s="208">
        <f>IF(N318="nulová",J318,0)</f>
        <v>0</v>
      </c>
      <c r="BJ318" s="17" t="s">
        <v>80</v>
      </c>
      <c r="BK318" s="208">
        <f>ROUND(I318*H318,2)</f>
        <v>0</v>
      </c>
      <c r="BL318" s="17" t="s">
        <v>182</v>
      </c>
      <c r="BM318" s="207" t="s">
        <v>527</v>
      </c>
    </row>
    <row r="319" spans="1:47" s="2" customFormat="1" ht="12">
      <c r="A319" s="38"/>
      <c r="B319" s="39"/>
      <c r="C319" s="40"/>
      <c r="D319" s="232" t="s">
        <v>188</v>
      </c>
      <c r="E319" s="40"/>
      <c r="F319" s="233" t="s">
        <v>636</v>
      </c>
      <c r="G319" s="40"/>
      <c r="H319" s="40"/>
      <c r="I319" s="234"/>
      <c r="J319" s="40"/>
      <c r="K319" s="40"/>
      <c r="L319" s="44"/>
      <c r="M319" s="235"/>
      <c r="N319" s="236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188</v>
      </c>
      <c r="AU319" s="17" t="s">
        <v>80</v>
      </c>
    </row>
    <row r="320" spans="1:51" s="12" customFormat="1" ht="12">
      <c r="A320" s="12"/>
      <c r="B320" s="209"/>
      <c r="C320" s="210"/>
      <c r="D320" s="211" t="s">
        <v>168</v>
      </c>
      <c r="E320" s="212" t="s">
        <v>19</v>
      </c>
      <c r="F320" s="213" t="s">
        <v>637</v>
      </c>
      <c r="G320" s="210"/>
      <c r="H320" s="214">
        <v>28</v>
      </c>
      <c r="I320" s="215"/>
      <c r="J320" s="210"/>
      <c r="K320" s="210"/>
      <c r="L320" s="216"/>
      <c r="M320" s="217"/>
      <c r="N320" s="218"/>
      <c r="O320" s="218"/>
      <c r="P320" s="218"/>
      <c r="Q320" s="218"/>
      <c r="R320" s="218"/>
      <c r="S320" s="218"/>
      <c r="T320" s="219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T320" s="220" t="s">
        <v>168</v>
      </c>
      <c r="AU320" s="220" t="s">
        <v>80</v>
      </c>
      <c r="AV320" s="12" t="s">
        <v>82</v>
      </c>
      <c r="AW320" s="12" t="s">
        <v>170</v>
      </c>
      <c r="AX320" s="12" t="s">
        <v>72</v>
      </c>
      <c r="AY320" s="220" t="s">
        <v>141</v>
      </c>
    </row>
    <row r="321" spans="1:51" s="12" customFormat="1" ht="12">
      <c r="A321" s="12"/>
      <c r="B321" s="209"/>
      <c r="C321" s="210"/>
      <c r="D321" s="211" t="s">
        <v>168</v>
      </c>
      <c r="E321" s="212" t="s">
        <v>19</v>
      </c>
      <c r="F321" s="213" t="s">
        <v>638</v>
      </c>
      <c r="G321" s="210"/>
      <c r="H321" s="214">
        <v>6.4</v>
      </c>
      <c r="I321" s="215"/>
      <c r="J321" s="210"/>
      <c r="K321" s="210"/>
      <c r="L321" s="216"/>
      <c r="M321" s="217"/>
      <c r="N321" s="218"/>
      <c r="O321" s="218"/>
      <c r="P321" s="218"/>
      <c r="Q321" s="218"/>
      <c r="R321" s="218"/>
      <c r="S321" s="218"/>
      <c r="T321" s="219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T321" s="220" t="s">
        <v>168</v>
      </c>
      <c r="AU321" s="220" t="s">
        <v>80</v>
      </c>
      <c r="AV321" s="12" t="s">
        <v>82</v>
      </c>
      <c r="AW321" s="12" t="s">
        <v>170</v>
      </c>
      <c r="AX321" s="12" t="s">
        <v>72</v>
      </c>
      <c r="AY321" s="220" t="s">
        <v>141</v>
      </c>
    </row>
    <row r="322" spans="1:51" s="13" customFormat="1" ht="12">
      <c r="A322" s="13"/>
      <c r="B322" s="221"/>
      <c r="C322" s="222"/>
      <c r="D322" s="211" t="s">
        <v>168</v>
      </c>
      <c r="E322" s="223" t="s">
        <v>19</v>
      </c>
      <c r="F322" s="224" t="s">
        <v>171</v>
      </c>
      <c r="G322" s="222"/>
      <c r="H322" s="225">
        <v>34.4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1" t="s">
        <v>168</v>
      </c>
      <c r="AU322" s="231" t="s">
        <v>80</v>
      </c>
      <c r="AV322" s="13" t="s">
        <v>147</v>
      </c>
      <c r="AW322" s="13" t="s">
        <v>170</v>
      </c>
      <c r="AX322" s="13" t="s">
        <v>80</v>
      </c>
      <c r="AY322" s="231" t="s">
        <v>141</v>
      </c>
    </row>
    <row r="323" spans="1:65" s="2" customFormat="1" ht="24.15" customHeight="1">
      <c r="A323" s="38"/>
      <c r="B323" s="39"/>
      <c r="C323" s="196" t="s">
        <v>250</v>
      </c>
      <c r="D323" s="196" t="s">
        <v>143</v>
      </c>
      <c r="E323" s="197" t="s">
        <v>639</v>
      </c>
      <c r="F323" s="198" t="s">
        <v>640</v>
      </c>
      <c r="G323" s="199" t="s">
        <v>277</v>
      </c>
      <c r="H323" s="200">
        <v>22.8</v>
      </c>
      <c r="I323" s="201"/>
      <c r="J323" s="202">
        <f>ROUND(I323*H323,2)</f>
        <v>0</v>
      </c>
      <c r="K323" s="198" t="s">
        <v>186</v>
      </c>
      <c r="L323" s="44"/>
      <c r="M323" s="203" t="s">
        <v>19</v>
      </c>
      <c r="N323" s="204" t="s">
        <v>43</v>
      </c>
      <c r="O323" s="84"/>
      <c r="P323" s="205">
        <f>O323*H323</f>
        <v>0</v>
      </c>
      <c r="Q323" s="205">
        <v>0</v>
      </c>
      <c r="R323" s="205">
        <f>Q323*H323</f>
        <v>0</v>
      </c>
      <c r="S323" s="205">
        <v>0.0026</v>
      </c>
      <c r="T323" s="206">
        <f>S323*H323</f>
        <v>0.05928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07" t="s">
        <v>182</v>
      </c>
      <c r="AT323" s="207" t="s">
        <v>143</v>
      </c>
      <c r="AU323" s="207" t="s">
        <v>80</v>
      </c>
      <c r="AY323" s="17" t="s">
        <v>141</v>
      </c>
      <c r="BE323" s="208">
        <f>IF(N323="základní",J323,0)</f>
        <v>0</v>
      </c>
      <c r="BF323" s="208">
        <f>IF(N323="snížená",J323,0)</f>
        <v>0</v>
      </c>
      <c r="BG323" s="208">
        <f>IF(N323="zákl. přenesená",J323,0)</f>
        <v>0</v>
      </c>
      <c r="BH323" s="208">
        <f>IF(N323="sníž. přenesená",J323,0)</f>
        <v>0</v>
      </c>
      <c r="BI323" s="208">
        <f>IF(N323="nulová",J323,0)</f>
        <v>0</v>
      </c>
      <c r="BJ323" s="17" t="s">
        <v>80</v>
      </c>
      <c r="BK323" s="208">
        <f>ROUND(I323*H323,2)</f>
        <v>0</v>
      </c>
      <c r="BL323" s="17" t="s">
        <v>182</v>
      </c>
      <c r="BM323" s="207" t="s">
        <v>535</v>
      </c>
    </row>
    <row r="324" spans="1:47" s="2" customFormat="1" ht="12">
      <c r="A324" s="38"/>
      <c r="B324" s="39"/>
      <c r="C324" s="40"/>
      <c r="D324" s="232" t="s">
        <v>188</v>
      </c>
      <c r="E324" s="40"/>
      <c r="F324" s="233" t="s">
        <v>641</v>
      </c>
      <c r="G324" s="40"/>
      <c r="H324" s="40"/>
      <c r="I324" s="234"/>
      <c r="J324" s="40"/>
      <c r="K324" s="40"/>
      <c r="L324" s="44"/>
      <c r="M324" s="235"/>
      <c r="N324" s="236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188</v>
      </c>
      <c r="AU324" s="17" t="s">
        <v>80</v>
      </c>
    </row>
    <row r="325" spans="1:65" s="2" customFormat="1" ht="24.15" customHeight="1">
      <c r="A325" s="38"/>
      <c r="B325" s="39"/>
      <c r="C325" s="196" t="s">
        <v>642</v>
      </c>
      <c r="D325" s="196" t="s">
        <v>143</v>
      </c>
      <c r="E325" s="197" t="s">
        <v>643</v>
      </c>
      <c r="F325" s="198" t="s">
        <v>644</v>
      </c>
      <c r="G325" s="199" t="s">
        <v>277</v>
      </c>
      <c r="H325" s="200">
        <v>78.2</v>
      </c>
      <c r="I325" s="201"/>
      <c r="J325" s="202">
        <f>ROUND(I325*H325,2)</f>
        <v>0</v>
      </c>
      <c r="K325" s="198" t="s">
        <v>186</v>
      </c>
      <c r="L325" s="44"/>
      <c r="M325" s="203" t="s">
        <v>19</v>
      </c>
      <c r="N325" s="204" t="s">
        <v>43</v>
      </c>
      <c r="O325" s="84"/>
      <c r="P325" s="205">
        <f>O325*H325</f>
        <v>0</v>
      </c>
      <c r="Q325" s="205">
        <v>0</v>
      </c>
      <c r="R325" s="205">
        <f>Q325*H325</f>
        <v>0</v>
      </c>
      <c r="S325" s="205">
        <v>0.00177</v>
      </c>
      <c r="T325" s="206">
        <f>S325*H325</f>
        <v>0.138414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07" t="s">
        <v>182</v>
      </c>
      <c r="AT325" s="207" t="s">
        <v>143</v>
      </c>
      <c r="AU325" s="207" t="s">
        <v>80</v>
      </c>
      <c r="AY325" s="17" t="s">
        <v>141</v>
      </c>
      <c r="BE325" s="208">
        <f>IF(N325="základní",J325,0)</f>
        <v>0</v>
      </c>
      <c r="BF325" s="208">
        <f>IF(N325="snížená",J325,0)</f>
        <v>0</v>
      </c>
      <c r="BG325" s="208">
        <f>IF(N325="zákl. přenesená",J325,0)</f>
        <v>0</v>
      </c>
      <c r="BH325" s="208">
        <f>IF(N325="sníž. přenesená",J325,0)</f>
        <v>0</v>
      </c>
      <c r="BI325" s="208">
        <f>IF(N325="nulová",J325,0)</f>
        <v>0</v>
      </c>
      <c r="BJ325" s="17" t="s">
        <v>80</v>
      </c>
      <c r="BK325" s="208">
        <f>ROUND(I325*H325,2)</f>
        <v>0</v>
      </c>
      <c r="BL325" s="17" t="s">
        <v>182</v>
      </c>
      <c r="BM325" s="207" t="s">
        <v>645</v>
      </c>
    </row>
    <row r="326" spans="1:47" s="2" customFormat="1" ht="12">
      <c r="A326" s="38"/>
      <c r="B326" s="39"/>
      <c r="C326" s="40"/>
      <c r="D326" s="232" t="s">
        <v>188</v>
      </c>
      <c r="E326" s="40"/>
      <c r="F326" s="233" t="s">
        <v>646</v>
      </c>
      <c r="G326" s="40"/>
      <c r="H326" s="40"/>
      <c r="I326" s="234"/>
      <c r="J326" s="40"/>
      <c r="K326" s="40"/>
      <c r="L326" s="44"/>
      <c r="M326" s="235"/>
      <c r="N326" s="236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188</v>
      </c>
      <c r="AU326" s="17" t="s">
        <v>80</v>
      </c>
    </row>
    <row r="327" spans="1:51" s="12" customFormat="1" ht="12">
      <c r="A327" s="12"/>
      <c r="B327" s="209"/>
      <c r="C327" s="210"/>
      <c r="D327" s="211" t="s">
        <v>168</v>
      </c>
      <c r="E327" s="212" t="s">
        <v>19</v>
      </c>
      <c r="F327" s="213" t="s">
        <v>647</v>
      </c>
      <c r="G327" s="210"/>
      <c r="H327" s="214">
        <v>78.2</v>
      </c>
      <c r="I327" s="215"/>
      <c r="J327" s="210"/>
      <c r="K327" s="210"/>
      <c r="L327" s="216"/>
      <c r="M327" s="217"/>
      <c r="N327" s="218"/>
      <c r="O327" s="218"/>
      <c r="P327" s="218"/>
      <c r="Q327" s="218"/>
      <c r="R327" s="218"/>
      <c r="S327" s="218"/>
      <c r="T327" s="219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220" t="s">
        <v>168</v>
      </c>
      <c r="AU327" s="220" t="s">
        <v>80</v>
      </c>
      <c r="AV327" s="12" t="s">
        <v>82</v>
      </c>
      <c r="AW327" s="12" t="s">
        <v>170</v>
      </c>
      <c r="AX327" s="12" t="s">
        <v>72</v>
      </c>
      <c r="AY327" s="220" t="s">
        <v>141</v>
      </c>
    </row>
    <row r="328" spans="1:51" s="13" customFormat="1" ht="12">
      <c r="A328" s="13"/>
      <c r="B328" s="221"/>
      <c r="C328" s="222"/>
      <c r="D328" s="211" t="s">
        <v>168</v>
      </c>
      <c r="E328" s="223" t="s">
        <v>19</v>
      </c>
      <c r="F328" s="224" t="s">
        <v>171</v>
      </c>
      <c r="G328" s="222"/>
      <c r="H328" s="225">
        <v>78.2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168</v>
      </c>
      <c r="AU328" s="231" t="s">
        <v>80</v>
      </c>
      <c r="AV328" s="13" t="s">
        <v>147</v>
      </c>
      <c r="AW328" s="13" t="s">
        <v>170</v>
      </c>
      <c r="AX328" s="13" t="s">
        <v>80</v>
      </c>
      <c r="AY328" s="231" t="s">
        <v>141</v>
      </c>
    </row>
    <row r="329" spans="1:65" s="2" customFormat="1" ht="37.8" customHeight="1">
      <c r="A329" s="38"/>
      <c r="B329" s="39"/>
      <c r="C329" s="196" t="s">
        <v>645</v>
      </c>
      <c r="D329" s="196" t="s">
        <v>143</v>
      </c>
      <c r="E329" s="197" t="s">
        <v>648</v>
      </c>
      <c r="F329" s="198" t="s">
        <v>649</v>
      </c>
      <c r="G329" s="199" t="s">
        <v>277</v>
      </c>
      <c r="H329" s="200">
        <v>54.3</v>
      </c>
      <c r="I329" s="201"/>
      <c r="J329" s="202">
        <f>ROUND(I329*H329,2)</f>
        <v>0</v>
      </c>
      <c r="K329" s="198" t="s">
        <v>19</v>
      </c>
      <c r="L329" s="44"/>
      <c r="M329" s="203" t="s">
        <v>19</v>
      </c>
      <c r="N329" s="204" t="s">
        <v>43</v>
      </c>
      <c r="O329" s="84"/>
      <c r="P329" s="205">
        <f>O329*H329</f>
        <v>0</v>
      </c>
      <c r="Q329" s="205">
        <v>0</v>
      </c>
      <c r="R329" s="205">
        <f>Q329*H329</f>
        <v>0</v>
      </c>
      <c r="S329" s="205">
        <v>0</v>
      </c>
      <c r="T329" s="206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07" t="s">
        <v>182</v>
      </c>
      <c r="AT329" s="207" t="s">
        <v>143</v>
      </c>
      <c r="AU329" s="207" t="s">
        <v>80</v>
      </c>
      <c r="AY329" s="17" t="s">
        <v>141</v>
      </c>
      <c r="BE329" s="208">
        <f>IF(N329="základní",J329,0)</f>
        <v>0</v>
      </c>
      <c r="BF329" s="208">
        <f>IF(N329="snížená",J329,0)</f>
        <v>0</v>
      </c>
      <c r="BG329" s="208">
        <f>IF(N329="zákl. přenesená",J329,0)</f>
        <v>0</v>
      </c>
      <c r="BH329" s="208">
        <f>IF(N329="sníž. přenesená",J329,0)</f>
        <v>0</v>
      </c>
      <c r="BI329" s="208">
        <f>IF(N329="nulová",J329,0)</f>
        <v>0</v>
      </c>
      <c r="BJ329" s="17" t="s">
        <v>80</v>
      </c>
      <c r="BK329" s="208">
        <f>ROUND(I329*H329,2)</f>
        <v>0</v>
      </c>
      <c r="BL329" s="17" t="s">
        <v>182</v>
      </c>
      <c r="BM329" s="207" t="s">
        <v>650</v>
      </c>
    </row>
    <row r="330" spans="1:51" s="12" customFormat="1" ht="12">
      <c r="A330" s="12"/>
      <c r="B330" s="209"/>
      <c r="C330" s="210"/>
      <c r="D330" s="211" t="s">
        <v>168</v>
      </c>
      <c r="E330" s="212" t="s">
        <v>19</v>
      </c>
      <c r="F330" s="213" t="s">
        <v>651</v>
      </c>
      <c r="G330" s="210"/>
      <c r="H330" s="214">
        <v>54.3</v>
      </c>
      <c r="I330" s="215"/>
      <c r="J330" s="210"/>
      <c r="K330" s="210"/>
      <c r="L330" s="216"/>
      <c r="M330" s="217"/>
      <c r="N330" s="218"/>
      <c r="O330" s="218"/>
      <c r="P330" s="218"/>
      <c r="Q330" s="218"/>
      <c r="R330" s="218"/>
      <c r="S330" s="218"/>
      <c r="T330" s="219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T330" s="220" t="s">
        <v>168</v>
      </c>
      <c r="AU330" s="220" t="s">
        <v>80</v>
      </c>
      <c r="AV330" s="12" t="s">
        <v>82</v>
      </c>
      <c r="AW330" s="12" t="s">
        <v>170</v>
      </c>
      <c r="AX330" s="12" t="s">
        <v>72</v>
      </c>
      <c r="AY330" s="220" t="s">
        <v>141</v>
      </c>
    </row>
    <row r="331" spans="1:51" s="13" customFormat="1" ht="12">
      <c r="A331" s="13"/>
      <c r="B331" s="221"/>
      <c r="C331" s="222"/>
      <c r="D331" s="211" t="s">
        <v>168</v>
      </c>
      <c r="E331" s="223" t="s">
        <v>19</v>
      </c>
      <c r="F331" s="224" t="s">
        <v>171</v>
      </c>
      <c r="G331" s="222"/>
      <c r="H331" s="225">
        <v>54.3</v>
      </c>
      <c r="I331" s="226"/>
      <c r="J331" s="222"/>
      <c r="K331" s="222"/>
      <c r="L331" s="227"/>
      <c r="M331" s="228"/>
      <c r="N331" s="229"/>
      <c r="O331" s="229"/>
      <c r="P331" s="229"/>
      <c r="Q331" s="229"/>
      <c r="R331" s="229"/>
      <c r="S331" s="229"/>
      <c r="T331" s="23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1" t="s">
        <v>168</v>
      </c>
      <c r="AU331" s="231" t="s">
        <v>80</v>
      </c>
      <c r="AV331" s="13" t="s">
        <v>147</v>
      </c>
      <c r="AW331" s="13" t="s">
        <v>170</v>
      </c>
      <c r="AX331" s="13" t="s">
        <v>80</v>
      </c>
      <c r="AY331" s="231" t="s">
        <v>141</v>
      </c>
    </row>
    <row r="332" spans="1:65" s="2" customFormat="1" ht="33" customHeight="1">
      <c r="A332" s="38"/>
      <c r="B332" s="39"/>
      <c r="C332" s="196" t="s">
        <v>652</v>
      </c>
      <c r="D332" s="196" t="s">
        <v>143</v>
      </c>
      <c r="E332" s="197" t="s">
        <v>653</v>
      </c>
      <c r="F332" s="198" t="s">
        <v>654</v>
      </c>
      <c r="G332" s="199" t="s">
        <v>277</v>
      </c>
      <c r="H332" s="200">
        <v>35.4</v>
      </c>
      <c r="I332" s="201"/>
      <c r="J332" s="202">
        <f>ROUND(I332*H332,2)</f>
        <v>0</v>
      </c>
      <c r="K332" s="198" t="s">
        <v>186</v>
      </c>
      <c r="L332" s="44"/>
      <c r="M332" s="203" t="s">
        <v>19</v>
      </c>
      <c r="N332" s="204" t="s">
        <v>43</v>
      </c>
      <c r="O332" s="84"/>
      <c r="P332" s="205">
        <f>O332*H332</f>
        <v>0</v>
      </c>
      <c r="Q332" s="205">
        <v>0.0024325</v>
      </c>
      <c r="R332" s="205">
        <f>Q332*H332</f>
        <v>0.0861105</v>
      </c>
      <c r="S332" s="205">
        <v>0</v>
      </c>
      <c r="T332" s="206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07" t="s">
        <v>182</v>
      </c>
      <c r="AT332" s="207" t="s">
        <v>143</v>
      </c>
      <c r="AU332" s="207" t="s">
        <v>80</v>
      </c>
      <c r="AY332" s="17" t="s">
        <v>141</v>
      </c>
      <c r="BE332" s="208">
        <f>IF(N332="základní",J332,0)</f>
        <v>0</v>
      </c>
      <c r="BF332" s="208">
        <f>IF(N332="snížená",J332,0)</f>
        <v>0</v>
      </c>
      <c r="BG332" s="208">
        <f>IF(N332="zákl. přenesená",J332,0)</f>
        <v>0</v>
      </c>
      <c r="BH332" s="208">
        <f>IF(N332="sníž. přenesená",J332,0)</f>
        <v>0</v>
      </c>
      <c r="BI332" s="208">
        <f>IF(N332="nulová",J332,0)</f>
        <v>0</v>
      </c>
      <c r="BJ332" s="17" t="s">
        <v>80</v>
      </c>
      <c r="BK332" s="208">
        <f>ROUND(I332*H332,2)</f>
        <v>0</v>
      </c>
      <c r="BL332" s="17" t="s">
        <v>182</v>
      </c>
      <c r="BM332" s="207" t="s">
        <v>578</v>
      </c>
    </row>
    <row r="333" spans="1:47" s="2" customFormat="1" ht="12">
      <c r="A333" s="38"/>
      <c r="B333" s="39"/>
      <c r="C333" s="40"/>
      <c r="D333" s="232" t="s">
        <v>188</v>
      </c>
      <c r="E333" s="40"/>
      <c r="F333" s="233" t="s">
        <v>655</v>
      </c>
      <c r="G333" s="40"/>
      <c r="H333" s="40"/>
      <c r="I333" s="234"/>
      <c r="J333" s="40"/>
      <c r="K333" s="40"/>
      <c r="L333" s="44"/>
      <c r="M333" s="235"/>
      <c r="N333" s="236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188</v>
      </c>
      <c r="AU333" s="17" t="s">
        <v>80</v>
      </c>
    </row>
    <row r="334" spans="1:51" s="12" customFormat="1" ht="12">
      <c r="A334" s="12"/>
      <c r="B334" s="209"/>
      <c r="C334" s="210"/>
      <c r="D334" s="211" t="s">
        <v>168</v>
      </c>
      <c r="E334" s="212" t="s">
        <v>19</v>
      </c>
      <c r="F334" s="213" t="s">
        <v>656</v>
      </c>
      <c r="G334" s="210"/>
      <c r="H334" s="214">
        <v>35.4</v>
      </c>
      <c r="I334" s="215"/>
      <c r="J334" s="210"/>
      <c r="K334" s="210"/>
      <c r="L334" s="216"/>
      <c r="M334" s="217"/>
      <c r="N334" s="218"/>
      <c r="O334" s="218"/>
      <c r="P334" s="218"/>
      <c r="Q334" s="218"/>
      <c r="R334" s="218"/>
      <c r="S334" s="218"/>
      <c r="T334" s="219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T334" s="220" t="s">
        <v>168</v>
      </c>
      <c r="AU334" s="220" t="s">
        <v>80</v>
      </c>
      <c r="AV334" s="12" t="s">
        <v>82</v>
      </c>
      <c r="AW334" s="12" t="s">
        <v>170</v>
      </c>
      <c r="AX334" s="12" t="s">
        <v>72</v>
      </c>
      <c r="AY334" s="220" t="s">
        <v>141</v>
      </c>
    </row>
    <row r="335" spans="1:51" s="13" customFormat="1" ht="12">
      <c r="A335" s="13"/>
      <c r="B335" s="221"/>
      <c r="C335" s="222"/>
      <c r="D335" s="211" t="s">
        <v>168</v>
      </c>
      <c r="E335" s="223" t="s">
        <v>19</v>
      </c>
      <c r="F335" s="224" t="s">
        <v>171</v>
      </c>
      <c r="G335" s="222"/>
      <c r="H335" s="225">
        <v>35.4</v>
      </c>
      <c r="I335" s="226"/>
      <c r="J335" s="222"/>
      <c r="K335" s="222"/>
      <c r="L335" s="227"/>
      <c r="M335" s="228"/>
      <c r="N335" s="229"/>
      <c r="O335" s="229"/>
      <c r="P335" s="229"/>
      <c r="Q335" s="229"/>
      <c r="R335" s="229"/>
      <c r="S335" s="229"/>
      <c r="T335" s="23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1" t="s">
        <v>168</v>
      </c>
      <c r="AU335" s="231" t="s">
        <v>80</v>
      </c>
      <c r="AV335" s="13" t="s">
        <v>147</v>
      </c>
      <c r="AW335" s="13" t="s">
        <v>170</v>
      </c>
      <c r="AX335" s="13" t="s">
        <v>80</v>
      </c>
      <c r="AY335" s="231" t="s">
        <v>141</v>
      </c>
    </row>
    <row r="336" spans="1:65" s="2" customFormat="1" ht="24.15" customHeight="1">
      <c r="A336" s="38"/>
      <c r="B336" s="39"/>
      <c r="C336" s="196" t="s">
        <v>650</v>
      </c>
      <c r="D336" s="196" t="s">
        <v>143</v>
      </c>
      <c r="E336" s="197" t="s">
        <v>657</v>
      </c>
      <c r="F336" s="198" t="s">
        <v>658</v>
      </c>
      <c r="G336" s="199" t="s">
        <v>277</v>
      </c>
      <c r="H336" s="200">
        <v>22.65</v>
      </c>
      <c r="I336" s="201"/>
      <c r="J336" s="202">
        <f>ROUND(I336*H336,2)</f>
        <v>0</v>
      </c>
      <c r="K336" s="198" t="s">
        <v>186</v>
      </c>
      <c r="L336" s="44"/>
      <c r="M336" s="203" t="s">
        <v>19</v>
      </c>
      <c r="N336" s="204" t="s">
        <v>43</v>
      </c>
      <c r="O336" s="84"/>
      <c r="P336" s="205">
        <f>O336*H336</f>
        <v>0</v>
      </c>
      <c r="Q336" s="205">
        <v>0.00090835</v>
      </c>
      <c r="R336" s="205">
        <f>Q336*H336</f>
        <v>0.0205741275</v>
      </c>
      <c r="S336" s="205">
        <v>0</v>
      </c>
      <c r="T336" s="206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07" t="s">
        <v>182</v>
      </c>
      <c r="AT336" s="207" t="s">
        <v>143</v>
      </c>
      <c r="AU336" s="207" t="s">
        <v>80</v>
      </c>
      <c r="AY336" s="17" t="s">
        <v>141</v>
      </c>
      <c r="BE336" s="208">
        <f>IF(N336="základní",J336,0)</f>
        <v>0</v>
      </c>
      <c r="BF336" s="208">
        <f>IF(N336="snížená",J336,0)</f>
        <v>0</v>
      </c>
      <c r="BG336" s="208">
        <f>IF(N336="zákl. přenesená",J336,0)</f>
        <v>0</v>
      </c>
      <c r="BH336" s="208">
        <f>IF(N336="sníž. přenesená",J336,0)</f>
        <v>0</v>
      </c>
      <c r="BI336" s="208">
        <f>IF(N336="nulová",J336,0)</f>
        <v>0</v>
      </c>
      <c r="BJ336" s="17" t="s">
        <v>80</v>
      </c>
      <c r="BK336" s="208">
        <f>ROUND(I336*H336,2)</f>
        <v>0</v>
      </c>
      <c r="BL336" s="17" t="s">
        <v>182</v>
      </c>
      <c r="BM336" s="207" t="s">
        <v>544</v>
      </c>
    </row>
    <row r="337" spans="1:47" s="2" customFormat="1" ht="12">
      <c r="A337" s="38"/>
      <c r="B337" s="39"/>
      <c r="C337" s="40"/>
      <c r="D337" s="232" t="s">
        <v>188</v>
      </c>
      <c r="E337" s="40"/>
      <c r="F337" s="233" t="s">
        <v>659</v>
      </c>
      <c r="G337" s="40"/>
      <c r="H337" s="40"/>
      <c r="I337" s="234"/>
      <c r="J337" s="40"/>
      <c r="K337" s="40"/>
      <c r="L337" s="44"/>
      <c r="M337" s="235"/>
      <c r="N337" s="236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188</v>
      </c>
      <c r="AU337" s="17" t="s">
        <v>80</v>
      </c>
    </row>
    <row r="338" spans="1:65" s="2" customFormat="1" ht="24.15" customHeight="1">
      <c r="A338" s="38"/>
      <c r="B338" s="39"/>
      <c r="C338" s="196" t="s">
        <v>660</v>
      </c>
      <c r="D338" s="196" t="s">
        <v>143</v>
      </c>
      <c r="E338" s="197" t="s">
        <v>661</v>
      </c>
      <c r="F338" s="198" t="s">
        <v>662</v>
      </c>
      <c r="G338" s="199" t="s">
        <v>277</v>
      </c>
      <c r="H338" s="200">
        <v>31.5</v>
      </c>
      <c r="I338" s="201"/>
      <c r="J338" s="202">
        <f>ROUND(I338*H338,2)</f>
        <v>0</v>
      </c>
      <c r="K338" s="198" t="s">
        <v>186</v>
      </c>
      <c r="L338" s="44"/>
      <c r="M338" s="203" t="s">
        <v>19</v>
      </c>
      <c r="N338" s="204" t="s">
        <v>43</v>
      </c>
      <c r="O338" s="84"/>
      <c r="P338" s="205">
        <f>O338*H338</f>
        <v>0</v>
      </c>
      <c r="Q338" s="205">
        <v>0.001078</v>
      </c>
      <c r="R338" s="205">
        <f>Q338*H338</f>
        <v>0.033957</v>
      </c>
      <c r="S338" s="205">
        <v>0</v>
      </c>
      <c r="T338" s="206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07" t="s">
        <v>182</v>
      </c>
      <c r="AT338" s="207" t="s">
        <v>143</v>
      </c>
      <c r="AU338" s="207" t="s">
        <v>80</v>
      </c>
      <c r="AY338" s="17" t="s">
        <v>141</v>
      </c>
      <c r="BE338" s="208">
        <f>IF(N338="základní",J338,0)</f>
        <v>0</v>
      </c>
      <c r="BF338" s="208">
        <f>IF(N338="snížená",J338,0)</f>
        <v>0</v>
      </c>
      <c r="BG338" s="208">
        <f>IF(N338="zákl. přenesená",J338,0)</f>
        <v>0</v>
      </c>
      <c r="BH338" s="208">
        <f>IF(N338="sníž. přenesená",J338,0)</f>
        <v>0</v>
      </c>
      <c r="BI338" s="208">
        <f>IF(N338="nulová",J338,0)</f>
        <v>0</v>
      </c>
      <c r="BJ338" s="17" t="s">
        <v>80</v>
      </c>
      <c r="BK338" s="208">
        <f>ROUND(I338*H338,2)</f>
        <v>0</v>
      </c>
      <c r="BL338" s="17" t="s">
        <v>182</v>
      </c>
      <c r="BM338" s="207" t="s">
        <v>663</v>
      </c>
    </row>
    <row r="339" spans="1:47" s="2" customFormat="1" ht="12">
      <c r="A339" s="38"/>
      <c r="B339" s="39"/>
      <c r="C339" s="40"/>
      <c r="D339" s="232" t="s">
        <v>188</v>
      </c>
      <c r="E339" s="40"/>
      <c r="F339" s="233" t="s">
        <v>664</v>
      </c>
      <c r="G339" s="40"/>
      <c r="H339" s="40"/>
      <c r="I339" s="234"/>
      <c r="J339" s="40"/>
      <c r="K339" s="40"/>
      <c r="L339" s="44"/>
      <c r="M339" s="235"/>
      <c r="N339" s="236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188</v>
      </c>
      <c r="AU339" s="17" t="s">
        <v>80</v>
      </c>
    </row>
    <row r="340" spans="1:51" s="12" customFormat="1" ht="12">
      <c r="A340" s="12"/>
      <c r="B340" s="209"/>
      <c r="C340" s="210"/>
      <c r="D340" s="211" t="s">
        <v>168</v>
      </c>
      <c r="E340" s="212" t="s">
        <v>19</v>
      </c>
      <c r="F340" s="213" t="s">
        <v>665</v>
      </c>
      <c r="G340" s="210"/>
      <c r="H340" s="214">
        <v>31.5</v>
      </c>
      <c r="I340" s="215"/>
      <c r="J340" s="210"/>
      <c r="K340" s="210"/>
      <c r="L340" s="216"/>
      <c r="M340" s="217"/>
      <c r="N340" s="218"/>
      <c r="O340" s="218"/>
      <c r="P340" s="218"/>
      <c r="Q340" s="218"/>
      <c r="R340" s="218"/>
      <c r="S340" s="218"/>
      <c r="T340" s="219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T340" s="220" t="s">
        <v>168</v>
      </c>
      <c r="AU340" s="220" t="s">
        <v>80</v>
      </c>
      <c r="AV340" s="12" t="s">
        <v>82</v>
      </c>
      <c r="AW340" s="12" t="s">
        <v>170</v>
      </c>
      <c r="AX340" s="12" t="s">
        <v>72</v>
      </c>
      <c r="AY340" s="220" t="s">
        <v>141</v>
      </c>
    </row>
    <row r="341" spans="1:51" s="13" customFormat="1" ht="12">
      <c r="A341" s="13"/>
      <c r="B341" s="221"/>
      <c r="C341" s="222"/>
      <c r="D341" s="211" t="s">
        <v>168</v>
      </c>
      <c r="E341" s="223" t="s">
        <v>19</v>
      </c>
      <c r="F341" s="224" t="s">
        <v>171</v>
      </c>
      <c r="G341" s="222"/>
      <c r="H341" s="225">
        <v>31.5</v>
      </c>
      <c r="I341" s="226"/>
      <c r="J341" s="222"/>
      <c r="K341" s="222"/>
      <c r="L341" s="227"/>
      <c r="M341" s="228"/>
      <c r="N341" s="229"/>
      <c r="O341" s="229"/>
      <c r="P341" s="229"/>
      <c r="Q341" s="229"/>
      <c r="R341" s="229"/>
      <c r="S341" s="229"/>
      <c r="T341" s="23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1" t="s">
        <v>168</v>
      </c>
      <c r="AU341" s="231" t="s">
        <v>80</v>
      </c>
      <c r="AV341" s="13" t="s">
        <v>147</v>
      </c>
      <c r="AW341" s="13" t="s">
        <v>170</v>
      </c>
      <c r="AX341" s="13" t="s">
        <v>80</v>
      </c>
      <c r="AY341" s="231" t="s">
        <v>141</v>
      </c>
    </row>
    <row r="342" spans="1:65" s="2" customFormat="1" ht="44.25" customHeight="1">
      <c r="A342" s="38"/>
      <c r="B342" s="39"/>
      <c r="C342" s="196" t="s">
        <v>666</v>
      </c>
      <c r="D342" s="196" t="s">
        <v>143</v>
      </c>
      <c r="E342" s="197" t="s">
        <v>667</v>
      </c>
      <c r="F342" s="198" t="s">
        <v>668</v>
      </c>
      <c r="G342" s="199" t="s">
        <v>496</v>
      </c>
      <c r="H342" s="247"/>
      <c r="I342" s="201"/>
      <c r="J342" s="202">
        <f>ROUND(I342*H342,2)</f>
        <v>0</v>
      </c>
      <c r="K342" s="198" t="s">
        <v>186</v>
      </c>
      <c r="L342" s="44"/>
      <c r="M342" s="203" t="s">
        <v>19</v>
      </c>
      <c r="N342" s="204" t="s">
        <v>43</v>
      </c>
      <c r="O342" s="84"/>
      <c r="P342" s="205">
        <f>O342*H342</f>
        <v>0</v>
      </c>
      <c r="Q342" s="205">
        <v>0</v>
      </c>
      <c r="R342" s="205">
        <f>Q342*H342</f>
        <v>0</v>
      </c>
      <c r="S342" s="205">
        <v>0</v>
      </c>
      <c r="T342" s="206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07" t="s">
        <v>182</v>
      </c>
      <c r="AT342" s="207" t="s">
        <v>143</v>
      </c>
      <c r="AU342" s="207" t="s">
        <v>80</v>
      </c>
      <c r="AY342" s="17" t="s">
        <v>141</v>
      </c>
      <c r="BE342" s="208">
        <f>IF(N342="základní",J342,0)</f>
        <v>0</v>
      </c>
      <c r="BF342" s="208">
        <f>IF(N342="snížená",J342,0)</f>
        <v>0</v>
      </c>
      <c r="BG342" s="208">
        <f>IF(N342="zákl. přenesená",J342,0)</f>
        <v>0</v>
      </c>
      <c r="BH342" s="208">
        <f>IF(N342="sníž. přenesená",J342,0)</f>
        <v>0</v>
      </c>
      <c r="BI342" s="208">
        <f>IF(N342="nulová",J342,0)</f>
        <v>0</v>
      </c>
      <c r="BJ342" s="17" t="s">
        <v>80</v>
      </c>
      <c r="BK342" s="208">
        <f>ROUND(I342*H342,2)</f>
        <v>0</v>
      </c>
      <c r="BL342" s="17" t="s">
        <v>182</v>
      </c>
      <c r="BM342" s="207" t="s">
        <v>669</v>
      </c>
    </row>
    <row r="343" spans="1:47" s="2" customFormat="1" ht="12">
      <c r="A343" s="38"/>
      <c r="B343" s="39"/>
      <c r="C343" s="40"/>
      <c r="D343" s="232" t="s">
        <v>188</v>
      </c>
      <c r="E343" s="40"/>
      <c r="F343" s="233" t="s">
        <v>670</v>
      </c>
      <c r="G343" s="40"/>
      <c r="H343" s="40"/>
      <c r="I343" s="234"/>
      <c r="J343" s="40"/>
      <c r="K343" s="40"/>
      <c r="L343" s="44"/>
      <c r="M343" s="235"/>
      <c r="N343" s="236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188</v>
      </c>
      <c r="AU343" s="17" t="s">
        <v>80</v>
      </c>
    </row>
    <row r="344" spans="1:63" s="11" customFormat="1" ht="25.9" customHeight="1">
      <c r="A344" s="11"/>
      <c r="B344" s="182"/>
      <c r="C344" s="183"/>
      <c r="D344" s="184" t="s">
        <v>71</v>
      </c>
      <c r="E344" s="185" t="s">
        <v>671</v>
      </c>
      <c r="F344" s="185" t="s">
        <v>672</v>
      </c>
      <c r="G344" s="183"/>
      <c r="H344" s="183"/>
      <c r="I344" s="186"/>
      <c r="J344" s="187">
        <f>BK344</f>
        <v>0</v>
      </c>
      <c r="K344" s="183"/>
      <c r="L344" s="188"/>
      <c r="M344" s="189"/>
      <c r="N344" s="190"/>
      <c r="O344" s="190"/>
      <c r="P344" s="191">
        <f>SUM(P345:P388)</f>
        <v>0</v>
      </c>
      <c r="Q344" s="190"/>
      <c r="R344" s="191">
        <f>SUM(R345:R388)</f>
        <v>5.12813751</v>
      </c>
      <c r="S344" s="190"/>
      <c r="T344" s="192">
        <f>SUM(T345:T388)</f>
        <v>20.047775</v>
      </c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R344" s="193" t="s">
        <v>82</v>
      </c>
      <c r="AT344" s="194" t="s">
        <v>71</v>
      </c>
      <c r="AU344" s="194" t="s">
        <v>72</v>
      </c>
      <c r="AY344" s="193" t="s">
        <v>141</v>
      </c>
      <c r="BK344" s="195">
        <f>SUM(BK345:BK388)</f>
        <v>0</v>
      </c>
    </row>
    <row r="345" spans="1:65" s="2" customFormat="1" ht="37.8" customHeight="1">
      <c r="A345" s="38"/>
      <c r="B345" s="39"/>
      <c r="C345" s="196" t="s">
        <v>80</v>
      </c>
      <c r="D345" s="196" t="s">
        <v>143</v>
      </c>
      <c r="E345" s="197" t="s">
        <v>673</v>
      </c>
      <c r="F345" s="198" t="s">
        <v>674</v>
      </c>
      <c r="G345" s="199" t="s">
        <v>199</v>
      </c>
      <c r="H345" s="200">
        <v>6</v>
      </c>
      <c r="I345" s="201"/>
      <c r="J345" s="202">
        <f>ROUND(I345*H345,2)</f>
        <v>0</v>
      </c>
      <c r="K345" s="198" t="s">
        <v>19</v>
      </c>
      <c r="L345" s="44"/>
      <c r="M345" s="203" t="s">
        <v>19</v>
      </c>
      <c r="N345" s="204" t="s">
        <v>43</v>
      </c>
      <c r="O345" s="84"/>
      <c r="P345" s="205">
        <f>O345*H345</f>
        <v>0</v>
      </c>
      <c r="Q345" s="205">
        <v>0</v>
      </c>
      <c r="R345" s="205">
        <f>Q345*H345</f>
        <v>0</v>
      </c>
      <c r="S345" s="205">
        <v>0</v>
      </c>
      <c r="T345" s="206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07" t="s">
        <v>182</v>
      </c>
      <c r="AT345" s="207" t="s">
        <v>143</v>
      </c>
      <c r="AU345" s="207" t="s">
        <v>80</v>
      </c>
      <c r="AY345" s="17" t="s">
        <v>141</v>
      </c>
      <c r="BE345" s="208">
        <f>IF(N345="základní",J345,0)</f>
        <v>0</v>
      </c>
      <c r="BF345" s="208">
        <f>IF(N345="snížená",J345,0)</f>
        <v>0</v>
      </c>
      <c r="BG345" s="208">
        <f>IF(N345="zákl. přenesená",J345,0)</f>
        <v>0</v>
      </c>
      <c r="BH345" s="208">
        <f>IF(N345="sníž. přenesená",J345,0)</f>
        <v>0</v>
      </c>
      <c r="BI345" s="208">
        <f>IF(N345="nulová",J345,0)</f>
        <v>0</v>
      </c>
      <c r="BJ345" s="17" t="s">
        <v>80</v>
      </c>
      <c r="BK345" s="208">
        <f>ROUND(I345*H345,2)</f>
        <v>0</v>
      </c>
      <c r="BL345" s="17" t="s">
        <v>182</v>
      </c>
      <c r="BM345" s="207" t="s">
        <v>675</v>
      </c>
    </row>
    <row r="346" spans="1:65" s="2" customFormat="1" ht="24.15" customHeight="1">
      <c r="A346" s="38"/>
      <c r="B346" s="39"/>
      <c r="C346" s="237" t="s">
        <v>82</v>
      </c>
      <c r="D346" s="237" t="s">
        <v>203</v>
      </c>
      <c r="E346" s="238" t="s">
        <v>676</v>
      </c>
      <c r="F346" s="239" t="s">
        <v>677</v>
      </c>
      <c r="G346" s="240" t="s">
        <v>199</v>
      </c>
      <c r="H346" s="241">
        <v>4</v>
      </c>
      <c r="I346" s="242"/>
      <c r="J346" s="243">
        <f>ROUND(I346*H346,2)</f>
        <v>0</v>
      </c>
      <c r="K346" s="239" t="s">
        <v>19</v>
      </c>
      <c r="L346" s="244"/>
      <c r="M346" s="245" t="s">
        <v>19</v>
      </c>
      <c r="N346" s="246" t="s">
        <v>43</v>
      </c>
      <c r="O346" s="84"/>
      <c r="P346" s="205">
        <f>O346*H346</f>
        <v>0</v>
      </c>
      <c r="Q346" s="205">
        <v>0</v>
      </c>
      <c r="R346" s="205">
        <f>Q346*H346</f>
        <v>0</v>
      </c>
      <c r="S346" s="205">
        <v>0</v>
      </c>
      <c r="T346" s="206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07" t="s">
        <v>220</v>
      </c>
      <c r="AT346" s="207" t="s">
        <v>203</v>
      </c>
      <c r="AU346" s="207" t="s">
        <v>80</v>
      </c>
      <c r="AY346" s="17" t="s">
        <v>141</v>
      </c>
      <c r="BE346" s="208">
        <f>IF(N346="základní",J346,0)</f>
        <v>0</v>
      </c>
      <c r="BF346" s="208">
        <f>IF(N346="snížená",J346,0)</f>
        <v>0</v>
      </c>
      <c r="BG346" s="208">
        <f>IF(N346="zákl. přenesená",J346,0)</f>
        <v>0</v>
      </c>
      <c r="BH346" s="208">
        <f>IF(N346="sníž. přenesená",J346,0)</f>
        <v>0</v>
      </c>
      <c r="BI346" s="208">
        <f>IF(N346="nulová",J346,0)</f>
        <v>0</v>
      </c>
      <c r="BJ346" s="17" t="s">
        <v>80</v>
      </c>
      <c r="BK346" s="208">
        <f>ROUND(I346*H346,2)</f>
        <v>0</v>
      </c>
      <c r="BL346" s="17" t="s">
        <v>182</v>
      </c>
      <c r="BM346" s="207" t="s">
        <v>678</v>
      </c>
    </row>
    <row r="347" spans="1:65" s="2" customFormat="1" ht="24.15" customHeight="1">
      <c r="A347" s="38"/>
      <c r="B347" s="39"/>
      <c r="C347" s="237" t="s">
        <v>679</v>
      </c>
      <c r="D347" s="237" t="s">
        <v>203</v>
      </c>
      <c r="E347" s="238" t="s">
        <v>680</v>
      </c>
      <c r="F347" s="239" t="s">
        <v>681</v>
      </c>
      <c r="G347" s="240" t="s">
        <v>199</v>
      </c>
      <c r="H347" s="241">
        <v>2</v>
      </c>
      <c r="I347" s="242"/>
      <c r="J347" s="243">
        <f>ROUND(I347*H347,2)</f>
        <v>0</v>
      </c>
      <c r="K347" s="239" t="s">
        <v>19</v>
      </c>
      <c r="L347" s="244"/>
      <c r="M347" s="245" t="s">
        <v>19</v>
      </c>
      <c r="N347" s="246" t="s">
        <v>43</v>
      </c>
      <c r="O347" s="84"/>
      <c r="P347" s="205">
        <f>O347*H347</f>
        <v>0</v>
      </c>
      <c r="Q347" s="205">
        <v>0</v>
      </c>
      <c r="R347" s="205">
        <f>Q347*H347</f>
        <v>0</v>
      </c>
      <c r="S347" s="205">
        <v>0</v>
      </c>
      <c r="T347" s="206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07" t="s">
        <v>220</v>
      </c>
      <c r="AT347" s="207" t="s">
        <v>203</v>
      </c>
      <c r="AU347" s="207" t="s">
        <v>80</v>
      </c>
      <c r="AY347" s="17" t="s">
        <v>141</v>
      </c>
      <c r="BE347" s="208">
        <f>IF(N347="základní",J347,0)</f>
        <v>0</v>
      </c>
      <c r="BF347" s="208">
        <f>IF(N347="snížená",J347,0)</f>
        <v>0</v>
      </c>
      <c r="BG347" s="208">
        <f>IF(N347="zákl. přenesená",J347,0)</f>
        <v>0</v>
      </c>
      <c r="BH347" s="208">
        <f>IF(N347="sníž. přenesená",J347,0)</f>
        <v>0</v>
      </c>
      <c r="BI347" s="208">
        <f>IF(N347="nulová",J347,0)</f>
        <v>0</v>
      </c>
      <c r="BJ347" s="17" t="s">
        <v>80</v>
      </c>
      <c r="BK347" s="208">
        <f>ROUND(I347*H347,2)</f>
        <v>0</v>
      </c>
      <c r="BL347" s="17" t="s">
        <v>182</v>
      </c>
      <c r="BM347" s="207" t="s">
        <v>682</v>
      </c>
    </row>
    <row r="348" spans="1:65" s="2" customFormat="1" ht="16.5" customHeight="1">
      <c r="A348" s="38"/>
      <c r="B348" s="39"/>
      <c r="C348" s="196" t="s">
        <v>147</v>
      </c>
      <c r="D348" s="196" t="s">
        <v>143</v>
      </c>
      <c r="E348" s="197" t="s">
        <v>683</v>
      </c>
      <c r="F348" s="198" t="s">
        <v>684</v>
      </c>
      <c r="G348" s="199" t="s">
        <v>199</v>
      </c>
      <c r="H348" s="200">
        <v>6</v>
      </c>
      <c r="I348" s="201"/>
      <c r="J348" s="202">
        <f>ROUND(I348*H348,2)</f>
        <v>0</v>
      </c>
      <c r="K348" s="198" t="s">
        <v>19</v>
      </c>
      <c r="L348" s="44"/>
      <c r="M348" s="203" t="s">
        <v>19</v>
      </c>
      <c r="N348" s="204" t="s">
        <v>43</v>
      </c>
      <c r="O348" s="84"/>
      <c r="P348" s="205">
        <f>O348*H348</f>
        <v>0</v>
      </c>
      <c r="Q348" s="205">
        <v>0</v>
      </c>
      <c r="R348" s="205">
        <f>Q348*H348</f>
        <v>0</v>
      </c>
      <c r="S348" s="205">
        <v>0</v>
      </c>
      <c r="T348" s="206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07" t="s">
        <v>182</v>
      </c>
      <c r="AT348" s="207" t="s">
        <v>143</v>
      </c>
      <c r="AU348" s="207" t="s">
        <v>80</v>
      </c>
      <c r="AY348" s="17" t="s">
        <v>141</v>
      </c>
      <c r="BE348" s="208">
        <f>IF(N348="základní",J348,0)</f>
        <v>0</v>
      </c>
      <c r="BF348" s="208">
        <f>IF(N348="snížená",J348,0)</f>
        <v>0</v>
      </c>
      <c r="BG348" s="208">
        <f>IF(N348="zákl. přenesená",J348,0)</f>
        <v>0</v>
      </c>
      <c r="BH348" s="208">
        <f>IF(N348="sníž. přenesená",J348,0)</f>
        <v>0</v>
      </c>
      <c r="BI348" s="208">
        <f>IF(N348="nulová",J348,0)</f>
        <v>0</v>
      </c>
      <c r="BJ348" s="17" t="s">
        <v>80</v>
      </c>
      <c r="BK348" s="208">
        <f>ROUND(I348*H348,2)</f>
        <v>0</v>
      </c>
      <c r="BL348" s="17" t="s">
        <v>182</v>
      </c>
      <c r="BM348" s="207" t="s">
        <v>685</v>
      </c>
    </row>
    <row r="349" spans="1:65" s="2" customFormat="1" ht="16.5" customHeight="1">
      <c r="A349" s="38"/>
      <c r="B349" s="39"/>
      <c r="C349" s="237" t="s">
        <v>686</v>
      </c>
      <c r="D349" s="237" t="s">
        <v>203</v>
      </c>
      <c r="E349" s="238" t="s">
        <v>687</v>
      </c>
      <c r="F349" s="239" t="s">
        <v>688</v>
      </c>
      <c r="G349" s="240" t="s">
        <v>199</v>
      </c>
      <c r="H349" s="241">
        <v>6</v>
      </c>
      <c r="I349" s="242"/>
      <c r="J349" s="243">
        <f>ROUND(I349*H349,2)</f>
        <v>0</v>
      </c>
      <c r="K349" s="239" t="s">
        <v>19</v>
      </c>
      <c r="L349" s="244"/>
      <c r="M349" s="245" t="s">
        <v>19</v>
      </c>
      <c r="N349" s="246" t="s">
        <v>43</v>
      </c>
      <c r="O349" s="84"/>
      <c r="P349" s="205">
        <f>O349*H349</f>
        <v>0</v>
      </c>
      <c r="Q349" s="205">
        <v>0.0022</v>
      </c>
      <c r="R349" s="205">
        <f>Q349*H349</f>
        <v>0.0132</v>
      </c>
      <c r="S349" s="205">
        <v>0</v>
      </c>
      <c r="T349" s="206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07" t="s">
        <v>220</v>
      </c>
      <c r="AT349" s="207" t="s">
        <v>203</v>
      </c>
      <c r="AU349" s="207" t="s">
        <v>80</v>
      </c>
      <c r="AY349" s="17" t="s">
        <v>141</v>
      </c>
      <c r="BE349" s="208">
        <f>IF(N349="základní",J349,0)</f>
        <v>0</v>
      </c>
      <c r="BF349" s="208">
        <f>IF(N349="snížená",J349,0)</f>
        <v>0</v>
      </c>
      <c r="BG349" s="208">
        <f>IF(N349="zákl. přenesená",J349,0)</f>
        <v>0</v>
      </c>
      <c r="BH349" s="208">
        <f>IF(N349="sníž. přenesená",J349,0)</f>
        <v>0</v>
      </c>
      <c r="BI349" s="208">
        <f>IF(N349="nulová",J349,0)</f>
        <v>0</v>
      </c>
      <c r="BJ349" s="17" t="s">
        <v>80</v>
      </c>
      <c r="BK349" s="208">
        <f>ROUND(I349*H349,2)</f>
        <v>0</v>
      </c>
      <c r="BL349" s="17" t="s">
        <v>182</v>
      </c>
      <c r="BM349" s="207" t="s">
        <v>689</v>
      </c>
    </row>
    <row r="350" spans="1:65" s="2" customFormat="1" ht="37.8" customHeight="1">
      <c r="A350" s="38"/>
      <c r="B350" s="39"/>
      <c r="C350" s="196" t="s">
        <v>690</v>
      </c>
      <c r="D350" s="196" t="s">
        <v>143</v>
      </c>
      <c r="E350" s="197" t="s">
        <v>691</v>
      </c>
      <c r="F350" s="198" t="s">
        <v>692</v>
      </c>
      <c r="G350" s="199" t="s">
        <v>199</v>
      </c>
      <c r="H350" s="200">
        <v>2</v>
      </c>
      <c r="I350" s="201"/>
      <c r="J350" s="202">
        <f>ROUND(I350*H350,2)</f>
        <v>0</v>
      </c>
      <c r="K350" s="198" t="s">
        <v>19</v>
      </c>
      <c r="L350" s="44"/>
      <c r="M350" s="203" t="s">
        <v>19</v>
      </c>
      <c r="N350" s="204" t="s">
        <v>43</v>
      </c>
      <c r="O350" s="84"/>
      <c r="P350" s="205">
        <f>O350*H350</f>
        <v>0</v>
      </c>
      <c r="Q350" s="205">
        <v>0</v>
      </c>
      <c r="R350" s="205">
        <f>Q350*H350</f>
        <v>0</v>
      </c>
      <c r="S350" s="205">
        <v>0</v>
      </c>
      <c r="T350" s="206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07" t="s">
        <v>182</v>
      </c>
      <c r="AT350" s="207" t="s">
        <v>143</v>
      </c>
      <c r="AU350" s="207" t="s">
        <v>80</v>
      </c>
      <c r="AY350" s="17" t="s">
        <v>141</v>
      </c>
      <c r="BE350" s="208">
        <f>IF(N350="základní",J350,0)</f>
        <v>0</v>
      </c>
      <c r="BF350" s="208">
        <f>IF(N350="snížená",J350,0)</f>
        <v>0</v>
      </c>
      <c r="BG350" s="208">
        <f>IF(N350="zákl. přenesená",J350,0)</f>
        <v>0</v>
      </c>
      <c r="BH350" s="208">
        <f>IF(N350="sníž. přenesená",J350,0)</f>
        <v>0</v>
      </c>
      <c r="BI350" s="208">
        <f>IF(N350="nulová",J350,0)</f>
        <v>0</v>
      </c>
      <c r="BJ350" s="17" t="s">
        <v>80</v>
      </c>
      <c r="BK350" s="208">
        <f>ROUND(I350*H350,2)</f>
        <v>0</v>
      </c>
      <c r="BL350" s="17" t="s">
        <v>182</v>
      </c>
      <c r="BM350" s="207" t="s">
        <v>693</v>
      </c>
    </row>
    <row r="351" spans="1:65" s="2" customFormat="1" ht="37.8" customHeight="1">
      <c r="A351" s="38"/>
      <c r="B351" s="39"/>
      <c r="C351" s="196" t="s">
        <v>187</v>
      </c>
      <c r="D351" s="196" t="s">
        <v>143</v>
      </c>
      <c r="E351" s="197" t="s">
        <v>694</v>
      </c>
      <c r="F351" s="198" t="s">
        <v>695</v>
      </c>
      <c r="G351" s="199" t="s">
        <v>199</v>
      </c>
      <c r="H351" s="200">
        <v>7</v>
      </c>
      <c r="I351" s="201"/>
      <c r="J351" s="202">
        <f>ROUND(I351*H351,2)</f>
        <v>0</v>
      </c>
      <c r="K351" s="198" t="s">
        <v>19</v>
      </c>
      <c r="L351" s="44"/>
      <c r="M351" s="203" t="s">
        <v>19</v>
      </c>
      <c r="N351" s="204" t="s">
        <v>43</v>
      </c>
      <c r="O351" s="84"/>
      <c r="P351" s="205">
        <f>O351*H351</f>
        <v>0</v>
      </c>
      <c r="Q351" s="205">
        <v>0</v>
      </c>
      <c r="R351" s="205">
        <f>Q351*H351</f>
        <v>0</v>
      </c>
      <c r="S351" s="205">
        <v>0</v>
      </c>
      <c r="T351" s="206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07" t="s">
        <v>182</v>
      </c>
      <c r="AT351" s="207" t="s">
        <v>143</v>
      </c>
      <c r="AU351" s="207" t="s">
        <v>80</v>
      </c>
      <c r="AY351" s="17" t="s">
        <v>141</v>
      </c>
      <c r="BE351" s="208">
        <f>IF(N351="základní",J351,0)</f>
        <v>0</v>
      </c>
      <c r="BF351" s="208">
        <f>IF(N351="snížená",J351,0)</f>
        <v>0</v>
      </c>
      <c r="BG351" s="208">
        <f>IF(N351="zákl. přenesená",J351,0)</f>
        <v>0</v>
      </c>
      <c r="BH351" s="208">
        <f>IF(N351="sníž. přenesená",J351,0)</f>
        <v>0</v>
      </c>
      <c r="BI351" s="208">
        <f>IF(N351="nulová",J351,0)</f>
        <v>0</v>
      </c>
      <c r="BJ351" s="17" t="s">
        <v>80</v>
      </c>
      <c r="BK351" s="208">
        <f>ROUND(I351*H351,2)</f>
        <v>0</v>
      </c>
      <c r="BL351" s="17" t="s">
        <v>182</v>
      </c>
      <c r="BM351" s="207" t="s">
        <v>696</v>
      </c>
    </row>
    <row r="352" spans="1:65" s="2" customFormat="1" ht="24.15" customHeight="1">
      <c r="A352" s="38"/>
      <c r="B352" s="39"/>
      <c r="C352" s="237" t="s">
        <v>697</v>
      </c>
      <c r="D352" s="237" t="s">
        <v>203</v>
      </c>
      <c r="E352" s="238" t="s">
        <v>698</v>
      </c>
      <c r="F352" s="239" t="s">
        <v>699</v>
      </c>
      <c r="G352" s="240" t="s">
        <v>277</v>
      </c>
      <c r="H352" s="241">
        <v>16.675</v>
      </c>
      <c r="I352" s="242"/>
      <c r="J352" s="243">
        <f>ROUND(I352*H352,2)</f>
        <v>0</v>
      </c>
      <c r="K352" s="239" t="s">
        <v>19</v>
      </c>
      <c r="L352" s="244"/>
      <c r="M352" s="245" t="s">
        <v>19</v>
      </c>
      <c r="N352" s="246" t="s">
        <v>43</v>
      </c>
      <c r="O352" s="84"/>
      <c r="P352" s="205">
        <f>O352*H352</f>
        <v>0</v>
      </c>
      <c r="Q352" s="205">
        <v>0.005</v>
      </c>
      <c r="R352" s="205">
        <f>Q352*H352</f>
        <v>0.083375</v>
      </c>
      <c r="S352" s="205">
        <v>0</v>
      </c>
      <c r="T352" s="206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07" t="s">
        <v>220</v>
      </c>
      <c r="AT352" s="207" t="s">
        <v>203</v>
      </c>
      <c r="AU352" s="207" t="s">
        <v>80</v>
      </c>
      <c r="AY352" s="17" t="s">
        <v>141</v>
      </c>
      <c r="BE352" s="208">
        <f>IF(N352="základní",J352,0)</f>
        <v>0</v>
      </c>
      <c r="BF352" s="208">
        <f>IF(N352="snížená",J352,0)</f>
        <v>0</v>
      </c>
      <c r="BG352" s="208">
        <f>IF(N352="zákl. přenesená",J352,0)</f>
        <v>0</v>
      </c>
      <c r="BH352" s="208">
        <f>IF(N352="sníž. přenesená",J352,0)</f>
        <v>0</v>
      </c>
      <c r="BI352" s="208">
        <f>IF(N352="nulová",J352,0)</f>
        <v>0</v>
      </c>
      <c r="BJ352" s="17" t="s">
        <v>80</v>
      </c>
      <c r="BK352" s="208">
        <f>ROUND(I352*H352,2)</f>
        <v>0</v>
      </c>
      <c r="BL352" s="17" t="s">
        <v>182</v>
      </c>
      <c r="BM352" s="207" t="s">
        <v>700</v>
      </c>
    </row>
    <row r="353" spans="1:51" s="12" customFormat="1" ht="12">
      <c r="A353" s="12"/>
      <c r="B353" s="209"/>
      <c r="C353" s="210"/>
      <c r="D353" s="211" t="s">
        <v>168</v>
      </c>
      <c r="E353" s="212" t="s">
        <v>19</v>
      </c>
      <c r="F353" s="213" t="s">
        <v>616</v>
      </c>
      <c r="G353" s="210"/>
      <c r="H353" s="214">
        <v>16.675</v>
      </c>
      <c r="I353" s="215"/>
      <c r="J353" s="210"/>
      <c r="K353" s="210"/>
      <c r="L353" s="216"/>
      <c r="M353" s="217"/>
      <c r="N353" s="218"/>
      <c r="O353" s="218"/>
      <c r="P353" s="218"/>
      <c r="Q353" s="218"/>
      <c r="R353" s="218"/>
      <c r="S353" s="218"/>
      <c r="T353" s="219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T353" s="220" t="s">
        <v>168</v>
      </c>
      <c r="AU353" s="220" t="s">
        <v>80</v>
      </c>
      <c r="AV353" s="12" t="s">
        <v>82</v>
      </c>
      <c r="AW353" s="12" t="s">
        <v>170</v>
      </c>
      <c r="AX353" s="12" t="s">
        <v>72</v>
      </c>
      <c r="AY353" s="220" t="s">
        <v>141</v>
      </c>
    </row>
    <row r="354" spans="1:51" s="13" customFormat="1" ht="12">
      <c r="A354" s="13"/>
      <c r="B354" s="221"/>
      <c r="C354" s="222"/>
      <c r="D354" s="211" t="s">
        <v>168</v>
      </c>
      <c r="E354" s="223" t="s">
        <v>19</v>
      </c>
      <c r="F354" s="224" t="s">
        <v>171</v>
      </c>
      <c r="G354" s="222"/>
      <c r="H354" s="225">
        <v>16.675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168</v>
      </c>
      <c r="AU354" s="231" t="s">
        <v>80</v>
      </c>
      <c r="AV354" s="13" t="s">
        <v>147</v>
      </c>
      <c r="AW354" s="13" t="s">
        <v>170</v>
      </c>
      <c r="AX354" s="13" t="s">
        <v>80</v>
      </c>
      <c r="AY354" s="231" t="s">
        <v>141</v>
      </c>
    </row>
    <row r="355" spans="1:65" s="2" customFormat="1" ht="24.15" customHeight="1">
      <c r="A355" s="38"/>
      <c r="B355" s="39"/>
      <c r="C355" s="237" t="s">
        <v>193</v>
      </c>
      <c r="D355" s="237" t="s">
        <v>203</v>
      </c>
      <c r="E355" s="238" t="s">
        <v>701</v>
      </c>
      <c r="F355" s="239" t="s">
        <v>702</v>
      </c>
      <c r="G355" s="240" t="s">
        <v>199</v>
      </c>
      <c r="H355" s="241">
        <v>18</v>
      </c>
      <c r="I355" s="242"/>
      <c r="J355" s="243">
        <f>ROUND(I355*H355,2)</f>
        <v>0</v>
      </c>
      <c r="K355" s="239" t="s">
        <v>19</v>
      </c>
      <c r="L355" s="244"/>
      <c r="M355" s="245" t="s">
        <v>19</v>
      </c>
      <c r="N355" s="246" t="s">
        <v>43</v>
      </c>
      <c r="O355" s="84"/>
      <c r="P355" s="205">
        <f>O355*H355</f>
        <v>0</v>
      </c>
      <c r="Q355" s="205">
        <v>6E-05</v>
      </c>
      <c r="R355" s="205">
        <f>Q355*H355</f>
        <v>0.00108</v>
      </c>
      <c r="S355" s="205">
        <v>0</v>
      </c>
      <c r="T355" s="206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07" t="s">
        <v>220</v>
      </c>
      <c r="AT355" s="207" t="s">
        <v>203</v>
      </c>
      <c r="AU355" s="207" t="s">
        <v>80</v>
      </c>
      <c r="AY355" s="17" t="s">
        <v>141</v>
      </c>
      <c r="BE355" s="208">
        <f>IF(N355="základní",J355,0)</f>
        <v>0</v>
      </c>
      <c r="BF355" s="208">
        <f>IF(N355="snížená",J355,0)</f>
        <v>0</v>
      </c>
      <c r="BG355" s="208">
        <f>IF(N355="zákl. přenesená",J355,0)</f>
        <v>0</v>
      </c>
      <c r="BH355" s="208">
        <f>IF(N355="sníž. přenesená",J355,0)</f>
        <v>0</v>
      </c>
      <c r="BI355" s="208">
        <f>IF(N355="nulová",J355,0)</f>
        <v>0</v>
      </c>
      <c r="BJ355" s="17" t="s">
        <v>80</v>
      </c>
      <c r="BK355" s="208">
        <f>ROUND(I355*H355,2)</f>
        <v>0</v>
      </c>
      <c r="BL355" s="17" t="s">
        <v>182</v>
      </c>
      <c r="BM355" s="207" t="s">
        <v>489</v>
      </c>
    </row>
    <row r="356" spans="1:51" s="12" customFormat="1" ht="12">
      <c r="A356" s="12"/>
      <c r="B356" s="209"/>
      <c r="C356" s="210"/>
      <c r="D356" s="211" t="s">
        <v>168</v>
      </c>
      <c r="E356" s="212" t="s">
        <v>19</v>
      </c>
      <c r="F356" s="213" t="s">
        <v>703</v>
      </c>
      <c r="G356" s="210"/>
      <c r="H356" s="214">
        <v>18</v>
      </c>
      <c r="I356" s="215"/>
      <c r="J356" s="210"/>
      <c r="K356" s="210"/>
      <c r="L356" s="216"/>
      <c r="M356" s="217"/>
      <c r="N356" s="218"/>
      <c r="O356" s="218"/>
      <c r="P356" s="218"/>
      <c r="Q356" s="218"/>
      <c r="R356" s="218"/>
      <c r="S356" s="218"/>
      <c r="T356" s="219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T356" s="220" t="s">
        <v>168</v>
      </c>
      <c r="AU356" s="220" t="s">
        <v>80</v>
      </c>
      <c r="AV356" s="12" t="s">
        <v>82</v>
      </c>
      <c r="AW356" s="12" t="s">
        <v>170</v>
      </c>
      <c r="AX356" s="12" t="s">
        <v>72</v>
      </c>
      <c r="AY356" s="220" t="s">
        <v>141</v>
      </c>
    </row>
    <row r="357" spans="1:51" s="13" customFormat="1" ht="12">
      <c r="A357" s="13"/>
      <c r="B357" s="221"/>
      <c r="C357" s="222"/>
      <c r="D357" s="211" t="s">
        <v>168</v>
      </c>
      <c r="E357" s="223" t="s">
        <v>19</v>
      </c>
      <c r="F357" s="224" t="s">
        <v>171</v>
      </c>
      <c r="G357" s="222"/>
      <c r="H357" s="225">
        <v>18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1" t="s">
        <v>168</v>
      </c>
      <c r="AU357" s="231" t="s">
        <v>80</v>
      </c>
      <c r="AV357" s="13" t="s">
        <v>147</v>
      </c>
      <c r="AW357" s="13" t="s">
        <v>170</v>
      </c>
      <c r="AX357" s="13" t="s">
        <v>80</v>
      </c>
      <c r="AY357" s="231" t="s">
        <v>141</v>
      </c>
    </row>
    <row r="358" spans="1:65" s="2" customFormat="1" ht="21.75" customHeight="1">
      <c r="A358" s="38"/>
      <c r="B358" s="39"/>
      <c r="C358" s="196" t="s">
        <v>228</v>
      </c>
      <c r="D358" s="196" t="s">
        <v>143</v>
      </c>
      <c r="E358" s="197" t="s">
        <v>704</v>
      </c>
      <c r="F358" s="198" t="s">
        <v>705</v>
      </c>
      <c r="G358" s="199" t="s">
        <v>175</v>
      </c>
      <c r="H358" s="200">
        <v>193.5</v>
      </c>
      <c r="I358" s="201"/>
      <c r="J358" s="202">
        <f>ROUND(I358*H358,2)</f>
        <v>0</v>
      </c>
      <c r="K358" s="198" t="s">
        <v>186</v>
      </c>
      <c r="L358" s="44"/>
      <c r="M358" s="203" t="s">
        <v>19</v>
      </c>
      <c r="N358" s="204" t="s">
        <v>43</v>
      </c>
      <c r="O358" s="84"/>
      <c r="P358" s="205">
        <f>O358*H358</f>
        <v>0</v>
      </c>
      <c r="Q358" s="205">
        <v>0</v>
      </c>
      <c r="R358" s="205">
        <f>Q358*H358</f>
        <v>0</v>
      </c>
      <c r="S358" s="205">
        <v>0.02465</v>
      </c>
      <c r="T358" s="206">
        <f>S358*H358</f>
        <v>4.769775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07" t="s">
        <v>182</v>
      </c>
      <c r="AT358" s="207" t="s">
        <v>143</v>
      </c>
      <c r="AU358" s="207" t="s">
        <v>80</v>
      </c>
      <c r="AY358" s="17" t="s">
        <v>141</v>
      </c>
      <c r="BE358" s="208">
        <f>IF(N358="základní",J358,0)</f>
        <v>0</v>
      </c>
      <c r="BF358" s="208">
        <f>IF(N358="snížená",J358,0)</f>
        <v>0</v>
      </c>
      <c r="BG358" s="208">
        <f>IF(N358="zákl. přenesená",J358,0)</f>
        <v>0</v>
      </c>
      <c r="BH358" s="208">
        <f>IF(N358="sníž. přenesená",J358,0)</f>
        <v>0</v>
      </c>
      <c r="BI358" s="208">
        <f>IF(N358="nulová",J358,0)</f>
        <v>0</v>
      </c>
      <c r="BJ358" s="17" t="s">
        <v>80</v>
      </c>
      <c r="BK358" s="208">
        <f>ROUND(I358*H358,2)</f>
        <v>0</v>
      </c>
      <c r="BL358" s="17" t="s">
        <v>182</v>
      </c>
      <c r="BM358" s="207" t="s">
        <v>706</v>
      </c>
    </row>
    <row r="359" spans="1:47" s="2" customFormat="1" ht="12">
      <c r="A359" s="38"/>
      <c r="B359" s="39"/>
      <c r="C359" s="40"/>
      <c r="D359" s="232" t="s">
        <v>188</v>
      </c>
      <c r="E359" s="40"/>
      <c r="F359" s="233" t="s">
        <v>707</v>
      </c>
      <c r="G359" s="40"/>
      <c r="H359" s="40"/>
      <c r="I359" s="234"/>
      <c r="J359" s="40"/>
      <c r="K359" s="40"/>
      <c r="L359" s="44"/>
      <c r="M359" s="235"/>
      <c r="N359" s="236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188</v>
      </c>
      <c r="AU359" s="17" t="s">
        <v>80</v>
      </c>
    </row>
    <row r="360" spans="1:51" s="12" customFormat="1" ht="12">
      <c r="A360" s="12"/>
      <c r="B360" s="209"/>
      <c r="C360" s="210"/>
      <c r="D360" s="211" t="s">
        <v>168</v>
      </c>
      <c r="E360" s="212" t="s">
        <v>19</v>
      </c>
      <c r="F360" s="213" t="s">
        <v>708</v>
      </c>
      <c r="G360" s="210"/>
      <c r="H360" s="214">
        <v>193.5</v>
      </c>
      <c r="I360" s="215"/>
      <c r="J360" s="210"/>
      <c r="K360" s="210"/>
      <c r="L360" s="216"/>
      <c r="M360" s="217"/>
      <c r="N360" s="218"/>
      <c r="O360" s="218"/>
      <c r="P360" s="218"/>
      <c r="Q360" s="218"/>
      <c r="R360" s="218"/>
      <c r="S360" s="218"/>
      <c r="T360" s="219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T360" s="220" t="s">
        <v>168</v>
      </c>
      <c r="AU360" s="220" t="s">
        <v>80</v>
      </c>
      <c r="AV360" s="12" t="s">
        <v>82</v>
      </c>
      <c r="AW360" s="12" t="s">
        <v>170</v>
      </c>
      <c r="AX360" s="12" t="s">
        <v>72</v>
      </c>
      <c r="AY360" s="220" t="s">
        <v>141</v>
      </c>
    </row>
    <row r="361" spans="1:51" s="14" customFormat="1" ht="12">
      <c r="A361" s="14"/>
      <c r="B361" s="248"/>
      <c r="C361" s="249"/>
      <c r="D361" s="211" t="s">
        <v>168</v>
      </c>
      <c r="E361" s="250" t="s">
        <v>19</v>
      </c>
      <c r="F361" s="251" t="s">
        <v>709</v>
      </c>
      <c r="G361" s="249"/>
      <c r="H361" s="250" t="s">
        <v>19</v>
      </c>
      <c r="I361" s="252"/>
      <c r="J361" s="249"/>
      <c r="K361" s="249"/>
      <c r="L361" s="253"/>
      <c r="M361" s="254"/>
      <c r="N361" s="255"/>
      <c r="O361" s="255"/>
      <c r="P361" s="255"/>
      <c r="Q361" s="255"/>
      <c r="R361" s="255"/>
      <c r="S361" s="255"/>
      <c r="T361" s="25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7" t="s">
        <v>168</v>
      </c>
      <c r="AU361" s="257" t="s">
        <v>80</v>
      </c>
      <c r="AV361" s="14" t="s">
        <v>80</v>
      </c>
      <c r="AW361" s="14" t="s">
        <v>170</v>
      </c>
      <c r="AX361" s="14" t="s">
        <v>72</v>
      </c>
      <c r="AY361" s="257" t="s">
        <v>141</v>
      </c>
    </row>
    <row r="362" spans="1:51" s="13" customFormat="1" ht="12">
      <c r="A362" s="13"/>
      <c r="B362" s="221"/>
      <c r="C362" s="222"/>
      <c r="D362" s="211" t="s">
        <v>168</v>
      </c>
      <c r="E362" s="223" t="s">
        <v>19</v>
      </c>
      <c r="F362" s="224" t="s">
        <v>171</v>
      </c>
      <c r="G362" s="222"/>
      <c r="H362" s="225">
        <v>193.5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1" t="s">
        <v>168</v>
      </c>
      <c r="AU362" s="231" t="s">
        <v>80</v>
      </c>
      <c r="AV362" s="13" t="s">
        <v>147</v>
      </c>
      <c r="AW362" s="13" t="s">
        <v>170</v>
      </c>
      <c r="AX362" s="13" t="s">
        <v>80</v>
      </c>
      <c r="AY362" s="231" t="s">
        <v>141</v>
      </c>
    </row>
    <row r="363" spans="1:65" s="2" customFormat="1" ht="16.5" customHeight="1">
      <c r="A363" s="38"/>
      <c r="B363" s="39"/>
      <c r="C363" s="196" t="s">
        <v>710</v>
      </c>
      <c r="D363" s="196" t="s">
        <v>143</v>
      </c>
      <c r="E363" s="197" t="s">
        <v>711</v>
      </c>
      <c r="F363" s="198" t="s">
        <v>712</v>
      </c>
      <c r="G363" s="199" t="s">
        <v>175</v>
      </c>
      <c r="H363" s="200">
        <v>193.5</v>
      </c>
      <c r="I363" s="201"/>
      <c r="J363" s="202">
        <f>ROUND(I363*H363,2)</f>
        <v>0</v>
      </c>
      <c r="K363" s="198" t="s">
        <v>186</v>
      </c>
      <c r="L363" s="44"/>
      <c r="M363" s="203" t="s">
        <v>19</v>
      </c>
      <c r="N363" s="204" t="s">
        <v>43</v>
      </c>
      <c r="O363" s="84"/>
      <c r="P363" s="205">
        <f>O363*H363</f>
        <v>0</v>
      </c>
      <c r="Q363" s="205">
        <v>0</v>
      </c>
      <c r="R363" s="205">
        <f>Q363*H363</f>
        <v>0</v>
      </c>
      <c r="S363" s="205">
        <v>0.008</v>
      </c>
      <c r="T363" s="206">
        <f>S363*H363</f>
        <v>1.548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07" t="s">
        <v>182</v>
      </c>
      <c r="AT363" s="207" t="s">
        <v>143</v>
      </c>
      <c r="AU363" s="207" t="s">
        <v>80</v>
      </c>
      <c r="AY363" s="17" t="s">
        <v>141</v>
      </c>
      <c r="BE363" s="208">
        <f>IF(N363="základní",J363,0)</f>
        <v>0</v>
      </c>
      <c r="BF363" s="208">
        <f>IF(N363="snížená",J363,0)</f>
        <v>0</v>
      </c>
      <c r="BG363" s="208">
        <f>IF(N363="zákl. přenesená",J363,0)</f>
        <v>0</v>
      </c>
      <c r="BH363" s="208">
        <f>IF(N363="sníž. přenesená",J363,0)</f>
        <v>0</v>
      </c>
      <c r="BI363" s="208">
        <f>IF(N363="nulová",J363,0)</f>
        <v>0</v>
      </c>
      <c r="BJ363" s="17" t="s">
        <v>80</v>
      </c>
      <c r="BK363" s="208">
        <f>ROUND(I363*H363,2)</f>
        <v>0</v>
      </c>
      <c r="BL363" s="17" t="s">
        <v>182</v>
      </c>
      <c r="BM363" s="207" t="s">
        <v>549</v>
      </c>
    </row>
    <row r="364" spans="1:47" s="2" customFormat="1" ht="12">
      <c r="A364" s="38"/>
      <c r="B364" s="39"/>
      <c r="C364" s="40"/>
      <c r="D364" s="232" t="s">
        <v>188</v>
      </c>
      <c r="E364" s="40"/>
      <c r="F364" s="233" t="s">
        <v>713</v>
      </c>
      <c r="G364" s="40"/>
      <c r="H364" s="40"/>
      <c r="I364" s="234"/>
      <c r="J364" s="40"/>
      <c r="K364" s="40"/>
      <c r="L364" s="44"/>
      <c r="M364" s="235"/>
      <c r="N364" s="236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188</v>
      </c>
      <c r="AU364" s="17" t="s">
        <v>80</v>
      </c>
    </row>
    <row r="365" spans="1:65" s="2" customFormat="1" ht="24.15" customHeight="1">
      <c r="A365" s="38"/>
      <c r="B365" s="39"/>
      <c r="C365" s="196" t="s">
        <v>232</v>
      </c>
      <c r="D365" s="196" t="s">
        <v>143</v>
      </c>
      <c r="E365" s="197" t="s">
        <v>714</v>
      </c>
      <c r="F365" s="198" t="s">
        <v>715</v>
      </c>
      <c r="G365" s="199" t="s">
        <v>199</v>
      </c>
      <c r="H365" s="200">
        <v>17</v>
      </c>
      <c r="I365" s="201"/>
      <c r="J365" s="202">
        <f>ROUND(I365*H365,2)</f>
        <v>0</v>
      </c>
      <c r="K365" s="198" t="s">
        <v>186</v>
      </c>
      <c r="L365" s="44"/>
      <c r="M365" s="203" t="s">
        <v>19</v>
      </c>
      <c r="N365" s="204" t="s">
        <v>43</v>
      </c>
      <c r="O365" s="84"/>
      <c r="P365" s="205">
        <f>O365*H365</f>
        <v>0</v>
      </c>
      <c r="Q365" s="205">
        <v>0</v>
      </c>
      <c r="R365" s="205">
        <f>Q365*H365</f>
        <v>0</v>
      </c>
      <c r="S365" s="205">
        <v>0.001</v>
      </c>
      <c r="T365" s="206">
        <f>S365*H365</f>
        <v>0.017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07" t="s">
        <v>182</v>
      </c>
      <c r="AT365" s="207" t="s">
        <v>143</v>
      </c>
      <c r="AU365" s="207" t="s">
        <v>80</v>
      </c>
      <c r="AY365" s="17" t="s">
        <v>141</v>
      </c>
      <c r="BE365" s="208">
        <f>IF(N365="základní",J365,0)</f>
        <v>0</v>
      </c>
      <c r="BF365" s="208">
        <f>IF(N365="snížená",J365,0)</f>
        <v>0</v>
      </c>
      <c r="BG365" s="208">
        <f>IF(N365="zákl. přenesená",J365,0)</f>
        <v>0</v>
      </c>
      <c r="BH365" s="208">
        <f>IF(N365="sníž. přenesená",J365,0)</f>
        <v>0</v>
      </c>
      <c r="BI365" s="208">
        <f>IF(N365="nulová",J365,0)</f>
        <v>0</v>
      </c>
      <c r="BJ365" s="17" t="s">
        <v>80</v>
      </c>
      <c r="BK365" s="208">
        <f>ROUND(I365*H365,2)</f>
        <v>0</v>
      </c>
      <c r="BL365" s="17" t="s">
        <v>182</v>
      </c>
      <c r="BM365" s="207" t="s">
        <v>716</v>
      </c>
    </row>
    <row r="366" spans="1:47" s="2" customFormat="1" ht="12">
      <c r="A366" s="38"/>
      <c r="B366" s="39"/>
      <c r="C366" s="40"/>
      <c r="D366" s="232" t="s">
        <v>188</v>
      </c>
      <c r="E366" s="40"/>
      <c r="F366" s="233" t="s">
        <v>717</v>
      </c>
      <c r="G366" s="40"/>
      <c r="H366" s="40"/>
      <c r="I366" s="234"/>
      <c r="J366" s="40"/>
      <c r="K366" s="40"/>
      <c r="L366" s="44"/>
      <c r="M366" s="235"/>
      <c r="N366" s="236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188</v>
      </c>
      <c r="AU366" s="17" t="s">
        <v>80</v>
      </c>
    </row>
    <row r="367" spans="1:65" s="2" customFormat="1" ht="37.8" customHeight="1">
      <c r="A367" s="38"/>
      <c r="B367" s="39"/>
      <c r="C367" s="196" t="s">
        <v>718</v>
      </c>
      <c r="D367" s="196" t="s">
        <v>143</v>
      </c>
      <c r="E367" s="197" t="s">
        <v>719</v>
      </c>
      <c r="F367" s="198" t="s">
        <v>720</v>
      </c>
      <c r="G367" s="199" t="s">
        <v>175</v>
      </c>
      <c r="H367" s="200">
        <v>54.188</v>
      </c>
      <c r="I367" s="201"/>
      <c r="J367" s="202">
        <f>ROUND(I367*H367,2)</f>
        <v>0</v>
      </c>
      <c r="K367" s="198" t="s">
        <v>19</v>
      </c>
      <c r="L367" s="44"/>
      <c r="M367" s="203" t="s">
        <v>19</v>
      </c>
      <c r="N367" s="204" t="s">
        <v>43</v>
      </c>
      <c r="O367" s="84"/>
      <c r="P367" s="205">
        <f>O367*H367</f>
        <v>0</v>
      </c>
      <c r="Q367" s="205">
        <v>0</v>
      </c>
      <c r="R367" s="205">
        <f>Q367*H367</f>
        <v>0</v>
      </c>
      <c r="S367" s="205">
        <v>0</v>
      </c>
      <c r="T367" s="206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07" t="s">
        <v>182</v>
      </c>
      <c r="AT367" s="207" t="s">
        <v>143</v>
      </c>
      <c r="AU367" s="207" t="s">
        <v>80</v>
      </c>
      <c r="AY367" s="17" t="s">
        <v>141</v>
      </c>
      <c r="BE367" s="208">
        <f>IF(N367="základní",J367,0)</f>
        <v>0</v>
      </c>
      <c r="BF367" s="208">
        <f>IF(N367="snížená",J367,0)</f>
        <v>0</v>
      </c>
      <c r="BG367" s="208">
        <f>IF(N367="zákl. přenesená",J367,0)</f>
        <v>0</v>
      </c>
      <c r="BH367" s="208">
        <f>IF(N367="sníž. přenesená",J367,0)</f>
        <v>0</v>
      </c>
      <c r="BI367" s="208">
        <f>IF(N367="nulová",J367,0)</f>
        <v>0</v>
      </c>
      <c r="BJ367" s="17" t="s">
        <v>80</v>
      </c>
      <c r="BK367" s="208">
        <f>ROUND(I367*H367,2)</f>
        <v>0</v>
      </c>
      <c r="BL367" s="17" t="s">
        <v>182</v>
      </c>
      <c r="BM367" s="207" t="s">
        <v>587</v>
      </c>
    </row>
    <row r="368" spans="1:65" s="2" customFormat="1" ht="37.8" customHeight="1">
      <c r="A368" s="38"/>
      <c r="B368" s="39"/>
      <c r="C368" s="196" t="s">
        <v>237</v>
      </c>
      <c r="D368" s="196" t="s">
        <v>143</v>
      </c>
      <c r="E368" s="197" t="s">
        <v>721</v>
      </c>
      <c r="F368" s="198" t="s">
        <v>722</v>
      </c>
      <c r="G368" s="199" t="s">
        <v>175</v>
      </c>
      <c r="H368" s="200">
        <v>1.08</v>
      </c>
      <c r="I368" s="201"/>
      <c r="J368" s="202">
        <f>ROUND(I368*H368,2)</f>
        <v>0</v>
      </c>
      <c r="K368" s="198" t="s">
        <v>19</v>
      </c>
      <c r="L368" s="44"/>
      <c r="M368" s="203" t="s">
        <v>19</v>
      </c>
      <c r="N368" s="204" t="s">
        <v>43</v>
      </c>
      <c r="O368" s="84"/>
      <c r="P368" s="205">
        <f>O368*H368</f>
        <v>0</v>
      </c>
      <c r="Q368" s="205">
        <v>0</v>
      </c>
      <c r="R368" s="205">
        <f>Q368*H368</f>
        <v>0</v>
      </c>
      <c r="S368" s="205">
        <v>0</v>
      </c>
      <c r="T368" s="206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07" t="s">
        <v>182</v>
      </c>
      <c r="AT368" s="207" t="s">
        <v>143</v>
      </c>
      <c r="AU368" s="207" t="s">
        <v>80</v>
      </c>
      <c r="AY368" s="17" t="s">
        <v>141</v>
      </c>
      <c r="BE368" s="208">
        <f>IF(N368="základní",J368,0)</f>
        <v>0</v>
      </c>
      <c r="BF368" s="208">
        <f>IF(N368="snížená",J368,0)</f>
        <v>0</v>
      </c>
      <c r="BG368" s="208">
        <f>IF(N368="zákl. přenesená",J368,0)</f>
        <v>0</v>
      </c>
      <c r="BH368" s="208">
        <f>IF(N368="sníž. přenesená",J368,0)</f>
        <v>0</v>
      </c>
      <c r="BI368" s="208">
        <f>IF(N368="nulová",J368,0)</f>
        <v>0</v>
      </c>
      <c r="BJ368" s="17" t="s">
        <v>80</v>
      </c>
      <c r="BK368" s="208">
        <f>ROUND(I368*H368,2)</f>
        <v>0</v>
      </c>
      <c r="BL368" s="17" t="s">
        <v>182</v>
      </c>
      <c r="BM368" s="207" t="s">
        <v>666</v>
      </c>
    </row>
    <row r="369" spans="1:65" s="2" customFormat="1" ht="21.75" customHeight="1">
      <c r="A369" s="38"/>
      <c r="B369" s="39"/>
      <c r="C369" s="196" t="s">
        <v>723</v>
      </c>
      <c r="D369" s="196" t="s">
        <v>143</v>
      </c>
      <c r="E369" s="197" t="s">
        <v>724</v>
      </c>
      <c r="F369" s="198" t="s">
        <v>725</v>
      </c>
      <c r="G369" s="199" t="s">
        <v>175</v>
      </c>
      <c r="H369" s="200">
        <v>420</v>
      </c>
      <c r="I369" s="201"/>
      <c r="J369" s="202">
        <f>ROUND(I369*H369,2)</f>
        <v>0</v>
      </c>
      <c r="K369" s="198" t="s">
        <v>186</v>
      </c>
      <c r="L369" s="44"/>
      <c r="M369" s="203" t="s">
        <v>19</v>
      </c>
      <c r="N369" s="204" t="s">
        <v>43</v>
      </c>
      <c r="O369" s="84"/>
      <c r="P369" s="205">
        <f>O369*H369</f>
        <v>0</v>
      </c>
      <c r="Q369" s="205">
        <v>0</v>
      </c>
      <c r="R369" s="205">
        <f>Q369*H369</f>
        <v>0</v>
      </c>
      <c r="S369" s="205">
        <v>0.02465</v>
      </c>
      <c r="T369" s="206">
        <f>S369*H369</f>
        <v>10.353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07" t="s">
        <v>182</v>
      </c>
      <c r="AT369" s="207" t="s">
        <v>143</v>
      </c>
      <c r="AU369" s="207" t="s">
        <v>80</v>
      </c>
      <c r="AY369" s="17" t="s">
        <v>141</v>
      </c>
      <c r="BE369" s="208">
        <f>IF(N369="základní",J369,0)</f>
        <v>0</v>
      </c>
      <c r="BF369" s="208">
        <f>IF(N369="snížená",J369,0)</f>
        <v>0</v>
      </c>
      <c r="BG369" s="208">
        <f>IF(N369="zákl. přenesená",J369,0)</f>
        <v>0</v>
      </c>
      <c r="BH369" s="208">
        <f>IF(N369="sníž. přenesená",J369,0)</f>
        <v>0</v>
      </c>
      <c r="BI369" s="208">
        <f>IF(N369="nulová",J369,0)</f>
        <v>0</v>
      </c>
      <c r="BJ369" s="17" t="s">
        <v>80</v>
      </c>
      <c r="BK369" s="208">
        <f>ROUND(I369*H369,2)</f>
        <v>0</v>
      </c>
      <c r="BL369" s="17" t="s">
        <v>182</v>
      </c>
      <c r="BM369" s="207" t="s">
        <v>726</v>
      </c>
    </row>
    <row r="370" spans="1:47" s="2" customFormat="1" ht="12">
      <c r="A370" s="38"/>
      <c r="B370" s="39"/>
      <c r="C370" s="40"/>
      <c r="D370" s="232" t="s">
        <v>188</v>
      </c>
      <c r="E370" s="40"/>
      <c r="F370" s="233" t="s">
        <v>727</v>
      </c>
      <c r="G370" s="40"/>
      <c r="H370" s="40"/>
      <c r="I370" s="234"/>
      <c r="J370" s="40"/>
      <c r="K370" s="40"/>
      <c r="L370" s="44"/>
      <c r="M370" s="235"/>
      <c r="N370" s="236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188</v>
      </c>
      <c r="AU370" s="17" t="s">
        <v>80</v>
      </c>
    </row>
    <row r="371" spans="1:65" s="2" customFormat="1" ht="16.5" customHeight="1">
      <c r="A371" s="38"/>
      <c r="B371" s="39"/>
      <c r="C371" s="196" t="s">
        <v>260</v>
      </c>
      <c r="D371" s="196" t="s">
        <v>143</v>
      </c>
      <c r="E371" s="197" t="s">
        <v>728</v>
      </c>
      <c r="F371" s="198" t="s">
        <v>729</v>
      </c>
      <c r="G371" s="199" t="s">
        <v>175</v>
      </c>
      <c r="H371" s="200">
        <v>420</v>
      </c>
      <c r="I371" s="201"/>
      <c r="J371" s="202">
        <f>ROUND(I371*H371,2)</f>
        <v>0</v>
      </c>
      <c r="K371" s="198" t="s">
        <v>186</v>
      </c>
      <c r="L371" s="44"/>
      <c r="M371" s="203" t="s">
        <v>19</v>
      </c>
      <c r="N371" s="204" t="s">
        <v>43</v>
      </c>
      <c r="O371" s="84"/>
      <c r="P371" s="205">
        <f>O371*H371</f>
        <v>0</v>
      </c>
      <c r="Q371" s="205">
        <v>0</v>
      </c>
      <c r="R371" s="205">
        <f>Q371*H371</f>
        <v>0</v>
      </c>
      <c r="S371" s="205">
        <v>0.008</v>
      </c>
      <c r="T371" s="206">
        <f>S371*H371</f>
        <v>3.36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07" t="s">
        <v>182</v>
      </c>
      <c r="AT371" s="207" t="s">
        <v>143</v>
      </c>
      <c r="AU371" s="207" t="s">
        <v>80</v>
      </c>
      <c r="AY371" s="17" t="s">
        <v>141</v>
      </c>
      <c r="BE371" s="208">
        <f>IF(N371="základní",J371,0)</f>
        <v>0</v>
      </c>
      <c r="BF371" s="208">
        <f>IF(N371="snížená",J371,0)</f>
        <v>0</v>
      </c>
      <c r="BG371" s="208">
        <f>IF(N371="zákl. přenesená",J371,0)</f>
        <v>0</v>
      </c>
      <c r="BH371" s="208">
        <f>IF(N371="sníž. přenesená",J371,0)</f>
        <v>0</v>
      </c>
      <c r="BI371" s="208">
        <f>IF(N371="nulová",J371,0)</f>
        <v>0</v>
      </c>
      <c r="BJ371" s="17" t="s">
        <v>80</v>
      </c>
      <c r="BK371" s="208">
        <f>ROUND(I371*H371,2)</f>
        <v>0</v>
      </c>
      <c r="BL371" s="17" t="s">
        <v>182</v>
      </c>
      <c r="BM371" s="207" t="s">
        <v>730</v>
      </c>
    </row>
    <row r="372" spans="1:47" s="2" customFormat="1" ht="12">
      <c r="A372" s="38"/>
      <c r="B372" s="39"/>
      <c r="C372" s="40"/>
      <c r="D372" s="232" t="s">
        <v>188</v>
      </c>
      <c r="E372" s="40"/>
      <c r="F372" s="233" t="s">
        <v>731</v>
      </c>
      <c r="G372" s="40"/>
      <c r="H372" s="40"/>
      <c r="I372" s="234"/>
      <c r="J372" s="40"/>
      <c r="K372" s="40"/>
      <c r="L372" s="44"/>
      <c r="M372" s="235"/>
      <c r="N372" s="236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188</v>
      </c>
      <c r="AU372" s="17" t="s">
        <v>80</v>
      </c>
    </row>
    <row r="373" spans="1:65" s="2" customFormat="1" ht="24.15" customHeight="1">
      <c r="A373" s="38"/>
      <c r="B373" s="39"/>
      <c r="C373" s="196" t="s">
        <v>732</v>
      </c>
      <c r="D373" s="196" t="s">
        <v>143</v>
      </c>
      <c r="E373" s="197" t="s">
        <v>733</v>
      </c>
      <c r="F373" s="198" t="s">
        <v>734</v>
      </c>
      <c r="G373" s="199" t="s">
        <v>175</v>
      </c>
      <c r="H373" s="200">
        <v>23.481</v>
      </c>
      <c r="I373" s="201"/>
      <c r="J373" s="202">
        <f>ROUND(I373*H373,2)</f>
        <v>0</v>
      </c>
      <c r="K373" s="198" t="s">
        <v>186</v>
      </c>
      <c r="L373" s="44"/>
      <c r="M373" s="203" t="s">
        <v>19</v>
      </c>
      <c r="N373" s="204" t="s">
        <v>43</v>
      </c>
      <c r="O373" s="84"/>
      <c r="P373" s="205">
        <f>O373*H373</f>
        <v>0</v>
      </c>
      <c r="Q373" s="205">
        <v>0</v>
      </c>
      <c r="R373" s="205">
        <f>Q373*H373</f>
        <v>0</v>
      </c>
      <c r="S373" s="205">
        <v>0</v>
      </c>
      <c r="T373" s="206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07" t="s">
        <v>182</v>
      </c>
      <c r="AT373" s="207" t="s">
        <v>143</v>
      </c>
      <c r="AU373" s="207" t="s">
        <v>80</v>
      </c>
      <c r="AY373" s="17" t="s">
        <v>141</v>
      </c>
      <c r="BE373" s="208">
        <f>IF(N373="základní",J373,0)</f>
        <v>0</v>
      </c>
      <c r="BF373" s="208">
        <f>IF(N373="snížená",J373,0)</f>
        <v>0</v>
      </c>
      <c r="BG373" s="208">
        <f>IF(N373="zákl. přenesená",J373,0)</f>
        <v>0</v>
      </c>
      <c r="BH373" s="208">
        <f>IF(N373="sníž. přenesená",J373,0)</f>
        <v>0</v>
      </c>
      <c r="BI373" s="208">
        <f>IF(N373="nulová",J373,0)</f>
        <v>0</v>
      </c>
      <c r="BJ373" s="17" t="s">
        <v>80</v>
      </c>
      <c r="BK373" s="208">
        <f>ROUND(I373*H373,2)</f>
        <v>0</v>
      </c>
      <c r="BL373" s="17" t="s">
        <v>182</v>
      </c>
      <c r="BM373" s="207" t="s">
        <v>433</v>
      </c>
    </row>
    <row r="374" spans="1:47" s="2" customFormat="1" ht="12">
      <c r="A374" s="38"/>
      <c r="B374" s="39"/>
      <c r="C374" s="40"/>
      <c r="D374" s="232" t="s">
        <v>188</v>
      </c>
      <c r="E374" s="40"/>
      <c r="F374" s="233" t="s">
        <v>735</v>
      </c>
      <c r="G374" s="40"/>
      <c r="H374" s="40"/>
      <c r="I374" s="234"/>
      <c r="J374" s="40"/>
      <c r="K374" s="40"/>
      <c r="L374" s="44"/>
      <c r="M374" s="235"/>
      <c r="N374" s="236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188</v>
      </c>
      <c r="AU374" s="17" t="s">
        <v>80</v>
      </c>
    </row>
    <row r="375" spans="1:65" s="2" customFormat="1" ht="21.75" customHeight="1">
      <c r="A375" s="38"/>
      <c r="B375" s="39"/>
      <c r="C375" s="237" t="s">
        <v>663</v>
      </c>
      <c r="D375" s="237" t="s">
        <v>203</v>
      </c>
      <c r="E375" s="238" t="s">
        <v>736</v>
      </c>
      <c r="F375" s="239" t="s">
        <v>737</v>
      </c>
      <c r="G375" s="240" t="s">
        <v>146</v>
      </c>
      <c r="H375" s="241">
        <v>0.542</v>
      </c>
      <c r="I375" s="242"/>
      <c r="J375" s="243">
        <f>ROUND(I375*H375,2)</f>
        <v>0</v>
      </c>
      <c r="K375" s="239" t="s">
        <v>19</v>
      </c>
      <c r="L375" s="244"/>
      <c r="M375" s="245" t="s">
        <v>19</v>
      </c>
      <c r="N375" s="246" t="s">
        <v>43</v>
      </c>
      <c r="O375" s="84"/>
      <c r="P375" s="205">
        <f>O375*H375</f>
        <v>0</v>
      </c>
      <c r="Q375" s="205">
        <v>0.75</v>
      </c>
      <c r="R375" s="205">
        <f>Q375*H375</f>
        <v>0.40650000000000003</v>
      </c>
      <c r="S375" s="205">
        <v>0</v>
      </c>
      <c r="T375" s="206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07" t="s">
        <v>220</v>
      </c>
      <c r="AT375" s="207" t="s">
        <v>203</v>
      </c>
      <c r="AU375" s="207" t="s">
        <v>80</v>
      </c>
      <c r="AY375" s="17" t="s">
        <v>141</v>
      </c>
      <c r="BE375" s="208">
        <f>IF(N375="základní",J375,0)</f>
        <v>0</v>
      </c>
      <c r="BF375" s="208">
        <f>IF(N375="snížená",J375,0)</f>
        <v>0</v>
      </c>
      <c r="BG375" s="208">
        <f>IF(N375="zákl. přenesená",J375,0)</f>
        <v>0</v>
      </c>
      <c r="BH375" s="208">
        <f>IF(N375="sníž. přenesená",J375,0)</f>
        <v>0</v>
      </c>
      <c r="BI375" s="208">
        <f>IF(N375="nulová",J375,0)</f>
        <v>0</v>
      </c>
      <c r="BJ375" s="17" t="s">
        <v>80</v>
      </c>
      <c r="BK375" s="208">
        <f>ROUND(I375*H375,2)</f>
        <v>0</v>
      </c>
      <c r="BL375" s="17" t="s">
        <v>182</v>
      </c>
      <c r="BM375" s="207" t="s">
        <v>391</v>
      </c>
    </row>
    <row r="376" spans="1:51" s="12" customFormat="1" ht="12">
      <c r="A376" s="12"/>
      <c r="B376" s="209"/>
      <c r="C376" s="210"/>
      <c r="D376" s="211" t="s">
        <v>168</v>
      </c>
      <c r="E376" s="212" t="s">
        <v>19</v>
      </c>
      <c r="F376" s="213" t="s">
        <v>738</v>
      </c>
      <c r="G376" s="210"/>
      <c r="H376" s="214">
        <v>0.541875</v>
      </c>
      <c r="I376" s="215"/>
      <c r="J376" s="210"/>
      <c r="K376" s="210"/>
      <c r="L376" s="216"/>
      <c r="M376" s="217"/>
      <c r="N376" s="218"/>
      <c r="O376" s="218"/>
      <c r="P376" s="218"/>
      <c r="Q376" s="218"/>
      <c r="R376" s="218"/>
      <c r="S376" s="218"/>
      <c r="T376" s="219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T376" s="220" t="s">
        <v>168</v>
      </c>
      <c r="AU376" s="220" t="s">
        <v>80</v>
      </c>
      <c r="AV376" s="12" t="s">
        <v>82</v>
      </c>
      <c r="AW376" s="12" t="s">
        <v>170</v>
      </c>
      <c r="AX376" s="12" t="s">
        <v>72</v>
      </c>
      <c r="AY376" s="220" t="s">
        <v>141</v>
      </c>
    </row>
    <row r="377" spans="1:51" s="13" customFormat="1" ht="12">
      <c r="A377" s="13"/>
      <c r="B377" s="221"/>
      <c r="C377" s="222"/>
      <c r="D377" s="211" t="s">
        <v>168</v>
      </c>
      <c r="E377" s="223" t="s">
        <v>19</v>
      </c>
      <c r="F377" s="224" t="s">
        <v>171</v>
      </c>
      <c r="G377" s="222"/>
      <c r="H377" s="225">
        <v>0.541875</v>
      </c>
      <c r="I377" s="226"/>
      <c r="J377" s="222"/>
      <c r="K377" s="222"/>
      <c r="L377" s="227"/>
      <c r="M377" s="228"/>
      <c r="N377" s="229"/>
      <c r="O377" s="229"/>
      <c r="P377" s="229"/>
      <c r="Q377" s="229"/>
      <c r="R377" s="229"/>
      <c r="S377" s="229"/>
      <c r="T377" s="23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1" t="s">
        <v>168</v>
      </c>
      <c r="AU377" s="231" t="s">
        <v>80</v>
      </c>
      <c r="AV377" s="13" t="s">
        <v>147</v>
      </c>
      <c r="AW377" s="13" t="s">
        <v>170</v>
      </c>
      <c r="AX377" s="13" t="s">
        <v>80</v>
      </c>
      <c r="AY377" s="231" t="s">
        <v>141</v>
      </c>
    </row>
    <row r="378" spans="1:65" s="2" customFormat="1" ht="24.15" customHeight="1">
      <c r="A378" s="38"/>
      <c r="B378" s="39"/>
      <c r="C378" s="196" t="s">
        <v>739</v>
      </c>
      <c r="D378" s="196" t="s">
        <v>143</v>
      </c>
      <c r="E378" s="197" t="s">
        <v>740</v>
      </c>
      <c r="F378" s="198" t="s">
        <v>741</v>
      </c>
      <c r="G378" s="199" t="s">
        <v>146</v>
      </c>
      <c r="H378" s="200">
        <v>0.542</v>
      </c>
      <c r="I378" s="201"/>
      <c r="J378" s="202">
        <f>ROUND(I378*H378,2)</f>
        <v>0</v>
      </c>
      <c r="K378" s="198" t="s">
        <v>186</v>
      </c>
      <c r="L378" s="44"/>
      <c r="M378" s="203" t="s">
        <v>19</v>
      </c>
      <c r="N378" s="204" t="s">
        <v>43</v>
      </c>
      <c r="O378" s="84"/>
      <c r="P378" s="205">
        <f>O378*H378</f>
        <v>0</v>
      </c>
      <c r="Q378" s="205">
        <v>0</v>
      </c>
      <c r="R378" s="205">
        <f>Q378*H378</f>
        <v>0</v>
      </c>
      <c r="S378" s="205">
        <v>0</v>
      </c>
      <c r="T378" s="206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07" t="s">
        <v>182</v>
      </c>
      <c r="AT378" s="207" t="s">
        <v>143</v>
      </c>
      <c r="AU378" s="207" t="s">
        <v>80</v>
      </c>
      <c r="AY378" s="17" t="s">
        <v>141</v>
      </c>
      <c r="BE378" s="208">
        <f>IF(N378="základní",J378,0)</f>
        <v>0</v>
      </c>
      <c r="BF378" s="208">
        <f>IF(N378="snížená",J378,0)</f>
        <v>0</v>
      </c>
      <c r="BG378" s="208">
        <f>IF(N378="zákl. přenesená",J378,0)</f>
        <v>0</v>
      </c>
      <c r="BH378" s="208">
        <f>IF(N378="sníž. přenesená",J378,0)</f>
        <v>0</v>
      </c>
      <c r="BI378" s="208">
        <f>IF(N378="nulová",J378,0)</f>
        <v>0</v>
      </c>
      <c r="BJ378" s="17" t="s">
        <v>80</v>
      </c>
      <c r="BK378" s="208">
        <f>ROUND(I378*H378,2)</f>
        <v>0</v>
      </c>
      <c r="BL378" s="17" t="s">
        <v>182</v>
      </c>
      <c r="BM378" s="207" t="s">
        <v>395</v>
      </c>
    </row>
    <row r="379" spans="1:47" s="2" customFormat="1" ht="12">
      <c r="A379" s="38"/>
      <c r="B379" s="39"/>
      <c r="C379" s="40"/>
      <c r="D379" s="232" t="s">
        <v>188</v>
      </c>
      <c r="E379" s="40"/>
      <c r="F379" s="233" t="s">
        <v>742</v>
      </c>
      <c r="G379" s="40"/>
      <c r="H379" s="40"/>
      <c r="I379" s="234"/>
      <c r="J379" s="40"/>
      <c r="K379" s="40"/>
      <c r="L379" s="44"/>
      <c r="M379" s="235"/>
      <c r="N379" s="236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188</v>
      </c>
      <c r="AU379" s="17" t="s">
        <v>80</v>
      </c>
    </row>
    <row r="380" spans="1:65" s="2" customFormat="1" ht="49.05" customHeight="1">
      <c r="A380" s="38"/>
      <c r="B380" s="39"/>
      <c r="C380" s="196" t="s">
        <v>669</v>
      </c>
      <c r="D380" s="196" t="s">
        <v>143</v>
      </c>
      <c r="E380" s="197" t="s">
        <v>743</v>
      </c>
      <c r="F380" s="198" t="s">
        <v>744</v>
      </c>
      <c r="G380" s="199" t="s">
        <v>199</v>
      </c>
      <c r="H380" s="200">
        <v>102</v>
      </c>
      <c r="I380" s="201"/>
      <c r="J380" s="202">
        <f>ROUND(I380*H380,2)</f>
        <v>0</v>
      </c>
      <c r="K380" s="198" t="s">
        <v>19</v>
      </c>
      <c r="L380" s="44"/>
      <c r="M380" s="203" t="s">
        <v>19</v>
      </c>
      <c r="N380" s="204" t="s">
        <v>43</v>
      </c>
      <c r="O380" s="84"/>
      <c r="P380" s="205">
        <f>O380*H380</f>
        <v>0</v>
      </c>
      <c r="Q380" s="205">
        <v>0</v>
      </c>
      <c r="R380" s="205">
        <f>Q380*H380</f>
        <v>0</v>
      </c>
      <c r="S380" s="205">
        <v>0</v>
      </c>
      <c r="T380" s="206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07" t="s">
        <v>182</v>
      </c>
      <c r="AT380" s="207" t="s">
        <v>143</v>
      </c>
      <c r="AU380" s="207" t="s">
        <v>80</v>
      </c>
      <c r="AY380" s="17" t="s">
        <v>141</v>
      </c>
      <c r="BE380" s="208">
        <f>IF(N380="základní",J380,0)</f>
        <v>0</v>
      </c>
      <c r="BF380" s="208">
        <f>IF(N380="snížená",J380,0)</f>
        <v>0</v>
      </c>
      <c r="BG380" s="208">
        <f>IF(N380="zákl. přenesená",J380,0)</f>
        <v>0</v>
      </c>
      <c r="BH380" s="208">
        <f>IF(N380="sníž. přenesená",J380,0)</f>
        <v>0</v>
      </c>
      <c r="BI380" s="208">
        <f>IF(N380="nulová",J380,0)</f>
        <v>0</v>
      </c>
      <c r="BJ380" s="17" t="s">
        <v>80</v>
      </c>
      <c r="BK380" s="208">
        <f>ROUND(I380*H380,2)</f>
        <v>0</v>
      </c>
      <c r="BL380" s="17" t="s">
        <v>182</v>
      </c>
      <c r="BM380" s="207" t="s">
        <v>405</v>
      </c>
    </row>
    <row r="381" spans="1:51" s="12" customFormat="1" ht="12">
      <c r="A381" s="12"/>
      <c r="B381" s="209"/>
      <c r="C381" s="210"/>
      <c r="D381" s="211" t="s">
        <v>168</v>
      </c>
      <c r="E381" s="212" t="s">
        <v>19</v>
      </c>
      <c r="F381" s="213" t="s">
        <v>745</v>
      </c>
      <c r="G381" s="210"/>
      <c r="H381" s="214">
        <v>102</v>
      </c>
      <c r="I381" s="215"/>
      <c r="J381" s="210"/>
      <c r="K381" s="210"/>
      <c r="L381" s="216"/>
      <c r="M381" s="217"/>
      <c r="N381" s="218"/>
      <c r="O381" s="218"/>
      <c r="P381" s="218"/>
      <c r="Q381" s="218"/>
      <c r="R381" s="218"/>
      <c r="S381" s="218"/>
      <c r="T381" s="219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T381" s="220" t="s">
        <v>168</v>
      </c>
      <c r="AU381" s="220" t="s">
        <v>80</v>
      </c>
      <c r="AV381" s="12" t="s">
        <v>82</v>
      </c>
      <c r="AW381" s="12" t="s">
        <v>170</v>
      </c>
      <c r="AX381" s="12" t="s">
        <v>72</v>
      </c>
      <c r="AY381" s="220" t="s">
        <v>141</v>
      </c>
    </row>
    <row r="382" spans="1:51" s="13" customFormat="1" ht="12">
      <c r="A382" s="13"/>
      <c r="B382" s="221"/>
      <c r="C382" s="222"/>
      <c r="D382" s="211" t="s">
        <v>168</v>
      </c>
      <c r="E382" s="223" t="s">
        <v>19</v>
      </c>
      <c r="F382" s="224" t="s">
        <v>171</v>
      </c>
      <c r="G382" s="222"/>
      <c r="H382" s="225">
        <v>102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1" t="s">
        <v>168</v>
      </c>
      <c r="AU382" s="231" t="s">
        <v>80</v>
      </c>
      <c r="AV382" s="13" t="s">
        <v>147</v>
      </c>
      <c r="AW382" s="13" t="s">
        <v>170</v>
      </c>
      <c r="AX382" s="13" t="s">
        <v>80</v>
      </c>
      <c r="AY382" s="231" t="s">
        <v>141</v>
      </c>
    </row>
    <row r="383" spans="1:65" s="2" customFormat="1" ht="24.15" customHeight="1">
      <c r="A383" s="38"/>
      <c r="B383" s="39"/>
      <c r="C383" s="196" t="s">
        <v>746</v>
      </c>
      <c r="D383" s="196" t="s">
        <v>143</v>
      </c>
      <c r="E383" s="197" t="s">
        <v>747</v>
      </c>
      <c r="F383" s="198" t="s">
        <v>748</v>
      </c>
      <c r="G383" s="199" t="s">
        <v>175</v>
      </c>
      <c r="H383" s="200">
        <v>188.113</v>
      </c>
      <c r="I383" s="201"/>
      <c r="J383" s="202">
        <f>ROUND(I383*H383,2)</f>
        <v>0</v>
      </c>
      <c r="K383" s="198" t="s">
        <v>19</v>
      </c>
      <c r="L383" s="44"/>
      <c r="M383" s="203" t="s">
        <v>19</v>
      </c>
      <c r="N383" s="204" t="s">
        <v>43</v>
      </c>
      <c r="O383" s="84"/>
      <c r="P383" s="205">
        <f>O383*H383</f>
        <v>0</v>
      </c>
      <c r="Q383" s="205">
        <v>0</v>
      </c>
      <c r="R383" s="205">
        <f>Q383*H383</f>
        <v>0</v>
      </c>
      <c r="S383" s="205">
        <v>0</v>
      </c>
      <c r="T383" s="206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07" t="s">
        <v>182</v>
      </c>
      <c r="AT383" s="207" t="s">
        <v>143</v>
      </c>
      <c r="AU383" s="207" t="s">
        <v>80</v>
      </c>
      <c r="AY383" s="17" t="s">
        <v>141</v>
      </c>
      <c r="BE383" s="208">
        <f>IF(N383="základní",J383,0)</f>
        <v>0</v>
      </c>
      <c r="BF383" s="208">
        <f>IF(N383="snížená",J383,0)</f>
        <v>0</v>
      </c>
      <c r="BG383" s="208">
        <f>IF(N383="zákl. přenesená",J383,0)</f>
        <v>0</v>
      </c>
      <c r="BH383" s="208">
        <f>IF(N383="sníž. přenesená",J383,0)</f>
        <v>0</v>
      </c>
      <c r="BI383" s="208">
        <f>IF(N383="nulová",J383,0)</f>
        <v>0</v>
      </c>
      <c r="BJ383" s="17" t="s">
        <v>80</v>
      </c>
      <c r="BK383" s="208">
        <f>ROUND(I383*H383,2)</f>
        <v>0</v>
      </c>
      <c r="BL383" s="17" t="s">
        <v>182</v>
      </c>
      <c r="BM383" s="207" t="s">
        <v>413</v>
      </c>
    </row>
    <row r="384" spans="1:65" s="2" customFormat="1" ht="16.5" customHeight="1">
      <c r="A384" s="38"/>
      <c r="B384" s="39"/>
      <c r="C384" s="196" t="s">
        <v>675</v>
      </c>
      <c r="D384" s="196" t="s">
        <v>143</v>
      </c>
      <c r="E384" s="197" t="s">
        <v>749</v>
      </c>
      <c r="F384" s="198" t="s">
        <v>750</v>
      </c>
      <c r="G384" s="199" t="s">
        <v>277</v>
      </c>
      <c r="H384" s="200">
        <v>282.17</v>
      </c>
      <c r="I384" s="201"/>
      <c r="J384" s="202">
        <f>ROUND(I384*H384,2)</f>
        <v>0</v>
      </c>
      <c r="K384" s="198" t="s">
        <v>19</v>
      </c>
      <c r="L384" s="44"/>
      <c r="M384" s="203" t="s">
        <v>19</v>
      </c>
      <c r="N384" s="204" t="s">
        <v>43</v>
      </c>
      <c r="O384" s="84"/>
      <c r="P384" s="205">
        <f>O384*H384</f>
        <v>0</v>
      </c>
      <c r="Q384" s="205">
        <v>0</v>
      </c>
      <c r="R384" s="205">
        <f>Q384*H384</f>
        <v>0</v>
      </c>
      <c r="S384" s="205">
        <v>0</v>
      </c>
      <c r="T384" s="206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07" t="s">
        <v>182</v>
      </c>
      <c r="AT384" s="207" t="s">
        <v>143</v>
      </c>
      <c r="AU384" s="207" t="s">
        <v>80</v>
      </c>
      <c r="AY384" s="17" t="s">
        <v>141</v>
      </c>
      <c r="BE384" s="208">
        <f>IF(N384="základní",J384,0)</f>
        <v>0</v>
      </c>
      <c r="BF384" s="208">
        <f>IF(N384="snížená",J384,0)</f>
        <v>0</v>
      </c>
      <c r="BG384" s="208">
        <f>IF(N384="zákl. přenesená",J384,0)</f>
        <v>0</v>
      </c>
      <c r="BH384" s="208">
        <f>IF(N384="sníž. přenesená",J384,0)</f>
        <v>0</v>
      </c>
      <c r="BI384" s="208">
        <f>IF(N384="nulová",J384,0)</f>
        <v>0</v>
      </c>
      <c r="BJ384" s="17" t="s">
        <v>80</v>
      </c>
      <c r="BK384" s="208">
        <f>ROUND(I384*H384,2)</f>
        <v>0</v>
      </c>
      <c r="BL384" s="17" t="s">
        <v>182</v>
      </c>
      <c r="BM384" s="207" t="s">
        <v>421</v>
      </c>
    </row>
    <row r="385" spans="1:65" s="2" customFormat="1" ht="24.15" customHeight="1">
      <c r="A385" s="38"/>
      <c r="B385" s="39"/>
      <c r="C385" s="237" t="s">
        <v>751</v>
      </c>
      <c r="D385" s="237" t="s">
        <v>203</v>
      </c>
      <c r="E385" s="238" t="s">
        <v>752</v>
      </c>
      <c r="F385" s="239" t="s">
        <v>753</v>
      </c>
      <c r="G385" s="240" t="s">
        <v>175</v>
      </c>
      <c r="H385" s="241">
        <v>216.329</v>
      </c>
      <c r="I385" s="242"/>
      <c r="J385" s="243">
        <f>ROUND(I385*H385,2)</f>
        <v>0</v>
      </c>
      <c r="K385" s="239" t="s">
        <v>19</v>
      </c>
      <c r="L385" s="244"/>
      <c r="M385" s="245" t="s">
        <v>19</v>
      </c>
      <c r="N385" s="246" t="s">
        <v>43</v>
      </c>
      <c r="O385" s="84"/>
      <c r="P385" s="205">
        <f>O385*H385</f>
        <v>0</v>
      </c>
      <c r="Q385" s="205">
        <v>0.02019</v>
      </c>
      <c r="R385" s="205">
        <f>Q385*H385</f>
        <v>4.36768251</v>
      </c>
      <c r="S385" s="205">
        <v>0</v>
      </c>
      <c r="T385" s="206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07" t="s">
        <v>220</v>
      </c>
      <c r="AT385" s="207" t="s">
        <v>203</v>
      </c>
      <c r="AU385" s="207" t="s">
        <v>80</v>
      </c>
      <c r="AY385" s="17" t="s">
        <v>141</v>
      </c>
      <c r="BE385" s="208">
        <f>IF(N385="základní",J385,0)</f>
        <v>0</v>
      </c>
      <c r="BF385" s="208">
        <f>IF(N385="snížená",J385,0)</f>
        <v>0</v>
      </c>
      <c r="BG385" s="208">
        <f>IF(N385="zákl. přenesená",J385,0)</f>
        <v>0</v>
      </c>
      <c r="BH385" s="208">
        <f>IF(N385="sníž. přenesená",J385,0)</f>
        <v>0</v>
      </c>
      <c r="BI385" s="208">
        <f>IF(N385="nulová",J385,0)</f>
        <v>0</v>
      </c>
      <c r="BJ385" s="17" t="s">
        <v>80</v>
      </c>
      <c r="BK385" s="208">
        <f>ROUND(I385*H385,2)</f>
        <v>0</v>
      </c>
      <c r="BL385" s="17" t="s">
        <v>182</v>
      </c>
      <c r="BM385" s="207" t="s">
        <v>438</v>
      </c>
    </row>
    <row r="386" spans="1:65" s="2" customFormat="1" ht="16.5" customHeight="1">
      <c r="A386" s="38"/>
      <c r="B386" s="39"/>
      <c r="C386" s="237" t="s">
        <v>678</v>
      </c>
      <c r="D386" s="237" t="s">
        <v>203</v>
      </c>
      <c r="E386" s="238" t="s">
        <v>754</v>
      </c>
      <c r="F386" s="239" t="s">
        <v>755</v>
      </c>
      <c r="G386" s="240" t="s">
        <v>146</v>
      </c>
      <c r="H386" s="241">
        <v>0.466</v>
      </c>
      <c r="I386" s="242"/>
      <c r="J386" s="243">
        <f>ROUND(I386*H386,2)</f>
        <v>0</v>
      </c>
      <c r="K386" s="239" t="s">
        <v>19</v>
      </c>
      <c r="L386" s="244"/>
      <c r="M386" s="245" t="s">
        <v>19</v>
      </c>
      <c r="N386" s="246" t="s">
        <v>43</v>
      </c>
      <c r="O386" s="84"/>
      <c r="P386" s="205">
        <f>O386*H386</f>
        <v>0</v>
      </c>
      <c r="Q386" s="205">
        <v>0.55</v>
      </c>
      <c r="R386" s="205">
        <f>Q386*H386</f>
        <v>0.25630000000000003</v>
      </c>
      <c r="S386" s="205">
        <v>0</v>
      </c>
      <c r="T386" s="206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07" t="s">
        <v>220</v>
      </c>
      <c r="AT386" s="207" t="s">
        <v>203</v>
      </c>
      <c r="AU386" s="207" t="s">
        <v>80</v>
      </c>
      <c r="AY386" s="17" t="s">
        <v>141</v>
      </c>
      <c r="BE386" s="208">
        <f>IF(N386="základní",J386,0)</f>
        <v>0</v>
      </c>
      <c r="BF386" s="208">
        <f>IF(N386="snížená",J386,0)</f>
        <v>0</v>
      </c>
      <c r="BG386" s="208">
        <f>IF(N386="zákl. přenesená",J386,0)</f>
        <v>0</v>
      </c>
      <c r="BH386" s="208">
        <f>IF(N386="sníž. přenesená",J386,0)</f>
        <v>0</v>
      </c>
      <c r="BI386" s="208">
        <f>IF(N386="nulová",J386,0)</f>
        <v>0</v>
      </c>
      <c r="BJ386" s="17" t="s">
        <v>80</v>
      </c>
      <c r="BK386" s="208">
        <f>ROUND(I386*H386,2)</f>
        <v>0</v>
      </c>
      <c r="BL386" s="17" t="s">
        <v>182</v>
      </c>
      <c r="BM386" s="207" t="s">
        <v>448</v>
      </c>
    </row>
    <row r="387" spans="1:65" s="2" customFormat="1" ht="44.25" customHeight="1">
      <c r="A387" s="38"/>
      <c r="B387" s="39"/>
      <c r="C387" s="196" t="s">
        <v>756</v>
      </c>
      <c r="D387" s="196" t="s">
        <v>143</v>
      </c>
      <c r="E387" s="197" t="s">
        <v>757</v>
      </c>
      <c r="F387" s="198" t="s">
        <v>758</v>
      </c>
      <c r="G387" s="199" t="s">
        <v>496</v>
      </c>
      <c r="H387" s="247"/>
      <c r="I387" s="201"/>
      <c r="J387" s="202">
        <f>ROUND(I387*H387,2)</f>
        <v>0</v>
      </c>
      <c r="K387" s="198" t="s">
        <v>186</v>
      </c>
      <c r="L387" s="44"/>
      <c r="M387" s="203" t="s">
        <v>19</v>
      </c>
      <c r="N387" s="204" t="s">
        <v>43</v>
      </c>
      <c r="O387" s="84"/>
      <c r="P387" s="205">
        <f>O387*H387</f>
        <v>0</v>
      </c>
      <c r="Q387" s="205">
        <v>0</v>
      </c>
      <c r="R387" s="205">
        <f>Q387*H387</f>
        <v>0</v>
      </c>
      <c r="S387" s="205">
        <v>0</v>
      </c>
      <c r="T387" s="206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07" t="s">
        <v>182</v>
      </c>
      <c r="AT387" s="207" t="s">
        <v>143</v>
      </c>
      <c r="AU387" s="207" t="s">
        <v>80</v>
      </c>
      <c r="AY387" s="17" t="s">
        <v>141</v>
      </c>
      <c r="BE387" s="208">
        <f>IF(N387="základní",J387,0)</f>
        <v>0</v>
      </c>
      <c r="BF387" s="208">
        <f>IF(N387="snížená",J387,0)</f>
        <v>0</v>
      </c>
      <c r="BG387" s="208">
        <f>IF(N387="zákl. přenesená",J387,0)</f>
        <v>0</v>
      </c>
      <c r="BH387" s="208">
        <f>IF(N387="sníž. přenesená",J387,0)</f>
        <v>0</v>
      </c>
      <c r="BI387" s="208">
        <f>IF(N387="nulová",J387,0)</f>
        <v>0</v>
      </c>
      <c r="BJ387" s="17" t="s">
        <v>80</v>
      </c>
      <c r="BK387" s="208">
        <f>ROUND(I387*H387,2)</f>
        <v>0</v>
      </c>
      <c r="BL387" s="17" t="s">
        <v>182</v>
      </c>
      <c r="BM387" s="207" t="s">
        <v>759</v>
      </c>
    </row>
    <row r="388" spans="1:47" s="2" customFormat="1" ht="12">
      <c r="A388" s="38"/>
      <c r="B388" s="39"/>
      <c r="C388" s="40"/>
      <c r="D388" s="232" t="s">
        <v>188</v>
      </c>
      <c r="E388" s="40"/>
      <c r="F388" s="233" t="s">
        <v>760</v>
      </c>
      <c r="G388" s="40"/>
      <c r="H388" s="40"/>
      <c r="I388" s="234"/>
      <c r="J388" s="40"/>
      <c r="K388" s="40"/>
      <c r="L388" s="44"/>
      <c r="M388" s="235"/>
      <c r="N388" s="236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188</v>
      </c>
      <c r="AU388" s="17" t="s">
        <v>80</v>
      </c>
    </row>
    <row r="389" spans="1:63" s="11" customFormat="1" ht="25.9" customHeight="1">
      <c r="A389" s="11"/>
      <c r="B389" s="182"/>
      <c r="C389" s="183"/>
      <c r="D389" s="184" t="s">
        <v>71</v>
      </c>
      <c r="E389" s="185" t="s">
        <v>761</v>
      </c>
      <c r="F389" s="185" t="s">
        <v>762</v>
      </c>
      <c r="G389" s="183"/>
      <c r="H389" s="183"/>
      <c r="I389" s="186"/>
      <c r="J389" s="187">
        <f>BK389</f>
        <v>0</v>
      </c>
      <c r="K389" s="183"/>
      <c r="L389" s="188"/>
      <c r="M389" s="189"/>
      <c r="N389" s="190"/>
      <c r="O389" s="190"/>
      <c r="P389" s="191">
        <f>SUM(P390:P412)</f>
        <v>0</v>
      </c>
      <c r="Q389" s="190"/>
      <c r="R389" s="191">
        <f>SUM(R390:R412)</f>
        <v>0.05</v>
      </c>
      <c r="S389" s="190"/>
      <c r="T389" s="192">
        <f>SUM(T390:T412)</f>
        <v>0</v>
      </c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R389" s="193" t="s">
        <v>82</v>
      </c>
      <c r="AT389" s="194" t="s">
        <v>71</v>
      </c>
      <c r="AU389" s="194" t="s">
        <v>72</v>
      </c>
      <c r="AY389" s="193" t="s">
        <v>141</v>
      </c>
      <c r="BK389" s="195">
        <f>SUM(BK390:BK412)</f>
        <v>0</v>
      </c>
    </row>
    <row r="390" spans="1:65" s="2" customFormat="1" ht="24.15" customHeight="1">
      <c r="A390" s="38"/>
      <c r="B390" s="39"/>
      <c r="C390" s="196" t="s">
        <v>154</v>
      </c>
      <c r="D390" s="196" t="s">
        <v>143</v>
      </c>
      <c r="E390" s="197" t="s">
        <v>763</v>
      </c>
      <c r="F390" s="198" t="s">
        <v>764</v>
      </c>
      <c r="G390" s="199" t="s">
        <v>199</v>
      </c>
      <c r="H390" s="200">
        <v>2</v>
      </c>
      <c r="I390" s="201"/>
      <c r="J390" s="202">
        <f>ROUND(I390*H390,2)</f>
        <v>0</v>
      </c>
      <c r="K390" s="198" t="s">
        <v>19</v>
      </c>
      <c r="L390" s="44"/>
      <c r="M390" s="203" t="s">
        <v>19</v>
      </c>
      <c r="N390" s="204" t="s">
        <v>43</v>
      </c>
      <c r="O390" s="84"/>
      <c r="P390" s="205">
        <f>O390*H390</f>
        <v>0</v>
      </c>
      <c r="Q390" s="205">
        <v>0</v>
      </c>
      <c r="R390" s="205">
        <f>Q390*H390</f>
        <v>0</v>
      </c>
      <c r="S390" s="205">
        <v>0</v>
      </c>
      <c r="T390" s="206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07" t="s">
        <v>182</v>
      </c>
      <c r="AT390" s="207" t="s">
        <v>143</v>
      </c>
      <c r="AU390" s="207" t="s">
        <v>80</v>
      </c>
      <c r="AY390" s="17" t="s">
        <v>141</v>
      </c>
      <c r="BE390" s="208">
        <f>IF(N390="základní",J390,0)</f>
        <v>0</v>
      </c>
      <c r="BF390" s="208">
        <f>IF(N390="snížená",J390,0)</f>
        <v>0</v>
      </c>
      <c r="BG390" s="208">
        <f>IF(N390="zákl. přenesená",J390,0)</f>
        <v>0</v>
      </c>
      <c r="BH390" s="208">
        <f>IF(N390="sníž. přenesená",J390,0)</f>
        <v>0</v>
      </c>
      <c r="BI390" s="208">
        <f>IF(N390="nulová",J390,0)</f>
        <v>0</v>
      </c>
      <c r="BJ390" s="17" t="s">
        <v>80</v>
      </c>
      <c r="BK390" s="208">
        <f>ROUND(I390*H390,2)</f>
        <v>0</v>
      </c>
      <c r="BL390" s="17" t="s">
        <v>182</v>
      </c>
      <c r="BM390" s="207" t="s">
        <v>459</v>
      </c>
    </row>
    <row r="391" spans="1:65" s="2" customFormat="1" ht="24.15" customHeight="1">
      <c r="A391" s="38"/>
      <c r="B391" s="39"/>
      <c r="C391" s="196" t="s">
        <v>765</v>
      </c>
      <c r="D391" s="196" t="s">
        <v>143</v>
      </c>
      <c r="E391" s="197" t="s">
        <v>766</v>
      </c>
      <c r="F391" s="198" t="s">
        <v>767</v>
      </c>
      <c r="G391" s="199" t="s">
        <v>199</v>
      </c>
      <c r="H391" s="200">
        <v>2</v>
      </c>
      <c r="I391" s="201"/>
      <c r="J391" s="202">
        <f>ROUND(I391*H391,2)</f>
        <v>0</v>
      </c>
      <c r="K391" s="198" t="s">
        <v>19</v>
      </c>
      <c r="L391" s="44"/>
      <c r="M391" s="203" t="s">
        <v>19</v>
      </c>
      <c r="N391" s="204" t="s">
        <v>43</v>
      </c>
      <c r="O391" s="84"/>
      <c r="P391" s="205">
        <f>O391*H391</f>
        <v>0</v>
      </c>
      <c r="Q391" s="205">
        <v>0</v>
      </c>
      <c r="R391" s="205">
        <f>Q391*H391</f>
        <v>0</v>
      </c>
      <c r="S391" s="205">
        <v>0</v>
      </c>
      <c r="T391" s="206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07" t="s">
        <v>182</v>
      </c>
      <c r="AT391" s="207" t="s">
        <v>143</v>
      </c>
      <c r="AU391" s="207" t="s">
        <v>80</v>
      </c>
      <c r="AY391" s="17" t="s">
        <v>141</v>
      </c>
      <c r="BE391" s="208">
        <f>IF(N391="základní",J391,0)</f>
        <v>0</v>
      </c>
      <c r="BF391" s="208">
        <f>IF(N391="snížená",J391,0)</f>
        <v>0</v>
      </c>
      <c r="BG391" s="208">
        <f>IF(N391="zákl. přenesená",J391,0)</f>
        <v>0</v>
      </c>
      <c r="BH391" s="208">
        <f>IF(N391="sníž. přenesená",J391,0)</f>
        <v>0</v>
      </c>
      <c r="BI391" s="208">
        <f>IF(N391="nulová",J391,0)</f>
        <v>0</v>
      </c>
      <c r="BJ391" s="17" t="s">
        <v>80</v>
      </c>
      <c r="BK391" s="208">
        <f>ROUND(I391*H391,2)</f>
        <v>0</v>
      </c>
      <c r="BL391" s="17" t="s">
        <v>182</v>
      </c>
      <c r="BM391" s="207" t="s">
        <v>768</v>
      </c>
    </row>
    <row r="392" spans="1:65" s="2" customFormat="1" ht="24.15" customHeight="1">
      <c r="A392" s="38"/>
      <c r="B392" s="39"/>
      <c r="C392" s="196" t="s">
        <v>158</v>
      </c>
      <c r="D392" s="196" t="s">
        <v>143</v>
      </c>
      <c r="E392" s="197" t="s">
        <v>769</v>
      </c>
      <c r="F392" s="198" t="s">
        <v>770</v>
      </c>
      <c r="G392" s="199" t="s">
        <v>199</v>
      </c>
      <c r="H392" s="200">
        <v>1</v>
      </c>
      <c r="I392" s="201"/>
      <c r="J392" s="202">
        <f>ROUND(I392*H392,2)</f>
        <v>0</v>
      </c>
      <c r="K392" s="198" t="s">
        <v>19</v>
      </c>
      <c r="L392" s="44"/>
      <c r="M392" s="203" t="s">
        <v>19</v>
      </c>
      <c r="N392" s="204" t="s">
        <v>43</v>
      </c>
      <c r="O392" s="84"/>
      <c r="P392" s="205">
        <f>O392*H392</f>
        <v>0</v>
      </c>
      <c r="Q392" s="205">
        <v>0</v>
      </c>
      <c r="R392" s="205">
        <f>Q392*H392</f>
        <v>0</v>
      </c>
      <c r="S392" s="205">
        <v>0</v>
      </c>
      <c r="T392" s="206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07" t="s">
        <v>182</v>
      </c>
      <c r="AT392" s="207" t="s">
        <v>143</v>
      </c>
      <c r="AU392" s="207" t="s">
        <v>80</v>
      </c>
      <c r="AY392" s="17" t="s">
        <v>141</v>
      </c>
      <c r="BE392" s="208">
        <f>IF(N392="základní",J392,0)</f>
        <v>0</v>
      </c>
      <c r="BF392" s="208">
        <f>IF(N392="snížená",J392,0)</f>
        <v>0</v>
      </c>
      <c r="BG392" s="208">
        <f>IF(N392="zákl. přenesená",J392,0)</f>
        <v>0</v>
      </c>
      <c r="BH392" s="208">
        <f>IF(N392="sníž. přenesená",J392,0)</f>
        <v>0</v>
      </c>
      <c r="BI392" s="208">
        <f>IF(N392="nulová",J392,0)</f>
        <v>0</v>
      </c>
      <c r="BJ392" s="17" t="s">
        <v>80</v>
      </c>
      <c r="BK392" s="208">
        <f>ROUND(I392*H392,2)</f>
        <v>0</v>
      </c>
      <c r="BL392" s="17" t="s">
        <v>182</v>
      </c>
      <c r="BM392" s="207" t="s">
        <v>771</v>
      </c>
    </row>
    <row r="393" spans="1:65" s="2" customFormat="1" ht="37.8" customHeight="1">
      <c r="A393" s="38"/>
      <c r="B393" s="39"/>
      <c r="C393" s="196" t="s">
        <v>772</v>
      </c>
      <c r="D393" s="196" t="s">
        <v>143</v>
      </c>
      <c r="E393" s="197" t="s">
        <v>773</v>
      </c>
      <c r="F393" s="198" t="s">
        <v>774</v>
      </c>
      <c r="G393" s="199" t="s">
        <v>175</v>
      </c>
      <c r="H393" s="200">
        <v>2</v>
      </c>
      <c r="I393" s="201"/>
      <c r="J393" s="202">
        <f>ROUND(I393*H393,2)</f>
        <v>0</v>
      </c>
      <c r="K393" s="198" t="s">
        <v>19</v>
      </c>
      <c r="L393" s="44"/>
      <c r="M393" s="203" t="s">
        <v>19</v>
      </c>
      <c r="N393" s="204" t="s">
        <v>43</v>
      </c>
      <c r="O393" s="84"/>
      <c r="P393" s="205">
        <f>O393*H393</f>
        <v>0</v>
      </c>
      <c r="Q393" s="205">
        <v>0</v>
      </c>
      <c r="R393" s="205">
        <f>Q393*H393</f>
        <v>0</v>
      </c>
      <c r="S393" s="205">
        <v>0</v>
      </c>
      <c r="T393" s="206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07" t="s">
        <v>182</v>
      </c>
      <c r="AT393" s="207" t="s">
        <v>143</v>
      </c>
      <c r="AU393" s="207" t="s">
        <v>80</v>
      </c>
      <c r="AY393" s="17" t="s">
        <v>141</v>
      </c>
      <c r="BE393" s="208">
        <f>IF(N393="základní",J393,0)</f>
        <v>0</v>
      </c>
      <c r="BF393" s="208">
        <f>IF(N393="snížená",J393,0)</f>
        <v>0</v>
      </c>
      <c r="BG393" s="208">
        <f>IF(N393="zákl. přenesená",J393,0)</f>
        <v>0</v>
      </c>
      <c r="BH393" s="208">
        <f>IF(N393="sníž. přenesená",J393,0)</f>
        <v>0</v>
      </c>
      <c r="BI393" s="208">
        <f>IF(N393="nulová",J393,0)</f>
        <v>0</v>
      </c>
      <c r="BJ393" s="17" t="s">
        <v>80</v>
      </c>
      <c r="BK393" s="208">
        <f>ROUND(I393*H393,2)</f>
        <v>0</v>
      </c>
      <c r="BL393" s="17" t="s">
        <v>182</v>
      </c>
      <c r="BM393" s="207" t="s">
        <v>775</v>
      </c>
    </row>
    <row r="394" spans="1:65" s="2" customFormat="1" ht="37.8" customHeight="1">
      <c r="A394" s="38"/>
      <c r="B394" s="39"/>
      <c r="C394" s="196" t="s">
        <v>162</v>
      </c>
      <c r="D394" s="196" t="s">
        <v>143</v>
      </c>
      <c r="E394" s="197" t="s">
        <v>776</v>
      </c>
      <c r="F394" s="198" t="s">
        <v>777</v>
      </c>
      <c r="G394" s="199" t="s">
        <v>175</v>
      </c>
      <c r="H394" s="200">
        <v>7</v>
      </c>
      <c r="I394" s="201"/>
      <c r="J394" s="202">
        <f>ROUND(I394*H394,2)</f>
        <v>0</v>
      </c>
      <c r="K394" s="198" t="s">
        <v>19</v>
      </c>
      <c r="L394" s="44"/>
      <c r="M394" s="203" t="s">
        <v>19</v>
      </c>
      <c r="N394" s="204" t="s">
        <v>43</v>
      </c>
      <c r="O394" s="84"/>
      <c r="P394" s="205">
        <f>O394*H394</f>
        <v>0</v>
      </c>
      <c r="Q394" s="205">
        <v>0</v>
      </c>
      <c r="R394" s="205">
        <f>Q394*H394</f>
        <v>0</v>
      </c>
      <c r="S394" s="205">
        <v>0</v>
      </c>
      <c r="T394" s="206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07" t="s">
        <v>182</v>
      </c>
      <c r="AT394" s="207" t="s">
        <v>143</v>
      </c>
      <c r="AU394" s="207" t="s">
        <v>80</v>
      </c>
      <c r="AY394" s="17" t="s">
        <v>141</v>
      </c>
      <c r="BE394" s="208">
        <f>IF(N394="základní",J394,0)</f>
        <v>0</v>
      </c>
      <c r="BF394" s="208">
        <f>IF(N394="snížená",J394,0)</f>
        <v>0</v>
      </c>
      <c r="BG394" s="208">
        <f>IF(N394="zákl. přenesená",J394,0)</f>
        <v>0</v>
      </c>
      <c r="BH394" s="208">
        <f>IF(N394="sníž. přenesená",J394,0)</f>
        <v>0</v>
      </c>
      <c r="BI394" s="208">
        <f>IF(N394="nulová",J394,0)</f>
        <v>0</v>
      </c>
      <c r="BJ394" s="17" t="s">
        <v>80</v>
      </c>
      <c r="BK394" s="208">
        <f>ROUND(I394*H394,2)</f>
        <v>0</v>
      </c>
      <c r="BL394" s="17" t="s">
        <v>182</v>
      </c>
      <c r="BM394" s="207" t="s">
        <v>778</v>
      </c>
    </row>
    <row r="395" spans="1:65" s="2" customFormat="1" ht="24.15" customHeight="1">
      <c r="A395" s="38"/>
      <c r="B395" s="39"/>
      <c r="C395" s="196" t="s">
        <v>779</v>
      </c>
      <c r="D395" s="196" t="s">
        <v>143</v>
      </c>
      <c r="E395" s="197" t="s">
        <v>780</v>
      </c>
      <c r="F395" s="198" t="s">
        <v>781</v>
      </c>
      <c r="G395" s="199" t="s">
        <v>199</v>
      </c>
      <c r="H395" s="200">
        <v>14</v>
      </c>
      <c r="I395" s="201"/>
      <c r="J395" s="202">
        <f>ROUND(I395*H395,2)</f>
        <v>0</v>
      </c>
      <c r="K395" s="198" t="s">
        <v>186</v>
      </c>
      <c r="L395" s="44"/>
      <c r="M395" s="203" t="s">
        <v>19</v>
      </c>
      <c r="N395" s="204" t="s">
        <v>43</v>
      </c>
      <c r="O395" s="84"/>
      <c r="P395" s="205">
        <f>O395*H395</f>
        <v>0</v>
      </c>
      <c r="Q395" s="205">
        <v>0</v>
      </c>
      <c r="R395" s="205">
        <f>Q395*H395</f>
        <v>0</v>
      </c>
      <c r="S395" s="205">
        <v>0</v>
      </c>
      <c r="T395" s="206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07" t="s">
        <v>182</v>
      </c>
      <c r="AT395" s="207" t="s">
        <v>143</v>
      </c>
      <c r="AU395" s="207" t="s">
        <v>80</v>
      </c>
      <c r="AY395" s="17" t="s">
        <v>141</v>
      </c>
      <c r="BE395" s="208">
        <f>IF(N395="základní",J395,0)</f>
        <v>0</v>
      </c>
      <c r="BF395" s="208">
        <f>IF(N395="snížená",J395,0)</f>
        <v>0</v>
      </c>
      <c r="BG395" s="208">
        <f>IF(N395="zákl. přenesená",J395,0)</f>
        <v>0</v>
      </c>
      <c r="BH395" s="208">
        <f>IF(N395="sníž. přenesená",J395,0)</f>
        <v>0</v>
      </c>
      <c r="BI395" s="208">
        <f>IF(N395="nulová",J395,0)</f>
        <v>0</v>
      </c>
      <c r="BJ395" s="17" t="s">
        <v>80</v>
      </c>
      <c r="BK395" s="208">
        <f>ROUND(I395*H395,2)</f>
        <v>0</v>
      </c>
      <c r="BL395" s="17" t="s">
        <v>182</v>
      </c>
      <c r="BM395" s="207" t="s">
        <v>782</v>
      </c>
    </row>
    <row r="396" spans="1:47" s="2" customFormat="1" ht="12">
      <c r="A396" s="38"/>
      <c r="B396" s="39"/>
      <c r="C396" s="40"/>
      <c r="D396" s="232" t="s">
        <v>188</v>
      </c>
      <c r="E396" s="40"/>
      <c r="F396" s="233" t="s">
        <v>783</v>
      </c>
      <c r="G396" s="40"/>
      <c r="H396" s="40"/>
      <c r="I396" s="234"/>
      <c r="J396" s="40"/>
      <c r="K396" s="40"/>
      <c r="L396" s="44"/>
      <c r="M396" s="235"/>
      <c r="N396" s="236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188</v>
      </c>
      <c r="AU396" s="17" t="s">
        <v>80</v>
      </c>
    </row>
    <row r="397" spans="1:65" s="2" customFormat="1" ht="21.75" customHeight="1">
      <c r="A397" s="38"/>
      <c r="B397" s="39"/>
      <c r="C397" s="237" t="s">
        <v>167</v>
      </c>
      <c r="D397" s="237" t="s">
        <v>203</v>
      </c>
      <c r="E397" s="238" t="s">
        <v>784</v>
      </c>
      <c r="F397" s="239" t="s">
        <v>785</v>
      </c>
      <c r="G397" s="240" t="s">
        <v>199</v>
      </c>
      <c r="H397" s="241">
        <v>2</v>
      </c>
      <c r="I397" s="242"/>
      <c r="J397" s="243">
        <f>ROUND(I397*H397,2)</f>
        <v>0</v>
      </c>
      <c r="K397" s="239" t="s">
        <v>19</v>
      </c>
      <c r="L397" s="244"/>
      <c r="M397" s="245" t="s">
        <v>19</v>
      </c>
      <c r="N397" s="246" t="s">
        <v>43</v>
      </c>
      <c r="O397" s="84"/>
      <c r="P397" s="205">
        <f>O397*H397</f>
        <v>0</v>
      </c>
      <c r="Q397" s="205">
        <v>0</v>
      </c>
      <c r="R397" s="205">
        <f>Q397*H397</f>
        <v>0</v>
      </c>
      <c r="S397" s="205">
        <v>0</v>
      </c>
      <c r="T397" s="206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07" t="s">
        <v>220</v>
      </c>
      <c r="AT397" s="207" t="s">
        <v>203</v>
      </c>
      <c r="AU397" s="207" t="s">
        <v>80</v>
      </c>
      <c r="AY397" s="17" t="s">
        <v>141</v>
      </c>
      <c r="BE397" s="208">
        <f>IF(N397="základní",J397,0)</f>
        <v>0</v>
      </c>
      <c r="BF397" s="208">
        <f>IF(N397="snížená",J397,0)</f>
        <v>0</v>
      </c>
      <c r="BG397" s="208">
        <f>IF(N397="zákl. přenesená",J397,0)</f>
        <v>0</v>
      </c>
      <c r="BH397" s="208">
        <f>IF(N397="sníž. přenesená",J397,0)</f>
        <v>0</v>
      </c>
      <c r="BI397" s="208">
        <f>IF(N397="nulová",J397,0)</f>
        <v>0</v>
      </c>
      <c r="BJ397" s="17" t="s">
        <v>80</v>
      </c>
      <c r="BK397" s="208">
        <f>ROUND(I397*H397,2)</f>
        <v>0</v>
      </c>
      <c r="BL397" s="17" t="s">
        <v>182</v>
      </c>
      <c r="BM397" s="207" t="s">
        <v>786</v>
      </c>
    </row>
    <row r="398" spans="1:65" s="2" customFormat="1" ht="21.75" customHeight="1">
      <c r="A398" s="38"/>
      <c r="B398" s="39"/>
      <c r="C398" s="237" t="s">
        <v>787</v>
      </c>
      <c r="D398" s="237" t="s">
        <v>203</v>
      </c>
      <c r="E398" s="238" t="s">
        <v>788</v>
      </c>
      <c r="F398" s="239" t="s">
        <v>789</v>
      </c>
      <c r="G398" s="240" t="s">
        <v>199</v>
      </c>
      <c r="H398" s="241">
        <v>7</v>
      </c>
      <c r="I398" s="242"/>
      <c r="J398" s="243">
        <f>ROUND(I398*H398,2)</f>
        <v>0</v>
      </c>
      <c r="K398" s="239" t="s">
        <v>19</v>
      </c>
      <c r="L398" s="244"/>
      <c r="M398" s="245" t="s">
        <v>19</v>
      </c>
      <c r="N398" s="246" t="s">
        <v>43</v>
      </c>
      <c r="O398" s="84"/>
      <c r="P398" s="205">
        <f>O398*H398</f>
        <v>0</v>
      </c>
      <c r="Q398" s="205">
        <v>0</v>
      </c>
      <c r="R398" s="205">
        <f>Q398*H398</f>
        <v>0</v>
      </c>
      <c r="S398" s="205">
        <v>0</v>
      </c>
      <c r="T398" s="206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07" t="s">
        <v>220</v>
      </c>
      <c r="AT398" s="207" t="s">
        <v>203</v>
      </c>
      <c r="AU398" s="207" t="s">
        <v>80</v>
      </c>
      <c r="AY398" s="17" t="s">
        <v>141</v>
      </c>
      <c r="BE398" s="208">
        <f>IF(N398="základní",J398,0)</f>
        <v>0</v>
      </c>
      <c r="BF398" s="208">
        <f>IF(N398="snížená",J398,0)</f>
        <v>0</v>
      </c>
      <c r="BG398" s="208">
        <f>IF(N398="zákl. přenesená",J398,0)</f>
        <v>0</v>
      </c>
      <c r="BH398" s="208">
        <f>IF(N398="sníž. přenesená",J398,0)</f>
        <v>0</v>
      </c>
      <c r="BI398" s="208">
        <f>IF(N398="nulová",J398,0)</f>
        <v>0</v>
      </c>
      <c r="BJ398" s="17" t="s">
        <v>80</v>
      </c>
      <c r="BK398" s="208">
        <f>ROUND(I398*H398,2)</f>
        <v>0</v>
      </c>
      <c r="BL398" s="17" t="s">
        <v>182</v>
      </c>
      <c r="BM398" s="207" t="s">
        <v>790</v>
      </c>
    </row>
    <row r="399" spans="1:65" s="2" customFormat="1" ht="16.5" customHeight="1">
      <c r="A399" s="38"/>
      <c r="B399" s="39"/>
      <c r="C399" s="237" t="s">
        <v>176</v>
      </c>
      <c r="D399" s="237" t="s">
        <v>203</v>
      </c>
      <c r="E399" s="238" t="s">
        <v>791</v>
      </c>
      <c r="F399" s="239" t="s">
        <v>792</v>
      </c>
      <c r="G399" s="240" t="s">
        <v>199</v>
      </c>
      <c r="H399" s="241">
        <v>14</v>
      </c>
      <c r="I399" s="242"/>
      <c r="J399" s="243">
        <f>ROUND(I399*H399,2)</f>
        <v>0</v>
      </c>
      <c r="K399" s="239" t="s">
        <v>19</v>
      </c>
      <c r="L399" s="244"/>
      <c r="M399" s="245" t="s">
        <v>19</v>
      </c>
      <c r="N399" s="246" t="s">
        <v>43</v>
      </c>
      <c r="O399" s="84"/>
      <c r="P399" s="205">
        <f>O399*H399</f>
        <v>0</v>
      </c>
      <c r="Q399" s="205">
        <v>0.001</v>
      </c>
      <c r="R399" s="205">
        <f>Q399*H399</f>
        <v>0.014</v>
      </c>
      <c r="S399" s="205">
        <v>0</v>
      </c>
      <c r="T399" s="206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07" t="s">
        <v>220</v>
      </c>
      <c r="AT399" s="207" t="s">
        <v>203</v>
      </c>
      <c r="AU399" s="207" t="s">
        <v>80</v>
      </c>
      <c r="AY399" s="17" t="s">
        <v>141</v>
      </c>
      <c r="BE399" s="208">
        <f>IF(N399="základní",J399,0)</f>
        <v>0</v>
      </c>
      <c r="BF399" s="208">
        <f>IF(N399="snížená",J399,0)</f>
        <v>0</v>
      </c>
      <c r="BG399" s="208">
        <f>IF(N399="zákl. přenesená",J399,0)</f>
        <v>0</v>
      </c>
      <c r="BH399" s="208">
        <f>IF(N399="sníž. přenesená",J399,0)</f>
        <v>0</v>
      </c>
      <c r="BI399" s="208">
        <f>IF(N399="nulová",J399,0)</f>
        <v>0</v>
      </c>
      <c r="BJ399" s="17" t="s">
        <v>80</v>
      </c>
      <c r="BK399" s="208">
        <f>ROUND(I399*H399,2)</f>
        <v>0</v>
      </c>
      <c r="BL399" s="17" t="s">
        <v>182</v>
      </c>
      <c r="BM399" s="207" t="s">
        <v>793</v>
      </c>
    </row>
    <row r="400" spans="1:65" s="2" customFormat="1" ht="16.5" customHeight="1">
      <c r="A400" s="38"/>
      <c r="B400" s="39"/>
      <c r="C400" s="237" t="s">
        <v>8</v>
      </c>
      <c r="D400" s="237" t="s">
        <v>203</v>
      </c>
      <c r="E400" s="238" t="s">
        <v>794</v>
      </c>
      <c r="F400" s="239" t="s">
        <v>795</v>
      </c>
      <c r="G400" s="240" t="s">
        <v>199</v>
      </c>
      <c r="H400" s="241">
        <v>4</v>
      </c>
      <c r="I400" s="242"/>
      <c r="J400" s="243">
        <f>ROUND(I400*H400,2)</f>
        <v>0</v>
      </c>
      <c r="K400" s="239" t="s">
        <v>19</v>
      </c>
      <c r="L400" s="244"/>
      <c r="M400" s="245" t="s">
        <v>19</v>
      </c>
      <c r="N400" s="246" t="s">
        <v>43</v>
      </c>
      <c r="O400" s="84"/>
      <c r="P400" s="205">
        <f>O400*H400</f>
        <v>0</v>
      </c>
      <c r="Q400" s="205">
        <v>0.0022</v>
      </c>
      <c r="R400" s="205">
        <f>Q400*H400</f>
        <v>0.0088</v>
      </c>
      <c r="S400" s="205">
        <v>0</v>
      </c>
      <c r="T400" s="206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07" t="s">
        <v>220</v>
      </c>
      <c r="AT400" s="207" t="s">
        <v>203</v>
      </c>
      <c r="AU400" s="207" t="s">
        <v>80</v>
      </c>
      <c r="AY400" s="17" t="s">
        <v>141</v>
      </c>
      <c r="BE400" s="208">
        <f>IF(N400="základní",J400,0)</f>
        <v>0</v>
      </c>
      <c r="BF400" s="208">
        <f>IF(N400="snížená",J400,0)</f>
        <v>0</v>
      </c>
      <c r="BG400" s="208">
        <f>IF(N400="zákl. přenesená",J400,0)</f>
        <v>0</v>
      </c>
      <c r="BH400" s="208">
        <f>IF(N400="sníž. přenesená",J400,0)</f>
        <v>0</v>
      </c>
      <c r="BI400" s="208">
        <f>IF(N400="nulová",J400,0)</f>
        <v>0</v>
      </c>
      <c r="BJ400" s="17" t="s">
        <v>80</v>
      </c>
      <c r="BK400" s="208">
        <f>ROUND(I400*H400,2)</f>
        <v>0</v>
      </c>
      <c r="BL400" s="17" t="s">
        <v>182</v>
      </c>
      <c r="BM400" s="207" t="s">
        <v>796</v>
      </c>
    </row>
    <row r="401" spans="1:65" s="2" customFormat="1" ht="24.15" customHeight="1">
      <c r="A401" s="38"/>
      <c r="B401" s="39"/>
      <c r="C401" s="237" t="s">
        <v>182</v>
      </c>
      <c r="D401" s="237" t="s">
        <v>203</v>
      </c>
      <c r="E401" s="238" t="s">
        <v>797</v>
      </c>
      <c r="F401" s="239" t="s">
        <v>798</v>
      </c>
      <c r="G401" s="240" t="s">
        <v>199</v>
      </c>
      <c r="H401" s="241">
        <v>1</v>
      </c>
      <c r="I401" s="242"/>
      <c r="J401" s="243">
        <f>ROUND(I401*H401,2)</f>
        <v>0</v>
      </c>
      <c r="K401" s="239" t="s">
        <v>19</v>
      </c>
      <c r="L401" s="244"/>
      <c r="M401" s="245" t="s">
        <v>19</v>
      </c>
      <c r="N401" s="246" t="s">
        <v>43</v>
      </c>
      <c r="O401" s="84"/>
      <c r="P401" s="205">
        <f>O401*H401</f>
        <v>0</v>
      </c>
      <c r="Q401" s="205">
        <v>0</v>
      </c>
      <c r="R401" s="205">
        <f>Q401*H401</f>
        <v>0</v>
      </c>
      <c r="S401" s="205">
        <v>0</v>
      </c>
      <c r="T401" s="206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07" t="s">
        <v>220</v>
      </c>
      <c r="AT401" s="207" t="s">
        <v>203</v>
      </c>
      <c r="AU401" s="207" t="s">
        <v>80</v>
      </c>
      <c r="AY401" s="17" t="s">
        <v>141</v>
      </c>
      <c r="BE401" s="208">
        <f>IF(N401="základní",J401,0)</f>
        <v>0</v>
      </c>
      <c r="BF401" s="208">
        <f>IF(N401="snížená",J401,0)</f>
        <v>0</v>
      </c>
      <c r="BG401" s="208">
        <f>IF(N401="zákl. přenesená",J401,0)</f>
        <v>0</v>
      </c>
      <c r="BH401" s="208">
        <f>IF(N401="sníž. přenesená",J401,0)</f>
        <v>0</v>
      </c>
      <c r="BI401" s="208">
        <f>IF(N401="nulová",J401,0)</f>
        <v>0</v>
      </c>
      <c r="BJ401" s="17" t="s">
        <v>80</v>
      </c>
      <c r="BK401" s="208">
        <f>ROUND(I401*H401,2)</f>
        <v>0</v>
      </c>
      <c r="BL401" s="17" t="s">
        <v>182</v>
      </c>
      <c r="BM401" s="207" t="s">
        <v>799</v>
      </c>
    </row>
    <row r="402" spans="1:65" s="2" customFormat="1" ht="24.15" customHeight="1">
      <c r="A402" s="38"/>
      <c r="B402" s="39"/>
      <c r="C402" s="196" t="s">
        <v>200</v>
      </c>
      <c r="D402" s="196" t="s">
        <v>143</v>
      </c>
      <c r="E402" s="197" t="s">
        <v>800</v>
      </c>
      <c r="F402" s="198" t="s">
        <v>801</v>
      </c>
      <c r="G402" s="199" t="s">
        <v>175</v>
      </c>
      <c r="H402" s="200">
        <v>55.781</v>
      </c>
      <c r="I402" s="201"/>
      <c r="J402" s="202">
        <f>ROUND(I402*H402,2)</f>
        <v>0</v>
      </c>
      <c r="K402" s="198" t="s">
        <v>19</v>
      </c>
      <c r="L402" s="44"/>
      <c r="M402" s="203" t="s">
        <v>19</v>
      </c>
      <c r="N402" s="204" t="s">
        <v>43</v>
      </c>
      <c r="O402" s="84"/>
      <c r="P402" s="205">
        <f>O402*H402</f>
        <v>0</v>
      </c>
      <c r="Q402" s="205">
        <v>0</v>
      </c>
      <c r="R402" s="205">
        <f>Q402*H402</f>
        <v>0</v>
      </c>
      <c r="S402" s="205">
        <v>0</v>
      </c>
      <c r="T402" s="206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07" t="s">
        <v>182</v>
      </c>
      <c r="AT402" s="207" t="s">
        <v>143</v>
      </c>
      <c r="AU402" s="207" t="s">
        <v>80</v>
      </c>
      <c r="AY402" s="17" t="s">
        <v>141</v>
      </c>
      <c r="BE402" s="208">
        <f>IF(N402="základní",J402,0)</f>
        <v>0</v>
      </c>
      <c r="BF402" s="208">
        <f>IF(N402="snížená",J402,0)</f>
        <v>0</v>
      </c>
      <c r="BG402" s="208">
        <f>IF(N402="zákl. přenesená",J402,0)</f>
        <v>0</v>
      </c>
      <c r="BH402" s="208">
        <f>IF(N402="sníž. přenesená",J402,0)</f>
        <v>0</v>
      </c>
      <c r="BI402" s="208">
        <f>IF(N402="nulová",J402,0)</f>
        <v>0</v>
      </c>
      <c r="BJ402" s="17" t="s">
        <v>80</v>
      </c>
      <c r="BK402" s="208">
        <f>ROUND(I402*H402,2)</f>
        <v>0</v>
      </c>
      <c r="BL402" s="17" t="s">
        <v>182</v>
      </c>
      <c r="BM402" s="207" t="s">
        <v>802</v>
      </c>
    </row>
    <row r="403" spans="1:65" s="2" customFormat="1" ht="24.15" customHeight="1">
      <c r="A403" s="38"/>
      <c r="B403" s="39"/>
      <c r="C403" s="196" t="s">
        <v>803</v>
      </c>
      <c r="D403" s="196" t="s">
        <v>143</v>
      </c>
      <c r="E403" s="197" t="s">
        <v>804</v>
      </c>
      <c r="F403" s="198" t="s">
        <v>805</v>
      </c>
      <c r="G403" s="199" t="s">
        <v>175</v>
      </c>
      <c r="H403" s="200">
        <v>114</v>
      </c>
      <c r="I403" s="201"/>
      <c r="J403" s="202">
        <f>ROUND(I403*H403,2)</f>
        <v>0</v>
      </c>
      <c r="K403" s="198" t="s">
        <v>19</v>
      </c>
      <c r="L403" s="44"/>
      <c r="M403" s="203" t="s">
        <v>19</v>
      </c>
      <c r="N403" s="204" t="s">
        <v>43</v>
      </c>
      <c r="O403" s="84"/>
      <c r="P403" s="205">
        <f>O403*H403</f>
        <v>0</v>
      </c>
      <c r="Q403" s="205">
        <v>0</v>
      </c>
      <c r="R403" s="205">
        <f>Q403*H403</f>
        <v>0</v>
      </c>
      <c r="S403" s="205">
        <v>0</v>
      </c>
      <c r="T403" s="206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07" t="s">
        <v>182</v>
      </c>
      <c r="AT403" s="207" t="s">
        <v>143</v>
      </c>
      <c r="AU403" s="207" t="s">
        <v>80</v>
      </c>
      <c r="AY403" s="17" t="s">
        <v>141</v>
      </c>
      <c r="BE403" s="208">
        <f>IF(N403="základní",J403,0)</f>
        <v>0</v>
      </c>
      <c r="BF403" s="208">
        <f>IF(N403="snížená",J403,0)</f>
        <v>0</v>
      </c>
      <c r="BG403" s="208">
        <f>IF(N403="zákl. přenesená",J403,0)</f>
        <v>0</v>
      </c>
      <c r="BH403" s="208">
        <f>IF(N403="sníž. přenesená",J403,0)</f>
        <v>0</v>
      </c>
      <c r="BI403" s="208">
        <f>IF(N403="nulová",J403,0)</f>
        <v>0</v>
      </c>
      <c r="BJ403" s="17" t="s">
        <v>80</v>
      </c>
      <c r="BK403" s="208">
        <f>ROUND(I403*H403,2)</f>
        <v>0</v>
      </c>
      <c r="BL403" s="17" t="s">
        <v>182</v>
      </c>
      <c r="BM403" s="207" t="s">
        <v>806</v>
      </c>
    </row>
    <row r="404" spans="1:65" s="2" customFormat="1" ht="24.15" customHeight="1">
      <c r="A404" s="38"/>
      <c r="B404" s="39"/>
      <c r="C404" s="196" t="s">
        <v>398</v>
      </c>
      <c r="D404" s="196" t="s">
        <v>143</v>
      </c>
      <c r="E404" s="197" t="s">
        <v>807</v>
      </c>
      <c r="F404" s="198" t="s">
        <v>808</v>
      </c>
      <c r="G404" s="199" t="s">
        <v>175</v>
      </c>
      <c r="H404" s="200">
        <v>1.7</v>
      </c>
      <c r="I404" s="201"/>
      <c r="J404" s="202">
        <f>ROUND(I404*H404,2)</f>
        <v>0</v>
      </c>
      <c r="K404" s="198" t="s">
        <v>186</v>
      </c>
      <c r="L404" s="44"/>
      <c r="M404" s="203" t="s">
        <v>19</v>
      </c>
      <c r="N404" s="204" t="s">
        <v>43</v>
      </c>
      <c r="O404" s="84"/>
      <c r="P404" s="205">
        <f>O404*H404</f>
        <v>0</v>
      </c>
      <c r="Q404" s="205">
        <v>0</v>
      </c>
      <c r="R404" s="205">
        <f>Q404*H404</f>
        <v>0</v>
      </c>
      <c r="S404" s="205">
        <v>0</v>
      </c>
      <c r="T404" s="206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07" t="s">
        <v>182</v>
      </c>
      <c r="AT404" s="207" t="s">
        <v>143</v>
      </c>
      <c r="AU404" s="207" t="s">
        <v>80</v>
      </c>
      <c r="AY404" s="17" t="s">
        <v>141</v>
      </c>
      <c r="BE404" s="208">
        <f>IF(N404="základní",J404,0)</f>
        <v>0</v>
      </c>
      <c r="BF404" s="208">
        <f>IF(N404="snížená",J404,0)</f>
        <v>0</v>
      </c>
      <c r="BG404" s="208">
        <f>IF(N404="zákl. přenesená",J404,0)</f>
        <v>0</v>
      </c>
      <c r="BH404" s="208">
        <f>IF(N404="sníž. přenesená",J404,0)</f>
        <v>0</v>
      </c>
      <c r="BI404" s="208">
        <f>IF(N404="nulová",J404,0)</f>
        <v>0</v>
      </c>
      <c r="BJ404" s="17" t="s">
        <v>80</v>
      </c>
      <c r="BK404" s="208">
        <f>ROUND(I404*H404,2)</f>
        <v>0</v>
      </c>
      <c r="BL404" s="17" t="s">
        <v>182</v>
      </c>
      <c r="BM404" s="207" t="s">
        <v>809</v>
      </c>
    </row>
    <row r="405" spans="1:47" s="2" customFormat="1" ht="12">
      <c r="A405" s="38"/>
      <c r="B405" s="39"/>
      <c r="C405" s="40"/>
      <c r="D405" s="232" t="s">
        <v>188</v>
      </c>
      <c r="E405" s="40"/>
      <c r="F405" s="233" t="s">
        <v>810</v>
      </c>
      <c r="G405" s="40"/>
      <c r="H405" s="40"/>
      <c r="I405" s="234"/>
      <c r="J405" s="40"/>
      <c r="K405" s="40"/>
      <c r="L405" s="44"/>
      <c r="M405" s="235"/>
      <c r="N405" s="236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188</v>
      </c>
      <c r="AU405" s="17" t="s">
        <v>80</v>
      </c>
    </row>
    <row r="406" spans="1:65" s="2" customFormat="1" ht="33" customHeight="1">
      <c r="A406" s="38"/>
      <c r="B406" s="39"/>
      <c r="C406" s="196" t="s">
        <v>811</v>
      </c>
      <c r="D406" s="196" t="s">
        <v>143</v>
      </c>
      <c r="E406" s="197" t="s">
        <v>812</v>
      </c>
      <c r="F406" s="198" t="s">
        <v>813</v>
      </c>
      <c r="G406" s="199" t="s">
        <v>277</v>
      </c>
      <c r="H406" s="200">
        <v>5.4</v>
      </c>
      <c r="I406" s="201"/>
      <c r="J406" s="202">
        <f>ROUND(I406*H406,2)</f>
        <v>0</v>
      </c>
      <c r="K406" s="198" t="s">
        <v>186</v>
      </c>
      <c r="L406" s="44"/>
      <c r="M406" s="203" t="s">
        <v>19</v>
      </c>
      <c r="N406" s="204" t="s">
        <v>43</v>
      </c>
      <c r="O406" s="84"/>
      <c r="P406" s="205">
        <f>O406*H406</f>
        <v>0</v>
      </c>
      <c r="Q406" s="205">
        <v>0</v>
      </c>
      <c r="R406" s="205">
        <f>Q406*H406</f>
        <v>0</v>
      </c>
      <c r="S406" s="205">
        <v>0</v>
      </c>
      <c r="T406" s="206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07" t="s">
        <v>182</v>
      </c>
      <c r="AT406" s="207" t="s">
        <v>143</v>
      </c>
      <c r="AU406" s="207" t="s">
        <v>80</v>
      </c>
      <c r="AY406" s="17" t="s">
        <v>141</v>
      </c>
      <c r="BE406" s="208">
        <f>IF(N406="základní",J406,0)</f>
        <v>0</v>
      </c>
      <c r="BF406" s="208">
        <f>IF(N406="snížená",J406,0)</f>
        <v>0</v>
      </c>
      <c r="BG406" s="208">
        <f>IF(N406="zákl. přenesená",J406,0)</f>
        <v>0</v>
      </c>
      <c r="BH406" s="208">
        <f>IF(N406="sníž. přenesená",J406,0)</f>
        <v>0</v>
      </c>
      <c r="BI406" s="208">
        <f>IF(N406="nulová",J406,0)</f>
        <v>0</v>
      </c>
      <c r="BJ406" s="17" t="s">
        <v>80</v>
      </c>
      <c r="BK406" s="208">
        <f>ROUND(I406*H406,2)</f>
        <v>0</v>
      </c>
      <c r="BL406" s="17" t="s">
        <v>182</v>
      </c>
      <c r="BM406" s="207" t="s">
        <v>814</v>
      </c>
    </row>
    <row r="407" spans="1:47" s="2" customFormat="1" ht="12">
      <c r="A407" s="38"/>
      <c r="B407" s="39"/>
      <c r="C407" s="40"/>
      <c r="D407" s="232" t="s">
        <v>188</v>
      </c>
      <c r="E407" s="40"/>
      <c r="F407" s="233" t="s">
        <v>815</v>
      </c>
      <c r="G407" s="40"/>
      <c r="H407" s="40"/>
      <c r="I407" s="234"/>
      <c r="J407" s="40"/>
      <c r="K407" s="40"/>
      <c r="L407" s="44"/>
      <c r="M407" s="235"/>
      <c r="N407" s="236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188</v>
      </c>
      <c r="AU407" s="17" t="s">
        <v>80</v>
      </c>
    </row>
    <row r="408" spans="1:51" s="12" customFormat="1" ht="12">
      <c r="A408" s="12"/>
      <c r="B408" s="209"/>
      <c r="C408" s="210"/>
      <c r="D408" s="211" t="s">
        <v>168</v>
      </c>
      <c r="E408" s="212" t="s">
        <v>19</v>
      </c>
      <c r="F408" s="213" t="s">
        <v>816</v>
      </c>
      <c r="G408" s="210"/>
      <c r="H408" s="214">
        <v>5.4</v>
      </c>
      <c r="I408" s="215"/>
      <c r="J408" s="210"/>
      <c r="K408" s="210"/>
      <c r="L408" s="216"/>
      <c r="M408" s="217"/>
      <c r="N408" s="218"/>
      <c r="O408" s="218"/>
      <c r="P408" s="218"/>
      <c r="Q408" s="218"/>
      <c r="R408" s="218"/>
      <c r="S408" s="218"/>
      <c r="T408" s="219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T408" s="220" t="s">
        <v>168</v>
      </c>
      <c r="AU408" s="220" t="s">
        <v>80</v>
      </c>
      <c r="AV408" s="12" t="s">
        <v>82</v>
      </c>
      <c r="AW408" s="12" t="s">
        <v>170</v>
      </c>
      <c r="AX408" s="12" t="s">
        <v>72</v>
      </c>
      <c r="AY408" s="220" t="s">
        <v>141</v>
      </c>
    </row>
    <row r="409" spans="1:51" s="13" customFormat="1" ht="12">
      <c r="A409" s="13"/>
      <c r="B409" s="221"/>
      <c r="C409" s="222"/>
      <c r="D409" s="211" t="s">
        <v>168</v>
      </c>
      <c r="E409" s="223" t="s">
        <v>19</v>
      </c>
      <c r="F409" s="224" t="s">
        <v>171</v>
      </c>
      <c r="G409" s="222"/>
      <c r="H409" s="225">
        <v>5.4</v>
      </c>
      <c r="I409" s="226"/>
      <c r="J409" s="222"/>
      <c r="K409" s="222"/>
      <c r="L409" s="227"/>
      <c r="M409" s="228"/>
      <c r="N409" s="229"/>
      <c r="O409" s="229"/>
      <c r="P409" s="229"/>
      <c r="Q409" s="229"/>
      <c r="R409" s="229"/>
      <c r="S409" s="229"/>
      <c r="T409" s="23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1" t="s">
        <v>168</v>
      </c>
      <c r="AU409" s="231" t="s">
        <v>80</v>
      </c>
      <c r="AV409" s="13" t="s">
        <v>147</v>
      </c>
      <c r="AW409" s="13" t="s">
        <v>170</v>
      </c>
      <c r="AX409" s="13" t="s">
        <v>80</v>
      </c>
      <c r="AY409" s="231" t="s">
        <v>141</v>
      </c>
    </row>
    <row r="410" spans="1:65" s="2" customFormat="1" ht="16.5" customHeight="1">
      <c r="A410" s="38"/>
      <c r="B410" s="39"/>
      <c r="C410" s="237" t="s">
        <v>404</v>
      </c>
      <c r="D410" s="237" t="s">
        <v>203</v>
      </c>
      <c r="E410" s="238" t="s">
        <v>817</v>
      </c>
      <c r="F410" s="239" t="s">
        <v>818</v>
      </c>
      <c r="G410" s="240" t="s">
        <v>175</v>
      </c>
      <c r="H410" s="241">
        <v>1.7</v>
      </c>
      <c r="I410" s="242"/>
      <c r="J410" s="243">
        <f>ROUND(I410*H410,2)</f>
        <v>0</v>
      </c>
      <c r="K410" s="239" t="s">
        <v>19</v>
      </c>
      <c r="L410" s="244"/>
      <c r="M410" s="245" t="s">
        <v>19</v>
      </c>
      <c r="N410" s="246" t="s">
        <v>43</v>
      </c>
      <c r="O410" s="84"/>
      <c r="P410" s="205">
        <f>O410*H410</f>
        <v>0</v>
      </c>
      <c r="Q410" s="205">
        <v>0.016</v>
      </c>
      <c r="R410" s="205">
        <f>Q410*H410</f>
        <v>0.0272</v>
      </c>
      <c r="S410" s="205">
        <v>0</v>
      </c>
      <c r="T410" s="206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07" t="s">
        <v>220</v>
      </c>
      <c r="AT410" s="207" t="s">
        <v>203</v>
      </c>
      <c r="AU410" s="207" t="s">
        <v>80</v>
      </c>
      <c r="AY410" s="17" t="s">
        <v>141</v>
      </c>
      <c r="BE410" s="208">
        <f>IF(N410="základní",J410,0)</f>
        <v>0</v>
      </c>
      <c r="BF410" s="208">
        <f>IF(N410="snížená",J410,0)</f>
        <v>0</v>
      </c>
      <c r="BG410" s="208">
        <f>IF(N410="zákl. přenesená",J410,0)</f>
        <v>0</v>
      </c>
      <c r="BH410" s="208">
        <f>IF(N410="sníž. přenesená",J410,0)</f>
        <v>0</v>
      </c>
      <c r="BI410" s="208">
        <f>IF(N410="nulová",J410,0)</f>
        <v>0</v>
      </c>
      <c r="BJ410" s="17" t="s">
        <v>80</v>
      </c>
      <c r="BK410" s="208">
        <f>ROUND(I410*H410,2)</f>
        <v>0</v>
      </c>
      <c r="BL410" s="17" t="s">
        <v>182</v>
      </c>
      <c r="BM410" s="207" t="s">
        <v>819</v>
      </c>
    </row>
    <row r="411" spans="1:65" s="2" customFormat="1" ht="44.25" customHeight="1">
      <c r="A411" s="38"/>
      <c r="B411" s="39"/>
      <c r="C411" s="196" t="s">
        <v>726</v>
      </c>
      <c r="D411" s="196" t="s">
        <v>143</v>
      </c>
      <c r="E411" s="197" t="s">
        <v>820</v>
      </c>
      <c r="F411" s="198" t="s">
        <v>821</v>
      </c>
      <c r="G411" s="199" t="s">
        <v>496</v>
      </c>
      <c r="H411" s="247"/>
      <c r="I411" s="201"/>
      <c r="J411" s="202">
        <f>ROUND(I411*H411,2)</f>
        <v>0</v>
      </c>
      <c r="K411" s="198" t="s">
        <v>186</v>
      </c>
      <c r="L411" s="44"/>
      <c r="M411" s="203" t="s">
        <v>19</v>
      </c>
      <c r="N411" s="204" t="s">
        <v>43</v>
      </c>
      <c r="O411" s="84"/>
      <c r="P411" s="205">
        <f>O411*H411</f>
        <v>0</v>
      </c>
      <c r="Q411" s="205">
        <v>0</v>
      </c>
      <c r="R411" s="205">
        <f>Q411*H411</f>
        <v>0</v>
      </c>
      <c r="S411" s="205">
        <v>0</v>
      </c>
      <c r="T411" s="206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07" t="s">
        <v>182</v>
      </c>
      <c r="AT411" s="207" t="s">
        <v>143</v>
      </c>
      <c r="AU411" s="207" t="s">
        <v>80</v>
      </c>
      <c r="AY411" s="17" t="s">
        <v>141</v>
      </c>
      <c r="BE411" s="208">
        <f>IF(N411="základní",J411,0)</f>
        <v>0</v>
      </c>
      <c r="BF411" s="208">
        <f>IF(N411="snížená",J411,0)</f>
        <v>0</v>
      </c>
      <c r="BG411" s="208">
        <f>IF(N411="zákl. přenesená",J411,0)</f>
        <v>0</v>
      </c>
      <c r="BH411" s="208">
        <f>IF(N411="sníž. přenesená",J411,0)</f>
        <v>0</v>
      </c>
      <c r="BI411" s="208">
        <f>IF(N411="nulová",J411,0)</f>
        <v>0</v>
      </c>
      <c r="BJ411" s="17" t="s">
        <v>80</v>
      </c>
      <c r="BK411" s="208">
        <f>ROUND(I411*H411,2)</f>
        <v>0</v>
      </c>
      <c r="BL411" s="17" t="s">
        <v>182</v>
      </c>
      <c r="BM411" s="207" t="s">
        <v>822</v>
      </c>
    </row>
    <row r="412" spans="1:47" s="2" customFormat="1" ht="12">
      <c r="A412" s="38"/>
      <c r="B412" s="39"/>
      <c r="C412" s="40"/>
      <c r="D412" s="232" t="s">
        <v>188</v>
      </c>
      <c r="E412" s="40"/>
      <c r="F412" s="233" t="s">
        <v>823</v>
      </c>
      <c r="G412" s="40"/>
      <c r="H412" s="40"/>
      <c r="I412" s="234"/>
      <c r="J412" s="40"/>
      <c r="K412" s="40"/>
      <c r="L412" s="44"/>
      <c r="M412" s="235"/>
      <c r="N412" s="236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188</v>
      </c>
      <c r="AU412" s="17" t="s">
        <v>80</v>
      </c>
    </row>
    <row r="413" spans="1:63" s="11" customFormat="1" ht="25.9" customHeight="1">
      <c r="A413" s="11"/>
      <c r="B413" s="182"/>
      <c r="C413" s="183"/>
      <c r="D413" s="184" t="s">
        <v>71</v>
      </c>
      <c r="E413" s="185" t="s">
        <v>824</v>
      </c>
      <c r="F413" s="185" t="s">
        <v>825</v>
      </c>
      <c r="G413" s="183"/>
      <c r="H413" s="183"/>
      <c r="I413" s="186"/>
      <c r="J413" s="187">
        <f>BK413</f>
        <v>0</v>
      </c>
      <c r="K413" s="183"/>
      <c r="L413" s="188"/>
      <c r="M413" s="189"/>
      <c r="N413" s="190"/>
      <c r="O413" s="190"/>
      <c r="P413" s="191">
        <f>SUM(P414:P422)</f>
        <v>0</v>
      </c>
      <c r="Q413" s="190"/>
      <c r="R413" s="191">
        <f>SUM(R414:R422)</f>
        <v>0.00201</v>
      </c>
      <c r="S413" s="190"/>
      <c r="T413" s="192">
        <f>SUM(T414:T422)</f>
        <v>0</v>
      </c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R413" s="193" t="s">
        <v>82</v>
      </c>
      <c r="AT413" s="194" t="s">
        <v>71</v>
      </c>
      <c r="AU413" s="194" t="s">
        <v>72</v>
      </c>
      <c r="AY413" s="193" t="s">
        <v>141</v>
      </c>
      <c r="BK413" s="195">
        <f>SUM(BK414:BK422)</f>
        <v>0</v>
      </c>
    </row>
    <row r="414" spans="1:65" s="2" customFormat="1" ht="37.8" customHeight="1">
      <c r="A414" s="38"/>
      <c r="B414" s="39"/>
      <c r="C414" s="196" t="s">
        <v>826</v>
      </c>
      <c r="D414" s="196" t="s">
        <v>143</v>
      </c>
      <c r="E414" s="197" t="s">
        <v>827</v>
      </c>
      <c r="F414" s="198" t="s">
        <v>828</v>
      </c>
      <c r="G414" s="199" t="s">
        <v>175</v>
      </c>
      <c r="H414" s="200">
        <v>30.76</v>
      </c>
      <c r="I414" s="201"/>
      <c r="J414" s="202">
        <f>ROUND(I414*H414,2)</f>
        <v>0</v>
      </c>
      <c r="K414" s="198" t="s">
        <v>19</v>
      </c>
      <c r="L414" s="44"/>
      <c r="M414" s="203" t="s">
        <v>19</v>
      </c>
      <c r="N414" s="204" t="s">
        <v>43</v>
      </c>
      <c r="O414" s="84"/>
      <c r="P414" s="205">
        <f>O414*H414</f>
        <v>0</v>
      </c>
      <c r="Q414" s="205">
        <v>0</v>
      </c>
      <c r="R414" s="205">
        <f>Q414*H414</f>
        <v>0</v>
      </c>
      <c r="S414" s="205">
        <v>0</v>
      </c>
      <c r="T414" s="206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07" t="s">
        <v>182</v>
      </c>
      <c r="AT414" s="207" t="s">
        <v>143</v>
      </c>
      <c r="AU414" s="207" t="s">
        <v>80</v>
      </c>
      <c r="AY414" s="17" t="s">
        <v>141</v>
      </c>
      <c r="BE414" s="208">
        <f>IF(N414="základní",J414,0)</f>
        <v>0</v>
      </c>
      <c r="BF414" s="208">
        <f>IF(N414="snížená",J414,0)</f>
        <v>0</v>
      </c>
      <c r="BG414" s="208">
        <f>IF(N414="zákl. přenesená",J414,0)</f>
        <v>0</v>
      </c>
      <c r="BH414" s="208">
        <f>IF(N414="sníž. přenesená",J414,0)</f>
        <v>0</v>
      </c>
      <c r="BI414" s="208">
        <f>IF(N414="nulová",J414,0)</f>
        <v>0</v>
      </c>
      <c r="BJ414" s="17" t="s">
        <v>80</v>
      </c>
      <c r="BK414" s="208">
        <f>ROUND(I414*H414,2)</f>
        <v>0</v>
      </c>
      <c r="BL414" s="17" t="s">
        <v>182</v>
      </c>
      <c r="BM414" s="207" t="s">
        <v>829</v>
      </c>
    </row>
    <row r="415" spans="1:65" s="2" customFormat="1" ht="16.5" customHeight="1">
      <c r="A415" s="38"/>
      <c r="B415" s="39"/>
      <c r="C415" s="196" t="s">
        <v>367</v>
      </c>
      <c r="D415" s="196" t="s">
        <v>143</v>
      </c>
      <c r="E415" s="197" t="s">
        <v>830</v>
      </c>
      <c r="F415" s="198" t="s">
        <v>831</v>
      </c>
      <c r="G415" s="199" t="s">
        <v>175</v>
      </c>
      <c r="H415" s="200">
        <v>30.76</v>
      </c>
      <c r="I415" s="201"/>
      <c r="J415" s="202">
        <f>ROUND(I415*H415,2)</f>
        <v>0</v>
      </c>
      <c r="K415" s="198" t="s">
        <v>19</v>
      </c>
      <c r="L415" s="44"/>
      <c r="M415" s="203" t="s">
        <v>19</v>
      </c>
      <c r="N415" s="204" t="s">
        <v>43</v>
      </c>
      <c r="O415" s="84"/>
      <c r="P415" s="205">
        <f>O415*H415</f>
        <v>0</v>
      </c>
      <c r="Q415" s="205">
        <v>0</v>
      </c>
      <c r="R415" s="205">
        <f>Q415*H415</f>
        <v>0</v>
      </c>
      <c r="S415" s="205">
        <v>0</v>
      </c>
      <c r="T415" s="206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07" t="s">
        <v>182</v>
      </c>
      <c r="AT415" s="207" t="s">
        <v>143</v>
      </c>
      <c r="AU415" s="207" t="s">
        <v>80</v>
      </c>
      <c r="AY415" s="17" t="s">
        <v>141</v>
      </c>
      <c r="BE415" s="208">
        <f>IF(N415="základní",J415,0)</f>
        <v>0</v>
      </c>
      <c r="BF415" s="208">
        <f>IF(N415="snížená",J415,0)</f>
        <v>0</v>
      </c>
      <c r="BG415" s="208">
        <f>IF(N415="zákl. přenesená",J415,0)</f>
        <v>0</v>
      </c>
      <c r="BH415" s="208">
        <f>IF(N415="sníž. přenesená",J415,0)</f>
        <v>0</v>
      </c>
      <c r="BI415" s="208">
        <f>IF(N415="nulová",J415,0)</f>
        <v>0</v>
      </c>
      <c r="BJ415" s="17" t="s">
        <v>80</v>
      </c>
      <c r="BK415" s="208">
        <f>ROUND(I415*H415,2)</f>
        <v>0</v>
      </c>
      <c r="BL415" s="17" t="s">
        <v>182</v>
      </c>
      <c r="BM415" s="207" t="s">
        <v>832</v>
      </c>
    </row>
    <row r="416" spans="1:65" s="2" customFormat="1" ht="24.15" customHeight="1">
      <c r="A416" s="38"/>
      <c r="B416" s="39"/>
      <c r="C416" s="196" t="s">
        <v>833</v>
      </c>
      <c r="D416" s="196" t="s">
        <v>143</v>
      </c>
      <c r="E416" s="197" t="s">
        <v>834</v>
      </c>
      <c r="F416" s="198" t="s">
        <v>835</v>
      </c>
      <c r="G416" s="199" t="s">
        <v>175</v>
      </c>
      <c r="H416" s="200">
        <v>30.76</v>
      </c>
      <c r="I416" s="201"/>
      <c r="J416" s="202">
        <f>ROUND(I416*H416,2)</f>
        <v>0</v>
      </c>
      <c r="K416" s="198" t="s">
        <v>19</v>
      </c>
      <c r="L416" s="44"/>
      <c r="M416" s="203" t="s">
        <v>19</v>
      </c>
      <c r="N416" s="204" t="s">
        <v>43</v>
      </c>
      <c r="O416" s="84"/>
      <c r="P416" s="205">
        <f>O416*H416</f>
        <v>0</v>
      </c>
      <c r="Q416" s="205">
        <v>0</v>
      </c>
      <c r="R416" s="205">
        <f>Q416*H416</f>
        <v>0</v>
      </c>
      <c r="S416" s="205">
        <v>0</v>
      </c>
      <c r="T416" s="206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07" t="s">
        <v>182</v>
      </c>
      <c r="AT416" s="207" t="s">
        <v>143</v>
      </c>
      <c r="AU416" s="207" t="s">
        <v>80</v>
      </c>
      <c r="AY416" s="17" t="s">
        <v>141</v>
      </c>
      <c r="BE416" s="208">
        <f>IF(N416="základní",J416,0)</f>
        <v>0</v>
      </c>
      <c r="BF416" s="208">
        <f>IF(N416="snížená",J416,0)</f>
        <v>0</v>
      </c>
      <c r="BG416" s="208">
        <f>IF(N416="zákl. přenesená",J416,0)</f>
        <v>0</v>
      </c>
      <c r="BH416" s="208">
        <f>IF(N416="sníž. přenesená",J416,0)</f>
        <v>0</v>
      </c>
      <c r="BI416" s="208">
        <f>IF(N416="nulová",J416,0)</f>
        <v>0</v>
      </c>
      <c r="BJ416" s="17" t="s">
        <v>80</v>
      </c>
      <c r="BK416" s="208">
        <f>ROUND(I416*H416,2)</f>
        <v>0</v>
      </c>
      <c r="BL416" s="17" t="s">
        <v>182</v>
      </c>
      <c r="BM416" s="207" t="s">
        <v>836</v>
      </c>
    </row>
    <row r="417" spans="1:65" s="2" customFormat="1" ht="24.15" customHeight="1">
      <c r="A417" s="38"/>
      <c r="B417" s="39"/>
      <c r="C417" s="196" t="s">
        <v>371</v>
      </c>
      <c r="D417" s="196" t="s">
        <v>143</v>
      </c>
      <c r="E417" s="197" t="s">
        <v>837</v>
      </c>
      <c r="F417" s="198" t="s">
        <v>838</v>
      </c>
      <c r="G417" s="199" t="s">
        <v>175</v>
      </c>
      <c r="H417" s="200">
        <v>30.76</v>
      </c>
      <c r="I417" s="201"/>
      <c r="J417" s="202">
        <f>ROUND(I417*H417,2)</f>
        <v>0</v>
      </c>
      <c r="K417" s="198" t="s">
        <v>19</v>
      </c>
      <c r="L417" s="44"/>
      <c r="M417" s="203" t="s">
        <v>19</v>
      </c>
      <c r="N417" s="204" t="s">
        <v>43</v>
      </c>
      <c r="O417" s="84"/>
      <c r="P417" s="205">
        <f>O417*H417</f>
        <v>0</v>
      </c>
      <c r="Q417" s="205">
        <v>0</v>
      </c>
      <c r="R417" s="205">
        <f>Q417*H417</f>
        <v>0</v>
      </c>
      <c r="S417" s="205">
        <v>0</v>
      </c>
      <c r="T417" s="206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07" t="s">
        <v>182</v>
      </c>
      <c r="AT417" s="207" t="s">
        <v>143</v>
      </c>
      <c r="AU417" s="207" t="s">
        <v>80</v>
      </c>
      <c r="AY417" s="17" t="s">
        <v>141</v>
      </c>
      <c r="BE417" s="208">
        <f>IF(N417="základní",J417,0)</f>
        <v>0</v>
      </c>
      <c r="BF417" s="208">
        <f>IF(N417="snížená",J417,0)</f>
        <v>0</v>
      </c>
      <c r="BG417" s="208">
        <f>IF(N417="zákl. přenesená",J417,0)</f>
        <v>0</v>
      </c>
      <c r="BH417" s="208">
        <f>IF(N417="sníž. přenesená",J417,0)</f>
        <v>0</v>
      </c>
      <c r="BI417" s="208">
        <f>IF(N417="nulová",J417,0)</f>
        <v>0</v>
      </c>
      <c r="BJ417" s="17" t="s">
        <v>80</v>
      </c>
      <c r="BK417" s="208">
        <f>ROUND(I417*H417,2)</f>
        <v>0</v>
      </c>
      <c r="BL417" s="17" t="s">
        <v>182</v>
      </c>
      <c r="BM417" s="207" t="s">
        <v>839</v>
      </c>
    </row>
    <row r="418" spans="1:65" s="2" customFormat="1" ht="16.5" customHeight="1">
      <c r="A418" s="38"/>
      <c r="B418" s="39"/>
      <c r="C418" s="196" t="s">
        <v>840</v>
      </c>
      <c r="D418" s="196" t="s">
        <v>143</v>
      </c>
      <c r="E418" s="197" t="s">
        <v>841</v>
      </c>
      <c r="F418" s="198" t="s">
        <v>842</v>
      </c>
      <c r="G418" s="199" t="s">
        <v>277</v>
      </c>
      <c r="H418" s="200">
        <v>67</v>
      </c>
      <c r="I418" s="201"/>
      <c r="J418" s="202">
        <f>ROUND(I418*H418,2)</f>
        <v>0</v>
      </c>
      <c r="K418" s="198" t="s">
        <v>186</v>
      </c>
      <c r="L418" s="44"/>
      <c r="M418" s="203" t="s">
        <v>19</v>
      </c>
      <c r="N418" s="204" t="s">
        <v>43</v>
      </c>
      <c r="O418" s="84"/>
      <c r="P418" s="205">
        <f>O418*H418</f>
        <v>0</v>
      </c>
      <c r="Q418" s="205">
        <v>3E-05</v>
      </c>
      <c r="R418" s="205">
        <f>Q418*H418</f>
        <v>0.00201</v>
      </c>
      <c r="S418" s="205">
        <v>0</v>
      </c>
      <c r="T418" s="206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07" t="s">
        <v>182</v>
      </c>
      <c r="AT418" s="207" t="s">
        <v>143</v>
      </c>
      <c r="AU418" s="207" t="s">
        <v>80</v>
      </c>
      <c r="AY418" s="17" t="s">
        <v>141</v>
      </c>
      <c r="BE418" s="208">
        <f>IF(N418="základní",J418,0)</f>
        <v>0</v>
      </c>
      <c r="BF418" s="208">
        <f>IF(N418="snížená",J418,0)</f>
        <v>0</v>
      </c>
      <c r="BG418" s="208">
        <f>IF(N418="zákl. přenesená",J418,0)</f>
        <v>0</v>
      </c>
      <c r="BH418" s="208">
        <f>IF(N418="sníž. přenesená",J418,0)</f>
        <v>0</v>
      </c>
      <c r="BI418" s="208">
        <f>IF(N418="nulová",J418,0)</f>
        <v>0</v>
      </c>
      <c r="BJ418" s="17" t="s">
        <v>80</v>
      </c>
      <c r="BK418" s="208">
        <f>ROUND(I418*H418,2)</f>
        <v>0</v>
      </c>
      <c r="BL418" s="17" t="s">
        <v>182</v>
      </c>
      <c r="BM418" s="207" t="s">
        <v>843</v>
      </c>
    </row>
    <row r="419" spans="1:47" s="2" customFormat="1" ht="12">
      <c r="A419" s="38"/>
      <c r="B419" s="39"/>
      <c r="C419" s="40"/>
      <c r="D419" s="232" t="s">
        <v>188</v>
      </c>
      <c r="E419" s="40"/>
      <c r="F419" s="233" t="s">
        <v>844</v>
      </c>
      <c r="G419" s="40"/>
      <c r="H419" s="40"/>
      <c r="I419" s="234"/>
      <c r="J419" s="40"/>
      <c r="K419" s="40"/>
      <c r="L419" s="44"/>
      <c r="M419" s="235"/>
      <c r="N419" s="236"/>
      <c r="O419" s="84"/>
      <c r="P419" s="84"/>
      <c r="Q419" s="84"/>
      <c r="R419" s="84"/>
      <c r="S419" s="84"/>
      <c r="T419" s="85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188</v>
      </c>
      <c r="AU419" s="17" t="s">
        <v>80</v>
      </c>
    </row>
    <row r="420" spans="1:65" s="2" customFormat="1" ht="24.15" customHeight="1">
      <c r="A420" s="38"/>
      <c r="B420" s="39"/>
      <c r="C420" s="237" t="s">
        <v>375</v>
      </c>
      <c r="D420" s="237" t="s">
        <v>203</v>
      </c>
      <c r="E420" s="238" t="s">
        <v>845</v>
      </c>
      <c r="F420" s="239" t="s">
        <v>846</v>
      </c>
      <c r="G420" s="240" t="s">
        <v>175</v>
      </c>
      <c r="H420" s="241">
        <v>33.836</v>
      </c>
      <c r="I420" s="242"/>
      <c r="J420" s="243">
        <f>ROUND(I420*H420,2)</f>
        <v>0</v>
      </c>
      <c r="K420" s="239" t="s">
        <v>19</v>
      </c>
      <c r="L420" s="244"/>
      <c r="M420" s="245" t="s">
        <v>19</v>
      </c>
      <c r="N420" s="246" t="s">
        <v>43</v>
      </c>
      <c r="O420" s="84"/>
      <c r="P420" s="205">
        <f>O420*H420</f>
        <v>0</v>
      </c>
      <c r="Q420" s="205">
        <v>0</v>
      </c>
      <c r="R420" s="205">
        <f>Q420*H420</f>
        <v>0</v>
      </c>
      <c r="S420" s="205">
        <v>0</v>
      </c>
      <c r="T420" s="206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07" t="s">
        <v>220</v>
      </c>
      <c r="AT420" s="207" t="s">
        <v>203</v>
      </c>
      <c r="AU420" s="207" t="s">
        <v>80</v>
      </c>
      <c r="AY420" s="17" t="s">
        <v>141</v>
      </c>
      <c r="BE420" s="208">
        <f>IF(N420="základní",J420,0)</f>
        <v>0</v>
      </c>
      <c r="BF420" s="208">
        <f>IF(N420="snížená",J420,0)</f>
        <v>0</v>
      </c>
      <c r="BG420" s="208">
        <f>IF(N420="zákl. přenesená",J420,0)</f>
        <v>0</v>
      </c>
      <c r="BH420" s="208">
        <f>IF(N420="sníž. přenesená",J420,0)</f>
        <v>0</v>
      </c>
      <c r="BI420" s="208">
        <f>IF(N420="nulová",J420,0)</f>
        <v>0</v>
      </c>
      <c r="BJ420" s="17" t="s">
        <v>80</v>
      </c>
      <c r="BK420" s="208">
        <f>ROUND(I420*H420,2)</f>
        <v>0</v>
      </c>
      <c r="BL420" s="17" t="s">
        <v>182</v>
      </c>
      <c r="BM420" s="207" t="s">
        <v>847</v>
      </c>
    </row>
    <row r="421" spans="1:65" s="2" customFormat="1" ht="44.25" customHeight="1">
      <c r="A421" s="38"/>
      <c r="B421" s="39"/>
      <c r="C421" s="196" t="s">
        <v>848</v>
      </c>
      <c r="D421" s="196" t="s">
        <v>143</v>
      </c>
      <c r="E421" s="197" t="s">
        <v>849</v>
      </c>
      <c r="F421" s="198" t="s">
        <v>850</v>
      </c>
      <c r="G421" s="199" t="s">
        <v>496</v>
      </c>
      <c r="H421" s="247"/>
      <c r="I421" s="201"/>
      <c r="J421" s="202">
        <f>ROUND(I421*H421,2)</f>
        <v>0</v>
      </c>
      <c r="K421" s="198" t="s">
        <v>186</v>
      </c>
      <c r="L421" s="44"/>
      <c r="M421" s="203" t="s">
        <v>19</v>
      </c>
      <c r="N421" s="204" t="s">
        <v>43</v>
      </c>
      <c r="O421" s="84"/>
      <c r="P421" s="205">
        <f>O421*H421</f>
        <v>0</v>
      </c>
      <c r="Q421" s="205">
        <v>0</v>
      </c>
      <c r="R421" s="205">
        <f>Q421*H421</f>
        <v>0</v>
      </c>
      <c r="S421" s="205">
        <v>0</v>
      </c>
      <c r="T421" s="206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07" t="s">
        <v>182</v>
      </c>
      <c r="AT421" s="207" t="s">
        <v>143</v>
      </c>
      <c r="AU421" s="207" t="s">
        <v>80</v>
      </c>
      <c r="AY421" s="17" t="s">
        <v>141</v>
      </c>
      <c r="BE421" s="208">
        <f>IF(N421="základní",J421,0)</f>
        <v>0</v>
      </c>
      <c r="BF421" s="208">
        <f>IF(N421="snížená",J421,0)</f>
        <v>0</v>
      </c>
      <c r="BG421" s="208">
        <f>IF(N421="zákl. přenesená",J421,0)</f>
        <v>0</v>
      </c>
      <c r="BH421" s="208">
        <f>IF(N421="sníž. přenesená",J421,0)</f>
        <v>0</v>
      </c>
      <c r="BI421" s="208">
        <f>IF(N421="nulová",J421,0)</f>
        <v>0</v>
      </c>
      <c r="BJ421" s="17" t="s">
        <v>80</v>
      </c>
      <c r="BK421" s="208">
        <f>ROUND(I421*H421,2)</f>
        <v>0</v>
      </c>
      <c r="BL421" s="17" t="s">
        <v>182</v>
      </c>
      <c r="BM421" s="207" t="s">
        <v>851</v>
      </c>
    </row>
    <row r="422" spans="1:47" s="2" customFormat="1" ht="12">
      <c r="A422" s="38"/>
      <c r="B422" s="39"/>
      <c r="C422" s="40"/>
      <c r="D422" s="232" t="s">
        <v>188</v>
      </c>
      <c r="E422" s="40"/>
      <c r="F422" s="233" t="s">
        <v>852</v>
      </c>
      <c r="G422" s="40"/>
      <c r="H422" s="40"/>
      <c r="I422" s="234"/>
      <c r="J422" s="40"/>
      <c r="K422" s="40"/>
      <c r="L422" s="44"/>
      <c r="M422" s="235"/>
      <c r="N422" s="236"/>
      <c r="O422" s="84"/>
      <c r="P422" s="84"/>
      <c r="Q422" s="84"/>
      <c r="R422" s="84"/>
      <c r="S422" s="84"/>
      <c r="T422" s="85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188</v>
      </c>
      <c r="AU422" s="17" t="s">
        <v>80</v>
      </c>
    </row>
    <row r="423" spans="1:63" s="11" customFormat="1" ht="25.9" customHeight="1">
      <c r="A423" s="11"/>
      <c r="B423" s="182"/>
      <c r="C423" s="183"/>
      <c r="D423" s="184" t="s">
        <v>71</v>
      </c>
      <c r="E423" s="185" t="s">
        <v>853</v>
      </c>
      <c r="F423" s="185" t="s">
        <v>854</v>
      </c>
      <c r="G423" s="183"/>
      <c r="H423" s="183"/>
      <c r="I423" s="186"/>
      <c r="J423" s="187">
        <f>BK423</f>
        <v>0</v>
      </c>
      <c r="K423" s="183"/>
      <c r="L423" s="188"/>
      <c r="M423" s="189"/>
      <c r="N423" s="190"/>
      <c r="O423" s="190"/>
      <c r="P423" s="191">
        <f>SUM(P424:P435)</f>
        <v>0</v>
      </c>
      <c r="Q423" s="190"/>
      <c r="R423" s="191">
        <f>SUM(R424:R435)</f>
        <v>0</v>
      </c>
      <c r="S423" s="190"/>
      <c r="T423" s="192">
        <f>SUM(T424:T435)</f>
        <v>0</v>
      </c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R423" s="193" t="s">
        <v>82</v>
      </c>
      <c r="AT423" s="194" t="s">
        <v>71</v>
      </c>
      <c r="AU423" s="194" t="s">
        <v>72</v>
      </c>
      <c r="AY423" s="193" t="s">
        <v>141</v>
      </c>
      <c r="BK423" s="195">
        <f>SUM(BK424:BK435)</f>
        <v>0</v>
      </c>
    </row>
    <row r="424" spans="1:65" s="2" customFormat="1" ht="16.5" customHeight="1">
      <c r="A424" s="38"/>
      <c r="B424" s="39"/>
      <c r="C424" s="196" t="s">
        <v>224</v>
      </c>
      <c r="D424" s="196" t="s">
        <v>143</v>
      </c>
      <c r="E424" s="197" t="s">
        <v>855</v>
      </c>
      <c r="F424" s="198" t="s">
        <v>856</v>
      </c>
      <c r="G424" s="199" t="s">
        <v>175</v>
      </c>
      <c r="H424" s="200">
        <v>443.63</v>
      </c>
      <c r="I424" s="201"/>
      <c r="J424" s="202">
        <f>ROUND(I424*H424,2)</f>
        <v>0</v>
      </c>
      <c r="K424" s="198" t="s">
        <v>19</v>
      </c>
      <c r="L424" s="44"/>
      <c r="M424" s="203" t="s">
        <v>19</v>
      </c>
      <c r="N424" s="204" t="s">
        <v>43</v>
      </c>
      <c r="O424" s="84"/>
      <c r="P424" s="205">
        <f>O424*H424</f>
        <v>0</v>
      </c>
      <c r="Q424" s="205">
        <v>0</v>
      </c>
      <c r="R424" s="205">
        <f>Q424*H424</f>
        <v>0</v>
      </c>
      <c r="S424" s="205">
        <v>0</v>
      </c>
      <c r="T424" s="206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07" t="s">
        <v>182</v>
      </c>
      <c r="AT424" s="207" t="s">
        <v>143</v>
      </c>
      <c r="AU424" s="207" t="s">
        <v>80</v>
      </c>
      <c r="AY424" s="17" t="s">
        <v>141</v>
      </c>
      <c r="BE424" s="208">
        <f>IF(N424="základní",J424,0)</f>
        <v>0</v>
      </c>
      <c r="BF424" s="208">
        <f>IF(N424="snížená",J424,0)</f>
        <v>0</v>
      </c>
      <c r="BG424" s="208">
        <f>IF(N424="zákl. přenesená",J424,0)</f>
        <v>0</v>
      </c>
      <c r="BH424" s="208">
        <f>IF(N424="sníž. přenesená",J424,0)</f>
        <v>0</v>
      </c>
      <c r="BI424" s="208">
        <f>IF(N424="nulová",J424,0)</f>
        <v>0</v>
      </c>
      <c r="BJ424" s="17" t="s">
        <v>80</v>
      </c>
      <c r="BK424" s="208">
        <f>ROUND(I424*H424,2)</f>
        <v>0</v>
      </c>
      <c r="BL424" s="17" t="s">
        <v>182</v>
      </c>
      <c r="BM424" s="207" t="s">
        <v>857</v>
      </c>
    </row>
    <row r="425" spans="1:65" s="2" customFormat="1" ht="24.15" customHeight="1">
      <c r="A425" s="38"/>
      <c r="B425" s="39"/>
      <c r="C425" s="196" t="s">
        <v>858</v>
      </c>
      <c r="D425" s="196" t="s">
        <v>143</v>
      </c>
      <c r="E425" s="197" t="s">
        <v>859</v>
      </c>
      <c r="F425" s="198" t="s">
        <v>860</v>
      </c>
      <c r="G425" s="199" t="s">
        <v>277</v>
      </c>
      <c r="H425" s="200">
        <v>109.25</v>
      </c>
      <c r="I425" s="201"/>
      <c r="J425" s="202">
        <f>ROUND(I425*H425,2)</f>
        <v>0</v>
      </c>
      <c r="K425" s="198" t="s">
        <v>19</v>
      </c>
      <c r="L425" s="44"/>
      <c r="M425" s="203" t="s">
        <v>19</v>
      </c>
      <c r="N425" s="204" t="s">
        <v>43</v>
      </c>
      <c r="O425" s="84"/>
      <c r="P425" s="205">
        <f>O425*H425</f>
        <v>0</v>
      </c>
      <c r="Q425" s="205">
        <v>0</v>
      </c>
      <c r="R425" s="205">
        <f>Q425*H425</f>
        <v>0</v>
      </c>
      <c r="S425" s="205">
        <v>0</v>
      </c>
      <c r="T425" s="206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07" t="s">
        <v>182</v>
      </c>
      <c r="AT425" s="207" t="s">
        <v>143</v>
      </c>
      <c r="AU425" s="207" t="s">
        <v>80</v>
      </c>
      <c r="AY425" s="17" t="s">
        <v>141</v>
      </c>
      <c r="BE425" s="208">
        <f>IF(N425="základní",J425,0)</f>
        <v>0</v>
      </c>
      <c r="BF425" s="208">
        <f>IF(N425="snížená",J425,0)</f>
        <v>0</v>
      </c>
      <c r="BG425" s="208">
        <f>IF(N425="zákl. přenesená",J425,0)</f>
        <v>0</v>
      </c>
      <c r="BH425" s="208">
        <f>IF(N425="sníž. přenesená",J425,0)</f>
        <v>0</v>
      </c>
      <c r="BI425" s="208">
        <f>IF(N425="nulová",J425,0)</f>
        <v>0</v>
      </c>
      <c r="BJ425" s="17" t="s">
        <v>80</v>
      </c>
      <c r="BK425" s="208">
        <f>ROUND(I425*H425,2)</f>
        <v>0</v>
      </c>
      <c r="BL425" s="17" t="s">
        <v>182</v>
      </c>
      <c r="BM425" s="207" t="s">
        <v>861</v>
      </c>
    </row>
    <row r="426" spans="1:65" s="2" customFormat="1" ht="55.5" customHeight="1">
      <c r="A426" s="38"/>
      <c r="B426" s="39"/>
      <c r="C426" s="196" t="s">
        <v>862</v>
      </c>
      <c r="D426" s="196" t="s">
        <v>143</v>
      </c>
      <c r="E426" s="197" t="s">
        <v>863</v>
      </c>
      <c r="F426" s="198" t="s">
        <v>864</v>
      </c>
      <c r="G426" s="199" t="s">
        <v>175</v>
      </c>
      <c r="H426" s="200">
        <v>444</v>
      </c>
      <c r="I426" s="201"/>
      <c r="J426" s="202">
        <f>ROUND(I426*H426,2)</f>
        <v>0</v>
      </c>
      <c r="K426" s="198" t="s">
        <v>19</v>
      </c>
      <c r="L426" s="44"/>
      <c r="M426" s="203" t="s">
        <v>19</v>
      </c>
      <c r="N426" s="204" t="s">
        <v>43</v>
      </c>
      <c r="O426" s="84"/>
      <c r="P426" s="205">
        <f>O426*H426</f>
        <v>0</v>
      </c>
      <c r="Q426" s="205">
        <v>0</v>
      </c>
      <c r="R426" s="205">
        <f>Q426*H426</f>
        <v>0</v>
      </c>
      <c r="S426" s="205">
        <v>0</v>
      </c>
      <c r="T426" s="206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07" t="s">
        <v>182</v>
      </c>
      <c r="AT426" s="207" t="s">
        <v>143</v>
      </c>
      <c r="AU426" s="207" t="s">
        <v>80</v>
      </c>
      <c r="AY426" s="17" t="s">
        <v>141</v>
      </c>
      <c r="BE426" s="208">
        <f>IF(N426="základní",J426,0)</f>
        <v>0</v>
      </c>
      <c r="BF426" s="208">
        <f>IF(N426="snížená",J426,0)</f>
        <v>0</v>
      </c>
      <c r="BG426" s="208">
        <f>IF(N426="zákl. přenesená",J426,0)</f>
        <v>0</v>
      </c>
      <c r="BH426" s="208">
        <f>IF(N426="sníž. přenesená",J426,0)</f>
        <v>0</v>
      </c>
      <c r="BI426" s="208">
        <f>IF(N426="nulová",J426,0)</f>
        <v>0</v>
      </c>
      <c r="BJ426" s="17" t="s">
        <v>80</v>
      </c>
      <c r="BK426" s="208">
        <f>ROUND(I426*H426,2)</f>
        <v>0</v>
      </c>
      <c r="BL426" s="17" t="s">
        <v>182</v>
      </c>
      <c r="BM426" s="207" t="s">
        <v>865</v>
      </c>
    </row>
    <row r="427" spans="1:65" s="2" customFormat="1" ht="16.5" customHeight="1">
      <c r="A427" s="38"/>
      <c r="B427" s="39"/>
      <c r="C427" s="196" t="s">
        <v>604</v>
      </c>
      <c r="D427" s="196" t="s">
        <v>143</v>
      </c>
      <c r="E427" s="197" t="s">
        <v>866</v>
      </c>
      <c r="F427" s="198" t="s">
        <v>867</v>
      </c>
      <c r="G427" s="199" t="s">
        <v>175</v>
      </c>
      <c r="H427" s="200">
        <v>444</v>
      </c>
      <c r="I427" s="201"/>
      <c r="J427" s="202">
        <f>ROUND(I427*H427,2)</f>
        <v>0</v>
      </c>
      <c r="K427" s="198" t="s">
        <v>19</v>
      </c>
      <c r="L427" s="44"/>
      <c r="M427" s="203" t="s">
        <v>19</v>
      </c>
      <c r="N427" s="204" t="s">
        <v>43</v>
      </c>
      <c r="O427" s="84"/>
      <c r="P427" s="205">
        <f>O427*H427</f>
        <v>0</v>
      </c>
      <c r="Q427" s="205">
        <v>0</v>
      </c>
      <c r="R427" s="205">
        <f>Q427*H427</f>
        <v>0</v>
      </c>
      <c r="S427" s="205">
        <v>0</v>
      </c>
      <c r="T427" s="206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07" t="s">
        <v>182</v>
      </c>
      <c r="AT427" s="207" t="s">
        <v>143</v>
      </c>
      <c r="AU427" s="207" t="s">
        <v>80</v>
      </c>
      <c r="AY427" s="17" t="s">
        <v>141</v>
      </c>
      <c r="BE427" s="208">
        <f>IF(N427="základní",J427,0)</f>
        <v>0</v>
      </c>
      <c r="BF427" s="208">
        <f>IF(N427="snížená",J427,0)</f>
        <v>0</v>
      </c>
      <c r="BG427" s="208">
        <f>IF(N427="zákl. přenesená",J427,0)</f>
        <v>0</v>
      </c>
      <c r="BH427" s="208">
        <f>IF(N427="sníž. přenesená",J427,0)</f>
        <v>0</v>
      </c>
      <c r="BI427" s="208">
        <f>IF(N427="nulová",J427,0)</f>
        <v>0</v>
      </c>
      <c r="BJ427" s="17" t="s">
        <v>80</v>
      </c>
      <c r="BK427" s="208">
        <f>ROUND(I427*H427,2)</f>
        <v>0</v>
      </c>
      <c r="BL427" s="17" t="s">
        <v>182</v>
      </c>
      <c r="BM427" s="207" t="s">
        <v>868</v>
      </c>
    </row>
    <row r="428" spans="1:65" s="2" customFormat="1" ht="37.8" customHeight="1">
      <c r="A428" s="38"/>
      <c r="B428" s="39"/>
      <c r="C428" s="196" t="s">
        <v>869</v>
      </c>
      <c r="D428" s="196" t="s">
        <v>143</v>
      </c>
      <c r="E428" s="197" t="s">
        <v>870</v>
      </c>
      <c r="F428" s="198" t="s">
        <v>871</v>
      </c>
      <c r="G428" s="199" t="s">
        <v>175</v>
      </c>
      <c r="H428" s="200">
        <v>420</v>
      </c>
      <c r="I428" s="201"/>
      <c r="J428" s="202">
        <f>ROUND(I428*H428,2)</f>
        <v>0</v>
      </c>
      <c r="K428" s="198" t="s">
        <v>19</v>
      </c>
      <c r="L428" s="44"/>
      <c r="M428" s="203" t="s">
        <v>19</v>
      </c>
      <c r="N428" s="204" t="s">
        <v>43</v>
      </c>
      <c r="O428" s="84"/>
      <c r="P428" s="205">
        <f>O428*H428</f>
        <v>0</v>
      </c>
      <c r="Q428" s="205">
        <v>0</v>
      </c>
      <c r="R428" s="205">
        <f>Q428*H428</f>
        <v>0</v>
      </c>
      <c r="S428" s="205">
        <v>0</v>
      </c>
      <c r="T428" s="206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07" t="s">
        <v>182</v>
      </c>
      <c r="AT428" s="207" t="s">
        <v>143</v>
      </c>
      <c r="AU428" s="207" t="s">
        <v>80</v>
      </c>
      <c r="AY428" s="17" t="s">
        <v>141</v>
      </c>
      <c r="BE428" s="208">
        <f>IF(N428="základní",J428,0)</f>
        <v>0</v>
      </c>
      <c r="BF428" s="208">
        <f>IF(N428="snížená",J428,0)</f>
        <v>0</v>
      </c>
      <c r="BG428" s="208">
        <f>IF(N428="zákl. přenesená",J428,0)</f>
        <v>0</v>
      </c>
      <c r="BH428" s="208">
        <f>IF(N428="sníž. přenesená",J428,0)</f>
        <v>0</v>
      </c>
      <c r="BI428" s="208">
        <f>IF(N428="nulová",J428,0)</f>
        <v>0</v>
      </c>
      <c r="BJ428" s="17" t="s">
        <v>80</v>
      </c>
      <c r="BK428" s="208">
        <f>ROUND(I428*H428,2)</f>
        <v>0</v>
      </c>
      <c r="BL428" s="17" t="s">
        <v>182</v>
      </c>
      <c r="BM428" s="207" t="s">
        <v>872</v>
      </c>
    </row>
    <row r="429" spans="1:65" s="2" customFormat="1" ht="16.5" customHeight="1">
      <c r="A429" s="38"/>
      <c r="B429" s="39"/>
      <c r="C429" s="196" t="s">
        <v>608</v>
      </c>
      <c r="D429" s="196" t="s">
        <v>143</v>
      </c>
      <c r="E429" s="197" t="s">
        <v>873</v>
      </c>
      <c r="F429" s="198" t="s">
        <v>874</v>
      </c>
      <c r="G429" s="199" t="s">
        <v>199</v>
      </c>
      <c r="H429" s="200">
        <v>2</v>
      </c>
      <c r="I429" s="201"/>
      <c r="J429" s="202">
        <f>ROUND(I429*H429,2)</f>
        <v>0</v>
      </c>
      <c r="K429" s="198" t="s">
        <v>19</v>
      </c>
      <c r="L429" s="44"/>
      <c r="M429" s="203" t="s">
        <v>19</v>
      </c>
      <c r="N429" s="204" t="s">
        <v>43</v>
      </c>
      <c r="O429" s="84"/>
      <c r="P429" s="205">
        <f>O429*H429</f>
        <v>0</v>
      </c>
      <c r="Q429" s="205">
        <v>0</v>
      </c>
      <c r="R429" s="205">
        <f>Q429*H429</f>
        <v>0</v>
      </c>
      <c r="S429" s="205">
        <v>0</v>
      </c>
      <c r="T429" s="206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07" t="s">
        <v>182</v>
      </c>
      <c r="AT429" s="207" t="s">
        <v>143</v>
      </c>
      <c r="AU429" s="207" t="s">
        <v>80</v>
      </c>
      <c r="AY429" s="17" t="s">
        <v>141</v>
      </c>
      <c r="BE429" s="208">
        <f>IF(N429="základní",J429,0)</f>
        <v>0</v>
      </c>
      <c r="BF429" s="208">
        <f>IF(N429="snížená",J429,0)</f>
        <v>0</v>
      </c>
      <c r="BG429" s="208">
        <f>IF(N429="zákl. přenesená",J429,0)</f>
        <v>0</v>
      </c>
      <c r="BH429" s="208">
        <f>IF(N429="sníž. přenesená",J429,0)</f>
        <v>0</v>
      </c>
      <c r="BI429" s="208">
        <f>IF(N429="nulová",J429,0)</f>
        <v>0</v>
      </c>
      <c r="BJ429" s="17" t="s">
        <v>80</v>
      </c>
      <c r="BK429" s="208">
        <f>ROUND(I429*H429,2)</f>
        <v>0</v>
      </c>
      <c r="BL429" s="17" t="s">
        <v>182</v>
      </c>
      <c r="BM429" s="207" t="s">
        <v>875</v>
      </c>
    </row>
    <row r="430" spans="1:65" s="2" customFormat="1" ht="16.5" customHeight="1">
      <c r="A430" s="38"/>
      <c r="B430" s="39"/>
      <c r="C430" s="196" t="s">
        <v>876</v>
      </c>
      <c r="D430" s="196" t="s">
        <v>143</v>
      </c>
      <c r="E430" s="197" t="s">
        <v>877</v>
      </c>
      <c r="F430" s="198" t="s">
        <v>878</v>
      </c>
      <c r="G430" s="199" t="s">
        <v>277</v>
      </c>
      <c r="H430" s="200">
        <v>91.6</v>
      </c>
      <c r="I430" s="201"/>
      <c r="J430" s="202">
        <f>ROUND(I430*H430,2)</f>
        <v>0</v>
      </c>
      <c r="K430" s="198" t="s">
        <v>19</v>
      </c>
      <c r="L430" s="44"/>
      <c r="M430" s="203" t="s">
        <v>19</v>
      </c>
      <c r="N430" s="204" t="s">
        <v>43</v>
      </c>
      <c r="O430" s="84"/>
      <c r="P430" s="205">
        <f>O430*H430</f>
        <v>0</v>
      </c>
      <c r="Q430" s="205">
        <v>0</v>
      </c>
      <c r="R430" s="205">
        <f>Q430*H430</f>
        <v>0</v>
      </c>
      <c r="S430" s="205">
        <v>0</v>
      </c>
      <c r="T430" s="206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07" t="s">
        <v>182</v>
      </c>
      <c r="AT430" s="207" t="s">
        <v>143</v>
      </c>
      <c r="AU430" s="207" t="s">
        <v>80</v>
      </c>
      <c r="AY430" s="17" t="s">
        <v>141</v>
      </c>
      <c r="BE430" s="208">
        <f>IF(N430="základní",J430,0)</f>
        <v>0</v>
      </c>
      <c r="BF430" s="208">
        <f>IF(N430="snížená",J430,0)</f>
        <v>0</v>
      </c>
      <c r="BG430" s="208">
        <f>IF(N430="zákl. přenesená",J430,0)</f>
        <v>0</v>
      </c>
      <c r="BH430" s="208">
        <f>IF(N430="sníž. přenesená",J430,0)</f>
        <v>0</v>
      </c>
      <c r="BI430" s="208">
        <f>IF(N430="nulová",J430,0)</f>
        <v>0</v>
      </c>
      <c r="BJ430" s="17" t="s">
        <v>80</v>
      </c>
      <c r="BK430" s="208">
        <f>ROUND(I430*H430,2)</f>
        <v>0</v>
      </c>
      <c r="BL430" s="17" t="s">
        <v>182</v>
      </c>
      <c r="BM430" s="207" t="s">
        <v>879</v>
      </c>
    </row>
    <row r="431" spans="1:51" s="12" customFormat="1" ht="12">
      <c r="A431" s="12"/>
      <c r="B431" s="209"/>
      <c r="C431" s="210"/>
      <c r="D431" s="211" t="s">
        <v>168</v>
      </c>
      <c r="E431" s="212" t="s">
        <v>19</v>
      </c>
      <c r="F431" s="213" t="s">
        <v>880</v>
      </c>
      <c r="G431" s="210"/>
      <c r="H431" s="214">
        <v>91.6</v>
      </c>
      <c r="I431" s="215"/>
      <c r="J431" s="210"/>
      <c r="K431" s="210"/>
      <c r="L431" s="216"/>
      <c r="M431" s="217"/>
      <c r="N431" s="218"/>
      <c r="O431" s="218"/>
      <c r="P431" s="218"/>
      <c r="Q431" s="218"/>
      <c r="R431" s="218"/>
      <c r="S431" s="218"/>
      <c r="T431" s="219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T431" s="220" t="s">
        <v>168</v>
      </c>
      <c r="AU431" s="220" t="s">
        <v>80</v>
      </c>
      <c r="AV431" s="12" t="s">
        <v>82</v>
      </c>
      <c r="AW431" s="12" t="s">
        <v>170</v>
      </c>
      <c r="AX431" s="12" t="s">
        <v>72</v>
      </c>
      <c r="AY431" s="220" t="s">
        <v>141</v>
      </c>
    </row>
    <row r="432" spans="1:51" s="13" customFormat="1" ht="12">
      <c r="A432" s="13"/>
      <c r="B432" s="221"/>
      <c r="C432" s="222"/>
      <c r="D432" s="211" t="s">
        <v>168</v>
      </c>
      <c r="E432" s="223" t="s">
        <v>19</v>
      </c>
      <c r="F432" s="224" t="s">
        <v>171</v>
      </c>
      <c r="G432" s="222"/>
      <c r="H432" s="225">
        <v>91.6</v>
      </c>
      <c r="I432" s="226"/>
      <c r="J432" s="222"/>
      <c r="K432" s="222"/>
      <c r="L432" s="227"/>
      <c r="M432" s="228"/>
      <c r="N432" s="229"/>
      <c r="O432" s="229"/>
      <c r="P432" s="229"/>
      <c r="Q432" s="229"/>
      <c r="R432" s="229"/>
      <c r="S432" s="229"/>
      <c r="T432" s="23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1" t="s">
        <v>168</v>
      </c>
      <c r="AU432" s="231" t="s">
        <v>80</v>
      </c>
      <c r="AV432" s="13" t="s">
        <v>147</v>
      </c>
      <c r="AW432" s="13" t="s">
        <v>170</v>
      </c>
      <c r="AX432" s="13" t="s">
        <v>80</v>
      </c>
      <c r="AY432" s="231" t="s">
        <v>141</v>
      </c>
    </row>
    <row r="433" spans="1:65" s="2" customFormat="1" ht="16.5" customHeight="1">
      <c r="A433" s="38"/>
      <c r="B433" s="39"/>
      <c r="C433" s="196" t="s">
        <v>614</v>
      </c>
      <c r="D433" s="196" t="s">
        <v>143</v>
      </c>
      <c r="E433" s="197" t="s">
        <v>881</v>
      </c>
      <c r="F433" s="198" t="s">
        <v>882</v>
      </c>
      <c r="G433" s="199" t="s">
        <v>277</v>
      </c>
      <c r="H433" s="200">
        <v>4</v>
      </c>
      <c r="I433" s="201"/>
      <c r="J433" s="202">
        <f>ROUND(I433*H433,2)</f>
        <v>0</v>
      </c>
      <c r="K433" s="198" t="s">
        <v>19</v>
      </c>
      <c r="L433" s="44"/>
      <c r="M433" s="203" t="s">
        <v>19</v>
      </c>
      <c r="N433" s="204" t="s">
        <v>43</v>
      </c>
      <c r="O433" s="84"/>
      <c r="P433" s="205">
        <f>O433*H433</f>
        <v>0</v>
      </c>
      <c r="Q433" s="205">
        <v>0</v>
      </c>
      <c r="R433" s="205">
        <f>Q433*H433</f>
        <v>0</v>
      </c>
      <c r="S433" s="205">
        <v>0</v>
      </c>
      <c r="T433" s="206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07" t="s">
        <v>182</v>
      </c>
      <c r="AT433" s="207" t="s">
        <v>143</v>
      </c>
      <c r="AU433" s="207" t="s">
        <v>80</v>
      </c>
      <c r="AY433" s="17" t="s">
        <v>141</v>
      </c>
      <c r="BE433" s="208">
        <f>IF(N433="základní",J433,0)</f>
        <v>0</v>
      </c>
      <c r="BF433" s="208">
        <f>IF(N433="snížená",J433,0)</f>
        <v>0</v>
      </c>
      <c r="BG433" s="208">
        <f>IF(N433="zákl. přenesená",J433,0)</f>
        <v>0</v>
      </c>
      <c r="BH433" s="208">
        <f>IF(N433="sníž. přenesená",J433,0)</f>
        <v>0</v>
      </c>
      <c r="BI433" s="208">
        <f>IF(N433="nulová",J433,0)</f>
        <v>0</v>
      </c>
      <c r="BJ433" s="17" t="s">
        <v>80</v>
      </c>
      <c r="BK433" s="208">
        <f>ROUND(I433*H433,2)</f>
        <v>0</v>
      </c>
      <c r="BL433" s="17" t="s">
        <v>182</v>
      </c>
      <c r="BM433" s="207" t="s">
        <v>883</v>
      </c>
    </row>
    <row r="434" spans="1:65" s="2" customFormat="1" ht="44.25" customHeight="1">
      <c r="A434" s="38"/>
      <c r="B434" s="39"/>
      <c r="C434" s="196" t="s">
        <v>730</v>
      </c>
      <c r="D434" s="196" t="s">
        <v>143</v>
      </c>
      <c r="E434" s="197" t="s">
        <v>884</v>
      </c>
      <c r="F434" s="198" t="s">
        <v>885</v>
      </c>
      <c r="G434" s="199" t="s">
        <v>496</v>
      </c>
      <c r="H434" s="247"/>
      <c r="I434" s="201"/>
      <c r="J434" s="202">
        <f>ROUND(I434*H434,2)</f>
        <v>0</v>
      </c>
      <c r="K434" s="198" t="s">
        <v>186</v>
      </c>
      <c r="L434" s="44"/>
      <c r="M434" s="203" t="s">
        <v>19</v>
      </c>
      <c r="N434" s="204" t="s">
        <v>43</v>
      </c>
      <c r="O434" s="84"/>
      <c r="P434" s="205">
        <f>O434*H434</f>
        <v>0</v>
      </c>
      <c r="Q434" s="205">
        <v>0</v>
      </c>
      <c r="R434" s="205">
        <f>Q434*H434</f>
        <v>0</v>
      </c>
      <c r="S434" s="205">
        <v>0</v>
      </c>
      <c r="T434" s="206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07" t="s">
        <v>182</v>
      </c>
      <c r="AT434" s="207" t="s">
        <v>143</v>
      </c>
      <c r="AU434" s="207" t="s">
        <v>80</v>
      </c>
      <c r="AY434" s="17" t="s">
        <v>141</v>
      </c>
      <c r="BE434" s="208">
        <f>IF(N434="základní",J434,0)</f>
        <v>0</v>
      </c>
      <c r="BF434" s="208">
        <f>IF(N434="snížená",J434,0)</f>
        <v>0</v>
      </c>
      <c r="BG434" s="208">
        <f>IF(N434="zákl. přenesená",J434,0)</f>
        <v>0</v>
      </c>
      <c r="BH434" s="208">
        <f>IF(N434="sníž. přenesená",J434,0)</f>
        <v>0</v>
      </c>
      <c r="BI434" s="208">
        <f>IF(N434="nulová",J434,0)</f>
        <v>0</v>
      </c>
      <c r="BJ434" s="17" t="s">
        <v>80</v>
      </c>
      <c r="BK434" s="208">
        <f>ROUND(I434*H434,2)</f>
        <v>0</v>
      </c>
      <c r="BL434" s="17" t="s">
        <v>182</v>
      </c>
      <c r="BM434" s="207" t="s">
        <v>886</v>
      </c>
    </row>
    <row r="435" spans="1:47" s="2" customFormat="1" ht="12">
      <c r="A435" s="38"/>
      <c r="B435" s="39"/>
      <c r="C435" s="40"/>
      <c r="D435" s="232" t="s">
        <v>188</v>
      </c>
      <c r="E435" s="40"/>
      <c r="F435" s="233" t="s">
        <v>887</v>
      </c>
      <c r="G435" s="40"/>
      <c r="H435" s="40"/>
      <c r="I435" s="234"/>
      <c r="J435" s="40"/>
      <c r="K435" s="40"/>
      <c r="L435" s="44"/>
      <c r="M435" s="235"/>
      <c r="N435" s="236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188</v>
      </c>
      <c r="AU435" s="17" t="s">
        <v>80</v>
      </c>
    </row>
    <row r="436" spans="1:63" s="11" customFormat="1" ht="25.9" customHeight="1">
      <c r="A436" s="11"/>
      <c r="B436" s="182"/>
      <c r="C436" s="183"/>
      <c r="D436" s="184" t="s">
        <v>71</v>
      </c>
      <c r="E436" s="185" t="s">
        <v>888</v>
      </c>
      <c r="F436" s="185" t="s">
        <v>889</v>
      </c>
      <c r="G436" s="183"/>
      <c r="H436" s="183"/>
      <c r="I436" s="186"/>
      <c r="J436" s="187">
        <f>BK436</f>
        <v>0</v>
      </c>
      <c r="K436" s="183"/>
      <c r="L436" s="188"/>
      <c r="M436" s="189"/>
      <c r="N436" s="190"/>
      <c r="O436" s="190"/>
      <c r="P436" s="191">
        <f>SUM(P437:P451)</f>
        <v>0</v>
      </c>
      <c r="Q436" s="190"/>
      <c r="R436" s="191">
        <f>SUM(R437:R451)</f>
        <v>1.86214</v>
      </c>
      <c r="S436" s="190"/>
      <c r="T436" s="192">
        <f>SUM(T437:T451)</f>
        <v>0</v>
      </c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R436" s="193" t="s">
        <v>82</v>
      </c>
      <c r="AT436" s="194" t="s">
        <v>71</v>
      </c>
      <c r="AU436" s="194" t="s">
        <v>72</v>
      </c>
      <c r="AY436" s="193" t="s">
        <v>141</v>
      </c>
      <c r="BK436" s="195">
        <f>SUM(BK437:BK451)</f>
        <v>0</v>
      </c>
    </row>
    <row r="437" spans="1:65" s="2" customFormat="1" ht="44.25" customHeight="1">
      <c r="A437" s="38"/>
      <c r="B437" s="39"/>
      <c r="C437" s="196" t="s">
        <v>890</v>
      </c>
      <c r="D437" s="196" t="s">
        <v>143</v>
      </c>
      <c r="E437" s="197" t="s">
        <v>891</v>
      </c>
      <c r="F437" s="198" t="s">
        <v>892</v>
      </c>
      <c r="G437" s="199" t="s">
        <v>175</v>
      </c>
      <c r="H437" s="200">
        <v>140</v>
      </c>
      <c r="I437" s="201"/>
      <c r="J437" s="202">
        <f>ROUND(I437*H437,2)</f>
        <v>0</v>
      </c>
      <c r="K437" s="198" t="s">
        <v>19</v>
      </c>
      <c r="L437" s="44"/>
      <c r="M437" s="203" t="s">
        <v>19</v>
      </c>
      <c r="N437" s="204" t="s">
        <v>43</v>
      </c>
      <c r="O437" s="84"/>
      <c r="P437" s="205">
        <f>O437*H437</f>
        <v>0</v>
      </c>
      <c r="Q437" s="205">
        <v>0</v>
      </c>
      <c r="R437" s="205">
        <f>Q437*H437</f>
        <v>0</v>
      </c>
      <c r="S437" s="205">
        <v>0</v>
      </c>
      <c r="T437" s="206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07" t="s">
        <v>182</v>
      </c>
      <c r="AT437" s="207" t="s">
        <v>143</v>
      </c>
      <c r="AU437" s="207" t="s">
        <v>80</v>
      </c>
      <c r="AY437" s="17" t="s">
        <v>141</v>
      </c>
      <c r="BE437" s="208">
        <f>IF(N437="základní",J437,0)</f>
        <v>0</v>
      </c>
      <c r="BF437" s="208">
        <f>IF(N437="snížená",J437,0)</f>
        <v>0</v>
      </c>
      <c r="BG437" s="208">
        <f>IF(N437="zákl. přenesená",J437,0)</f>
        <v>0</v>
      </c>
      <c r="BH437" s="208">
        <f>IF(N437="sníž. přenesená",J437,0)</f>
        <v>0</v>
      </c>
      <c r="BI437" s="208">
        <f>IF(N437="nulová",J437,0)</f>
        <v>0</v>
      </c>
      <c r="BJ437" s="17" t="s">
        <v>80</v>
      </c>
      <c r="BK437" s="208">
        <f>ROUND(I437*H437,2)</f>
        <v>0</v>
      </c>
      <c r="BL437" s="17" t="s">
        <v>182</v>
      </c>
      <c r="BM437" s="207" t="s">
        <v>893</v>
      </c>
    </row>
    <row r="438" spans="1:65" s="2" customFormat="1" ht="16.5" customHeight="1">
      <c r="A438" s="38"/>
      <c r="B438" s="39"/>
      <c r="C438" s="196" t="s">
        <v>380</v>
      </c>
      <c r="D438" s="196" t="s">
        <v>143</v>
      </c>
      <c r="E438" s="197" t="s">
        <v>894</v>
      </c>
      <c r="F438" s="198" t="s">
        <v>895</v>
      </c>
      <c r="G438" s="199" t="s">
        <v>175</v>
      </c>
      <c r="H438" s="200">
        <v>140</v>
      </c>
      <c r="I438" s="201"/>
      <c r="J438" s="202">
        <f>ROUND(I438*H438,2)</f>
        <v>0</v>
      </c>
      <c r="K438" s="198" t="s">
        <v>19</v>
      </c>
      <c r="L438" s="44"/>
      <c r="M438" s="203" t="s">
        <v>19</v>
      </c>
      <c r="N438" s="204" t="s">
        <v>43</v>
      </c>
      <c r="O438" s="84"/>
      <c r="P438" s="205">
        <f>O438*H438</f>
        <v>0</v>
      </c>
      <c r="Q438" s="205">
        <v>0</v>
      </c>
      <c r="R438" s="205">
        <f>Q438*H438</f>
        <v>0</v>
      </c>
      <c r="S438" s="205">
        <v>0</v>
      </c>
      <c r="T438" s="206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07" t="s">
        <v>182</v>
      </c>
      <c r="AT438" s="207" t="s">
        <v>143</v>
      </c>
      <c r="AU438" s="207" t="s">
        <v>80</v>
      </c>
      <c r="AY438" s="17" t="s">
        <v>141</v>
      </c>
      <c r="BE438" s="208">
        <f>IF(N438="základní",J438,0)</f>
        <v>0</v>
      </c>
      <c r="BF438" s="208">
        <f>IF(N438="snížená",J438,0)</f>
        <v>0</v>
      </c>
      <c r="BG438" s="208">
        <f>IF(N438="zákl. přenesená",J438,0)</f>
        <v>0</v>
      </c>
      <c r="BH438" s="208">
        <f>IF(N438="sníž. přenesená",J438,0)</f>
        <v>0</v>
      </c>
      <c r="BI438" s="208">
        <f>IF(N438="nulová",J438,0)</f>
        <v>0</v>
      </c>
      <c r="BJ438" s="17" t="s">
        <v>80</v>
      </c>
      <c r="BK438" s="208">
        <f>ROUND(I438*H438,2)</f>
        <v>0</v>
      </c>
      <c r="BL438" s="17" t="s">
        <v>182</v>
      </c>
      <c r="BM438" s="207" t="s">
        <v>896</v>
      </c>
    </row>
    <row r="439" spans="1:65" s="2" customFormat="1" ht="24.15" customHeight="1">
      <c r="A439" s="38"/>
      <c r="B439" s="39"/>
      <c r="C439" s="196" t="s">
        <v>897</v>
      </c>
      <c r="D439" s="196" t="s">
        <v>143</v>
      </c>
      <c r="E439" s="197" t="s">
        <v>898</v>
      </c>
      <c r="F439" s="198" t="s">
        <v>899</v>
      </c>
      <c r="G439" s="199" t="s">
        <v>277</v>
      </c>
      <c r="H439" s="200">
        <v>151</v>
      </c>
      <c r="I439" s="201"/>
      <c r="J439" s="202">
        <f>ROUND(I439*H439,2)</f>
        <v>0</v>
      </c>
      <c r="K439" s="198" t="s">
        <v>19</v>
      </c>
      <c r="L439" s="44"/>
      <c r="M439" s="203" t="s">
        <v>19</v>
      </c>
      <c r="N439" s="204" t="s">
        <v>43</v>
      </c>
      <c r="O439" s="84"/>
      <c r="P439" s="205">
        <f>O439*H439</f>
        <v>0</v>
      </c>
      <c r="Q439" s="205">
        <v>0</v>
      </c>
      <c r="R439" s="205">
        <f>Q439*H439</f>
        <v>0</v>
      </c>
      <c r="S439" s="205">
        <v>0</v>
      </c>
      <c r="T439" s="206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07" t="s">
        <v>182</v>
      </c>
      <c r="AT439" s="207" t="s">
        <v>143</v>
      </c>
      <c r="AU439" s="207" t="s">
        <v>80</v>
      </c>
      <c r="AY439" s="17" t="s">
        <v>141</v>
      </c>
      <c r="BE439" s="208">
        <f>IF(N439="základní",J439,0)</f>
        <v>0</v>
      </c>
      <c r="BF439" s="208">
        <f>IF(N439="snížená",J439,0)</f>
        <v>0</v>
      </c>
      <c r="BG439" s="208">
        <f>IF(N439="zákl. přenesená",J439,0)</f>
        <v>0</v>
      </c>
      <c r="BH439" s="208">
        <f>IF(N439="sníž. přenesená",J439,0)</f>
        <v>0</v>
      </c>
      <c r="BI439" s="208">
        <f>IF(N439="nulová",J439,0)</f>
        <v>0</v>
      </c>
      <c r="BJ439" s="17" t="s">
        <v>80</v>
      </c>
      <c r="BK439" s="208">
        <f>ROUND(I439*H439,2)</f>
        <v>0</v>
      </c>
      <c r="BL439" s="17" t="s">
        <v>182</v>
      </c>
      <c r="BM439" s="207" t="s">
        <v>900</v>
      </c>
    </row>
    <row r="440" spans="1:51" s="12" customFormat="1" ht="12">
      <c r="A440" s="12"/>
      <c r="B440" s="209"/>
      <c r="C440" s="210"/>
      <c r="D440" s="211" t="s">
        <v>168</v>
      </c>
      <c r="E440" s="212" t="s">
        <v>19</v>
      </c>
      <c r="F440" s="213" t="s">
        <v>901</v>
      </c>
      <c r="G440" s="210"/>
      <c r="H440" s="214">
        <v>151</v>
      </c>
      <c r="I440" s="215"/>
      <c r="J440" s="210"/>
      <c r="K440" s="210"/>
      <c r="L440" s="216"/>
      <c r="M440" s="217"/>
      <c r="N440" s="218"/>
      <c r="O440" s="218"/>
      <c r="P440" s="218"/>
      <c r="Q440" s="218"/>
      <c r="R440" s="218"/>
      <c r="S440" s="218"/>
      <c r="T440" s="219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T440" s="220" t="s">
        <v>168</v>
      </c>
      <c r="AU440" s="220" t="s">
        <v>80</v>
      </c>
      <c r="AV440" s="12" t="s">
        <v>82</v>
      </c>
      <c r="AW440" s="12" t="s">
        <v>170</v>
      </c>
      <c r="AX440" s="12" t="s">
        <v>72</v>
      </c>
      <c r="AY440" s="220" t="s">
        <v>141</v>
      </c>
    </row>
    <row r="441" spans="1:51" s="13" customFormat="1" ht="12">
      <c r="A441" s="13"/>
      <c r="B441" s="221"/>
      <c r="C441" s="222"/>
      <c r="D441" s="211" t="s">
        <v>168</v>
      </c>
      <c r="E441" s="223" t="s">
        <v>19</v>
      </c>
      <c r="F441" s="224" t="s">
        <v>171</v>
      </c>
      <c r="G441" s="222"/>
      <c r="H441" s="225">
        <v>151</v>
      </c>
      <c r="I441" s="226"/>
      <c r="J441" s="222"/>
      <c r="K441" s="222"/>
      <c r="L441" s="227"/>
      <c r="M441" s="228"/>
      <c r="N441" s="229"/>
      <c r="O441" s="229"/>
      <c r="P441" s="229"/>
      <c r="Q441" s="229"/>
      <c r="R441" s="229"/>
      <c r="S441" s="229"/>
      <c r="T441" s="230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1" t="s">
        <v>168</v>
      </c>
      <c r="AU441" s="231" t="s">
        <v>80</v>
      </c>
      <c r="AV441" s="13" t="s">
        <v>147</v>
      </c>
      <c r="AW441" s="13" t="s">
        <v>170</v>
      </c>
      <c r="AX441" s="13" t="s">
        <v>80</v>
      </c>
      <c r="AY441" s="231" t="s">
        <v>141</v>
      </c>
    </row>
    <row r="442" spans="1:65" s="2" customFormat="1" ht="24.15" customHeight="1">
      <c r="A442" s="38"/>
      <c r="B442" s="39"/>
      <c r="C442" s="237" t="s">
        <v>385</v>
      </c>
      <c r="D442" s="237" t="s">
        <v>203</v>
      </c>
      <c r="E442" s="238" t="s">
        <v>902</v>
      </c>
      <c r="F442" s="239" t="s">
        <v>903</v>
      </c>
      <c r="G442" s="240" t="s">
        <v>277</v>
      </c>
      <c r="H442" s="241">
        <v>160</v>
      </c>
      <c r="I442" s="242"/>
      <c r="J442" s="243">
        <f>ROUND(I442*H442,2)</f>
        <v>0</v>
      </c>
      <c r="K442" s="239" t="s">
        <v>19</v>
      </c>
      <c r="L442" s="244"/>
      <c r="M442" s="245" t="s">
        <v>19</v>
      </c>
      <c r="N442" s="246" t="s">
        <v>43</v>
      </c>
      <c r="O442" s="84"/>
      <c r="P442" s="205">
        <f>O442*H442</f>
        <v>0</v>
      </c>
      <c r="Q442" s="205">
        <v>0</v>
      </c>
      <c r="R442" s="205">
        <f>Q442*H442</f>
        <v>0</v>
      </c>
      <c r="S442" s="205">
        <v>0</v>
      </c>
      <c r="T442" s="206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07" t="s">
        <v>220</v>
      </c>
      <c r="AT442" s="207" t="s">
        <v>203</v>
      </c>
      <c r="AU442" s="207" t="s">
        <v>80</v>
      </c>
      <c r="AY442" s="17" t="s">
        <v>141</v>
      </c>
      <c r="BE442" s="208">
        <f>IF(N442="základní",J442,0)</f>
        <v>0</v>
      </c>
      <c r="BF442" s="208">
        <f>IF(N442="snížená",J442,0)</f>
        <v>0</v>
      </c>
      <c r="BG442" s="208">
        <f>IF(N442="zákl. přenesená",J442,0)</f>
        <v>0</v>
      </c>
      <c r="BH442" s="208">
        <f>IF(N442="sníž. přenesená",J442,0)</f>
        <v>0</v>
      </c>
      <c r="BI442" s="208">
        <f>IF(N442="nulová",J442,0)</f>
        <v>0</v>
      </c>
      <c r="BJ442" s="17" t="s">
        <v>80</v>
      </c>
      <c r="BK442" s="208">
        <f>ROUND(I442*H442,2)</f>
        <v>0</v>
      </c>
      <c r="BL442" s="17" t="s">
        <v>182</v>
      </c>
      <c r="BM442" s="207" t="s">
        <v>904</v>
      </c>
    </row>
    <row r="443" spans="1:65" s="2" customFormat="1" ht="16.5" customHeight="1">
      <c r="A443" s="38"/>
      <c r="B443" s="39"/>
      <c r="C443" s="237" t="s">
        <v>905</v>
      </c>
      <c r="D443" s="237" t="s">
        <v>203</v>
      </c>
      <c r="E443" s="238" t="s">
        <v>906</v>
      </c>
      <c r="F443" s="239" t="s">
        <v>907</v>
      </c>
      <c r="G443" s="240" t="s">
        <v>175</v>
      </c>
      <c r="H443" s="241">
        <v>154</v>
      </c>
      <c r="I443" s="242"/>
      <c r="J443" s="243">
        <f>ROUND(I443*H443,2)</f>
        <v>0</v>
      </c>
      <c r="K443" s="239" t="s">
        <v>19</v>
      </c>
      <c r="L443" s="244"/>
      <c r="M443" s="245" t="s">
        <v>19</v>
      </c>
      <c r="N443" s="246" t="s">
        <v>43</v>
      </c>
      <c r="O443" s="84"/>
      <c r="P443" s="205">
        <f>O443*H443</f>
        <v>0</v>
      </c>
      <c r="Q443" s="205">
        <v>0.0118</v>
      </c>
      <c r="R443" s="205">
        <f>Q443*H443</f>
        <v>1.8172</v>
      </c>
      <c r="S443" s="205">
        <v>0</v>
      </c>
      <c r="T443" s="206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07" t="s">
        <v>220</v>
      </c>
      <c r="AT443" s="207" t="s">
        <v>203</v>
      </c>
      <c r="AU443" s="207" t="s">
        <v>80</v>
      </c>
      <c r="AY443" s="17" t="s">
        <v>141</v>
      </c>
      <c r="BE443" s="208">
        <f>IF(N443="základní",J443,0)</f>
        <v>0</v>
      </c>
      <c r="BF443" s="208">
        <f>IF(N443="snížená",J443,0)</f>
        <v>0</v>
      </c>
      <c r="BG443" s="208">
        <f>IF(N443="zákl. přenesená",J443,0)</f>
        <v>0</v>
      </c>
      <c r="BH443" s="208">
        <f>IF(N443="sníž. přenesená",J443,0)</f>
        <v>0</v>
      </c>
      <c r="BI443" s="208">
        <f>IF(N443="nulová",J443,0)</f>
        <v>0</v>
      </c>
      <c r="BJ443" s="17" t="s">
        <v>80</v>
      </c>
      <c r="BK443" s="208">
        <f>ROUND(I443*H443,2)</f>
        <v>0</v>
      </c>
      <c r="BL443" s="17" t="s">
        <v>182</v>
      </c>
      <c r="BM443" s="207" t="s">
        <v>908</v>
      </c>
    </row>
    <row r="444" spans="1:65" s="2" customFormat="1" ht="24.15" customHeight="1">
      <c r="A444" s="38"/>
      <c r="B444" s="39"/>
      <c r="C444" s="196" t="s">
        <v>389</v>
      </c>
      <c r="D444" s="196" t="s">
        <v>143</v>
      </c>
      <c r="E444" s="197" t="s">
        <v>909</v>
      </c>
      <c r="F444" s="198" t="s">
        <v>910</v>
      </c>
      <c r="G444" s="199" t="s">
        <v>277</v>
      </c>
      <c r="H444" s="200">
        <v>67</v>
      </c>
      <c r="I444" s="201"/>
      <c r="J444" s="202">
        <f>ROUND(I444*H444,2)</f>
        <v>0</v>
      </c>
      <c r="K444" s="198" t="s">
        <v>186</v>
      </c>
      <c r="L444" s="44"/>
      <c r="M444" s="203" t="s">
        <v>19</v>
      </c>
      <c r="N444" s="204" t="s">
        <v>43</v>
      </c>
      <c r="O444" s="84"/>
      <c r="P444" s="205">
        <f>O444*H444</f>
        <v>0</v>
      </c>
      <c r="Q444" s="205">
        <v>0.0005</v>
      </c>
      <c r="R444" s="205">
        <f>Q444*H444</f>
        <v>0.0335</v>
      </c>
      <c r="S444" s="205">
        <v>0</v>
      </c>
      <c r="T444" s="206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07" t="s">
        <v>182</v>
      </c>
      <c r="AT444" s="207" t="s">
        <v>143</v>
      </c>
      <c r="AU444" s="207" t="s">
        <v>80</v>
      </c>
      <c r="AY444" s="17" t="s">
        <v>141</v>
      </c>
      <c r="BE444" s="208">
        <f>IF(N444="základní",J444,0)</f>
        <v>0</v>
      </c>
      <c r="BF444" s="208">
        <f>IF(N444="snížená",J444,0)</f>
        <v>0</v>
      </c>
      <c r="BG444" s="208">
        <f>IF(N444="zákl. přenesená",J444,0)</f>
        <v>0</v>
      </c>
      <c r="BH444" s="208">
        <f>IF(N444="sníž. přenesená",J444,0)</f>
        <v>0</v>
      </c>
      <c r="BI444" s="208">
        <f>IF(N444="nulová",J444,0)</f>
        <v>0</v>
      </c>
      <c r="BJ444" s="17" t="s">
        <v>80</v>
      </c>
      <c r="BK444" s="208">
        <f>ROUND(I444*H444,2)</f>
        <v>0</v>
      </c>
      <c r="BL444" s="17" t="s">
        <v>182</v>
      </c>
      <c r="BM444" s="207" t="s">
        <v>911</v>
      </c>
    </row>
    <row r="445" spans="1:47" s="2" customFormat="1" ht="12">
      <c r="A445" s="38"/>
      <c r="B445" s="39"/>
      <c r="C445" s="40"/>
      <c r="D445" s="232" t="s">
        <v>188</v>
      </c>
      <c r="E445" s="40"/>
      <c r="F445" s="233" t="s">
        <v>912</v>
      </c>
      <c r="G445" s="40"/>
      <c r="H445" s="40"/>
      <c r="I445" s="234"/>
      <c r="J445" s="40"/>
      <c r="K445" s="40"/>
      <c r="L445" s="44"/>
      <c r="M445" s="235"/>
      <c r="N445" s="236"/>
      <c r="O445" s="84"/>
      <c r="P445" s="84"/>
      <c r="Q445" s="84"/>
      <c r="R445" s="84"/>
      <c r="S445" s="84"/>
      <c r="T445" s="85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188</v>
      </c>
      <c r="AU445" s="17" t="s">
        <v>80</v>
      </c>
    </row>
    <row r="446" spans="1:65" s="2" customFormat="1" ht="24.15" customHeight="1">
      <c r="A446" s="38"/>
      <c r="B446" s="39"/>
      <c r="C446" s="196" t="s">
        <v>913</v>
      </c>
      <c r="D446" s="196" t="s">
        <v>143</v>
      </c>
      <c r="E446" s="197" t="s">
        <v>914</v>
      </c>
      <c r="F446" s="198" t="s">
        <v>915</v>
      </c>
      <c r="G446" s="199" t="s">
        <v>277</v>
      </c>
      <c r="H446" s="200">
        <v>20.8</v>
      </c>
      <c r="I446" s="201"/>
      <c r="J446" s="202">
        <f>ROUND(I446*H446,2)</f>
        <v>0</v>
      </c>
      <c r="K446" s="198" t="s">
        <v>186</v>
      </c>
      <c r="L446" s="44"/>
      <c r="M446" s="203" t="s">
        <v>19</v>
      </c>
      <c r="N446" s="204" t="s">
        <v>43</v>
      </c>
      <c r="O446" s="84"/>
      <c r="P446" s="205">
        <f>O446*H446</f>
        <v>0</v>
      </c>
      <c r="Q446" s="205">
        <v>0.00055</v>
      </c>
      <c r="R446" s="205">
        <f>Q446*H446</f>
        <v>0.01144</v>
      </c>
      <c r="S446" s="205">
        <v>0</v>
      </c>
      <c r="T446" s="206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07" t="s">
        <v>182</v>
      </c>
      <c r="AT446" s="207" t="s">
        <v>143</v>
      </c>
      <c r="AU446" s="207" t="s">
        <v>80</v>
      </c>
      <c r="AY446" s="17" t="s">
        <v>141</v>
      </c>
      <c r="BE446" s="208">
        <f>IF(N446="základní",J446,0)</f>
        <v>0</v>
      </c>
      <c r="BF446" s="208">
        <f>IF(N446="snížená",J446,0)</f>
        <v>0</v>
      </c>
      <c r="BG446" s="208">
        <f>IF(N446="zákl. přenesená",J446,0)</f>
        <v>0</v>
      </c>
      <c r="BH446" s="208">
        <f>IF(N446="sníž. přenesená",J446,0)</f>
        <v>0</v>
      </c>
      <c r="BI446" s="208">
        <f>IF(N446="nulová",J446,0)</f>
        <v>0</v>
      </c>
      <c r="BJ446" s="17" t="s">
        <v>80</v>
      </c>
      <c r="BK446" s="208">
        <f>ROUND(I446*H446,2)</f>
        <v>0</v>
      </c>
      <c r="BL446" s="17" t="s">
        <v>182</v>
      </c>
      <c r="BM446" s="207" t="s">
        <v>916</v>
      </c>
    </row>
    <row r="447" spans="1:47" s="2" customFormat="1" ht="12">
      <c r="A447" s="38"/>
      <c r="B447" s="39"/>
      <c r="C447" s="40"/>
      <c r="D447" s="232" t="s">
        <v>188</v>
      </c>
      <c r="E447" s="40"/>
      <c r="F447" s="233" t="s">
        <v>917</v>
      </c>
      <c r="G447" s="40"/>
      <c r="H447" s="40"/>
      <c r="I447" s="234"/>
      <c r="J447" s="40"/>
      <c r="K447" s="40"/>
      <c r="L447" s="44"/>
      <c r="M447" s="235"/>
      <c r="N447" s="236"/>
      <c r="O447" s="84"/>
      <c r="P447" s="84"/>
      <c r="Q447" s="84"/>
      <c r="R447" s="84"/>
      <c r="S447" s="84"/>
      <c r="T447" s="85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188</v>
      </c>
      <c r="AU447" s="17" t="s">
        <v>80</v>
      </c>
    </row>
    <row r="448" spans="1:51" s="12" customFormat="1" ht="12">
      <c r="A448" s="12"/>
      <c r="B448" s="209"/>
      <c r="C448" s="210"/>
      <c r="D448" s="211" t="s">
        <v>168</v>
      </c>
      <c r="E448" s="212" t="s">
        <v>19</v>
      </c>
      <c r="F448" s="213" t="s">
        <v>918</v>
      </c>
      <c r="G448" s="210"/>
      <c r="H448" s="214">
        <v>20.8</v>
      </c>
      <c r="I448" s="215"/>
      <c r="J448" s="210"/>
      <c r="K448" s="210"/>
      <c r="L448" s="216"/>
      <c r="M448" s="217"/>
      <c r="N448" s="218"/>
      <c r="O448" s="218"/>
      <c r="P448" s="218"/>
      <c r="Q448" s="218"/>
      <c r="R448" s="218"/>
      <c r="S448" s="218"/>
      <c r="T448" s="219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T448" s="220" t="s">
        <v>168</v>
      </c>
      <c r="AU448" s="220" t="s">
        <v>80</v>
      </c>
      <c r="AV448" s="12" t="s">
        <v>82</v>
      </c>
      <c r="AW448" s="12" t="s">
        <v>170</v>
      </c>
      <c r="AX448" s="12" t="s">
        <v>72</v>
      </c>
      <c r="AY448" s="220" t="s">
        <v>141</v>
      </c>
    </row>
    <row r="449" spans="1:51" s="13" customFormat="1" ht="12">
      <c r="A449" s="13"/>
      <c r="B449" s="221"/>
      <c r="C449" s="222"/>
      <c r="D449" s="211" t="s">
        <v>168</v>
      </c>
      <c r="E449" s="223" t="s">
        <v>19</v>
      </c>
      <c r="F449" s="224" t="s">
        <v>171</v>
      </c>
      <c r="G449" s="222"/>
      <c r="H449" s="225">
        <v>20.8</v>
      </c>
      <c r="I449" s="226"/>
      <c r="J449" s="222"/>
      <c r="K449" s="222"/>
      <c r="L449" s="227"/>
      <c r="M449" s="228"/>
      <c r="N449" s="229"/>
      <c r="O449" s="229"/>
      <c r="P449" s="229"/>
      <c r="Q449" s="229"/>
      <c r="R449" s="229"/>
      <c r="S449" s="229"/>
      <c r="T449" s="23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1" t="s">
        <v>168</v>
      </c>
      <c r="AU449" s="231" t="s">
        <v>80</v>
      </c>
      <c r="AV449" s="13" t="s">
        <v>147</v>
      </c>
      <c r="AW449" s="13" t="s">
        <v>170</v>
      </c>
      <c r="AX449" s="13" t="s">
        <v>80</v>
      </c>
      <c r="AY449" s="231" t="s">
        <v>141</v>
      </c>
    </row>
    <row r="450" spans="1:65" s="2" customFormat="1" ht="44.25" customHeight="1">
      <c r="A450" s="38"/>
      <c r="B450" s="39"/>
      <c r="C450" s="196" t="s">
        <v>919</v>
      </c>
      <c r="D450" s="196" t="s">
        <v>143</v>
      </c>
      <c r="E450" s="197" t="s">
        <v>920</v>
      </c>
      <c r="F450" s="198" t="s">
        <v>921</v>
      </c>
      <c r="G450" s="199" t="s">
        <v>496</v>
      </c>
      <c r="H450" s="247"/>
      <c r="I450" s="201"/>
      <c r="J450" s="202">
        <f>ROUND(I450*H450,2)</f>
        <v>0</v>
      </c>
      <c r="K450" s="198" t="s">
        <v>186</v>
      </c>
      <c r="L450" s="44"/>
      <c r="M450" s="203" t="s">
        <v>19</v>
      </c>
      <c r="N450" s="204" t="s">
        <v>43</v>
      </c>
      <c r="O450" s="84"/>
      <c r="P450" s="205">
        <f>O450*H450</f>
        <v>0</v>
      </c>
      <c r="Q450" s="205">
        <v>0</v>
      </c>
      <c r="R450" s="205">
        <f>Q450*H450</f>
        <v>0</v>
      </c>
      <c r="S450" s="205">
        <v>0</v>
      </c>
      <c r="T450" s="206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07" t="s">
        <v>182</v>
      </c>
      <c r="AT450" s="207" t="s">
        <v>143</v>
      </c>
      <c r="AU450" s="207" t="s">
        <v>80</v>
      </c>
      <c r="AY450" s="17" t="s">
        <v>141</v>
      </c>
      <c r="BE450" s="208">
        <f>IF(N450="základní",J450,0)</f>
        <v>0</v>
      </c>
      <c r="BF450" s="208">
        <f>IF(N450="snížená",J450,0)</f>
        <v>0</v>
      </c>
      <c r="BG450" s="208">
        <f>IF(N450="zákl. přenesená",J450,0)</f>
        <v>0</v>
      </c>
      <c r="BH450" s="208">
        <f>IF(N450="sníž. přenesená",J450,0)</f>
        <v>0</v>
      </c>
      <c r="BI450" s="208">
        <f>IF(N450="nulová",J450,0)</f>
        <v>0</v>
      </c>
      <c r="BJ450" s="17" t="s">
        <v>80</v>
      </c>
      <c r="BK450" s="208">
        <f>ROUND(I450*H450,2)</f>
        <v>0</v>
      </c>
      <c r="BL450" s="17" t="s">
        <v>182</v>
      </c>
      <c r="BM450" s="207" t="s">
        <v>922</v>
      </c>
    </row>
    <row r="451" spans="1:47" s="2" customFormat="1" ht="12">
      <c r="A451" s="38"/>
      <c r="B451" s="39"/>
      <c r="C451" s="40"/>
      <c r="D451" s="232" t="s">
        <v>188</v>
      </c>
      <c r="E451" s="40"/>
      <c r="F451" s="233" t="s">
        <v>923</v>
      </c>
      <c r="G451" s="40"/>
      <c r="H451" s="40"/>
      <c r="I451" s="234"/>
      <c r="J451" s="40"/>
      <c r="K451" s="40"/>
      <c r="L451" s="44"/>
      <c r="M451" s="235"/>
      <c r="N451" s="236"/>
      <c r="O451" s="84"/>
      <c r="P451" s="84"/>
      <c r="Q451" s="84"/>
      <c r="R451" s="84"/>
      <c r="S451" s="84"/>
      <c r="T451" s="85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188</v>
      </c>
      <c r="AU451" s="17" t="s">
        <v>80</v>
      </c>
    </row>
    <row r="452" spans="1:63" s="11" customFormat="1" ht="25.9" customHeight="1">
      <c r="A452" s="11"/>
      <c r="B452" s="182"/>
      <c r="C452" s="183"/>
      <c r="D452" s="184" t="s">
        <v>71</v>
      </c>
      <c r="E452" s="185" t="s">
        <v>924</v>
      </c>
      <c r="F452" s="185" t="s">
        <v>925</v>
      </c>
      <c r="G452" s="183"/>
      <c r="H452" s="183"/>
      <c r="I452" s="186"/>
      <c r="J452" s="187">
        <f>BK452</f>
        <v>0</v>
      </c>
      <c r="K452" s="183"/>
      <c r="L452" s="188"/>
      <c r="M452" s="189"/>
      <c r="N452" s="190"/>
      <c r="O452" s="190"/>
      <c r="P452" s="191">
        <f>SUM(P453:P464)</f>
        <v>0</v>
      </c>
      <c r="Q452" s="190"/>
      <c r="R452" s="191">
        <f>SUM(R453:R464)</f>
        <v>0.510333471</v>
      </c>
      <c r="S452" s="190"/>
      <c r="T452" s="192">
        <f>SUM(T453:T464)</f>
        <v>0</v>
      </c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R452" s="193" t="s">
        <v>82</v>
      </c>
      <c r="AT452" s="194" t="s">
        <v>71</v>
      </c>
      <c r="AU452" s="194" t="s">
        <v>72</v>
      </c>
      <c r="AY452" s="193" t="s">
        <v>141</v>
      </c>
      <c r="BK452" s="195">
        <f>SUM(BK453:BK464)</f>
        <v>0</v>
      </c>
    </row>
    <row r="453" spans="1:65" s="2" customFormat="1" ht="24.15" customHeight="1">
      <c r="A453" s="38"/>
      <c r="B453" s="39"/>
      <c r="C453" s="196" t="s">
        <v>926</v>
      </c>
      <c r="D453" s="196" t="s">
        <v>143</v>
      </c>
      <c r="E453" s="197" t="s">
        <v>927</v>
      </c>
      <c r="F453" s="198" t="s">
        <v>928</v>
      </c>
      <c r="G453" s="199" t="s">
        <v>175</v>
      </c>
      <c r="H453" s="200">
        <v>216</v>
      </c>
      <c r="I453" s="201"/>
      <c r="J453" s="202">
        <f>ROUND(I453*H453,2)</f>
        <v>0</v>
      </c>
      <c r="K453" s="198" t="s">
        <v>186</v>
      </c>
      <c r="L453" s="44"/>
      <c r="M453" s="203" t="s">
        <v>19</v>
      </c>
      <c r="N453" s="204" t="s">
        <v>43</v>
      </c>
      <c r="O453" s="84"/>
      <c r="P453" s="205">
        <f>O453*H453</f>
        <v>0</v>
      </c>
      <c r="Q453" s="205">
        <v>0</v>
      </c>
      <c r="R453" s="205">
        <f>Q453*H453</f>
        <v>0</v>
      </c>
      <c r="S453" s="205">
        <v>0</v>
      </c>
      <c r="T453" s="206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07" t="s">
        <v>182</v>
      </c>
      <c r="AT453" s="207" t="s">
        <v>143</v>
      </c>
      <c r="AU453" s="207" t="s">
        <v>80</v>
      </c>
      <c r="AY453" s="17" t="s">
        <v>141</v>
      </c>
      <c r="BE453" s="208">
        <f>IF(N453="základní",J453,0)</f>
        <v>0</v>
      </c>
      <c r="BF453" s="208">
        <f>IF(N453="snížená",J453,0)</f>
        <v>0</v>
      </c>
      <c r="BG453" s="208">
        <f>IF(N453="zákl. přenesená",J453,0)</f>
        <v>0</v>
      </c>
      <c r="BH453" s="208">
        <f>IF(N453="sníž. přenesená",J453,0)</f>
        <v>0</v>
      </c>
      <c r="BI453" s="208">
        <f>IF(N453="nulová",J453,0)</f>
        <v>0</v>
      </c>
      <c r="BJ453" s="17" t="s">
        <v>80</v>
      </c>
      <c r="BK453" s="208">
        <f>ROUND(I453*H453,2)</f>
        <v>0</v>
      </c>
      <c r="BL453" s="17" t="s">
        <v>182</v>
      </c>
      <c r="BM453" s="207" t="s">
        <v>929</v>
      </c>
    </row>
    <row r="454" spans="1:47" s="2" customFormat="1" ht="12">
      <c r="A454" s="38"/>
      <c r="B454" s="39"/>
      <c r="C454" s="40"/>
      <c r="D454" s="232" t="s">
        <v>188</v>
      </c>
      <c r="E454" s="40"/>
      <c r="F454" s="233" t="s">
        <v>930</v>
      </c>
      <c r="G454" s="40"/>
      <c r="H454" s="40"/>
      <c r="I454" s="234"/>
      <c r="J454" s="40"/>
      <c r="K454" s="40"/>
      <c r="L454" s="44"/>
      <c r="M454" s="235"/>
      <c r="N454" s="236"/>
      <c r="O454" s="84"/>
      <c r="P454" s="84"/>
      <c r="Q454" s="84"/>
      <c r="R454" s="84"/>
      <c r="S454" s="84"/>
      <c r="T454" s="85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188</v>
      </c>
      <c r="AU454" s="17" t="s">
        <v>80</v>
      </c>
    </row>
    <row r="455" spans="1:65" s="2" customFormat="1" ht="24.15" customHeight="1">
      <c r="A455" s="38"/>
      <c r="B455" s="39"/>
      <c r="C455" s="196" t="s">
        <v>264</v>
      </c>
      <c r="D455" s="196" t="s">
        <v>143</v>
      </c>
      <c r="E455" s="197" t="s">
        <v>931</v>
      </c>
      <c r="F455" s="198" t="s">
        <v>932</v>
      </c>
      <c r="G455" s="199" t="s">
        <v>175</v>
      </c>
      <c r="H455" s="200">
        <v>220.05</v>
      </c>
      <c r="I455" s="201"/>
      <c r="J455" s="202">
        <f>ROUND(I455*H455,2)</f>
        <v>0</v>
      </c>
      <c r="K455" s="198" t="s">
        <v>186</v>
      </c>
      <c r="L455" s="44"/>
      <c r="M455" s="203" t="s">
        <v>19</v>
      </c>
      <c r="N455" s="204" t="s">
        <v>43</v>
      </c>
      <c r="O455" s="84"/>
      <c r="P455" s="205">
        <f>O455*H455</f>
        <v>0</v>
      </c>
      <c r="Q455" s="205">
        <v>0.000135</v>
      </c>
      <c r="R455" s="205">
        <f>Q455*H455</f>
        <v>0.02970675</v>
      </c>
      <c r="S455" s="205">
        <v>0</v>
      </c>
      <c r="T455" s="206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07" t="s">
        <v>182</v>
      </c>
      <c r="AT455" s="207" t="s">
        <v>143</v>
      </c>
      <c r="AU455" s="207" t="s">
        <v>80</v>
      </c>
      <c r="AY455" s="17" t="s">
        <v>141</v>
      </c>
      <c r="BE455" s="208">
        <f>IF(N455="základní",J455,0)</f>
        <v>0</v>
      </c>
      <c r="BF455" s="208">
        <f>IF(N455="snížená",J455,0)</f>
        <v>0</v>
      </c>
      <c r="BG455" s="208">
        <f>IF(N455="zákl. přenesená",J455,0)</f>
        <v>0</v>
      </c>
      <c r="BH455" s="208">
        <f>IF(N455="sníž. přenesená",J455,0)</f>
        <v>0</v>
      </c>
      <c r="BI455" s="208">
        <f>IF(N455="nulová",J455,0)</f>
        <v>0</v>
      </c>
      <c r="BJ455" s="17" t="s">
        <v>80</v>
      </c>
      <c r="BK455" s="208">
        <f>ROUND(I455*H455,2)</f>
        <v>0</v>
      </c>
      <c r="BL455" s="17" t="s">
        <v>182</v>
      </c>
      <c r="BM455" s="207" t="s">
        <v>933</v>
      </c>
    </row>
    <row r="456" spans="1:47" s="2" customFormat="1" ht="12">
      <c r="A456" s="38"/>
      <c r="B456" s="39"/>
      <c r="C456" s="40"/>
      <c r="D456" s="232" t="s">
        <v>188</v>
      </c>
      <c r="E456" s="40"/>
      <c r="F456" s="233" t="s">
        <v>934</v>
      </c>
      <c r="G456" s="40"/>
      <c r="H456" s="40"/>
      <c r="I456" s="234"/>
      <c r="J456" s="40"/>
      <c r="K456" s="40"/>
      <c r="L456" s="44"/>
      <c r="M456" s="235"/>
      <c r="N456" s="236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188</v>
      </c>
      <c r="AU456" s="17" t="s">
        <v>80</v>
      </c>
    </row>
    <row r="457" spans="1:65" s="2" customFormat="1" ht="24.15" customHeight="1">
      <c r="A457" s="38"/>
      <c r="B457" s="39"/>
      <c r="C457" s="196" t="s">
        <v>935</v>
      </c>
      <c r="D457" s="196" t="s">
        <v>143</v>
      </c>
      <c r="E457" s="197" t="s">
        <v>936</v>
      </c>
      <c r="F457" s="198" t="s">
        <v>937</v>
      </c>
      <c r="G457" s="199" t="s">
        <v>175</v>
      </c>
      <c r="H457" s="200">
        <v>220.05</v>
      </c>
      <c r="I457" s="201"/>
      <c r="J457" s="202">
        <f>ROUND(I457*H457,2)</f>
        <v>0</v>
      </c>
      <c r="K457" s="198" t="s">
        <v>186</v>
      </c>
      <c r="L457" s="44"/>
      <c r="M457" s="203" t="s">
        <v>19</v>
      </c>
      <c r="N457" s="204" t="s">
        <v>43</v>
      </c>
      <c r="O457" s="84"/>
      <c r="P457" s="205">
        <f>O457*H457</f>
        <v>0</v>
      </c>
      <c r="Q457" s="205">
        <v>0.00012305</v>
      </c>
      <c r="R457" s="205">
        <f>Q457*H457</f>
        <v>0.027077152500000003</v>
      </c>
      <c r="S457" s="205">
        <v>0</v>
      </c>
      <c r="T457" s="206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07" t="s">
        <v>182</v>
      </c>
      <c r="AT457" s="207" t="s">
        <v>143</v>
      </c>
      <c r="AU457" s="207" t="s">
        <v>80</v>
      </c>
      <c r="AY457" s="17" t="s">
        <v>141</v>
      </c>
      <c r="BE457" s="208">
        <f>IF(N457="základní",J457,0)</f>
        <v>0</v>
      </c>
      <c r="BF457" s="208">
        <f>IF(N457="snížená",J457,0)</f>
        <v>0</v>
      </c>
      <c r="BG457" s="208">
        <f>IF(N457="zákl. přenesená",J457,0)</f>
        <v>0</v>
      </c>
      <c r="BH457" s="208">
        <f>IF(N457="sníž. přenesená",J457,0)</f>
        <v>0</v>
      </c>
      <c r="BI457" s="208">
        <f>IF(N457="nulová",J457,0)</f>
        <v>0</v>
      </c>
      <c r="BJ457" s="17" t="s">
        <v>80</v>
      </c>
      <c r="BK457" s="208">
        <f>ROUND(I457*H457,2)</f>
        <v>0</v>
      </c>
      <c r="BL457" s="17" t="s">
        <v>182</v>
      </c>
      <c r="BM457" s="207" t="s">
        <v>938</v>
      </c>
    </row>
    <row r="458" spans="1:47" s="2" customFormat="1" ht="12">
      <c r="A458" s="38"/>
      <c r="B458" s="39"/>
      <c r="C458" s="40"/>
      <c r="D458" s="232" t="s">
        <v>188</v>
      </c>
      <c r="E458" s="40"/>
      <c r="F458" s="233" t="s">
        <v>939</v>
      </c>
      <c r="G458" s="40"/>
      <c r="H458" s="40"/>
      <c r="I458" s="234"/>
      <c r="J458" s="40"/>
      <c r="K458" s="40"/>
      <c r="L458" s="44"/>
      <c r="M458" s="235"/>
      <c r="N458" s="236"/>
      <c r="O458" s="84"/>
      <c r="P458" s="84"/>
      <c r="Q458" s="84"/>
      <c r="R458" s="84"/>
      <c r="S458" s="84"/>
      <c r="T458" s="85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188</v>
      </c>
      <c r="AU458" s="17" t="s">
        <v>80</v>
      </c>
    </row>
    <row r="459" spans="1:65" s="2" customFormat="1" ht="24.15" customHeight="1">
      <c r="A459" s="38"/>
      <c r="B459" s="39"/>
      <c r="C459" s="196" t="s">
        <v>268</v>
      </c>
      <c r="D459" s="196" t="s">
        <v>143</v>
      </c>
      <c r="E459" s="197" t="s">
        <v>940</v>
      </c>
      <c r="F459" s="198" t="s">
        <v>941</v>
      </c>
      <c r="G459" s="199" t="s">
        <v>175</v>
      </c>
      <c r="H459" s="200">
        <v>220.05</v>
      </c>
      <c r="I459" s="201"/>
      <c r="J459" s="202">
        <f>ROUND(I459*H459,2)</f>
        <v>0</v>
      </c>
      <c r="K459" s="198" t="s">
        <v>186</v>
      </c>
      <c r="L459" s="44"/>
      <c r="M459" s="203" t="s">
        <v>19</v>
      </c>
      <c r="N459" s="204" t="s">
        <v>43</v>
      </c>
      <c r="O459" s="84"/>
      <c r="P459" s="205">
        <f>O459*H459</f>
        <v>0</v>
      </c>
      <c r="Q459" s="205">
        <v>0.00012305</v>
      </c>
      <c r="R459" s="205">
        <f>Q459*H459</f>
        <v>0.027077152500000003</v>
      </c>
      <c r="S459" s="205">
        <v>0</v>
      </c>
      <c r="T459" s="206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07" t="s">
        <v>182</v>
      </c>
      <c r="AT459" s="207" t="s">
        <v>143</v>
      </c>
      <c r="AU459" s="207" t="s">
        <v>80</v>
      </c>
      <c r="AY459" s="17" t="s">
        <v>141</v>
      </c>
      <c r="BE459" s="208">
        <f>IF(N459="základní",J459,0)</f>
        <v>0</v>
      </c>
      <c r="BF459" s="208">
        <f>IF(N459="snížená",J459,0)</f>
        <v>0</v>
      </c>
      <c r="BG459" s="208">
        <f>IF(N459="zákl. přenesená",J459,0)</f>
        <v>0</v>
      </c>
      <c r="BH459" s="208">
        <f>IF(N459="sníž. přenesená",J459,0)</f>
        <v>0</v>
      </c>
      <c r="BI459" s="208">
        <f>IF(N459="nulová",J459,0)</f>
        <v>0</v>
      </c>
      <c r="BJ459" s="17" t="s">
        <v>80</v>
      </c>
      <c r="BK459" s="208">
        <f>ROUND(I459*H459,2)</f>
        <v>0</v>
      </c>
      <c r="BL459" s="17" t="s">
        <v>182</v>
      </c>
      <c r="BM459" s="207" t="s">
        <v>942</v>
      </c>
    </row>
    <row r="460" spans="1:47" s="2" customFormat="1" ht="12">
      <c r="A460" s="38"/>
      <c r="B460" s="39"/>
      <c r="C460" s="40"/>
      <c r="D460" s="232" t="s">
        <v>188</v>
      </c>
      <c r="E460" s="40"/>
      <c r="F460" s="233" t="s">
        <v>943</v>
      </c>
      <c r="G460" s="40"/>
      <c r="H460" s="40"/>
      <c r="I460" s="234"/>
      <c r="J460" s="40"/>
      <c r="K460" s="40"/>
      <c r="L460" s="44"/>
      <c r="M460" s="235"/>
      <c r="N460" s="236"/>
      <c r="O460" s="84"/>
      <c r="P460" s="84"/>
      <c r="Q460" s="84"/>
      <c r="R460" s="84"/>
      <c r="S460" s="84"/>
      <c r="T460" s="85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188</v>
      </c>
      <c r="AU460" s="17" t="s">
        <v>80</v>
      </c>
    </row>
    <row r="461" spans="1:65" s="2" customFormat="1" ht="37.8" customHeight="1">
      <c r="A461" s="38"/>
      <c r="B461" s="39"/>
      <c r="C461" s="196" t="s">
        <v>944</v>
      </c>
      <c r="D461" s="196" t="s">
        <v>143</v>
      </c>
      <c r="E461" s="197" t="s">
        <v>945</v>
      </c>
      <c r="F461" s="198" t="s">
        <v>946</v>
      </c>
      <c r="G461" s="199" t="s">
        <v>175</v>
      </c>
      <c r="H461" s="200">
        <v>507.948</v>
      </c>
      <c r="I461" s="201"/>
      <c r="J461" s="202">
        <f>ROUND(I461*H461,2)</f>
        <v>0</v>
      </c>
      <c r="K461" s="198" t="s">
        <v>186</v>
      </c>
      <c r="L461" s="44"/>
      <c r="M461" s="203" t="s">
        <v>19</v>
      </c>
      <c r="N461" s="204" t="s">
        <v>43</v>
      </c>
      <c r="O461" s="84"/>
      <c r="P461" s="205">
        <f>O461*H461</f>
        <v>0</v>
      </c>
      <c r="Q461" s="205">
        <v>0.0001148</v>
      </c>
      <c r="R461" s="205">
        <f>Q461*H461</f>
        <v>0.0583124304</v>
      </c>
      <c r="S461" s="205">
        <v>0</v>
      </c>
      <c r="T461" s="206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07" t="s">
        <v>182</v>
      </c>
      <c r="AT461" s="207" t="s">
        <v>143</v>
      </c>
      <c r="AU461" s="207" t="s">
        <v>80</v>
      </c>
      <c r="AY461" s="17" t="s">
        <v>141</v>
      </c>
      <c r="BE461" s="208">
        <f>IF(N461="základní",J461,0)</f>
        <v>0</v>
      </c>
      <c r="BF461" s="208">
        <f>IF(N461="snížená",J461,0)</f>
        <v>0</v>
      </c>
      <c r="BG461" s="208">
        <f>IF(N461="zákl. přenesená",J461,0)</f>
        <v>0</v>
      </c>
      <c r="BH461" s="208">
        <f>IF(N461="sníž. přenesená",J461,0)</f>
        <v>0</v>
      </c>
      <c r="BI461" s="208">
        <f>IF(N461="nulová",J461,0)</f>
        <v>0</v>
      </c>
      <c r="BJ461" s="17" t="s">
        <v>80</v>
      </c>
      <c r="BK461" s="208">
        <f>ROUND(I461*H461,2)</f>
        <v>0</v>
      </c>
      <c r="BL461" s="17" t="s">
        <v>182</v>
      </c>
      <c r="BM461" s="207" t="s">
        <v>947</v>
      </c>
    </row>
    <row r="462" spans="1:47" s="2" customFormat="1" ht="12">
      <c r="A462" s="38"/>
      <c r="B462" s="39"/>
      <c r="C462" s="40"/>
      <c r="D462" s="232" t="s">
        <v>188</v>
      </c>
      <c r="E462" s="40"/>
      <c r="F462" s="233" t="s">
        <v>948</v>
      </c>
      <c r="G462" s="40"/>
      <c r="H462" s="40"/>
      <c r="I462" s="234"/>
      <c r="J462" s="40"/>
      <c r="K462" s="40"/>
      <c r="L462" s="44"/>
      <c r="M462" s="235"/>
      <c r="N462" s="236"/>
      <c r="O462" s="84"/>
      <c r="P462" s="84"/>
      <c r="Q462" s="84"/>
      <c r="R462" s="84"/>
      <c r="S462" s="84"/>
      <c r="T462" s="85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188</v>
      </c>
      <c r="AU462" s="17" t="s">
        <v>80</v>
      </c>
    </row>
    <row r="463" spans="1:65" s="2" customFormat="1" ht="44.25" customHeight="1">
      <c r="A463" s="38"/>
      <c r="B463" s="39"/>
      <c r="C463" s="196" t="s">
        <v>319</v>
      </c>
      <c r="D463" s="196" t="s">
        <v>143</v>
      </c>
      <c r="E463" s="197" t="s">
        <v>949</v>
      </c>
      <c r="F463" s="198" t="s">
        <v>950</v>
      </c>
      <c r="G463" s="199" t="s">
        <v>175</v>
      </c>
      <c r="H463" s="200">
        <v>507.947</v>
      </c>
      <c r="I463" s="201"/>
      <c r="J463" s="202">
        <f>ROUND(I463*H463,2)</f>
        <v>0</v>
      </c>
      <c r="K463" s="198" t="s">
        <v>186</v>
      </c>
      <c r="L463" s="44"/>
      <c r="M463" s="203" t="s">
        <v>19</v>
      </c>
      <c r="N463" s="204" t="s">
        <v>43</v>
      </c>
      <c r="O463" s="84"/>
      <c r="P463" s="205">
        <f>O463*H463</f>
        <v>0</v>
      </c>
      <c r="Q463" s="205">
        <v>0.0007248</v>
      </c>
      <c r="R463" s="205">
        <f>Q463*H463</f>
        <v>0.3681599856</v>
      </c>
      <c r="S463" s="205">
        <v>0</v>
      </c>
      <c r="T463" s="206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07" t="s">
        <v>182</v>
      </c>
      <c r="AT463" s="207" t="s">
        <v>143</v>
      </c>
      <c r="AU463" s="207" t="s">
        <v>80</v>
      </c>
      <c r="AY463" s="17" t="s">
        <v>141</v>
      </c>
      <c r="BE463" s="208">
        <f>IF(N463="základní",J463,0)</f>
        <v>0</v>
      </c>
      <c r="BF463" s="208">
        <f>IF(N463="snížená",J463,0)</f>
        <v>0</v>
      </c>
      <c r="BG463" s="208">
        <f>IF(N463="zákl. přenesená",J463,0)</f>
        <v>0</v>
      </c>
      <c r="BH463" s="208">
        <f>IF(N463="sníž. přenesená",J463,0)</f>
        <v>0</v>
      </c>
      <c r="BI463" s="208">
        <f>IF(N463="nulová",J463,0)</f>
        <v>0</v>
      </c>
      <c r="BJ463" s="17" t="s">
        <v>80</v>
      </c>
      <c r="BK463" s="208">
        <f>ROUND(I463*H463,2)</f>
        <v>0</v>
      </c>
      <c r="BL463" s="17" t="s">
        <v>182</v>
      </c>
      <c r="BM463" s="207" t="s">
        <v>951</v>
      </c>
    </row>
    <row r="464" spans="1:47" s="2" customFormat="1" ht="12">
      <c r="A464" s="38"/>
      <c r="B464" s="39"/>
      <c r="C464" s="40"/>
      <c r="D464" s="232" t="s">
        <v>188</v>
      </c>
      <c r="E464" s="40"/>
      <c r="F464" s="233" t="s">
        <v>952</v>
      </c>
      <c r="G464" s="40"/>
      <c r="H464" s="40"/>
      <c r="I464" s="234"/>
      <c r="J464" s="40"/>
      <c r="K464" s="40"/>
      <c r="L464" s="44"/>
      <c r="M464" s="235"/>
      <c r="N464" s="236"/>
      <c r="O464" s="84"/>
      <c r="P464" s="84"/>
      <c r="Q464" s="84"/>
      <c r="R464" s="84"/>
      <c r="S464" s="84"/>
      <c r="T464" s="85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188</v>
      </c>
      <c r="AU464" s="17" t="s">
        <v>80</v>
      </c>
    </row>
    <row r="465" spans="1:63" s="11" customFormat="1" ht="25.9" customHeight="1">
      <c r="A465" s="11"/>
      <c r="B465" s="182"/>
      <c r="C465" s="183"/>
      <c r="D465" s="184" t="s">
        <v>71</v>
      </c>
      <c r="E465" s="185" t="s">
        <v>953</v>
      </c>
      <c r="F465" s="185" t="s">
        <v>954</v>
      </c>
      <c r="G465" s="183"/>
      <c r="H465" s="183"/>
      <c r="I465" s="186"/>
      <c r="J465" s="187">
        <f>BK465</f>
        <v>0</v>
      </c>
      <c r="K465" s="183"/>
      <c r="L465" s="188"/>
      <c r="M465" s="189"/>
      <c r="N465" s="190"/>
      <c r="O465" s="190"/>
      <c r="P465" s="191">
        <f>SUM(P466:P471)</f>
        <v>0</v>
      </c>
      <c r="Q465" s="190"/>
      <c r="R465" s="191">
        <f>SUM(R466:R471)</f>
        <v>0</v>
      </c>
      <c r="S465" s="190"/>
      <c r="T465" s="192">
        <f>SUM(T466:T471)</f>
        <v>0</v>
      </c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R465" s="193" t="s">
        <v>82</v>
      </c>
      <c r="AT465" s="194" t="s">
        <v>71</v>
      </c>
      <c r="AU465" s="194" t="s">
        <v>72</v>
      </c>
      <c r="AY465" s="193" t="s">
        <v>141</v>
      </c>
      <c r="BK465" s="195">
        <f>SUM(BK466:BK471)</f>
        <v>0</v>
      </c>
    </row>
    <row r="466" spans="1:65" s="2" customFormat="1" ht="24.15" customHeight="1">
      <c r="A466" s="38"/>
      <c r="B466" s="39"/>
      <c r="C466" s="196" t="s">
        <v>955</v>
      </c>
      <c r="D466" s="196" t="s">
        <v>143</v>
      </c>
      <c r="E466" s="197" t="s">
        <v>956</v>
      </c>
      <c r="F466" s="198" t="s">
        <v>957</v>
      </c>
      <c r="G466" s="199" t="s">
        <v>175</v>
      </c>
      <c r="H466" s="200">
        <v>173</v>
      </c>
      <c r="I466" s="201"/>
      <c r="J466" s="202">
        <f>ROUND(I466*H466,2)</f>
        <v>0</v>
      </c>
      <c r="K466" s="198" t="s">
        <v>19</v>
      </c>
      <c r="L466" s="44"/>
      <c r="M466" s="203" t="s">
        <v>19</v>
      </c>
      <c r="N466" s="204" t="s">
        <v>43</v>
      </c>
      <c r="O466" s="84"/>
      <c r="P466" s="205">
        <f>O466*H466</f>
        <v>0</v>
      </c>
      <c r="Q466" s="205">
        <v>0</v>
      </c>
      <c r="R466" s="205">
        <f>Q466*H466</f>
        <v>0</v>
      </c>
      <c r="S466" s="205">
        <v>0</v>
      </c>
      <c r="T466" s="206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07" t="s">
        <v>182</v>
      </c>
      <c r="AT466" s="207" t="s">
        <v>143</v>
      </c>
      <c r="AU466" s="207" t="s">
        <v>80</v>
      </c>
      <c r="AY466" s="17" t="s">
        <v>141</v>
      </c>
      <c r="BE466" s="208">
        <f>IF(N466="základní",J466,0)</f>
        <v>0</v>
      </c>
      <c r="BF466" s="208">
        <f>IF(N466="snížená",J466,0)</f>
        <v>0</v>
      </c>
      <c r="BG466" s="208">
        <f>IF(N466="zákl. přenesená",J466,0)</f>
        <v>0</v>
      </c>
      <c r="BH466" s="208">
        <f>IF(N466="sníž. přenesená",J466,0)</f>
        <v>0</v>
      </c>
      <c r="BI466" s="208">
        <f>IF(N466="nulová",J466,0)</f>
        <v>0</v>
      </c>
      <c r="BJ466" s="17" t="s">
        <v>80</v>
      </c>
      <c r="BK466" s="208">
        <f>ROUND(I466*H466,2)</f>
        <v>0</v>
      </c>
      <c r="BL466" s="17" t="s">
        <v>182</v>
      </c>
      <c r="BM466" s="207" t="s">
        <v>958</v>
      </c>
    </row>
    <row r="467" spans="1:65" s="2" customFormat="1" ht="24.15" customHeight="1">
      <c r="A467" s="38"/>
      <c r="B467" s="39"/>
      <c r="C467" s="196" t="s">
        <v>682</v>
      </c>
      <c r="D467" s="196" t="s">
        <v>143</v>
      </c>
      <c r="E467" s="197" t="s">
        <v>959</v>
      </c>
      <c r="F467" s="198" t="s">
        <v>960</v>
      </c>
      <c r="G467" s="199" t="s">
        <v>175</v>
      </c>
      <c r="H467" s="200">
        <v>940</v>
      </c>
      <c r="I467" s="201"/>
      <c r="J467" s="202">
        <f>ROUND(I467*H467,2)</f>
        <v>0</v>
      </c>
      <c r="K467" s="198" t="s">
        <v>19</v>
      </c>
      <c r="L467" s="44"/>
      <c r="M467" s="203" t="s">
        <v>19</v>
      </c>
      <c r="N467" s="204" t="s">
        <v>43</v>
      </c>
      <c r="O467" s="84"/>
      <c r="P467" s="205">
        <f>O467*H467</f>
        <v>0</v>
      </c>
      <c r="Q467" s="205">
        <v>0</v>
      </c>
      <c r="R467" s="205">
        <f>Q467*H467</f>
        <v>0</v>
      </c>
      <c r="S467" s="205">
        <v>0</v>
      </c>
      <c r="T467" s="206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07" t="s">
        <v>182</v>
      </c>
      <c r="AT467" s="207" t="s">
        <v>143</v>
      </c>
      <c r="AU467" s="207" t="s">
        <v>80</v>
      </c>
      <c r="AY467" s="17" t="s">
        <v>141</v>
      </c>
      <c r="BE467" s="208">
        <f>IF(N467="základní",J467,0)</f>
        <v>0</v>
      </c>
      <c r="BF467" s="208">
        <f>IF(N467="snížená",J467,0)</f>
        <v>0</v>
      </c>
      <c r="BG467" s="208">
        <f>IF(N467="zákl. přenesená",J467,0)</f>
        <v>0</v>
      </c>
      <c r="BH467" s="208">
        <f>IF(N467="sníž. přenesená",J467,0)</f>
        <v>0</v>
      </c>
      <c r="BI467" s="208">
        <f>IF(N467="nulová",J467,0)</f>
        <v>0</v>
      </c>
      <c r="BJ467" s="17" t="s">
        <v>80</v>
      </c>
      <c r="BK467" s="208">
        <f>ROUND(I467*H467,2)</f>
        <v>0</v>
      </c>
      <c r="BL467" s="17" t="s">
        <v>182</v>
      </c>
      <c r="BM467" s="207" t="s">
        <v>961</v>
      </c>
    </row>
    <row r="468" spans="1:65" s="2" customFormat="1" ht="24.15" customHeight="1">
      <c r="A468" s="38"/>
      <c r="B468" s="39"/>
      <c r="C468" s="196" t="s">
        <v>962</v>
      </c>
      <c r="D468" s="196" t="s">
        <v>143</v>
      </c>
      <c r="E468" s="197" t="s">
        <v>963</v>
      </c>
      <c r="F468" s="198" t="s">
        <v>964</v>
      </c>
      <c r="G468" s="199" t="s">
        <v>175</v>
      </c>
      <c r="H468" s="200">
        <v>470</v>
      </c>
      <c r="I468" s="201"/>
      <c r="J468" s="202">
        <f>ROUND(I468*H468,2)</f>
        <v>0</v>
      </c>
      <c r="K468" s="198" t="s">
        <v>186</v>
      </c>
      <c r="L468" s="44"/>
      <c r="M468" s="203" t="s">
        <v>19</v>
      </c>
      <c r="N468" s="204" t="s">
        <v>43</v>
      </c>
      <c r="O468" s="84"/>
      <c r="P468" s="205">
        <f>O468*H468</f>
        <v>0</v>
      </c>
      <c r="Q468" s="205">
        <v>0</v>
      </c>
      <c r="R468" s="205">
        <f>Q468*H468</f>
        <v>0</v>
      </c>
      <c r="S468" s="205">
        <v>0</v>
      </c>
      <c r="T468" s="206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07" t="s">
        <v>182</v>
      </c>
      <c r="AT468" s="207" t="s">
        <v>143</v>
      </c>
      <c r="AU468" s="207" t="s">
        <v>80</v>
      </c>
      <c r="AY468" s="17" t="s">
        <v>141</v>
      </c>
      <c r="BE468" s="208">
        <f>IF(N468="základní",J468,0)</f>
        <v>0</v>
      </c>
      <c r="BF468" s="208">
        <f>IF(N468="snížená",J468,0)</f>
        <v>0</v>
      </c>
      <c r="BG468" s="208">
        <f>IF(N468="zákl. přenesená",J468,0)</f>
        <v>0</v>
      </c>
      <c r="BH468" s="208">
        <f>IF(N468="sníž. přenesená",J468,0)</f>
        <v>0</v>
      </c>
      <c r="BI468" s="208">
        <f>IF(N468="nulová",J468,0)</f>
        <v>0</v>
      </c>
      <c r="BJ468" s="17" t="s">
        <v>80</v>
      </c>
      <c r="BK468" s="208">
        <f>ROUND(I468*H468,2)</f>
        <v>0</v>
      </c>
      <c r="BL468" s="17" t="s">
        <v>182</v>
      </c>
      <c r="BM468" s="207" t="s">
        <v>965</v>
      </c>
    </row>
    <row r="469" spans="1:47" s="2" customFormat="1" ht="12">
      <c r="A469" s="38"/>
      <c r="B469" s="39"/>
      <c r="C469" s="40"/>
      <c r="D469" s="232" t="s">
        <v>188</v>
      </c>
      <c r="E469" s="40"/>
      <c r="F469" s="233" t="s">
        <v>966</v>
      </c>
      <c r="G469" s="40"/>
      <c r="H469" s="40"/>
      <c r="I469" s="234"/>
      <c r="J469" s="40"/>
      <c r="K469" s="40"/>
      <c r="L469" s="44"/>
      <c r="M469" s="235"/>
      <c r="N469" s="236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188</v>
      </c>
      <c r="AU469" s="17" t="s">
        <v>80</v>
      </c>
    </row>
    <row r="470" spans="1:65" s="2" customFormat="1" ht="37.8" customHeight="1">
      <c r="A470" s="38"/>
      <c r="B470" s="39"/>
      <c r="C470" s="196" t="s">
        <v>685</v>
      </c>
      <c r="D470" s="196" t="s">
        <v>143</v>
      </c>
      <c r="E470" s="197" t="s">
        <v>967</v>
      </c>
      <c r="F470" s="198" t="s">
        <v>968</v>
      </c>
      <c r="G470" s="199" t="s">
        <v>175</v>
      </c>
      <c r="H470" s="200">
        <v>173</v>
      </c>
      <c r="I470" s="201"/>
      <c r="J470" s="202">
        <f>ROUND(I470*H470,2)</f>
        <v>0</v>
      </c>
      <c r="K470" s="198" t="s">
        <v>19</v>
      </c>
      <c r="L470" s="44"/>
      <c r="M470" s="203" t="s">
        <v>19</v>
      </c>
      <c r="N470" s="204" t="s">
        <v>43</v>
      </c>
      <c r="O470" s="84"/>
      <c r="P470" s="205">
        <f>O470*H470</f>
        <v>0</v>
      </c>
      <c r="Q470" s="205">
        <v>0</v>
      </c>
      <c r="R470" s="205">
        <f>Q470*H470</f>
        <v>0</v>
      </c>
      <c r="S470" s="205">
        <v>0</v>
      </c>
      <c r="T470" s="206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07" t="s">
        <v>182</v>
      </c>
      <c r="AT470" s="207" t="s">
        <v>143</v>
      </c>
      <c r="AU470" s="207" t="s">
        <v>80</v>
      </c>
      <c r="AY470" s="17" t="s">
        <v>141</v>
      </c>
      <c r="BE470" s="208">
        <f>IF(N470="základní",J470,0)</f>
        <v>0</v>
      </c>
      <c r="BF470" s="208">
        <f>IF(N470="snížená",J470,0)</f>
        <v>0</v>
      </c>
      <c r="BG470" s="208">
        <f>IF(N470="zákl. přenesená",J470,0)</f>
        <v>0</v>
      </c>
      <c r="BH470" s="208">
        <f>IF(N470="sníž. přenesená",J470,0)</f>
        <v>0</v>
      </c>
      <c r="BI470" s="208">
        <f>IF(N470="nulová",J470,0)</f>
        <v>0</v>
      </c>
      <c r="BJ470" s="17" t="s">
        <v>80</v>
      </c>
      <c r="BK470" s="208">
        <f>ROUND(I470*H470,2)</f>
        <v>0</v>
      </c>
      <c r="BL470" s="17" t="s">
        <v>182</v>
      </c>
      <c r="BM470" s="207" t="s">
        <v>969</v>
      </c>
    </row>
    <row r="471" spans="1:65" s="2" customFormat="1" ht="37.8" customHeight="1">
      <c r="A471" s="38"/>
      <c r="B471" s="39"/>
      <c r="C471" s="196" t="s">
        <v>970</v>
      </c>
      <c r="D471" s="196" t="s">
        <v>143</v>
      </c>
      <c r="E471" s="197" t="s">
        <v>971</v>
      </c>
      <c r="F471" s="198" t="s">
        <v>972</v>
      </c>
      <c r="G471" s="199" t="s">
        <v>175</v>
      </c>
      <c r="H471" s="200">
        <v>940</v>
      </c>
      <c r="I471" s="201"/>
      <c r="J471" s="202">
        <f>ROUND(I471*H471,2)</f>
        <v>0</v>
      </c>
      <c r="K471" s="198" t="s">
        <v>19</v>
      </c>
      <c r="L471" s="44"/>
      <c r="M471" s="203" t="s">
        <v>19</v>
      </c>
      <c r="N471" s="204" t="s">
        <v>43</v>
      </c>
      <c r="O471" s="84"/>
      <c r="P471" s="205">
        <f>O471*H471</f>
        <v>0</v>
      </c>
      <c r="Q471" s="205">
        <v>0</v>
      </c>
      <c r="R471" s="205">
        <f>Q471*H471</f>
        <v>0</v>
      </c>
      <c r="S471" s="205">
        <v>0</v>
      </c>
      <c r="T471" s="206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07" t="s">
        <v>182</v>
      </c>
      <c r="AT471" s="207" t="s">
        <v>143</v>
      </c>
      <c r="AU471" s="207" t="s">
        <v>80</v>
      </c>
      <c r="AY471" s="17" t="s">
        <v>141</v>
      </c>
      <c r="BE471" s="208">
        <f>IF(N471="základní",J471,0)</f>
        <v>0</v>
      </c>
      <c r="BF471" s="208">
        <f>IF(N471="snížená",J471,0)</f>
        <v>0</v>
      </c>
      <c r="BG471" s="208">
        <f>IF(N471="zákl. přenesená",J471,0)</f>
        <v>0</v>
      </c>
      <c r="BH471" s="208">
        <f>IF(N471="sníž. přenesená",J471,0)</f>
        <v>0</v>
      </c>
      <c r="BI471" s="208">
        <f>IF(N471="nulová",J471,0)</f>
        <v>0</v>
      </c>
      <c r="BJ471" s="17" t="s">
        <v>80</v>
      </c>
      <c r="BK471" s="208">
        <f>ROUND(I471*H471,2)</f>
        <v>0</v>
      </c>
      <c r="BL471" s="17" t="s">
        <v>182</v>
      </c>
      <c r="BM471" s="207" t="s">
        <v>973</v>
      </c>
    </row>
    <row r="472" spans="1:63" s="11" customFormat="1" ht="25.9" customHeight="1">
      <c r="A472" s="11"/>
      <c r="B472" s="182"/>
      <c r="C472" s="183"/>
      <c r="D472" s="184" t="s">
        <v>71</v>
      </c>
      <c r="E472" s="185" t="s">
        <v>974</v>
      </c>
      <c r="F472" s="185" t="s">
        <v>975</v>
      </c>
      <c r="G472" s="183"/>
      <c r="H472" s="183"/>
      <c r="I472" s="186"/>
      <c r="J472" s="187">
        <f>BK472</f>
        <v>0</v>
      </c>
      <c r="K472" s="183"/>
      <c r="L472" s="188"/>
      <c r="M472" s="189"/>
      <c r="N472" s="190"/>
      <c r="O472" s="190"/>
      <c r="P472" s="191">
        <f>SUM(P473:P474)</f>
        <v>0</v>
      </c>
      <c r="Q472" s="190"/>
      <c r="R472" s="191">
        <f>SUM(R473:R474)</f>
        <v>0</v>
      </c>
      <c r="S472" s="190"/>
      <c r="T472" s="192">
        <f>SUM(T473:T474)</f>
        <v>0</v>
      </c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R472" s="193" t="s">
        <v>80</v>
      </c>
      <c r="AT472" s="194" t="s">
        <v>71</v>
      </c>
      <c r="AU472" s="194" t="s">
        <v>72</v>
      </c>
      <c r="AY472" s="193" t="s">
        <v>141</v>
      </c>
      <c r="BK472" s="195">
        <f>SUM(BK473:BK474)</f>
        <v>0</v>
      </c>
    </row>
    <row r="473" spans="1:65" s="2" customFormat="1" ht="16.5" customHeight="1">
      <c r="A473" s="38"/>
      <c r="B473" s="39"/>
      <c r="C473" s="196" t="s">
        <v>771</v>
      </c>
      <c r="D473" s="196" t="s">
        <v>143</v>
      </c>
      <c r="E473" s="197" t="s">
        <v>976</v>
      </c>
      <c r="F473" s="198" t="s">
        <v>977</v>
      </c>
      <c r="G473" s="199" t="s">
        <v>199</v>
      </c>
      <c r="H473" s="200">
        <v>5</v>
      </c>
      <c r="I473" s="201"/>
      <c r="J473" s="202">
        <f>ROUND(I473*H473,2)</f>
        <v>0</v>
      </c>
      <c r="K473" s="198" t="s">
        <v>186</v>
      </c>
      <c r="L473" s="44"/>
      <c r="M473" s="203" t="s">
        <v>19</v>
      </c>
      <c r="N473" s="204" t="s">
        <v>43</v>
      </c>
      <c r="O473" s="84"/>
      <c r="P473" s="205">
        <f>O473*H473</f>
        <v>0</v>
      </c>
      <c r="Q473" s="205">
        <v>0</v>
      </c>
      <c r="R473" s="205">
        <f>Q473*H473</f>
        <v>0</v>
      </c>
      <c r="S473" s="205">
        <v>0</v>
      </c>
      <c r="T473" s="206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07" t="s">
        <v>147</v>
      </c>
      <c r="AT473" s="207" t="s">
        <v>143</v>
      </c>
      <c r="AU473" s="207" t="s">
        <v>80</v>
      </c>
      <c r="AY473" s="17" t="s">
        <v>141</v>
      </c>
      <c r="BE473" s="208">
        <f>IF(N473="základní",J473,0)</f>
        <v>0</v>
      </c>
      <c r="BF473" s="208">
        <f>IF(N473="snížená",J473,0)</f>
        <v>0</v>
      </c>
      <c r="BG473" s="208">
        <f>IF(N473="zákl. přenesená",J473,0)</f>
        <v>0</v>
      </c>
      <c r="BH473" s="208">
        <f>IF(N473="sníž. přenesená",J473,0)</f>
        <v>0</v>
      </c>
      <c r="BI473" s="208">
        <f>IF(N473="nulová",J473,0)</f>
        <v>0</v>
      </c>
      <c r="BJ473" s="17" t="s">
        <v>80</v>
      </c>
      <c r="BK473" s="208">
        <f>ROUND(I473*H473,2)</f>
        <v>0</v>
      </c>
      <c r="BL473" s="17" t="s">
        <v>147</v>
      </c>
      <c r="BM473" s="207" t="s">
        <v>978</v>
      </c>
    </row>
    <row r="474" spans="1:47" s="2" customFormat="1" ht="12">
      <c r="A474" s="38"/>
      <c r="B474" s="39"/>
      <c r="C474" s="40"/>
      <c r="D474" s="232" t="s">
        <v>188</v>
      </c>
      <c r="E474" s="40"/>
      <c r="F474" s="233" t="s">
        <v>979</v>
      </c>
      <c r="G474" s="40"/>
      <c r="H474" s="40"/>
      <c r="I474" s="234"/>
      <c r="J474" s="40"/>
      <c r="K474" s="40"/>
      <c r="L474" s="44"/>
      <c r="M474" s="235"/>
      <c r="N474" s="236"/>
      <c r="O474" s="84"/>
      <c r="P474" s="84"/>
      <c r="Q474" s="84"/>
      <c r="R474" s="84"/>
      <c r="S474" s="84"/>
      <c r="T474" s="85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188</v>
      </c>
      <c r="AU474" s="17" t="s">
        <v>80</v>
      </c>
    </row>
    <row r="475" spans="1:63" s="11" customFormat="1" ht="25.9" customHeight="1">
      <c r="A475" s="11"/>
      <c r="B475" s="182"/>
      <c r="C475" s="183"/>
      <c r="D475" s="184" t="s">
        <v>71</v>
      </c>
      <c r="E475" s="185" t="s">
        <v>980</v>
      </c>
      <c r="F475" s="185" t="s">
        <v>981</v>
      </c>
      <c r="G475" s="183"/>
      <c r="H475" s="183"/>
      <c r="I475" s="186"/>
      <c r="J475" s="187">
        <f>BK475</f>
        <v>0</v>
      </c>
      <c r="K475" s="183"/>
      <c r="L475" s="188"/>
      <c r="M475" s="189"/>
      <c r="N475" s="190"/>
      <c r="O475" s="190"/>
      <c r="P475" s="191">
        <f>SUM(P476:P485)</f>
        <v>0</v>
      </c>
      <c r="Q475" s="190"/>
      <c r="R475" s="191">
        <f>SUM(R476:R485)</f>
        <v>0</v>
      </c>
      <c r="S475" s="190"/>
      <c r="T475" s="192">
        <f>SUM(T476:T485)</f>
        <v>0</v>
      </c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R475" s="193" t="s">
        <v>80</v>
      </c>
      <c r="AT475" s="194" t="s">
        <v>71</v>
      </c>
      <c r="AU475" s="194" t="s">
        <v>72</v>
      </c>
      <c r="AY475" s="193" t="s">
        <v>141</v>
      </c>
      <c r="BK475" s="195">
        <f>SUM(BK476:BK485)</f>
        <v>0</v>
      </c>
    </row>
    <row r="476" spans="1:65" s="2" customFormat="1" ht="16.5" customHeight="1">
      <c r="A476" s="38"/>
      <c r="B476" s="39"/>
      <c r="C476" s="196" t="s">
        <v>982</v>
      </c>
      <c r="D476" s="196" t="s">
        <v>143</v>
      </c>
      <c r="E476" s="197" t="s">
        <v>983</v>
      </c>
      <c r="F476" s="198" t="s">
        <v>984</v>
      </c>
      <c r="G476" s="199" t="s">
        <v>199</v>
      </c>
      <c r="H476" s="200">
        <v>1</v>
      </c>
      <c r="I476" s="201"/>
      <c r="J476" s="202">
        <f>ROUND(I476*H476,2)</f>
        <v>0</v>
      </c>
      <c r="K476" s="198" t="s">
        <v>186</v>
      </c>
      <c r="L476" s="44"/>
      <c r="M476" s="203" t="s">
        <v>19</v>
      </c>
      <c r="N476" s="204" t="s">
        <v>43</v>
      </c>
      <c r="O476" s="84"/>
      <c r="P476" s="205">
        <f>O476*H476</f>
        <v>0</v>
      </c>
      <c r="Q476" s="205">
        <v>0</v>
      </c>
      <c r="R476" s="205">
        <f>Q476*H476</f>
        <v>0</v>
      </c>
      <c r="S476" s="205">
        <v>0</v>
      </c>
      <c r="T476" s="206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07" t="s">
        <v>147</v>
      </c>
      <c r="AT476" s="207" t="s">
        <v>143</v>
      </c>
      <c r="AU476" s="207" t="s">
        <v>80</v>
      </c>
      <c r="AY476" s="17" t="s">
        <v>141</v>
      </c>
      <c r="BE476" s="208">
        <f>IF(N476="základní",J476,0)</f>
        <v>0</v>
      </c>
      <c r="BF476" s="208">
        <f>IF(N476="snížená",J476,0)</f>
        <v>0</v>
      </c>
      <c r="BG476" s="208">
        <f>IF(N476="zákl. přenesená",J476,0)</f>
        <v>0</v>
      </c>
      <c r="BH476" s="208">
        <f>IF(N476="sníž. přenesená",J476,0)</f>
        <v>0</v>
      </c>
      <c r="BI476" s="208">
        <f>IF(N476="nulová",J476,0)</f>
        <v>0</v>
      </c>
      <c r="BJ476" s="17" t="s">
        <v>80</v>
      </c>
      <c r="BK476" s="208">
        <f>ROUND(I476*H476,2)</f>
        <v>0</v>
      </c>
      <c r="BL476" s="17" t="s">
        <v>147</v>
      </c>
      <c r="BM476" s="207" t="s">
        <v>985</v>
      </c>
    </row>
    <row r="477" spans="1:47" s="2" customFormat="1" ht="12">
      <c r="A477" s="38"/>
      <c r="B477" s="39"/>
      <c r="C477" s="40"/>
      <c r="D477" s="232" t="s">
        <v>188</v>
      </c>
      <c r="E477" s="40"/>
      <c r="F477" s="233" t="s">
        <v>986</v>
      </c>
      <c r="G477" s="40"/>
      <c r="H477" s="40"/>
      <c r="I477" s="234"/>
      <c r="J477" s="40"/>
      <c r="K477" s="40"/>
      <c r="L477" s="44"/>
      <c r="M477" s="235"/>
      <c r="N477" s="236"/>
      <c r="O477" s="84"/>
      <c r="P477" s="84"/>
      <c r="Q477" s="84"/>
      <c r="R477" s="84"/>
      <c r="S477" s="84"/>
      <c r="T477" s="85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188</v>
      </c>
      <c r="AU477" s="17" t="s">
        <v>80</v>
      </c>
    </row>
    <row r="478" spans="1:65" s="2" customFormat="1" ht="24.9" customHeight="1">
      <c r="A478" s="38"/>
      <c r="B478" s="39"/>
      <c r="C478" s="196" t="s">
        <v>768</v>
      </c>
      <c r="D478" s="196" t="s">
        <v>143</v>
      </c>
      <c r="E478" s="197" t="s">
        <v>987</v>
      </c>
      <c r="F478" s="198" t="s">
        <v>988</v>
      </c>
      <c r="G478" s="199" t="s">
        <v>199</v>
      </c>
      <c r="H478" s="200">
        <v>1</v>
      </c>
      <c r="I478" s="201"/>
      <c r="J478" s="202">
        <f>ROUND(I478*H478,2)</f>
        <v>0</v>
      </c>
      <c r="K478" s="198" t="s">
        <v>19</v>
      </c>
      <c r="L478" s="44"/>
      <c r="M478" s="203" t="s">
        <v>19</v>
      </c>
      <c r="N478" s="204" t="s">
        <v>43</v>
      </c>
      <c r="O478" s="84"/>
      <c r="P478" s="205">
        <f>O478*H478</f>
        <v>0</v>
      </c>
      <c r="Q478" s="205">
        <v>0</v>
      </c>
      <c r="R478" s="205">
        <f>Q478*H478</f>
        <v>0</v>
      </c>
      <c r="S478" s="205">
        <v>0</v>
      </c>
      <c r="T478" s="206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07" t="s">
        <v>147</v>
      </c>
      <c r="AT478" s="207" t="s">
        <v>143</v>
      </c>
      <c r="AU478" s="207" t="s">
        <v>80</v>
      </c>
      <c r="AY478" s="17" t="s">
        <v>141</v>
      </c>
      <c r="BE478" s="208">
        <f>IF(N478="základní",J478,0)</f>
        <v>0</v>
      </c>
      <c r="BF478" s="208">
        <f>IF(N478="snížená",J478,0)</f>
        <v>0</v>
      </c>
      <c r="BG478" s="208">
        <f>IF(N478="zákl. přenesená",J478,0)</f>
        <v>0</v>
      </c>
      <c r="BH478" s="208">
        <f>IF(N478="sníž. přenesená",J478,0)</f>
        <v>0</v>
      </c>
      <c r="BI478" s="208">
        <f>IF(N478="nulová",J478,0)</f>
        <v>0</v>
      </c>
      <c r="BJ478" s="17" t="s">
        <v>80</v>
      </c>
      <c r="BK478" s="208">
        <f>ROUND(I478*H478,2)</f>
        <v>0</v>
      </c>
      <c r="BL478" s="17" t="s">
        <v>147</v>
      </c>
      <c r="BM478" s="207" t="s">
        <v>989</v>
      </c>
    </row>
    <row r="479" spans="1:65" s="2" customFormat="1" ht="16.5" customHeight="1">
      <c r="A479" s="38"/>
      <c r="B479" s="39"/>
      <c r="C479" s="196" t="s">
        <v>990</v>
      </c>
      <c r="D479" s="196" t="s">
        <v>143</v>
      </c>
      <c r="E479" s="197" t="s">
        <v>991</v>
      </c>
      <c r="F479" s="198" t="s">
        <v>992</v>
      </c>
      <c r="G479" s="199" t="s">
        <v>175</v>
      </c>
      <c r="H479" s="200">
        <v>400</v>
      </c>
      <c r="I479" s="201"/>
      <c r="J479" s="202">
        <f>ROUND(I479*H479,2)</f>
        <v>0</v>
      </c>
      <c r="K479" s="198" t="s">
        <v>186</v>
      </c>
      <c r="L479" s="44"/>
      <c r="M479" s="203" t="s">
        <v>19</v>
      </c>
      <c r="N479" s="204" t="s">
        <v>43</v>
      </c>
      <c r="O479" s="84"/>
      <c r="P479" s="205">
        <f>O479*H479</f>
        <v>0</v>
      </c>
      <c r="Q479" s="205">
        <v>0</v>
      </c>
      <c r="R479" s="205">
        <f>Q479*H479</f>
        <v>0</v>
      </c>
      <c r="S479" s="205">
        <v>0</v>
      </c>
      <c r="T479" s="206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07" t="s">
        <v>147</v>
      </c>
      <c r="AT479" s="207" t="s">
        <v>143</v>
      </c>
      <c r="AU479" s="207" t="s">
        <v>80</v>
      </c>
      <c r="AY479" s="17" t="s">
        <v>141</v>
      </c>
      <c r="BE479" s="208">
        <f>IF(N479="základní",J479,0)</f>
        <v>0</v>
      </c>
      <c r="BF479" s="208">
        <f>IF(N479="snížená",J479,0)</f>
        <v>0</v>
      </c>
      <c r="BG479" s="208">
        <f>IF(N479="zákl. přenesená",J479,0)</f>
        <v>0</v>
      </c>
      <c r="BH479" s="208">
        <f>IF(N479="sníž. přenesená",J479,0)</f>
        <v>0</v>
      </c>
      <c r="BI479" s="208">
        <f>IF(N479="nulová",J479,0)</f>
        <v>0</v>
      </c>
      <c r="BJ479" s="17" t="s">
        <v>80</v>
      </c>
      <c r="BK479" s="208">
        <f>ROUND(I479*H479,2)</f>
        <v>0</v>
      </c>
      <c r="BL479" s="17" t="s">
        <v>147</v>
      </c>
      <c r="BM479" s="207" t="s">
        <v>993</v>
      </c>
    </row>
    <row r="480" spans="1:47" s="2" customFormat="1" ht="12">
      <c r="A480" s="38"/>
      <c r="B480" s="39"/>
      <c r="C480" s="40"/>
      <c r="D480" s="232" t="s">
        <v>188</v>
      </c>
      <c r="E480" s="40"/>
      <c r="F480" s="233" t="s">
        <v>994</v>
      </c>
      <c r="G480" s="40"/>
      <c r="H480" s="40"/>
      <c r="I480" s="234"/>
      <c r="J480" s="40"/>
      <c r="K480" s="40"/>
      <c r="L480" s="44"/>
      <c r="M480" s="235"/>
      <c r="N480" s="236"/>
      <c r="O480" s="84"/>
      <c r="P480" s="84"/>
      <c r="Q480" s="84"/>
      <c r="R480" s="84"/>
      <c r="S480" s="84"/>
      <c r="T480" s="85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188</v>
      </c>
      <c r="AU480" s="17" t="s">
        <v>80</v>
      </c>
    </row>
    <row r="481" spans="1:65" s="2" customFormat="1" ht="16.5" customHeight="1">
      <c r="A481" s="38"/>
      <c r="B481" s="39"/>
      <c r="C481" s="196" t="s">
        <v>995</v>
      </c>
      <c r="D481" s="196" t="s">
        <v>143</v>
      </c>
      <c r="E481" s="197" t="s">
        <v>996</v>
      </c>
      <c r="F481" s="198" t="s">
        <v>997</v>
      </c>
      <c r="G481" s="199" t="s">
        <v>998</v>
      </c>
      <c r="H481" s="200">
        <v>1</v>
      </c>
      <c r="I481" s="201"/>
      <c r="J481" s="202">
        <f>ROUND(I481*H481,2)</f>
        <v>0</v>
      </c>
      <c r="K481" s="198" t="s">
        <v>19</v>
      </c>
      <c r="L481" s="44"/>
      <c r="M481" s="203" t="s">
        <v>19</v>
      </c>
      <c r="N481" s="204" t="s">
        <v>43</v>
      </c>
      <c r="O481" s="84"/>
      <c r="P481" s="205">
        <f>O481*H481</f>
        <v>0</v>
      </c>
      <c r="Q481" s="205">
        <v>0</v>
      </c>
      <c r="R481" s="205">
        <f>Q481*H481</f>
        <v>0</v>
      </c>
      <c r="S481" s="205">
        <v>0</v>
      </c>
      <c r="T481" s="206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07" t="s">
        <v>147</v>
      </c>
      <c r="AT481" s="207" t="s">
        <v>143</v>
      </c>
      <c r="AU481" s="207" t="s">
        <v>80</v>
      </c>
      <c r="AY481" s="17" t="s">
        <v>141</v>
      </c>
      <c r="BE481" s="208">
        <f>IF(N481="základní",J481,0)</f>
        <v>0</v>
      </c>
      <c r="BF481" s="208">
        <f>IF(N481="snížená",J481,0)</f>
        <v>0</v>
      </c>
      <c r="BG481" s="208">
        <f>IF(N481="zákl. přenesená",J481,0)</f>
        <v>0</v>
      </c>
      <c r="BH481" s="208">
        <f>IF(N481="sníž. přenesená",J481,0)</f>
        <v>0</v>
      </c>
      <c r="BI481" s="208">
        <f>IF(N481="nulová",J481,0)</f>
        <v>0</v>
      </c>
      <c r="BJ481" s="17" t="s">
        <v>80</v>
      </c>
      <c r="BK481" s="208">
        <f>ROUND(I481*H481,2)</f>
        <v>0</v>
      </c>
      <c r="BL481" s="17" t="s">
        <v>147</v>
      </c>
      <c r="BM481" s="207" t="s">
        <v>999</v>
      </c>
    </row>
    <row r="482" spans="1:65" s="2" customFormat="1" ht="16.5" customHeight="1">
      <c r="A482" s="38"/>
      <c r="B482" s="39"/>
      <c r="C482" s="196" t="s">
        <v>775</v>
      </c>
      <c r="D482" s="196" t="s">
        <v>143</v>
      </c>
      <c r="E482" s="197" t="s">
        <v>1000</v>
      </c>
      <c r="F482" s="198" t="s">
        <v>1001</v>
      </c>
      <c r="G482" s="199" t="s">
        <v>175</v>
      </c>
      <c r="H482" s="200">
        <v>225</v>
      </c>
      <c r="I482" s="201"/>
      <c r="J482" s="202">
        <f>ROUND(I482*H482,2)</f>
        <v>0</v>
      </c>
      <c r="K482" s="198" t="s">
        <v>186</v>
      </c>
      <c r="L482" s="44"/>
      <c r="M482" s="203" t="s">
        <v>19</v>
      </c>
      <c r="N482" s="204" t="s">
        <v>43</v>
      </c>
      <c r="O482" s="84"/>
      <c r="P482" s="205">
        <f>O482*H482</f>
        <v>0</v>
      </c>
      <c r="Q482" s="205">
        <v>0</v>
      </c>
      <c r="R482" s="205">
        <f>Q482*H482</f>
        <v>0</v>
      </c>
      <c r="S482" s="205">
        <v>0</v>
      </c>
      <c r="T482" s="206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07" t="s">
        <v>147</v>
      </c>
      <c r="AT482" s="207" t="s">
        <v>143</v>
      </c>
      <c r="AU482" s="207" t="s">
        <v>80</v>
      </c>
      <c r="AY482" s="17" t="s">
        <v>141</v>
      </c>
      <c r="BE482" s="208">
        <f>IF(N482="základní",J482,0)</f>
        <v>0</v>
      </c>
      <c r="BF482" s="208">
        <f>IF(N482="snížená",J482,0)</f>
        <v>0</v>
      </c>
      <c r="BG482" s="208">
        <f>IF(N482="zákl. přenesená",J482,0)</f>
        <v>0</v>
      </c>
      <c r="BH482" s="208">
        <f>IF(N482="sníž. přenesená",J482,0)</f>
        <v>0</v>
      </c>
      <c r="BI482" s="208">
        <f>IF(N482="nulová",J482,0)</f>
        <v>0</v>
      </c>
      <c r="BJ482" s="17" t="s">
        <v>80</v>
      </c>
      <c r="BK482" s="208">
        <f>ROUND(I482*H482,2)</f>
        <v>0</v>
      </c>
      <c r="BL482" s="17" t="s">
        <v>147</v>
      </c>
      <c r="BM482" s="207" t="s">
        <v>1002</v>
      </c>
    </row>
    <row r="483" spans="1:47" s="2" customFormat="1" ht="12">
      <c r="A483" s="38"/>
      <c r="B483" s="39"/>
      <c r="C483" s="40"/>
      <c r="D483" s="232" t="s">
        <v>188</v>
      </c>
      <c r="E483" s="40"/>
      <c r="F483" s="233" t="s">
        <v>1003</v>
      </c>
      <c r="G483" s="40"/>
      <c r="H483" s="40"/>
      <c r="I483" s="234"/>
      <c r="J483" s="40"/>
      <c r="K483" s="40"/>
      <c r="L483" s="44"/>
      <c r="M483" s="235"/>
      <c r="N483" s="236"/>
      <c r="O483" s="84"/>
      <c r="P483" s="84"/>
      <c r="Q483" s="84"/>
      <c r="R483" s="84"/>
      <c r="S483" s="84"/>
      <c r="T483" s="85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188</v>
      </c>
      <c r="AU483" s="17" t="s">
        <v>80</v>
      </c>
    </row>
    <row r="484" spans="1:51" s="12" customFormat="1" ht="12">
      <c r="A484" s="12"/>
      <c r="B484" s="209"/>
      <c r="C484" s="210"/>
      <c r="D484" s="211" t="s">
        <v>168</v>
      </c>
      <c r="E484" s="212" t="s">
        <v>19</v>
      </c>
      <c r="F484" s="213" t="s">
        <v>1004</v>
      </c>
      <c r="G484" s="210"/>
      <c r="H484" s="214">
        <v>225</v>
      </c>
      <c r="I484" s="215"/>
      <c r="J484" s="210"/>
      <c r="K484" s="210"/>
      <c r="L484" s="216"/>
      <c r="M484" s="217"/>
      <c r="N484" s="218"/>
      <c r="O484" s="218"/>
      <c r="P484" s="218"/>
      <c r="Q484" s="218"/>
      <c r="R484" s="218"/>
      <c r="S484" s="218"/>
      <c r="T484" s="219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T484" s="220" t="s">
        <v>168</v>
      </c>
      <c r="AU484" s="220" t="s">
        <v>80</v>
      </c>
      <c r="AV484" s="12" t="s">
        <v>82</v>
      </c>
      <c r="AW484" s="12" t="s">
        <v>170</v>
      </c>
      <c r="AX484" s="12" t="s">
        <v>72</v>
      </c>
      <c r="AY484" s="220" t="s">
        <v>141</v>
      </c>
    </row>
    <row r="485" spans="1:51" s="13" customFormat="1" ht="12">
      <c r="A485" s="13"/>
      <c r="B485" s="221"/>
      <c r="C485" s="222"/>
      <c r="D485" s="211" t="s">
        <v>168</v>
      </c>
      <c r="E485" s="223" t="s">
        <v>19</v>
      </c>
      <c r="F485" s="224" t="s">
        <v>171</v>
      </c>
      <c r="G485" s="222"/>
      <c r="H485" s="225">
        <v>225</v>
      </c>
      <c r="I485" s="226"/>
      <c r="J485" s="222"/>
      <c r="K485" s="222"/>
      <c r="L485" s="227"/>
      <c r="M485" s="258"/>
      <c r="N485" s="259"/>
      <c r="O485" s="259"/>
      <c r="P485" s="259"/>
      <c r="Q485" s="259"/>
      <c r="R485" s="259"/>
      <c r="S485" s="259"/>
      <c r="T485" s="260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1" t="s">
        <v>168</v>
      </c>
      <c r="AU485" s="231" t="s">
        <v>80</v>
      </c>
      <c r="AV485" s="13" t="s">
        <v>147</v>
      </c>
      <c r="AW485" s="13" t="s">
        <v>170</v>
      </c>
      <c r="AX485" s="13" t="s">
        <v>80</v>
      </c>
      <c r="AY485" s="231" t="s">
        <v>141</v>
      </c>
    </row>
    <row r="486" spans="1:31" s="2" customFormat="1" ht="6.95" customHeight="1">
      <c r="A486" s="38"/>
      <c r="B486" s="59"/>
      <c r="C486" s="60"/>
      <c r="D486" s="60"/>
      <c r="E486" s="60"/>
      <c r="F486" s="60"/>
      <c r="G486" s="60"/>
      <c r="H486" s="60"/>
      <c r="I486" s="60"/>
      <c r="J486" s="60"/>
      <c r="K486" s="60"/>
      <c r="L486" s="44"/>
      <c r="M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</row>
  </sheetData>
  <sheetProtection password="CC35" sheet="1" objects="1" scenarios="1" formatColumns="0" formatRows="0" autoFilter="0"/>
  <autoFilter ref="C100:K485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17" r:id="rId1" display="https://podminky.urs.cz/item/CS_URS_2022_02/311272311/00"/>
    <hyperlink ref="F119" r:id="rId2" display="https://podminky.urs.cz/item/CS_URS_2022_02/311272111/00"/>
    <hyperlink ref="F122" r:id="rId3" display="https://podminky.urs.cz/item/CS_URS_2022_02/411121221/00"/>
    <hyperlink ref="F133" r:id="rId4" display="https://podminky.urs.cz/item/CS_URS_2022_02/642942111/00"/>
    <hyperlink ref="F137" r:id="rId5" display="https://podminky.urs.cz/item/CS_URS_2022_02/612321121/00"/>
    <hyperlink ref="F139" r:id="rId6" display="https://podminky.urs.cz/item/CS_URS_2022_02/612315302/00"/>
    <hyperlink ref="F141" r:id="rId7" display="https://podminky.urs.cz/item/CS_URS_2022_02/612321141/00"/>
    <hyperlink ref="F146" r:id="rId8" display="https://podminky.urs.cz/item/CS_URS_2022_02/622271001/00"/>
    <hyperlink ref="F148" r:id="rId9" display="https://podminky.urs.cz/item/CS_URS_2022_02/622271091/00"/>
    <hyperlink ref="F153" r:id="rId10" display="https://podminky.urs.cz/item/CS_URS_2022_02/622274001/00"/>
    <hyperlink ref="F158" r:id="rId11" display="https://podminky.urs.cz/item/CS_URS_2022_02/637121115/00"/>
    <hyperlink ref="F162" r:id="rId12" display="https://podminky.urs.cz/item/CS_URS_2022_02/637311131/00"/>
    <hyperlink ref="F166" r:id="rId13" display="https://podminky.urs.cz/item/CS_URS_2022_02/612142001/00"/>
    <hyperlink ref="F169" r:id="rId14" display="https://podminky.urs.cz/item/CS_URS_2022_02/631362021/00"/>
    <hyperlink ref="F175" r:id="rId15" display="https://podminky.urs.cz/item/CS_URS_2022_02/634661111/00"/>
    <hyperlink ref="F182" r:id="rId16" display="https://podminky.urs.cz/item/CS_URS_2022_02/963015121/00"/>
    <hyperlink ref="F184" r:id="rId17" display="https://podminky.urs.cz/item/CS_URS_2022_02/965042141/00"/>
    <hyperlink ref="F186" r:id="rId18" display="https://podminky.urs.cz/item/CS_URS_2022_02/965049111/00"/>
    <hyperlink ref="F189" r:id="rId19" display="https://podminky.urs.cz/item/CS_URS_2022_02/965081213/00"/>
    <hyperlink ref="F191" r:id="rId20" display="https://podminky.urs.cz/item/CS_URS_2022_02/978059541/00"/>
    <hyperlink ref="F193" r:id="rId21" display="https://podminky.urs.cz/item/CS_URS_2022_02/968072455/00"/>
    <hyperlink ref="F198" r:id="rId22" display="https://podminky.urs.cz/item/CS_URS_2022_02/916331112/00"/>
    <hyperlink ref="F201" r:id="rId23" display="https://podminky.urs.cz/item/CS_URS_2022_02/916991121/00"/>
    <hyperlink ref="F203" r:id="rId24" display="https://podminky.urs.cz/item/CS_URS_2022_02/953941210/00"/>
    <hyperlink ref="F206" r:id="rId25" display="https://podminky.urs.cz/item/CS_URS_2022_02/949101111/00"/>
    <hyperlink ref="F211" r:id="rId26" display="https://podminky.urs.cz/item/CS_URS_2022_02/941111221/00"/>
    <hyperlink ref="F216" r:id="rId27" display="https://podminky.urs.cz/item/CS_URS_2022_02/944511111/00"/>
    <hyperlink ref="F218" r:id="rId28" display="https://podminky.urs.cz/item/CS_URS_2022_02/944511211/00"/>
    <hyperlink ref="F222" r:id="rId29" display="https://podminky.urs.cz/item/CS_URS_2022_02/944511811/00"/>
    <hyperlink ref="F225" r:id="rId30" display="https://podminky.urs.cz/item/CS_URS_2022_02/946113216/00"/>
    <hyperlink ref="F231" r:id="rId31" display="https://podminky.urs.cz/item/CS_URS_2022_02/998012021/00"/>
    <hyperlink ref="F233" r:id="rId32" display="https://podminky.urs.cz/item/CS_URS_2022_02/997013211/00"/>
    <hyperlink ref="F235" r:id="rId33" display="https://podminky.urs.cz/item/CS_URS_2022_02/997002611/00"/>
    <hyperlink ref="F237" r:id="rId34" display="https://podminky.urs.cz/item/CS_URS_2022_02/997013501/00"/>
    <hyperlink ref="F239" r:id="rId35" display="https://podminky.urs.cz/item/CS_URS_2022_02/997013509/00"/>
    <hyperlink ref="F247" r:id="rId36" display="https://podminky.urs.cz/item/CS_URS_2022_02/711131811/00"/>
    <hyperlink ref="F249" r:id="rId37" display="https://podminky.urs.cz/item/CS_URS_2022_02/711111001/00"/>
    <hyperlink ref="F251" r:id="rId38" display="https://podminky.urs.cz/item/CS_URS_2022_02/711141559/00"/>
    <hyperlink ref="F256" r:id="rId39" display="https://podminky.urs.cz/item/CS_URS_2022_02/998711201"/>
    <hyperlink ref="F259" r:id="rId40" display="https://podminky.urs.cz/item/CS_URS_2022_02/712300841/00"/>
    <hyperlink ref="F264" r:id="rId41" display="https://podminky.urs.cz/item/CS_URS_2022_02/712391171/00"/>
    <hyperlink ref="F266" r:id="rId42" display="https://podminky.urs.cz/item/CS_URS_2022_02/712363005/00"/>
    <hyperlink ref="F268" r:id="rId43" display="https://podminky.urs.cz/item/CS_URS_2022_02/712363104/00"/>
    <hyperlink ref="F273" r:id="rId44" display="https://podminky.urs.cz/item/CS_URS_2022_02/712363318/00"/>
    <hyperlink ref="F279" r:id="rId45" display="https://podminky.urs.cz/item/CS_URS_2022_02/998712201"/>
    <hyperlink ref="F283" r:id="rId46" display="https://podminky.urs.cz/item/CS_URS_2022_02/713111121/00"/>
    <hyperlink ref="F287" r:id="rId47" display="https://podminky.urs.cz/item/CS_URS_2022_02/998713201"/>
    <hyperlink ref="F290" r:id="rId48" display="https://podminky.urs.cz/item/CS_URS_2022_02/762421016/00"/>
    <hyperlink ref="F293" r:id="rId49" display="https://podminky.urs.cz/item/CS_URS_2022_02/998762201"/>
    <hyperlink ref="F296" r:id="rId50" display="https://podminky.urs.cz/item/CS_URS_2022_02/763131822/00"/>
    <hyperlink ref="F300" r:id="rId51" display="https://podminky.urs.cz/item/CS_URS_2022_02/998763200"/>
    <hyperlink ref="F303" r:id="rId52" display="https://podminky.urs.cz/item/CS_URS_2022_02/764226444/00"/>
    <hyperlink ref="F307" r:id="rId53" display="https://podminky.urs.cz/item/CS_URS_2022_02/764002851/00"/>
    <hyperlink ref="F311" r:id="rId54" display="https://podminky.urs.cz/item/CS_URS_2022_02/764002861/00"/>
    <hyperlink ref="F313" r:id="rId55" display="https://podminky.urs.cz/item/CS_URS_2022_02/764002871/00"/>
    <hyperlink ref="F315" r:id="rId56" display="https://podminky.urs.cz/item/CS_URS_2022_02/764004811/00"/>
    <hyperlink ref="F319" r:id="rId57" display="https://podminky.urs.cz/item/CS_URS_2022_02/764004861/00"/>
    <hyperlink ref="F324" r:id="rId58" display="https://podminky.urs.cz/item/CS_URS_2022_02/764004801/00"/>
    <hyperlink ref="F326" r:id="rId59" display="https://podminky.urs.cz/item/CS_URS_2022_02/764002811/00"/>
    <hyperlink ref="F333" r:id="rId60" display="https://podminky.urs.cz/item/CS_URS_2022_02/764225406/00"/>
    <hyperlink ref="F337" r:id="rId61" display="https://podminky.urs.cz/item/CS_URS_2022_02/764521404/00"/>
    <hyperlink ref="F339" r:id="rId62" display="https://podminky.urs.cz/item/CS_URS_2022_02/764528422/00"/>
    <hyperlink ref="F343" r:id="rId63" display="https://podminky.urs.cz/item/CS_URS_2022_02/998764201"/>
    <hyperlink ref="F359" r:id="rId64" display="https://podminky.urs.cz/item/CS_URS_2022_02/766411811/00"/>
    <hyperlink ref="F364" r:id="rId65" display="https://podminky.urs.cz/item/CS_URS_2022_02/766411822/00"/>
    <hyperlink ref="F366" r:id="rId66" display="https://podminky.urs.cz/item/CS_URS_2022_02/766621812/00"/>
    <hyperlink ref="F370" r:id="rId67" display="https://podminky.urs.cz/item/CS_URS_2022_02/766421811/00"/>
    <hyperlink ref="F372" r:id="rId68" display="https://podminky.urs.cz/item/CS_URS_2022_02/766421822/00"/>
    <hyperlink ref="F374" r:id="rId69" display="https://podminky.urs.cz/item/CS_URS_2022_02/766699612/00"/>
    <hyperlink ref="F379" r:id="rId70" display="https://podminky.urs.cz/item/CS_URS_2022_02/762081150/00"/>
    <hyperlink ref="F388" r:id="rId71" display="https://podminky.urs.cz/item/CS_URS_2022_02/998766201"/>
    <hyperlink ref="F396" r:id="rId72" display="https://podminky.urs.cz/item/CS_URS_2022_02/767620718/00"/>
    <hyperlink ref="F405" r:id="rId73" display="https://podminky.urs.cz/item/CS_URS_2022_02/767531111/00"/>
    <hyperlink ref="F407" r:id="rId74" display="https://podminky.urs.cz/item/CS_URS_2022_02/767531121/00"/>
    <hyperlink ref="F412" r:id="rId75" display="https://podminky.urs.cz/item/CS_URS_2022_02/998767201"/>
    <hyperlink ref="F419" r:id="rId76" display="https://podminky.urs.cz/item/CS_URS_2022_02/771591115/00"/>
    <hyperlink ref="F422" r:id="rId77" display="https://podminky.urs.cz/item/CS_URS_2022_02/998771201"/>
    <hyperlink ref="F435" r:id="rId78" display="https://podminky.urs.cz/item/CS_URS_2022_02/998775201"/>
    <hyperlink ref="F445" r:id="rId79" display="https://podminky.urs.cz/item/CS_URS_2022_02/781494511/00"/>
    <hyperlink ref="F447" r:id="rId80" display="https://podminky.urs.cz/item/CS_URS_2022_02/781494111/00"/>
    <hyperlink ref="F451" r:id="rId81" display="https://podminky.urs.cz/item/CS_URS_2022_02/998781201"/>
    <hyperlink ref="F454" r:id="rId82" display="https://podminky.urs.cz/item/CS_URS_2022_02/783306809/00"/>
    <hyperlink ref="F456" r:id="rId83" display="https://podminky.urs.cz/item/CS_URS_2022_02/783314203/00"/>
    <hyperlink ref="F458" r:id="rId84" display="https://podminky.urs.cz/item/CS_URS_2022_02/783315101/00"/>
    <hyperlink ref="F460" r:id="rId85" display="https://podminky.urs.cz/item/CS_URS_2022_02/783317101/00"/>
    <hyperlink ref="F462" r:id="rId86" display="https://podminky.urs.cz/item/CS_URS_2022_02/783823161/00"/>
    <hyperlink ref="F464" r:id="rId87" display="https://podminky.urs.cz/item/CS_URS_2022_02/783827421/00"/>
    <hyperlink ref="F469" r:id="rId88" display="https://podminky.urs.cz/item/CS_URS_2022_02/784171101/00"/>
    <hyperlink ref="F474" r:id="rId89" display="https://podminky.urs.cz/item/CS_URS_2022_02/013254000"/>
    <hyperlink ref="F477" r:id="rId90" display="https://podminky.urs.cz/item/CS_URS_2022_02/034503000"/>
    <hyperlink ref="F480" r:id="rId91" display="https://podminky.urs.cz/item/CS_URS_2022_02/039203000"/>
    <hyperlink ref="F483" r:id="rId92" display="https://podminky.urs.cz/item/CS_URS_2022_02/03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Habartov ZŠ - Stavební úpravy tělocvičny - Položkový rozpočet pro VZ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1005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35</v>
      </c>
      <c r="G12" s="38"/>
      <c r="H12" s="38"/>
      <c r="I12" s="132" t="s">
        <v>23</v>
      </c>
      <c r="J12" s="137" t="str">
        <f>'Rekapitulace stavby'!AN8</f>
        <v>19.7.2022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>00259314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Město Habartov</v>
      </c>
      <c r="F15" s="38"/>
      <c r="G15" s="38"/>
      <c r="H15" s="38"/>
      <c r="I15" s="132" t="s">
        <v>29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>Ing.Petr Potužák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ROUND((SUM(BE80:BE98)),2)</f>
        <v>0</v>
      </c>
      <c r="G33" s="38"/>
      <c r="H33" s="38"/>
      <c r="I33" s="148">
        <v>0.21</v>
      </c>
      <c r="J33" s="147">
        <f>ROUND(((SUM(BE80:BE98))*I33),2)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ROUND((SUM(BF80:BF98)),2)</f>
        <v>0</v>
      </c>
      <c r="G34" s="38"/>
      <c r="H34" s="38"/>
      <c r="I34" s="148">
        <v>0.15</v>
      </c>
      <c r="J34" s="147">
        <f>ROUND(((SUM(BF80:BF98))*I34),2)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ROUND((SUM(BG80:BG98)),2)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ROUND((SUM(BH80:BH98)),2)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ROUND((SUM(BI80:BI98)),2)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Habartov ZŠ - Stavební úpravy tělocvičny - Položkový rozpočet pro VZ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002 - Vybavení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19.7.2022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Habartov</v>
      </c>
      <c r="G54" s="40"/>
      <c r="H54" s="40"/>
      <c r="I54" s="32" t="s">
        <v>32</v>
      </c>
      <c r="J54" s="36" t="str">
        <f>E21</f>
        <v>Ing.Petr Potužák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110</v>
      </c>
      <c r="E60" s="168"/>
      <c r="F60" s="168"/>
      <c r="G60" s="168"/>
      <c r="H60" s="168"/>
      <c r="I60" s="168"/>
      <c r="J60" s="169">
        <f>J81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13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3" t="s">
        <v>127</v>
      </c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16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6.25" customHeight="1">
      <c r="A70" s="38"/>
      <c r="B70" s="39"/>
      <c r="C70" s="40"/>
      <c r="D70" s="40"/>
      <c r="E70" s="160" t="str">
        <f>E7</f>
        <v>Habartov ZŠ - Stavební úpravy tělocvičny - Položkový rozpočet pro VZ</v>
      </c>
      <c r="F70" s="32"/>
      <c r="G70" s="32"/>
      <c r="H70" s="32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99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E9</f>
        <v>002 - Vybavení</v>
      </c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21</v>
      </c>
      <c r="D74" s="40"/>
      <c r="E74" s="40"/>
      <c r="F74" s="27" t="str">
        <f>F12</f>
        <v xml:space="preserve"> </v>
      </c>
      <c r="G74" s="40"/>
      <c r="H74" s="40"/>
      <c r="I74" s="32" t="s">
        <v>23</v>
      </c>
      <c r="J74" s="72" t="str">
        <f>IF(J12="","",J12)</f>
        <v>19.7.2022</v>
      </c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2" t="s">
        <v>25</v>
      </c>
      <c r="D76" s="40"/>
      <c r="E76" s="40"/>
      <c r="F76" s="27" t="str">
        <f>E15</f>
        <v>Město Habartov</v>
      </c>
      <c r="G76" s="40"/>
      <c r="H76" s="40"/>
      <c r="I76" s="32" t="s">
        <v>32</v>
      </c>
      <c r="J76" s="36" t="str">
        <f>E21</f>
        <v>Ing.Petr Potužák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30</v>
      </c>
      <c r="D77" s="40"/>
      <c r="E77" s="40"/>
      <c r="F77" s="27" t="str">
        <f>IF(E18="","",E18)</f>
        <v>Vyplň údaj</v>
      </c>
      <c r="G77" s="40"/>
      <c r="H77" s="40"/>
      <c r="I77" s="32" t="s">
        <v>34</v>
      </c>
      <c r="J77" s="36" t="str">
        <f>E24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0" customFormat="1" ht="29.25" customHeight="1">
      <c r="A79" s="171"/>
      <c r="B79" s="172"/>
      <c r="C79" s="173" t="s">
        <v>128</v>
      </c>
      <c r="D79" s="174" t="s">
        <v>57</v>
      </c>
      <c r="E79" s="174" t="s">
        <v>53</v>
      </c>
      <c r="F79" s="174" t="s">
        <v>54</v>
      </c>
      <c r="G79" s="174" t="s">
        <v>129</v>
      </c>
      <c r="H79" s="174" t="s">
        <v>130</v>
      </c>
      <c r="I79" s="174" t="s">
        <v>131</v>
      </c>
      <c r="J79" s="174" t="s">
        <v>103</v>
      </c>
      <c r="K79" s="175" t="s">
        <v>132</v>
      </c>
      <c r="L79" s="176"/>
      <c r="M79" s="92" t="s">
        <v>19</v>
      </c>
      <c r="N79" s="93" t="s">
        <v>42</v>
      </c>
      <c r="O79" s="93" t="s">
        <v>133</v>
      </c>
      <c r="P79" s="93" t="s">
        <v>134</v>
      </c>
      <c r="Q79" s="93" t="s">
        <v>135</v>
      </c>
      <c r="R79" s="93" t="s">
        <v>136</v>
      </c>
      <c r="S79" s="93" t="s">
        <v>137</v>
      </c>
      <c r="T79" s="94" t="s">
        <v>138</v>
      </c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</row>
    <row r="80" spans="1:63" s="2" customFormat="1" ht="22.8" customHeight="1">
      <c r="A80" s="38"/>
      <c r="B80" s="39"/>
      <c r="C80" s="99" t="s">
        <v>139</v>
      </c>
      <c r="D80" s="40"/>
      <c r="E80" s="40"/>
      <c r="F80" s="40"/>
      <c r="G80" s="40"/>
      <c r="H80" s="40"/>
      <c r="I80" s="40"/>
      <c r="J80" s="177">
        <f>BK80</f>
        <v>0</v>
      </c>
      <c r="K80" s="40"/>
      <c r="L80" s="44"/>
      <c r="M80" s="95"/>
      <c r="N80" s="178"/>
      <c r="O80" s="96"/>
      <c r="P80" s="179">
        <f>P81</f>
        <v>0</v>
      </c>
      <c r="Q80" s="96"/>
      <c r="R80" s="179">
        <f>R81</f>
        <v>0</v>
      </c>
      <c r="S80" s="96"/>
      <c r="T80" s="180">
        <f>T81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71</v>
      </c>
      <c r="AU80" s="17" t="s">
        <v>104</v>
      </c>
      <c r="BK80" s="181">
        <f>BK81</f>
        <v>0</v>
      </c>
    </row>
    <row r="81" spans="1:63" s="11" customFormat="1" ht="25.9" customHeight="1">
      <c r="A81" s="11"/>
      <c r="B81" s="182"/>
      <c r="C81" s="183"/>
      <c r="D81" s="184" t="s">
        <v>71</v>
      </c>
      <c r="E81" s="185" t="s">
        <v>332</v>
      </c>
      <c r="F81" s="185" t="s">
        <v>333</v>
      </c>
      <c r="G81" s="183"/>
      <c r="H81" s="183"/>
      <c r="I81" s="186"/>
      <c r="J81" s="187">
        <f>BK81</f>
        <v>0</v>
      </c>
      <c r="K81" s="183"/>
      <c r="L81" s="188"/>
      <c r="M81" s="189"/>
      <c r="N81" s="190"/>
      <c r="O81" s="190"/>
      <c r="P81" s="191">
        <f>SUM(P82:P98)</f>
        <v>0</v>
      </c>
      <c r="Q81" s="190"/>
      <c r="R81" s="191">
        <f>SUM(R82:R98)</f>
        <v>0</v>
      </c>
      <c r="S81" s="190"/>
      <c r="T81" s="192">
        <f>SUM(T82:T98)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3" t="s">
        <v>80</v>
      </c>
      <c r="AT81" s="194" t="s">
        <v>71</v>
      </c>
      <c r="AU81" s="194" t="s">
        <v>72</v>
      </c>
      <c r="AY81" s="193" t="s">
        <v>141</v>
      </c>
      <c r="BK81" s="195">
        <f>SUM(BK82:BK98)</f>
        <v>0</v>
      </c>
    </row>
    <row r="82" spans="1:65" s="2" customFormat="1" ht="16.5" customHeight="1">
      <c r="A82" s="38"/>
      <c r="B82" s="39"/>
      <c r="C82" s="196" t="s">
        <v>1006</v>
      </c>
      <c r="D82" s="196" t="s">
        <v>143</v>
      </c>
      <c r="E82" s="197" t="s">
        <v>1007</v>
      </c>
      <c r="F82" s="198" t="s">
        <v>1008</v>
      </c>
      <c r="G82" s="199" t="s">
        <v>199</v>
      </c>
      <c r="H82" s="200">
        <v>2</v>
      </c>
      <c r="I82" s="201"/>
      <c r="J82" s="202">
        <f>ROUND(I82*H82,2)</f>
        <v>0</v>
      </c>
      <c r="K82" s="198" t="s">
        <v>19</v>
      </c>
      <c r="L82" s="44"/>
      <c r="M82" s="203" t="s">
        <v>19</v>
      </c>
      <c r="N82" s="204" t="s">
        <v>43</v>
      </c>
      <c r="O82" s="84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7" t="s">
        <v>147</v>
      </c>
      <c r="AT82" s="207" t="s">
        <v>143</v>
      </c>
      <c r="AU82" s="207" t="s">
        <v>80</v>
      </c>
      <c r="AY82" s="17" t="s">
        <v>141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7" t="s">
        <v>80</v>
      </c>
      <c r="BK82" s="208">
        <f>ROUND(I82*H82,2)</f>
        <v>0</v>
      </c>
      <c r="BL82" s="17" t="s">
        <v>147</v>
      </c>
      <c r="BM82" s="207" t="s">
        <v>82</v>
      </c>
    </row>
    <row r="83" spans="1:65" s="2" customFormat="1" ht="33" customHeight="1">
      <c r="A83" s="38"/>
      <c r="B83" s="39"/>
      <c r="C83" s="196" t="s">
        <v>778</v>
      </c>
      <c r="D83" s="196" t="s">
        <v>143</v>
      </c>
      <c r="E83" s="197" t="s">
        <v>1009</v>
      </c>
      <c r="F83" s="198" t="s">
        <v>1010</v>
      </c>
      <c r="G83" s="199" t="s">
        <v>199</v>
      </c>
      <c r="H83" s="200">
        <v>2</v>
      </c>
      <c r="I83" s="201"/>
      <c r="J83" s="202">
        <f>ROUND(I83*H83,2)</f>
        <v>0</v>
      </c>
      <c r="K83" s="198" t="s">
        <v>19</v>
      </c>
      <c r="L83" s="44"/>
      <c r="M83" s="203" t="s">
        <v>19</v>
      </c>
      <c r="N83" s="204" t="s">
        <v>43</v>
      </c>
      <c r="O83" s="84"/>
      <c r="P83" s="205">
        <f>O83*H83</f>
        <v>0</v>
      </c>
      <c r="Q83" s="205">
        <v>0</v>
      </c>
      <c r="R83" s="205">
        <f>Q83*H83</f>
        <v>0</v>
      </c>
      <c r="S83" s="205">
        <v>0</v>
      </c>
      <c r="T83" s="206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7" t="s">
        <v>147</v>
      </c>
      <c r="AT83" s="207" t="s">
        <v>143</v>
      </c>
      <c r="AU83" s="207" t="s">
        <v>80</v>
      </c>
      <c r="AY83" s="17" t="s">
        <v>141</v>
      </c>
      <c r="BE83" s="208">
        <f>IF(N83="základní",J83,0)</f>
        <v>0</v>
      </c>
      <c r="BF83" s="208">
        <f>IF(N83="snížená",J83,0)</f>
        <v>0</v>
      </c>
      <c r="BG83" s="208">
        <f>IF(N83="zákl. přenesená",J83,0)</f>
        <v>0</v>
      </c>
      <c r="BH83" s="208">
        <f>IF(N83="sníž. přenesená",J83,0)</f>
        <v>0</v>
      </c>
      <c r="BI83" s="208">
        <f>IF(N83="nulová",J83,0)</f>
        <v>0</v>
      </c>
      <c r="BJ83" s="17" t="s">
        <v>80</v>
      </c>
      <c r="BK83" s="208">
        <f>ROUND(I83*H83,2)</f>
        <v>0</v>
      </c>
      <c r="BL83" s="17" t="s">
        <v>147</v>
      </c>
      <c r="BM83" s="207" t="s">
        <v>147</v>
      </c>
    </row>
    <row r="84" spans="1:65" s="2" customFormat="1" ht="44.25" customHeight="1">
      <c r="A84" s="38"/>
      <c r="B84" s="39"/>
      <c r="C84" s="196" t="s">
        <v>1011</v>
      </c>
      <c r="D84" s="196" t="s">
        <v>143</v>
      </c>
      <c r="E84" s="197" t="s">
        <v>1012</v>
      </c>
      <c r="F84" s="198" t="s">
        <v>1013</v>
      </c>
      <c r="G84" s="199" t="s">
        <v>199</v>
      </c>
      <c r="H84" s="200">
        <v>2</v>
      </c>
      <c r="I84" s="201"/>
      <c r="J84" s="202">
        <f>ROUND(I84*H84,2)</f>
        <v>0</v>
      </c>
      <c r="K84" s="198" t="s">
        <v>19</v>
      </c>
      <c r="L84" s="44"/>
      <c r="M84" s="203" t="s">
        <v>19</v>
      </c>
      <c r="N84" s="204" t="s">
        <v>43</v>
      </c>
      <c r="O84" s="84"/>
      <c r="P84" s="205">
        <f>O84*H84</f>
        <v>0</v>
      </c>
      <c r="Q84" s="205">
        <v>0</v>
      </c>
      <c r="R84" s="205">
        <f>Q84*H84</f>
        <v>0</v>
      </c>
      <c r="S84" s="205">
        <v>0</v>
      </c>
      <c r="T84" s="206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7" t="s">
        <v>147</v>
      </c>
      <c r="AT84" s="207" t="s">
        <v>143</v>
      </c>
      <c r="AU84" s="207" t="s">
        <v>80</v>
      </c>
      <c r="AY84" s="17" t="s">
        <v>141</v>
      </c>
      <c r="BE84" s="208">
        <f>IF(N84="základní",J84,0)</f>
        <v>0</v>
      </c>
      <c r="BF84" s="208">
        <f>IF(N84="snížená",J84,0)</f>
        <v>0</v>
      </c>
      <c r="BG84" s="208">
        <f>IF(N84="zákl. přenesená",J84,0)</f>
        <v>0</v>
      </c>
      <c r="BH84" s="208">
        <f>IF(N84="sníž. přenesená",J84,0)</f>
        <v>0</v>
      </c>
      <c r="BI84" s="208">
        <f>IF(N84="nulová",J84,0)</f>
        <v>0</v>
      </c>
      <c r="BJ84" s="17" t="s">
        <v>80</v>
      </c>
      <c r="BK84" s="208">
        <f>ROUND(I84*H84,2)</f>
        <v>0</v>
      </c>
      <c r="BL84" s="17" t="s">
        <v>147</v>
      </c>
      <c r="BM84" s="207" t="s">
        <v>154</v>
      </c>
    </row>
    <row r="85" spans="1:65" s="2" customFormat="1" ht="44.25" customHeight="1">
      <c r="A85" s="38"/>
      <c r="B85" s="39"/>
      <c r="C85" s="196" t="s">
        <v>782</v>
      </c>
      <c r="D85" s="196" t="s">
        <v>143</v>
      </c>
      <c r="E85" s="197" t="s">
        <v>1014</v>
      </c>
      <c r="F85" s="198" t="s">
        <v>1015</v>
      </c>
      <c r="G85" s="199" t="s">
        <v>199</v>
      </c>
      <c r="H85" s="200">
        <v>2</v>
      </c>
      <c r="I85" s="201"/>
      <c r="J85" s="202">
        <f>ROUND(I85*H85,2)</f>
        <v>0</v>
      </c>
      <c r="K85" s="198" t="s">
        <v>19</v>
      </c>
      <c r="L85" s="44"/>
      <c r="M85" s="203" t="s">
        <v>19</v>
      </c>
      <c r="N85" s="204" t="s">
        <v>43</v>
      </c>
      <c r="O85" s="84"/>
      <c r="P85" s="205">
        <f>O85*H85</f>
        <v>0</v>
      </c>
      <c r="Q85" s="205">
        <v>0</v>
      </c>
      <c r="R85" s="205">
        <f>Q85*H85</f>
        <v>0</v>
      </c>
      <c r="S85" s="205">
        <v>0</v>
      </c>
      <c r="T85" s="206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7" t="s">
        <v>147</v>
      </c>
      <c r="AT85" s="207" t="s">
        <v>143</v>
      </c>
      <c r="AU85" s="207" t="s">
        <v>80</v>
      </c>
      <c r="AY85" s="17" t="s">
        <v>141</v>
      </c>
      <c r="BE85" s="208">
        <f>IF(N85="základní",J85,0)</f>
        <v>0</v>
      </c>
      <c r="BF85" s="208">
        <f>IF(N85="snížená",J85,0)</f>
        <v>0</v>
      </c>
      <c r="BG85" s="208">
        <f>IF(N85="zákl. přenesená",J85,0)</f>
        <v>0</v>
      </c>
      <c r="BH85" s="208">
        <f>IF(N85="sníž. přenesená",J85,0)</f>
        <v>0</v>
      </c>
      <c r="BI85" s="208">
        <f>IF(N85="nulová",J85,0)</f>
        <v>0</v>
      </c>
      <c r="BJ85" s="17" t="s">
        <v>80</v>
      </c>
      <c r="BK85" s="208">
        <f>ROUND(I85*H85,2)</f>
        <v>0</v>
      </c>
      <c r="BL85" s="17" t="s">
        <v>147</v>
      </c>
      <c r="BM85" s="207" t="s">
        <v>158</v>
      </c>
    </row>
    <row r="86" spans="1:65" s="2" customFormat="1" ht="16.5" customHeight="1">
      <c r="A86" s="38"/>
      <c r="B86" s="39"/>
      <c r="C86" s="196" t="s">
        <v>1016</v>
      </c>
      <c r="D86" s="196" t="s">
        <v>143</v>
      </c>
      <c r="E86" s="197" t="s">
        <v>1017</v>
      </c>
      <c r="F86" s="198" t="s">
        <v>1018</v>
      </c>
      <c r="G86" s="199" t="s">
        <v>199</v>
      </c>
      <c r="H86" s="200">
        <v>1</v>
      </c>
      <c r="I86" s="201"/>
      <c r="J86" s="202">
        <f>ROUND(I86*H86,2)</f>
        <v>0</v>
      </c>
      <c r="K86" s="198" t="s">
        <v>19</v>
      </c>
      <c r="L86" s="44"/>
      <c r="M86" s="203" t="s">
        <v>19</v>
      </c>
      <c r="N86" s="204" t="s">
        <v>43</v>
      </c>
      <c r="O86" s="84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7" t="s">
        <v>147</v>
      </c>
      <c r="AT86" s="207" t="s">
        <v>143</v>
      </c>
      <c r="AU86" s="207" t="s">
        <v>80</v>
      </c>
      <c r="AY86" s="17" t="s">
        <v>141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7" t="s">
        <v>80</v>
      </c>
      <c r="BK86" s="208">
        <f>ROUND(I86*H86,2)</f>
        <v>0</v>
      </c>
      <c r="BL86" s="17" t="s">
        <v>147</v>
      </c>
      <c r="BM86" s="207" t="s">
        <v>162</v>
      </c>
    </row>
    <row r="87" spans="1:65" s="2" customFormat="1" ht="44.25" customHeight="1">
      <c r="A87" s="38"/>
      <c r="B87" s="39"/>
      <c r="C87" s="196" t="s">
        <v>786</v>
      </c>
      <c r="D87" s="196" t="s">
        <v>143</v>
      </c>
      <c r="E87" s="197" t="s">
        <v>1019</v>
      </c>
      <c r="F87" s="198" t="s">
        <v>1020</v>
      </c>
      <c r="G87" s="199" t="s">
        <v>199</v>
      </c>
      <c r="H87" s="200">
        <v>10</v>
      </c>
      <c r="I87" s="201"/>
      <c r="J87" s="202">
        <f>ROUND(I87*H87,2)</f>
        <v>0</v>
      </c>
      <c r="K87" s="198" t="s">
        <v>19</v>
      </c>
      <c r="L87" s="44"/>
      <c r="M87" s="203" t="s">
        <v>19</v>
      </c>
      <c r="N87" s="204" t="s">
        <v>43</v>
      </c>
      <c r="O87" s="84"/>
      <c r="P87" s="205">
        <f>O87*H87</f>
        <v>0</v>
      </c>
      <c r="Q87" s="205">
        <v>0</v>
      </c>
      <c r="R87" s="205">
        <f>Q87*H87</f>
        <v>0</v>
      </c>
      <c r="S87" s="205">
        <v>0</v>
      </c>
      <c r="T87" s="20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7" t="s">
        <v>147</v>
      </c>
      <c r="AT87" s="207" t="s">
        <v>143</v>
      </c>
      <c r="AU87" s="207" t="s">
        <v>80</v>
      </c>
      <c r="AY87" s="17" t="s">
        <v>141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17" t="s">
        <v>80</v>
      </c>
      <c r="BK87" s="208">
        <f>ROUND(I87*H87,2)</f>
        <v>0</v>
      </c>
      <c r="BL87" s="17" t="s">
        <v>147</v>
      </c>
      <c r="BM87" s="207" t="s">
        <v>167</v>
      </c>
    </row>
    <row r="88" spans="1:65" s="2" customFormat="1" ht="33" customHeight="1">
      <c r="A88" s="38"/>
      <c r="B88" s="39"/>
      <c r="C88" s="196" t="s">
        <v>1021</v>
      </c>
      <c r="D88" s="196" t="s">
        <v>143</v>
      </c>
      <c r="E88" s="197" t="s">
        <v>1022</v>
      </c>
      <c r="F88" s="198" t="s">
        <v>1023</v>
      </c>
      <c r="G88" s="199" t="s">
        <v>199</v>
      </c>
      <c r="H88" s="200">
        <v>1</v>
      </c>
      <c r="I88" s="201"/>
      <c r="J88" s="202">
        <f>ROUND(I88*H88,2)</f>
        <v>0</v>
      </c>
      <c r="K88" s="198" t="s">
        <v>19</v>
      </c>
      <c r="L88" s="44"/>
      <c r="M88" s="203" t="s">
        <v>19</v>
      </c>
      <c r="N88" s="204" t="s">
        <v>43</v>
      </c>
      <c r="O88" s="84"/>
      <c r="P88" s="205">
        <f>O88*H88</f>
        <v>0</v>
      </c>
      <c r="Q88" s="205">
        <v>0</v>
      </c>
      <c r="R88" s="205">
        <f>Q88*H88</f>
        <v>0</v>
      </c>
      <c r="S88" s="205">
        <v>0</v>
      </c>
      <c r="T88" s="20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7" t="s">
        <v>147</v>
      </c>
      <c r="AT88" s="207" t="s">
        <v>143</v>
      </c>
      <c r="AU88" s="207" t="s">
        <v>80</v>
      </c>
      <c r="AY88" s="17" t="s">
        <v>141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7" t="s">
        <v>80</v>
      </c>
      <c r="BK88" s="208">
        <f>ROUND(I88*H88,2)</f>
        <v>0</v>
      </c>
      <c r="BL88" s="17" t="s">
        <v>147</v>
      </c>
      <c r="BM88" s="207" t="s">
        <v>176</v>
      </c>
    </row>
    <row r="89" spans="1:65" s="2" customFormat="1" ht="33" customHeight="1">
      <c r="A89" s="38"/>
      <c r="B89" s="39"/>
      <c r="C89" s="196" t="s">
        <v>790</v>
      </c>
      <c r="D89" s="196" t="s">
        <v>143</v>
      </c>
      <c r="E89" s="197" t="s">
        <v>1024</v>
      </c>
      <c r="F89" s="198" t="s">
        <v>1025</v>
      </c>
      <c r="G89" s="199" t="s">
        <v>199</v>
      </c>
      <c r="H89" s="200">
        <v>1</v>
      </c>
      <c r="I89" s="201"/>
      <c r="J89" s="202">
        <f>ROUND(I89*H89,2)</f>
        <v>0</v>
      </c>
      <c r="K89" s="198" t="s">
        <v>19</v>
      </c>
      <c r="L89" s="44"/>
      <c r="M89" s="203" t="s">
        <v>19</v>
      </c>
      <c r="N89" s="204" t="s">
        <v>43</v>
      </c>
      <c r="O89" s="84"/>
      <c r="P89" s="205">
        <f>O89*H89</f>
        <v>0</v>
      </c>
      <c r="Q89" s="205">
        <v>0</v>
      </c>
      <c r="R89" s="205">
        <f>Q89*H89</f>
        <v>0</v>
      </c>
      <c r="S89" s="205">
        <v>0</v>
      </c>
      <c r="T89" s="20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7" t="s">
        <v>147</v>
      </c>
      <c r="AT89" s="207" t="s">
        <v>143</v>
      </c>
      <c r="AU89" s="207" t="s">
        <v>80</v>
      </c>
      <c r="AY89" s="17" t="s">
        <v>141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17" t="s">
        <v>80</v>
      </c>
      <c r="BK89" s="208">
        <f>ROUND(I89*H89,2)</f>
        <v>0</v>
      </c>
      <c r="BL89" s="17" t="s">
        <v>147</v>
      </c>
      <c r="BM89" s="207" t="s">
        <v>182</v>
      </c>
    </row>
    <row r="90" spans="1:65" s="2" customFormat="1" ht="37.8" customHeight="1">
      <c r="A90" s="38"/>
      <c r="B90" s="39"/>
      <c r="C90" s="196" t="s">
        <v>1026</v>
      </c>
      <c r="D90" s="196" t="s">
        <v>143</v>
      </c>
      <c r="E90" s="197" t="s">
        <v>1027</v>
      </c>
      <c r="F90" s="198" t="s">
        <v>1028</v>
      </c>
      <c r="G90" s="199" t="s">
        <v>199</v>
      </c>
      <c r="H90" s="200">
        <v>2</v>
      </c>
      <c r="I90" s="201"/>
      <c r="J90" s="202">
        <f>ROUND(I90*H90,2)</f>
        <v>0</v>
      </c>
      <c r="K90" s="198" t="s">
        <v>19</v>
      </c>
      <c r="L90" s="44"/>
      <c r="M90" s="203" t="s">
        <v>19</v>
      </c>
      <c r="N90" s="204" t="s">
        <v>43</v>
      </c>
      <c r="O90" s="84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7" t="s">
        <v>147</v>
      </c>
      <c r="AT90" s="207" t="s">
        <v>143</v>
      </c>
      <c r="AU90" s="207" t="s">
        <v>80</v>
      </c>
      <c r="AY90" s="17" t="s">
        <v>141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7" t="s">
        <v>80</v>
      </c>
      <c r="BK90" s="208">
        <f>ROUND(I90*H90,2)</f>
        <v>0</v>
      </c>
      <c r="BL90" s="17" t="s">
        <v>147</v>
      </c>
      <c r="BM90" s="207" t="s">
        <v>187</v>
      </c>
    </row>
    <row r="91" spans="1:65" s="2" customFormat="1" ht="16.5" customHeight="1">
      <c r="A91" s="38"/>
      <c r="B91" s="39"/>
      <c r="C91" s="196" t="s">
        <v>793</v>
      </c>
      <c r="D91" s="196" t="s">
        <v>143</v>
      </c>
      <c r="E91" s="197" t="s">
        <v>1029</v>
      </c>
      <c r="F91" s="198" t="s">
        <v>1030</v>
      </c>
      <c r="G91" s="199" t="s">
        <v>199</v>
      </c>
      <c r="H91" s="200">
        <v>3</v>
      </c>
      <c r="I91" s="201"/>
      <c r="J91" s="202">
        <f>ROUND(I91*H91,2)</f>
        <v>0</v>
      </c>
      <c r="K91" s="198" t="s">
        <v>19</v>
      </c>
      <c r="L91" s="44"/>
      <c r="M91" s="203" t="s">
        <v>19</v>
      </c>
      <c r="N91" s="204" t="s">
        <v>43</v>
      </c>
      <c r="O91" s="84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7" t="s">
        <v>147</v>
      </c>
      <c r="AT91" s="207" t="s">
        <v>143</v>
      </c>
      <c r="AU91" s="207" t="s">
        <v>80</v>
      </c>
      <c r="AY91" s="17" t="s">
        <v>141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7" t="s">
        <v>80</v>
      </c>
      <c r="BK91" s="208">
        <f>ROUND(I91*H91,2)</f>
        <v>0</v>
      </c>
      <c r="BL91" s="17" t="s">
        <v>147</v>
      </c>
      <c r="BM91" s="207" t="s">
        <v>193</v>
      </c>
    </row>
    <row r="92" spans="1:65" s="2" customFormat="1" ht="24.15" customHeight="1">
      <c r="A92" s="38"/>
      <c r="B92" s="39"/>
      <c r="C92" s="196" t="s">
        <v>1031</v>
      </c>
      <c r="D92" s="196" t="s">
        <v>143</v>
      </c>
      <c r="E92" s="197" t="s">
        <v>1032</v>
      </c>
      <c r="F92" s="198" t="s">
        <v>1033</v>
      </c>
      <c r="G92" s="199" t="s">
        <v>1034</v>
      </c>
      <c r="H92" s="200">
        <v>1</v>
      </c>
      <c r="I92" s="201"/>
      <c r="J92" s="202">
        <f>ROUND(I92*H92,2)</f>
        <v>0</v>
      </c>
      <c r="K92" s="198" t="s">
        <v>19</v>
      </c>
      <c r="L92" s="44"/>
      <c r="M92" s="203" t="s">
        <v>19</v>
      </c>
      <c r="N92" s="204" t="s">
        <v>43</v>
      </c>
      <c r="O92" s="84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7" t="s">
        <v>147</v>
      </c>
      <c r="AT92" s="207" t="s">
        <v>143</v>
      </c>
      <c r="AU92" s="207" t="s">
        <v>80</v>
      </c>
      <c r="AY92" s="17" t="s">
        <v>141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7" t="s">
        <v>80</v>
      </c>
      <c r="BK92" s="208">
        <f>ROUND(I92*H92,2)</f>
        <v>0</v>
      </c>
      <c r="BL92" s="17" t="s">
        <v>147</v>
      </c>
      <c r="BM92" s="207" t="s">
        <v>200</v>
      </c>
    </row>
    <row r="93" spans="1:65" s="2" customFormat="1" ht="16.5" customHeight="1">
      <c r="A93" s="38"/>
      <c r="B93" s="39"/>
      <c r="C93" s="196" t="s">
        <v>796</v>
      </c>
      <c r="D93" s="196" t="s">
        <v>143</v>
      </c>
      <c r="E93" s="197" t="s">
        <v>1035</v>
      </c>
      <c r="F93" s="198" t="s">
        <v>1036</v>
      </c>
      <c r="G93" s="199" t="s">
        <v>1037</v>
      </c>
      <c r="H93" s="200">
        <v>32</v>
      </c>
      <c r="I93" s="201"/>
      <c r="J93" s="202">
        <f>ROUND(I93*H93,2)</f>
        <v>0</v>
      </c>
      <c r="K93" s="198" t="s">
        <v>19</v>
      </c>
      <c r="L93" s="44"/>
      <c r="M93" s="203" t="s">
        <v>19</v>
      </c>
      <c r="N93" s="204" t="s">
        <v>43</v>
      </c>
      <c r="O93" s="84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7" t="s">
        <v>147</v>
      </c>
      <c r="AT93" s="207" t="s">
        <v>143</v>
      </c>
      <c r="AU93" s="207" t="s">
        <v>80</v>
      </c>
      <c r="AY93" s="17" t="s">
        <v>141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7" t="s">
        <v>80</v>
      </c>
      <c r="BK93" s="208">
        <f>ROUND(I93*H93,2)</f>
        <v>0</v>
      </c>
      <c r="BL93" s="17" t="s">
        <v>147</v>
      </c>
      <c r="BM93" s="207" t="s">
        <v>179</v>
      </c>
    </row>
    <row r="94" spans="1:65" s="2" customFormat="1" ht="16.5" customHeight="1">
      <c r="A94" s="38"/>
      <c r="B94" s="39"/>
      <c r="C94" s="196" t="s">
        <v>1038</v>
      </c>
      <c r="D94" s="196" t="s">
        <v>143</v>
      </c>
      <c r="E94" s="197" t="s">
        <v>1039</v>
      </c>
      <c r="F94" s="198" t="s">
        <v>1040</v>
      </c>
      <c r="G94" s="199" t="s">
        <v>199</v>
      </c>
      <c r="H94" s="200">
        <v>1</v>
      </c>
      <c r="I94" s="201"/>
      <c r="J94" s="202">
        <f>ROUND(I94*H94,2)</f>
        <v>0</v>
      </c>
      <c r="K94" s="198" t="s">
        <v>19</v>
      </c>
      <c r="L94" s="44"/>
      <c r="M94" s="203" t="s">
        <v>19</v>
      </c>
      <c r="N94" s="204" t="s">
        <v>43</v>
      </c>
      <c r="O94" s="84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7" t="s">
        <v>147</v>
      </c>
      <c r="AT94" s="207" t="s">
        <v>143</v>
      </c>
      <c r="AU94" s="207" t="s">
        <v>80</v>
      </c>
      <c r="AY94" s="17" t="s">
        <v>141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7" t="s">
        <v>80</v>
      </c>
      <c r="BK94" s="208">
        <f>ROUND(I94*H94,2)</f>
        <v>0</v>
      </c>
      <c r="BL94" s="17" t="s">
        <v>147</v>
      </c>
      <c r="BM94" s="207" t="s">
        <v>190</v>
      </c>
    </row>
    <row r="95" spans="1:65" s="2" customFormat="1" ht="16.5" customHeight="1">
      <c r="A95" s="38"/>
      <c r="B95" s="39"/>
      <c r="C95" s="196" t="s">
        <v>799</v>
      </c>
      <c r="D95" s="196" t="s">
        <v>143</v>
      </c>
      <c r="E95" s="197" t="s">
        <v>1041</v>
      </c>
      <c r="F95" s="198" t="s">
        <v>1042</v>
      </c>
      <c r="G95" s="199" t="s">
        <v>1037</v>
      </c>
      <c r="H95" s="200">
        <v>24</v>
      </c>
      <c r="I95" s="201"/>
      <c r="J95" s="202">
        <f>ROUND(I95*H95,2)</f>
        <v>0</v>
      </c>
      <c r="K95" s="198" t="s">
        <v>19</v>
      </c>
      <c r="L95" s="44"/>
      <c r="M95" s="203" t="s">
        <v>19</v>
      </c>
      <c r="N95" s="204" t="s">
        <v>43</v>
      </c>
      <c r="O95" s="84"/>
      <c r="P95" s="205">
        <f>O95*H95</f>
        <v>0</v>
      </c>
      <c r="Q95" s="205">
        <v>0</v>
      </c>
      <c r="R95" s="205">
        <f>Q95*H95</f>
        <v>0</v>
      </c>
      <c r="S95" s="205">
        <v>0</v>
      </c>
      <c r="T95" s="20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7" t="s">
        <v>147</v>
      </c>
      <c r="AT95" s="207" t="s">
        <v>143</v>
      </c>
      <c r="AU95" s="207" t="s">
        <v>80</v>
      </c>
      <c r="AY95" s="17" t="s">
        <v>141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7" t="s">
        <v>80</v>
      </c>
      <c r="BK95" s="208">
        <f>ROUND(I95*H95,2)</f>
        <v>0</v>
      </c>
      <c r="BL95" s="17" t="s">
        <v>147</v>
      </c>
      <c r="BM95" s="207" t="s">
        <v>196</v>
      </c>
    </row>
    <row r="96" spans="1:65" s="2" customFormat="1" ht="21.75" customHeight="1">
      <c r="A96" s="38"/>
      <c r="B96" s="39"/>
      <c r="C96" s="237" t="s">
        <v>1043</v>
      </c>
      <c r="D96" s="237" t="s">
        <v>203</v>
      </c>
      <c r="E96" s="238" t="s">
        <v>1044</v>
      </c>
      <c r="F96" s="239" t="s">
        <v>1045</v>
      </c>
      <c r="G96" s="240" t="s">
        <v>199</v>
      </c>
      <c r="H96" s="241">
        <v>2</v>
      </c>
      <c r="I96" s="242"/>
      <c r="J96" s="243">
        <f>ROUND(I96*H96,2)</f>
        <v>0</v>
      </c>
      <c r="K96" s="239" t="s">
        <v>19</v>
      </c>
      <c r="L96" s="244"/>
      <c r="M96" s="245" t="s">
        <v>19</v>
      </c>
      <c r="N96" s="246" t="s">
        <v>43</v>
      </c>
      <c r="O96" s="84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7" t="s">
        <v>158</v>
      </c>
      <c r="AT96" s="207" t="s">
        <v>203</v>
      </c>
      <c r="AU96" s="207" t="s">
        <v>80</v>
      </c>
      <c r="AY96" s="17" t="s">
        <v>141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7" t="s">
        <v>80</v>
      </c>
      <c r="BK96" s="208">
        <f>ROUND(I96*H96,2)</f>
        <v>0</v>
      </c>
      <c r="BL96" s="17" t="s">
        <v>147</v>
      </c>
      <c r="BM96" s="207" t="s">
        <v>216</v>
      </c>
    </row>
    <row r="97" spans="1:65" s="2" customFormat="1" ht="21.75" customHeight="1">
      <c r="A97" s="38"/>
      <c r="B97" s="39"/>
      <c r="C97" s="237" t="s">
        <v>802</v>
      </c>
      <c r="D97" s="237" t="s">
        <v>203</v>
      </c>
      <c r="E97" s="238" t="s">
        <v>1046</v>
      </c>
      <c r="F97" s="239" t="s">
        <v>1047</v>
      </c>
      <c r="G97" s="240" t="s">
        <v>199</v>
      </c>
      <c r="H97" s="241">
        <v>2</v>
      </c>
      <c r="I97" s="242"/>
      <c r="J97" s="243">
        <f>ROUND(I97*H97,2)</f>
        <v>0</v>
      </c>
      <c r="K97" s="239" t="s">
        <v>19</v>
      </c>
      <c r="L97" s="244"/>
      <c r="M97" s="245" t="s">
        <v>19</v>
      </c>
      <c r="N97" s="246" t="s">
        <v>43</v>
      </c>
      <c r="O97" s="84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7" t="s">
        <v>158</v>
      </c>
      <c r="AT97" s="207" t="s">
        <v>203</v>
      </c>
      <c r="AU97" s="207" t="s">
        <v>80</v>
      </c>
      <c r="AY97" s="17" t="s">
        <v>141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7" t="s">
        <v>80</v>
      </c>
      <c r="BK97" s="208">
        <f>ROUND(I97*H97,2)</f>
        <v>0</v>
      </c>
      <c r="BL97" s="17" t="s">
        <v>147</v>
      </c>
      <c r="BM97" s="207" t="s">
        <v>220</v>
      </c>
    </row>
    <row r="98" spans="1:65" s="2" customFormat="1" ht="16.5" customHeight="1">
      <c r="A98" s="38"/>
      <c r="B98" s="39"/>
      <c r="C98" s="237" t="s">
        <v>1048</v>
      </c>
      <c r="D98" s="237" t="s">
        <v>203</v>
      </c>
      <c r="E98" s="238" t="s">
        <v>1049</v>
      </c>
      <c r="F98" s="239" t="s">
        <v>1050</v>
      </c>
      <c r="G98" s="240" t="s">
        <v>199</v>
      </c>
      <c r="H98" s="241">
        <v>10</v>
      </c>
      <c r="I98" s="242"/>
      <c r="J98" s="243">
        <f>ROUND(I98*H98,2)</f>
        <v>0</v>
      </c>
      <c r="K98" s="239" t="s">
        <v>19</v>
      </c>
      <c r="L98" s="244"/>
      <c r="M98" s="261" t="s">
        <v>19</v>
      </c>
      <c r="N98" s="262" t="s">
        <v>43</v>
      </c>
      <c r="O98" s="263"/>
      <c r="P98" s="264">
        <f>O98*H98</f>
        <v>0</v>
      </c>
      <c r="Q98" s="264">
        <v>0</v>
      </c>
      <c r="R98" s="264">
        <f>Q98*H98</f>
        <v>0</v>
      </c>
      <c r="S98" s="264">
        <v>0</v>
      </c>
      <c r="T98" s="26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7" t="s">
        <v>158</v>
      </c>
      <c r="AT98" s="207" t="s">
        <v>203</v>
      </c>
      <c r="AU98" s="207" t="s">
        <v>80</v>
      </c>
      <c r="AY98" s="17" t="s">
        <v>141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7" t="s">
        <v>80</v>
      </c>
      <c r="BK98" s="208">
        <f>ROUND(I98*H98,2)</f>
        <v>0</v>
      </c>
      <c r="BL98" s="17" t="s">
        <v>147</v>
      </c>
      <c r="BM98" s="207" t="s">
        <v>224</v>
      </c>
    </row>
    <row r="99" spans="1:31" s="2" customFormat="1" ht="6.95" customHeight="1">
      <c r="A99" s="38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44"/>
      <c r="M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</sheetData>
  <sheetProtection password="CC35" sheet="1" objects="1" scenarios="1" formatColumns="0" formatRows="0" autoFilter="0"/>
  <autoFilter ref="C79:K98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Habartov ZŠ - Stavební úpravy tělocvičny - Položkový rozpočet pro VZ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1051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35</v>
      </c>
      <c r="G12" s="38"/>
      <c r="H12" s="38"/>
      <c r="I12" s="132" t="s">
        <v>23</v>
      </c>
      <c r="J12" s="137" t="str">
        <f>'Rekapitulace stavby'!AN8</f>
        <v>19.7.2022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>00259314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Město Habartov</v>
      </c>
      <c r="F15" s="38"/>
      <c r="G15" s="38"/>
      <c r="H15" s="38"/>
      <c r="I15" s="132" t="s">
        <v>29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>Ing.Petr Potužák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ROUND((SUM(BE81:BE95)),2)</f>
        <v>0</v>
      </c>
      <c r="G33" s="38"/>
      <c r="H33" s="38"/>
      <c r="I33" s="148">
        <v>0.21</v>
      </c>
      <c r="J33" s="147">
        <f>ROUND(((SUM(BE81:BE95))*I33),2)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ROUND((SUM(BF81:BF95)),2)</f>
        <v>0</v>
      </c>
      <c r="G34" s="38"/>
      <c r="H34" s="38"/>
      <c r="I34" s="148">
        <v>0.15</v>
      </c>
      <c r="J34" s="147">
        <f>ROUND(((SUM(BF81:BF95))*I34),2)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ROUND((SUM(BG81:BG95)),2)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ROUND((SUM(BH81:BH95)),2)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ROUND((SUM(BI81:BI95)),2)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Habartov ZŠ - Stavební úpravy tělocvičny - Položkový rozpočet pro VZ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003 - Vnitřní instalace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19.7.2022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Habartov</v>
      </c>
      <c r="G54" s="40"/>
      <c r="H54" s="40"/>
      <c r="I54" s="32" t="s">
        <v>32</v>
      </c>
      <c r="J54" s="36" t="str">
        <f>E21</f>
        <v>Ing.Petr Potužák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1052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1053</v>
      </c>
      <c r="E61" s="168"/>
      <c r="F61" s="168"/>
      <c r="G61" s="168"/>
      <c r="H61" s="168"/>
      <c r="I61" s="168"/>
      <c r="J61" s="169">
        <f>J88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127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6.25" customHeight="1">
      <c r="A71" s="38"/>
      <c r="B71" s="39"/>
      <c r="C71" s="40"/>
      <c r="D71" s="40"/>
      <c r="E71" s="160" t="str">
        <f>E7</f>
        <v>Habartov ZŠ - Stavební úpravy tělocvičny - Položkový rozpočet pro VZ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99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003 - Vnitřní instalace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 xml:space="preserve"> </v>
      </c>
      <c r="G75" s="40"/>
      <c r="H75" s="40"/>
      <c r="I75" s="32" t="s">
        <v>23</v>
      </c>
      <c r="J75" s="72" t="str">
        <f>IF(J12="","",J12)</f>
        <v>19.7.2022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Město Habartov</v>
      </c>
      <c r="G77" s="40"/>
      <c r="H77" s="40"/>
      <c r="I77" s="32" t="s">
        <v>32</v>
      </c>
      <c r="J77" s="36" t="str">
        <f>E21</f>
        <v>Ing.Petr Potužák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0" customFormat="1" ht="29.25" customHeight="1">
      <c r="A80" s="171"/>
      <c r="B80" s="172"/>
      <c r="C80" s="173" t="s">
        <v>128</v>
      </c>
      <c r="D80" s="174" t="s">
        <v>57</v>
      </c>
      <c r="E80" s="174" t="s">
        <v>53</v>
      </c>
      <c r="F80" s="174" t="s">
        <v>54</v>
      </c>
      <c r="G80" s="174" t="s">
        <v>129</v>
      </c>
      <c r="H80" s="174" t="s">
        <v>130</v>
      </c>
      <c r="I80" s="174" t="s">
        <v>131</v>
      </c>
      <c r="J80" s="174" t="s">
        <v>103</v>
      </c>
      <c r="K80" s="175" t="s">
        <v>132</v>
      </c>
      <c r="L80" s="176"/>
      <c r="M80" s="92" t="s">
        <v>19</v>
      </c>
      <c r="N80" s="93" t="s">
        <v>42</v>
      </c>
      <c r="O80" s="93" t="s">
        <v>133</v>
      </c>
      <c r="P80" s="93" t="s">
        <v>134</v>
      </c>
      <c r="Q80" s="93" t="s">
        <v>135</v>
      </c>
      <c r="R80" s="93" t="s">
        <v>136</v>
      </c>
      <c r="S80" s="93" t="s">
        <v>137</v>
      </c>
      <c r="T80" s="94" t="s">
        <v>138</v>
      </c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</row>
    <row r="81" spans="1:63" s="2" customFormat="1" ht="22.8" customHeight="1">
      <c r="A81" s="38"/>
      <c r="B81" s="39"/>
      <c r="C81" s="99" t="s">
        <v>139</v>
      </c>
      <c r="D81" s="40"/>
      <c r="E81" s="40"/>
      <c r="F81" s="40"/>
      <c r="G81" s="40"/>
      <c r="H81" s="40"/>
      <c r="I81" s="40"/>
      <c r="J81" s="177">
        <f>BK81</f>
        <v>0</v>
      </c>
      <c r="K81" s="40"/>
      <c r="L81" s="44"/>
      <c r="M81" s="95"/>
      <c r="N81" s="178"/>
      <c r="O81" s="96"/>
      <c r="P81" s="179">
        <f>P82+P88</f>
        <v>0</v>
      </c>
      <c r="Q81" s="96"/>
      <c r="R81" s="179">
        <f>R82+R88</f>
        <v>0.08126</v>
      </c>
      <c r="S81" s="96"/>
      <c r="T81" s="180">
        <f>T82+T88</f>
        <v>0.21976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104</v>
      </c>
      <c r="BK81" s="181">
        <f>BK82+BK88</f>
        <v>0</v>
      </c>
    </row>
    <row r="82" spans="1:63" s="11" customFormat="1" ht="25.9" customHeight="1">
      <c r="A82" s="11"/>
      <c r="B82" s="182"/>
      <c r="C82" s="183"/>
      <c r="D82" s="184" t="s">
        <v>71</v>
      </c>
      <c r="E82" s="185" t="s">
        <v>1054</v>
      </c>
      <c r="F82" s="185" t="s">
        <v>1055</v>
      </c>
      <c r="G82" s="183"/>
      <c r="H82" s="183"/>
      <c r="I82" s="186"/>
      <c r="J82" s="187">
        <f>BK82</f>
        <v>0</v>
      </c>
      <c r="K82" s="183"/>
      <c r="L82" s="188"/>
      <c r="M82" s="189"/>
      <c r="N82" s="190"/>
      <c r="O82" s="190"/>
      <c r="P82" s="191">
        <f>SUM(P83:P87)</f>
        <v>0</v>
      </c>
      <c r="Q82" s="190"/>
      <c r="R82" s="191">
        <f>SUM(R83:R87)</f>
        <v>0.0179</v>
      </c>
      <c r="S82" s="190"/>
      <c r="T82" s="192">
        <f>SUM(T83:T87)</f>
        <v>0.10565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193" t="s">
        <v>82</v>
      </c>
      <c r="AT82" s="194" t="s">
        <v>71</v>
      </c>
      <c r="AU82" s="194" t="s">
        <v>72</v>
      </c>
      <c r="AY82" s="193" t="s">
        <v>141</v>
      </c>
      <c r="BK82" s="195">
        <f>SUM(BK83:BK87)</f>
        <v>0</v>
      </c>
    </row>
    <row r="83" spans="1:65" s="2" customFormat="1" ht="21.75" customHeight="1">
      <c r="A83" s="38"/>
      <c r="B83" s="39"/>
      <c r="C83" s="196" t="s">
        <v>700</v>
      </c>
      <c r="D83" s="196" t="s">
        <v>143</v>
      </c>
      <c r="E83" s="197" t="s">
        <v>1056</v>
      </c>
      <c r="F83" s="198" t="s">
        <v>1057</v>
      </c>
      <c r="G83" s="199" t="s">
        <v>199</v>
      </c>
      <c r="H83" s="200">
        <v>4</v>
      </c>
      <c r="I83" s="201"/>
      <c r="J83" s="202">
        <f>ROUND(I83*H83,2)</f>
        <v>0</v>
      </c>
      <c r="K83" s="198" t="s">
        <v>19</v>
      </c>
      <c r="L83" s="44"/>
      <c r="M83" s="203" t="s">
        <v>19</v>
      </c>
      <c r="N83" s="204" t="s">
        <v>43</v>
      </c>
      <c r="O83" s="84"/>
      <c r="P83" s="205">
        <f>O83*H83</f>
        <v>0</v>
      </c>
      <c r="Q83" s="205">
        <v>0</v>
      </c>
      <c r="R83" s="205">
        <f>Q83*H83</f>
        <v>0</v>
      </c>
      <c r="S83" s="205">
        <v>0</v>
      </c>
      <c r="T83" s="206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7" t="s">
        <v>182</v>
      </c>
      <c r="AT83" s="207" t="s">
        <v>143</v>
      </c>
      <c r="AU83" s="207" t="s">
        <v>80</v>
      </c>
      <c r="AY83" s="17" t="s">
        <v>141</v>
      </c>
      <c r="BE83" s="208">
        <f>IF(N83="základní",J83,0)</f>
        <v>0</v>
      </c>
      <c r="BF83" s="208">
        <f>IF(N83="snížená",J83,0)</f>
        <v>0</v>
      </c>
      <c r="BG83" s="208">
        <f>IF(N83="zákl. přenesená",J83,0)</f>
        <v>0</v>
      </c>
      <c r="BH83" s="208">
        <f>IF(N83="sníž. přenesená",J83,0)</f>
        <v>0</v>
      </c>
      <c r="BI83" s="208">
        <f>IF(N83="nulová",J83,0)</f>
        <v>0</v>
      </c>
      <c r="BJ83" s="17" t="s">
        <v>80</v>
      </c>
      <c r="BK83" s="208">
        <f>ROUND(I83*H83,2)</f>
        <v>0</v>
      </c>
      <c r="BL83" s="17" t="s">
        <v>182</v>
      </c>
      <c r="BM83" s="207" t="s">
        <v>147</v>
      </c>
    </row>
    <row r="84" spans="1:65" s="2" customFormat="1" ht="24.15" customHeight="1">
      <c r="A84" s="38"/>
      <c r="B84" s="39"/>
      <c r="C84" s="237" t="s">
        <v>1058</v>
      </c>
      <c r="D84" s="237" t="s">
        <v>203</v>
      </c>
      <c r="E84" s="238" t="s">
        <v>1059</v>
      </c>
      <c r="F84" s="239" t="s">
        <v>1060</v>
      </c>
      <c r="G84" s="240" t="s">
        <v>199</v>
      </c>
      <c r="H84" s="241">
        <v>4</v>
      </c>
      <c r="I84" s="242"/>
      <c r="J84" s="243">
        <f>ROUND(I84*H84,2)</f>
        <v>0</v>
      </c>
      <c r="K84" s="239" t="s">
        <v>19</v>
      </c>
      <c r="L84" s="244"/>
      <c r="M84" s="245" t="s">
        <v>19</v>
      </c>
      <c r="N84" s="246" t="s">
        <v>43</v>
      </c>
      <c r="O84" s="84"/>
      <c r="P84" s="205">
        <f>O84*H84</f>
        <v>0</v>
      </c>
      <c r="Q84" s="205">
        <v>0.0026</v>
      </c>
      <c r="R84" s="205">
        <f>Q84*H84</f>
        <v>0.0104</v>
      </c>
      <c r="S84" s="205">
        <v>0</v>
      </c>
      <c r="T84" s="206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7" t="s">
        <v>220</v>
      </c>
      <c r="AT84" s="207" t="s">
        <v>203</v>
      </c>
      <c r="AU84" s="207" t="s">
        <v>80</v>
      </c>
      <c r="AY84" s="17" t="s">
        <v>141</v>
      </c>
      <c r="BE84" s="208">
        <f>IF(N84="základní",J84,0)</f>
        <v>0</v>
      </c>
      <c r="BF84" s="208">
        <f>IF(N84="snížená",J84,0)</f>
        <v>0</v>
      </c>
      <c r="BG84" s="208">
        <f>IF(N84="zákl. přenesená",J84,0)</f>
        <v>0</v>
      </c>
      <c r="BH84" s="208">
        <f>IF(N84="sníž. přenesená",J84,0)</f>
        <v>0</v>
      </c>
      <c r="BI84" s="208">
        <f>IF(N84="nulová",J84,0)</f>
        <v>0</v>
      </c>
      <c r="BJ84" s="17" t="s">
        <v>80</v>
      </c>
      <c r="BK84" s="208">
        <f>ROUND(I84*H84,2)</f>
        <v>0</v>
      </c>
      <c r="BL84" s="17" t="s">
        <v>182</v>
      </c>
      <c r="BM84" s="207" t="s">
        <v>154</v>
      </c>
    </row>
    <row r="85" spans="1:65" s="2" customFormat="1" ht="24.15" customHeight="1">
      <c r="A85" s="38"/>
      <c r="B85" s="39"/>
      <c r="C85" s="196" t="s">
        <v>1061</v>
      </c>
      <c r="D85" s="196" t="s">
        <v>143</v>
      </c>
      <c r="E85" s="197" t="s">
        <v>1062</v>
      </c>
      <c r="F85" s="198" t="s">
        <v>1063</v>
      </c>
      <c r="G85" s="199" t="s">
        <v>199</v>
      </c>
      <c r="H85" s="200">
        <v>5</v>
      </c>
      <c r="I85" s="201"/>
      <c r="J85" s="202">
        <f>ROUND(I85*H85,2)</f>
        <v>0</v>
      </c>
      <c r="K85" s="198" t="s">
        <v>19</v>
      </c>
      <c r="L85" s="44"/>
      <c r="M85" s="203" t="s">
        <v>19</v>
      </c>
      <c r="N85" s="204" t="s">
        <v>43</v>
      </c>
      <c r="O85" s="84"/>
      <c r="P85" s="205">
        <f>O85*H85</f>
        <v>0</v>
      </c>
      <c r="Q85" s="205">
        <v>0.0015</v>
      </c>
      <c r="R85" s="205">
        <f>Q85*H85</f>
        <v>0.0075</v>
      </c>
      <c r="S85" s="205">
        <v>0</v>
      </c>
      <c r="T85" s="206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7" t="s">
        <v>182</v>
      </c>
      <c r="AT85" s="207" t="s">
        <v>143</v>
      </c>
      <c r="AU85" s="207" t="s">
        <v>80</v>
      </c>
      <c r="AY85" s="17" t="s">
        <v>141</v>
      </c>
      <c r="BE85" s="208">
        <f>IF(N85="základní",J85,0)</f>
        <v>0</v>
      </c>
      <c r="BF85" s="208">
        <f>IF(N85="snížená",J85,0)</f>
        <v>0</v>
      </c>
      <c r="BG85" s="208">
        <f>IF(N85="zákl. přenesená",J85,0)</f>
        <v>0</v>
      </c>
      <c r="BH85" s="208">
        <f>IF(N85="sníž. přenesená",J85,0)</f>
        <v>0</v>
      </c>
      <c r="BI85" s="208">
        <f>IF(N85="nulová",J85,0)</f>
        <v>0</v>
      </c>
      <c r="BJ85" s="17" t="s">
        <v>80</v>
      </c>
      <c r="BK85" s="208">
        <f>ROUND(I85*H85,2)</f>
        <v>0</v>
      </c>
      <c r="BL85" s="17" t="s">
        <v>182</v>
      </c>
      <c r="BM85" s="207" t="s">
        <v>158</v>
      </c>
    </row>
    <row r="86" spans="1:65" s="2" customFormat="1" ht="16.5" customHeight="1">
      <c r="A86" s="38"/>
      <c r="B86" s="39"/>
      <c r="C86" s="196" t="s">
        <v>706</v>
      </c>
      <c r="D86" s="196" t="s">
        <v>143</v>
      </c>
      <c r="E86" s="197" t="s">
        <v>1064</v>
      </c>
      <c r="F86" s="198" t="s">
        <v>1065</v>
      </c>
      <c r="G86" s="199" t="s">
        <v>199</v>
      </c>
      <c r="H86" s="200">
        <v>5</v>
      </c>
      <c r="I86" s="201"/>
      <c r="J86" s="202">
        <f>ROUND(I86*H86,2)</f>
        <v>0</v>
      </c>
      <c r="K86" s="198" t="s">
        <v>19</v>
      </c>
      <c r="L86" s="44"/>
      <c r="M86" s="203" t="s">
        <v>19</v>
      </c>
      <c r="N86" s="204" t="s">
        <v>43</v>
      </c>
      <c r="O86" s="84"/>
      <c r="P86" s="205">
        <f>O86*H86</f>
        <v>0</v>
      </c>
      <c r="Q86" s="205">
        <v>0</v>
      </c>
      <c r="R86" s="205">
        <f>Q86*H86</f>
        <v>0</v>
      </c>
      <c r="S86" s="205">
        <v>0.02113</v>
      </c>
      <c r="T86" s="206">
        <f>S86*H86</f>
        <v>0.10565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7" t="s">
        <v>182</v>
      </c>
      <c r="AT86" s="207" t="s">
        <v>143</v>
      </c>
      <c r="AU86" s="207" t="s">
        <v>80</v>
      </c>
      <c r="AY86" s="17" t="s">
        <v>141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7" t="s">
        <v>80</v>
      </c>
      <c r="BK86" s="208">
        <f>ROUND(I86*H86,2)</f>
        <v>0</v>
      </c>
      <c r="BL86" s="17" t="s">
        <v>182</v>
      </c>
      <c r="BM86" s="207" t="s">
        <v>162</v>
      </c>
    </row>
    <row r="87" spans="1:65" s="2" customFormat="1" ht="44.25" customHeight="1">
      <c r="A87" s="38"/>
      <c r="B87" s="39"/>
      <c r="C87" s="196" t="s">
        <v>716</v>
      </c>
      <c r="D87" s="196" t="s">
        <v>143</v>
      </c>
      <c r="E87" s="197" t="s">
        <v>1066</v>
      </c>
      <c r="F87" s="198" t="s">
        <v>1067</v>
      </c>
      <c r="G87" s="199" t="s">
        <v>496</v>
      </c>
      <c r="H87" s="247"/>
      <c r="I87" s="201"/>
      <c r="J87" s="202">
        <f>ROUND(I87*H87,2)</f>
        <v>0</v>
      </c>
      <c r="K87" s="198" t="s">
        <v>19</v>
      </c>
      <c r="L87" s="44"/>
      <c r="M87" s="203" t="s">
        <v>19</v>
      </c>
      <c r="N87" s="204" t="s">
        <v>43</v>
      </c>
      <c r="O87" s="84"/>
      <c r="P87" s="205">
        <f>O87*H87</f>
        <v>0</v>
      </c>
      <c r="Q87" s="205">
        <v>0</v>
      </c>
      <c r="R87" s="205">
        <f>Q87*H87</f>
        <v>0</v>
      </c>
      <c r="S87" s="205">
        <v>0</v>
      </c>
      <c r="T87" s="20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7" t="s">
        <v>182</v>
      </c>
      <c r="AT87" s="207" t="s">
        <v>143</v>
      </c>
      <c r="AU87" s="207" t="s">
        <v>80</v>
      </c>
      <c r="AY87" s="17" t="s">
        <v>141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17" t="s">
        <v>80</v>
      </c>
      <c r="BK87" s="208">
        <f>ROUND(I87*H87,2)</f>
        <v>0</v>
      </c>
      <c r="BL87" s="17" t="s">
        <v>182</v>
      </c>
      <c r="BM87" s="207" t="s">
        <v>167</v>
      </c>
    </row>
    <row r="88" spans="1:63" s="11" customFormat="1" ht="25.9" customHeight="1">
      <c r="A88" s="11"/>
      <c r="B88" s="182"/>
      <c r="C88" s="183"/>
      <c r="D88" s="184" t="s">
        <v>71</v>
      </c>
      <c r="E88" s="185" t="s">
        <v>1068</v>
      </c>
      <c r="F88" s="185" t="s">
        <v>1069</v>
      </c>
      <c r="G88" s="183"/>
      <c r="H88" s="183"/>
      <c r="I88" s="186"/>
      <c r="J88" s="187">
        <f>BK88</f>
        <v>0</v>
      </c>
      <c r="K88" s="183"/>
      <c r="L88" s="188"/>
      <c r="M88" s="189"/>
      <c r="N88" s="190"/>
      <c r="O88" s="190"/>
      <c r="P88" s="191">
        <f>SUM(P89:P95)</f>
        <v>0</v>
      </c>
      <c r="Q88" s="190"/>
      <c r="R88" s="191">
        <f>SUM(R89:R95)</f>
        <v>0.06336</v>
      </c>
      <c r="S88" s="190"/>
      <c r="T88" s="192">
        <f>SUM(T89:T95)</f>
        <v>0.11411000000000002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193" t="s">
        <v>82</v>
      </c>
      <c r="AT88" s="194" t="s">
        <v>71</v>
      </c>
      <c r="AU88" s="194" t="s">
        <v>72</v>
      </c>
      <c r="AY88" s="193" t="s">
        <v>141</v>
      </c>
      <c r="BK88" s="195">
        <f>SUM(BK89:BK95)</f>
        <v>0</v>
      </c>
    </row>
    <row r="89" spans="1:65" s="2" customFormat="1" ht="24.15" customHeight="1">
      <c r="A89" s="38"/>
      <c r="B89" s="39"/>
      <c r="C89" s="196" t="s">
        <v>689</v>
      </c>
      <c r="D89" s="196" t="s">
        <v>143</v>
      </c>
      <c r="E89" s="197" t="s">
        <v>1070</v>
      </c>
      <c r="F89" s="198" t="s">
        <v>1071</v>
      </c>
      <c r="G89" s="199" t="s">
        <v>1072</v>
      </c>
      <c r="H89" s="200">
        <v>3</v>
      </c>
      <c r="I89" s="201"/>
      <c r="J89" s="202">
        <f>ROUND(I89*H89,2)</f>
        <v>0</v>
      </c>
      <c r="K89" s="198" t="s">
        <v>19</v>
      </c>
      <c r="L89" s="44"/>
      <c r="M89" s="203" t="s">
        <v>19</v>
      </c>
      <c r="N89" s="204" t="s">
        <v>43</v>
      </c>
      <c r="O89" s="84"/>
      <c r="P89" s="205">
        <f>O89*H89</f>
        <v>0</v>
      </c>
      <c r="Q89" s="205">
        <v>0</v>
      </c>
      <c r="R89" s="205">
        <f>Q89*H89</f>
        <v>0</v>
      </c>
      <c r="S89" s="205">
        <v>0.01933</v>
      </c>
      <c r="T89" s="206">
        <f>S89*H89</f>
        <v>0.05799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7" t="s">
        <v>182</v>
      </c>
      <c r="AT89" s="207" t="s">
        <v>143</v>
      </c>
      <c r="AU89" s="207" t="s">
        <v>80</v>
      </c>
      <c r="AY89" s="17" t="s">
        <v>141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17" t="s">
        <v>80</v>
      </c>
      <c r="BK89" s="208">
        <f>ROUND(I89*H89,2)</f>
        <v>0</v>
      </c>
      <c r="BL89" s="17" t="s">
        <v>182</v>
      </c>
      <c r="BM89" s="207" t="s">
        <v>182</v>
      </c>
    </row>
    <row r="90" spans="1:65" s="2" customFormat="1" ht="16.5" customHeight="1">
      <c r="A90" s="38"/>
      <c r="B90" s="39"/>
      <c r="C90" s="196" t="s">
        <v>1073</v>
      </c>
      <c r="D90" s="196" t="s">
        <v>143</v>
      </c>
      <c r="E90" s="197" t="s">
        <v>1074</v>
      </c>
      <c r="F90" s="198" t="s">
        <v>1075</v>
      </c>
      <c r="G90" s="199" t="s">
        <v>1072</v>
      </c>
      <c r="H90" s="200">
        <v>1</v>
      </c>
      <c r="I90" s="201"/>
      <c r="J90" s="202">
        <f>ROUND(I90*H90,2)</f>
        <v>0</v>
      </c>
      <c r="K90" s="198" t="s">
        <v>19</v>
      </c>
      <c r="L90" s="44"/>
      <c r="M90" s="203" t="s">
        <v>19</v>
      </c>
      <c r="N90" s="204" t="s">
        <v>43</v>
      </c>
      <c r="O90" s="84"/>
      <c r="P90" s="205">
        <f>O90*H90</f>
        <v>0</v>
      </c>
      <c r="Q90" s="205">
        <v>0</v>
      </c>
      <c r="R90" s="205">
        <f>Q90*H90</f>
        <v>0</v>
      </c>
      <c r="S90" s="205">
        <v>0.0172</v>
      </c>
      <c r="T90" s="206">
        <f>S90*H90</f>
        <v>0.0172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7" t="s">
        <v>182</v>
      </c>
      <c r="AT90" s="207" t="s">
        <v>143</v>
      </c>
      <c r="AU90" s="207" t="s">
        <v>80</v>
      </c>
      <c r="AY90" s="17" t="s">
        <v>141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7" t="s">
        <v>80</v>
      </c>
      <c r="BK90" s="208">
        <f>ROUND(I90*H90,2)</f>
        <v>0</v>
      </c>
      <c r="BL90" s="17" t="s">
        <v>182</v>
      </c>
      <c r="BM90" s="207" t="s">
        <v>187</v>
      </c>
    </row>
    <row r="91" spans="1:65" s="2" customFormat="1" ht="21.75" customHeight="1">
      <c r="A91" s="38"/>
      <c r="B91" s="39"/>
      <c r="C91" s="196" t="s">
        <v>693</v>
      </c>
      <c r="D91" s="196" t="s">
        <v>143</v>
      </c>
      <c r="E91" s="197" t="s">
        <v>1076</v>
      </c>
      <c r="F91" s="198" t="s">
        <v>1077</v>
      </c>
      <c r="G91" s="199" t="s">
        <v>1072</v>
      </c>
      <c r="H91" s="200">
        <v>2</v>
      </c>
      <c r="I91" s="201"/>
      <c r="J91" s="202">
        <f>ROUND(I91*H91,2)</f>
        <v>0</v>
      </c>
      <c r="K91" s="198" t="s">
        <v>19</v>
      </c>
      <c r="L91" s="44"/>
      <c r="M91" s="203" t="s">
        <v>19</v>
      </c>
      <c r="N91" s="204" t="s">
        <v>43</v>
      </c>
      <c r="O91" s="84"/>
      <c r="P91" s="205">
        <f>O91*H91</f>
        <v>0</v>
      </c>
      <c r="Q91" s="205">
        <v>0</v>
      </c>
      <c r="R91" s="205">
        <f>Q91*H91</f>
        <v>0</v>
      </c>
      <c r="S91" s="205">
        <v>0.01946</v>
      </c>
      <c r="T91" s="206">
        <f>S91*H91</f>
        <v>0.03892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7" t="s">
        <v>182</v>
      </c>
      <c r="AT91" s="207" t="s">
        <v>143</v>
      </c>
      <c r="AU91" s="207" t="s">
        <v>80</v>
      </c>
      <c r="AY91" s="17" t="s">
        <v>141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7" t="s">
        <v>80</v>
      </c>
      <c r="BK91" s="208">
        <f>ROUND(I91*H91,2)</f>
        <v>0</v>
      </c>
      <c r="BL91" s="17" t="s">
        <v>182</v>
      </c>
      <c r="BM91" s="207" t="s">
        <v>193</v>
      </c>
    </row>
    <row r="92" spans="1:65" s="2" customFormat="1" ht="37.8" customHeight="1">
      <c r="A92" s="38"/>
      <c r="B92" s="39"/>
      <c r="C92" s="196" t="s">
        <v>1078</v>
      </c>
      <c r="D92" s="196" t="s">
        <v>143</v>
      </c>
      <c r="E92" s="197" t="s">
        <v>1079</v>
      </c>
      <c r="F92" s="198" t="s">
        <v>1080</v>
      </c>
      <c r="G92" s="199" t="s">
        <v>1072</v>
      </c>
      <c r="H92" s="200">
        <v>3</v>
      </c>
      <c r="I92" s="201"/>
      <c r="J92" s="202">
        <f>ROUND(I92*H92,2)</f>
        <v>0</v>
      </c>
      <c r="K92" s="198" t="s">
        <v>19</v>
      </c>
      <c r="L92" s="44"/>
      <c r="M92" s="203" t="s">
        <v>19</v>
      </c>
      <c r="N92" s="204" t="s">
        <v>43</v>
      </c>
      <c r="O92" s="84"/>
      <c r="P92" s="205">
        <f>O92*H92</f>
        <v>0</v>
      </c>
      <c r="Q92" s="205">
        <v>0.01476</v>
      </c>
      <c r="R92" s="205">
        <f>Q92*H92</f>
        <v>0.04428</v>
      </c>
      <c r="S92" s="205">
        <v>0</v>
      </c>
      <c r="T92" s="20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7" t="s">
        <v>182</v>
      </c>
      <c r="AT92" s="207" t="s">
        <v>143</v>
      </c>
      <c r="AU92" s="207" t="s">
        <v>80</v>
      </c>
      <c r="AY92" s="17" t="s">
        <v>141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7" t="s">
        <v>80</v>
      </c>
      <c r="BK92" s="208">
        <f>ROUND(I92*H92,2)</f>
        <v>0</v>
      </c>
      <c r="BL92" s="17" t="s">
        <v>182</v>
      </c>
      <c r="BM92" s="207" t="s">
        <v>200</v>
      </c>
    </row>
    <row r="93" spans="1:65" s="2" customFormat="1" ht="24.15" customHeight="1">
      <c r="A93" s="38"/>
      <c r="B93" s="39"/>
      <c r="C93" s="196" t="s">
        <v>696</v>
      </c>
      <c r="D93" s="196" t="s">
        <v>143</v>
      </c>
      <c r="E93" s="197" t="s">
        <v>1081</v>
      </c>
      <c r="F93" s="198" t="s">
        <v>1082</v>
      </c>
      <c r="G93" s="199" t="s">
        <v>1072</v>
      </c>
      <c r="H93" s="200">
        <v>1</v>
      </c>
      <c r="I93" s="201"/>
      <c r="J93" s="202">
        <f>ROUND(I93*H93,2)</f>
        <v>0</v>
      </c>
      <c r="K93" s="198" t="s">
        <v>19</v>
      </c>
      <c r="L93" s="44"/>
      <c r="M93" s="203" t="s">
        <v>19</v>
      </c>
      <c r="N93" s="204" t="s">
        <v>43</v>
      </c>
      <c r="O93" s="84"/>
      <c r="P93" s="205">
        <f>O93*H93</f>
        <v>0</v>
      </c>
      <c r="Q93" s="205">
        <v>0.01908</v>
      </c>
      <c r="R93" s="205">
        <f>Q93*H93</f>
        <v>0.01908</v>
      </c>
      <c r="S93" s="205">
        <v>0</v>
      </c>
      <c r="T93" s="20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7" t="s">
        <v>182</v>
      </c>
      <c r="AT93" s="207" t="s">
        <v>143</v>
      </c>
      <c r="AU93" s="207" t="s">
        <v>80</v>
      </c>
      <c r="AY93" s="17" t="s">
        <v>141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7" t="s">
        <v>80</v>
      </c>
      <c r="BK93" s="208">
        <f>ROUND(I93*H93,2)</f>
        <v>0</v>
      </c>
      <c r="BL93" s="17" t="s">
        <v>182</v>
      </c>
      <c r="BM93" s="207" t="s">
        <v>179</v>
      </c>
    </row>
    <row r="94" spans="1:65" s="2" customFormat="1" ht="37.8" customHeight="1">
      <c r="A94" s="38"/>
      <c r="B94" s="39"/>
      <c r="C94" s="196" t="s">
        <v>1083</v>
      </c>
      <c r="D94" s="196" t="s">
        <v>143</v>
      </c>
      <c r="E94" s="197" t="s">
        <v>1084</v>
      </c>
      <c r="F94" s="198" t="s">
        <v>1085</v>
      </c>
      <c r="G94" s="199" t="s">
        <v>1072</v>
      </c>
      <c r="H94" s="200">
        <v>2</v>
      </c>
      <c r="I94" s="201"/>
      <c r="J94" s="202">
        <f>ROUND(I94*H94,2)</f>
        <v>0</v>
      </c>
      <c r="K94" s="198" t="s">
        <v>19</v>
      </c>
      <c r="L94" s="44"/>
      <c r="M94" s="203" t="s">
        <v>19</v>
      </c>
      <c r="N94" s="204" t="s">
        <v>43</v>
      </c>
      <c r="O94" s="84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7" t="s">
        <v>182</v>
      </c>
      <c r="AT94" s="207" t="s">
        <v>143</v>
      </c>
      <c r="AU94" s="207" t="s">
        <v>80</v>
      </c>
      <c r="AY94" s="17" t="s">
        <v>141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7" t="s">
        <v>80</v>
      </c>
      <c r="BK94" s="208">
        <f>ROUND(I94*H94,2)</f>
        <v>0</v>
      </c>
      <c r="BL94" s="17" t="s">
        <v>182</v>
      </c>
      <c r="BM94" s="207" t="s">
        <v>190</v>
      </c>
    </row>
    <row r="95" spans="1:65" s="2" customFormat="1" ht="44.25" customHeight="1">
      <c r="A95" s="38"/>
      <c r="B95" s="39"/>
      <c r="C95" s="196" t="s">
        <v>1086</v>
      </c>
      <c r="D95" s="196" t="s">
        <v>143</v>
      </c>
      <c r="E95" s="197" t="s">
        <v>1087</v>
      </c>
      <c r="F95" s="198" t="s">
        <v>1088</v>
      </c>
      <c r="G95" s="199" t="s">
        <v>496</v>
      </c>
      <c r="H95" s="247"/>
      <c r="I95" s="201"/>
      <c r="J95" s="202">
        <f>ROUND(I95*H95,2)</f>
        <v>0</v>
      </c>
      <c r="K95" s="198" t="s">
        <v>19</v>
      </c>
      <c r="L95" s="44"/>
      <c r="M95" s="266" t="s">
        <v>19</v>
      </c>
      <c r="N95" s="267" t="s">
        <v>43</v>
      </c>
      <c r="O95" s="263"/>
      <c r="P95" s="264">
        <f>O95*H95</f>
        <v>0</v>
      </c>
      <c r="Q95" s="264">
        <v>0</v>
      </c>
      <c r="R95" s="264">
        <f>Q95*H95</f>
        <v>0</v>
      </c>
      <c r="S95" s="264">
        <v>0</v>
      </c>
      <c r="T95" s="26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7" t="s">
        <v>182</v>
      </c>
      <c r="AT95" s="207" t="s">
        <v>143</v>
      </c>
      <c r="AU95" s="207" t="s">
        <v>80</v>
      </c>
      <c r="AY95" s="17" t="s">
        <v>141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7" t="s">
        <v>80</v>
      </c>
      <c r="BK95" s="208">
        <f>ROUND(I95*H95,2)</f>
        <v>0</v>
      </c>
      <c r="BL95" s="17" t="s">
        <v>182</v>
      </c>
      <c r="BM95" s="207" t="s">
        <v>196</v>
      </c>
    </row>
    <row r="96" spans="1:31" s="2" customFormat="1" ht="6.95" customHeight="1">
      <c r="A96" s="38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44"/>
      <c r="M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</sheetData>
  <sheetProtection password="CC35" sheet="1" objects="1" scenarios="1" formatColumns="0" formatRows="0" autoFilter="0"/>
  <autoFilter ref="C80:K9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Habartov ZŠ - Stavební úpravy tělocvičny - Položkový rozpočet pro VZ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1089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35</v>
      </c>
      <c r="G12" s="38"/>
      <c r="H12" s="38"/>
      <c r="I12" s="132" t="s">
        <v>23</v>
      </c>
      <c r="J12" s="137" t="str">
        <f>'Rekapitulace stavby'!AN8</f>
        <v>19.7.2022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>00259314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Město Habartov</v>
      </c>
      <c r="F15" s="38"/>
      <c r="G15" s="38"/>
      <c r="H15" s="38"/>
      <c r="I15" s="132" t="s">
        <v>29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>Ing.Petr Potužák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ROUND((SUM(BE80:BE132)),2)</f>
        <v>0</v>
      </c>
      <c r="G33" s="38"/>
      <c r="H33" s="38"/>
      <c r="I33" s="148">
        <v>0.21</v>
      </c>
      <c r="J33" s="147">
        <f>ROUND(((SUM(BE80:BE132))*I33),2)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ROUND((SUM(BF80:BF132)),2)</f>
        <v>0</v>
      </c>
      <c r="G34" s="38"/>
      <c r="H34" s="38"/>
      <c r="I34" s="148">
        <v>0.15</v>
      </c>
      <c r="J34" s="147">
        <f>ROUND(((SUM(BF80:BF132))*I34),2)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ROUND((SUM(BG80:BG132)),2)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ROUND((SUM(BH80:BH132)),2)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ROUND((SUM(BI80:BI132)),2)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Habartov ZŠ - Stavební úpravy tělocvičny - Položkový rozpočet pro VZ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004 - Ústřední vytápění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19.7.2022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Habartov</v>
      </c>
      <c r="G54" s="40"/>
      <c r="H54" s="40"/>
      <c r="I54" s="32" t="s">
        <v>32</v>
      </c>
      <c r="J54" s="36" t="str">
        <f>E21</f>
        <v>Ing.Petr Potužák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1090</v>
      </c>
      <c r="E60" s="168"/>
      <c r="F60" s="168"/>
      <c r="G60" s="168"/>
      <c r="H60" s="168"/>
      <c r="I60" s="168"/>
      <c r="J60" s="169">
        <f>J81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13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3" t="s">
        <v>127</v>
      </c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16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6.25" customHeight="1">
      <c r="A70" s="38"/>
      <c r="B70" s="39"/>
      <c r="C70" s="40"/>
      <c r="D70" s="40"/>
      <c r="E70" s="160" t="str">
        <f>E7</f>
        <v>Habartov ZŠ - Stavební úpravy tělocvičny - Položkový rozpočet pro VZ</v>
      </c>
      <c r="F70" s="32"/>
      <c r="G70" s="32"/>
      <c r="H70" s="32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99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E9</f>
        <v>004 - Ústřední vytápění</v>
      </c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21</v>
      </c>
      <c r="D74" s="40"/>
      <c r="E74" s="40"/>
      <c r="F74" s="27" t="str">
        <f>F12</f>
        <v xml:space="preserve"> </v>
      </c>
      <c r="G74" s="40"/>
      <c r="H74" s="40"/>
      <c r="I74" s="32" t="s">
        <v>23</v>
      </c>
      <c r="J74" s="72" t="str">
        <f>IF(J12="","",J12)</f>
        <v>19.7.2022</v>
      </c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2" t="s">
        <v>25</v>
      </c>
      <c r="D76" s="40"/>
      <c r="E76" s="40"/>
      <c r="F76" s="27" t="str">
        <f>E15</f>
        <v>Město Habartov</v>
      </c>
      <c r="G76" s="40"/>
      <c r="H76" s="40"/>
      <c r="I76" s="32" t="s">
        <v>32</v>
      </c>
      <c r="J76" s="36" t="str">
        <f>E21</f>
        <v>Ing.Petr Potužák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30</v>
      </c>
      <c r="D77" s="40"/>
      <c r="E77" s="40"/>
      <c r="F77" s="27" t="str">
        <f>IF(E18="","",E18)</f>
        <v>Vyplň údaj</v>
      </c>
      <c r="G77" s="40"/>
      <c r="H77" s="40"/>
      <c r="I77" s="32" t="s">
        <v>34</v>
      </c>
      <c r="J77" s="36" t="str">
        <f>E24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0" customFormat="1" ht="29.25" customHeight="1">
      <c r="A79" s="171"/>
      <c r="B79" s="172"/>
      <c r="C79" s="173" t="s">
        <v>128</v>
      </c>
      <c r="D79" s="174" t="s">
        <v>57</v>
      </c>
      <c r="E79" s="174" t="s">
        <v>53</v>
      </c>
      <c r="F79" s="174" t="s">
        <v>54</v>
      </c>
      <c r="G79" s="174" t="s">
        <v>129</v>
      </c>
      <c r="H79" s="174" t="s">
        <v>130</v>
      </c>
      <c r="I79" s="174" t="s">
        <v>131</v>
      </c>
      <c r="J79" s="174" t="s">
        <v>103</v>
      </c>
      <c r="K79" s="175" t="s">
        <v>132</v>
      </c>
      <c r="L79" s="176"/>
      <c r="M79" s="92" t="s">
        <v>19</v>
      </c>
      <c r="N79" s="93" t="s">
        <v>42</v>
      </c>
      <c r="O79" s="93" t="s">
        <v>133</v>
      </c>
      <c r="P79" s="93" t="s">
        <v>134</v>
      </c>
      <c r="Q79" s="93" t="s">
        <v>135</v>
      </c>
      <c r="R79" s="93" t="s">
        <v>136</v>
      </c>
      <c r="S79" s="93" t="s">
        <v>137</v>
      </c>
      <c r="T79" s="94" t="s">
        <v>138</v>
      </c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</row>
    <row r="80" spans="1:63" s="2" customFormat="1" ht="22.8" customHeight="1">
      <c r="A80" s="38"/>
      <c r="B80" s="39"/>
      <c r="C80" s="99" t="s">
        <v>139</v>
      </c>
      <c r="D80" s="40"/>
      <c r="E80" s="40"/>
      <c r="F80" s="40"/>
      <c r="G80" s="40"/>
      <c r="H80" s="40"/>
      <c r="I80" s="40"/>
      <c r="J80" s="177">
        <f>BK80</f>
        <v>0</v>
      </c>
      <c r="K80" s="40"/>
      <c r="L80" s="44"/>
      <c r="M80" s="95"/>
      <c r="N80" s="178"/>
      <c r="O80" s="96"/>
      <c r="P80" s="179">
        <f>P81</f>
        <v>0</v>
      </c>
      <c r="Q80" s="96"/>
      <c r="R80" s="179">
        <f>R81</f>
        <v>0</v>
      </c>
      <c r="S80" s="96"/>
      <c r="T80" s="180">
        <f>T81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71</v>
      </c>
      <c r="AU80" s="17" t="s">
        <v>104</v>
      </c>
      <c r="BK80" s="181">
        <f>BK81</f>
        <v>0</v>
      </c>
    </row>
    <row r="81" spans="1:63" s="11" customFormat="1" ht="25.9" customHeight="1">
      <c r="A81" s="11"/>
      <c r="B81" s="182"/>
      <c r="C81" s="183"/>
      <c r="D81" s="184" t="s">
        <v>71</v>
      </c>
      <c r="E81" s="185" t="s">
        <v>1091</v>
      </c>
      <c r="F81" s="185" t="s">
        <v>1092</v>
      </c>
      <c r="G81" s="183"/>
      <c r="H81" s="183"/>
      <c r="I81" s="186"/>
      <c r="J81" s="187">
        <f>BK81</f>
        <v>0</v>
      </c>
      <c r="K81" s="183"/>
      <c r="L81" s="188"/>
      <c r="M81" s="189"/>
      <c r="N81" s="190"/>
      <c r="O81" s="190"/>
      <c r="P81" s="191">
        <f>SUM(P82:P132)</f>
        <v>0</v>
      </c>
      <c r="Q81" s="190"/>
      <c r="R81" s="191">
        <f>SUM(R82:R132)</f>
        <v>0</v>
      </c>
      <c r="S81" s="190"/>
      <c r="T81" s="192">
        <f>SUM(T82:T132)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3" t="s">
        <v>80</v>
      </c>
      <c r="AT81" s="194" t="s">
        <v>71</v>
      </c>
      <c r="AU81" s="194" t="s">
        <v>72</v>
      </c>
      <c r="AY81" s="193" t="s">
        <v>141</v>
      </c>
      <c r="BK81" s="195">
        <f>SUM(BK82:BK132)</f>
        <v>0</v>
      </c>
    </row>
    <row r="82" spans="1:65" s="2" customFormat="1" ht="24.15" customHeight="1">
      <c r="A82" s="38"/>
      <c r="B82" s="39"/>
      <c r="C82" s="196" t="s">
        <v>80</v>
      </c>
      <c r="D82" s="196" t="s">
        <v>143</v>
      </c>
      <c r="E82" s="197" t="s">
        <v>1093</v>
      </c>
      <c r="F82" s="198" t="s">
        <v>1094</v>
      </c>
      <c r="G82" s="199" t="s">
        <v>277</v>
      </c>
      <c r="H82" s="200">
        <v>2</v>
      </c>
      <c r="I82" s="201"/>
      <c r="J82" s="202">
        <f>ROUND(I82*H82,2)</f>
        <v>0</v>
      </c>
      <c r="K82" s="198" t="s">
        <v>19</v>
      </c>
      <c r="L82" s="44"/>
      <c r="M82" s="203" t="s">
        <v>19</v>
      </c>
      <c r="N82" s="204" t="s">
        <v>43</v>
      </c>
      <c r="O82" s="84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7" t="s">
        <v>147</v>
      </c>
      <c r="AT82" s="207" t="s">
        <v>143</v>
      </c>
      <c r="AU82" s="207" t="s">
        <v>80</v>
      </c>
      <c r="AY82" s="17" t="s">
        <v>141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7" t="s">
        <v>80</v>
      </c>
      <c r="BK82" s="208">
        <f>ROUND(I82*H82,2)</f>
        <v>0</v>
      </c>
      <c r="BL82" s="17" t="s">
        <v>147</v>
      </c>
      <c r="BM82" s="207" t="s">
        <v>82</v>
      </c>
    </row>
    <row r="83" spans="1:65" s="2" customFormat="1" ht="24.15" customHeight="1">
      <c r="A83" s="38"/>
      <c r="B83" s="39"/>
      <c r="C83" s="196" t="s">
        <v>82</v>
      </c>
      <c r="D83" s="196" t="s">
        <v>143</v>
      </c>
      <c r="E83" s="197" t="s">
        <v>1095</v>
      </c>
      <c r="F83" s="198" t="s">
        <v>1096</v>
      </c>
      <c r="G83" s="199" t="s">
        <v>277</v>
      </c>
      <c r="H83" s="200">
        <v>2</v>
      </c>
      <c r="I83" s="201"/>
      <c r="J83" s="202">
        <f>ROUND(I83*H83,2)</f>
        <v>0</v>
      </c>
      <c r="K83" s="198" t="s">
        <v>19</v>
      </c>
      <c r="L83" s="44"/>
      <c r="M83" s="203" t="s">
        <v>19</v>
      </c>
      <c r="N83" s="204" t="s">
        <v>43</v>
      </c>
      <c r="O83" s="84"/>
      <c r="P83" s="205">
        <f>O83*H83</f>
        <v>0</v>
      </c>
      <c r="Q83" s="205">
        <v>0</v>
      </c>
      <c r="R83" s="205">
        <f>Q83*H83</f>
        <v>0</v>
      </c>
      <c r="S83" s="205">
        <v>0</v>
      </c>
      <c r="T83" s="206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7" t="s">
        <v>147</v>
      </c>
      <c r="AT83" s="207" t="s">
        <v>143</v>
      </c>
      <c r="AU83" s="207" t="s">
        <v>80</v>
      </c>
      <c r="AY83" s="17" t="s">
        <v>141</v>
      </c>
      <c r="BE83" s="208">
        <f>IF(N83="základní",J83,0)</f>
        <v>0</v>
      </c>
      <c r="BF83" s="208">
        <f>IF(N83="snížená",J83,0)</f>
        <v>0</v>
      </c>
      <c r="BG83" s="208">
        <f>IF(N83="zákl. přenesená",J83,0)</f>
        <v>0</v>
      </c>
      <c r="BH83" s="208">
        <f>IF(N83="sníž. přenesená",J83,0)</f>
        <v>0</v>
      </c>
      <c r="BI83" s="208">
        <f>IF(N83="nulová",J83,0)</f>
        <v>0</v>
      </c>
      <c r="BJ83" s="17" t="s">
        <v>80</v>
      </c>
      <c r="BK83" s="208">
        <f>ROUND(I83*H83,2)</f>
        <v>0</v>
      </c>
      <c r="BL83" s="17" t="s">
        <v>147</v>
      </c>
      <c r="BM83" s="207" t="s">
        <v>147</v>
      </c>
    </row>
    <row r="84" spans="1:65" s="2" customFormat="1" ht="21.75" customHeight="1">
      <c r="A84" s="38"/>
      <c r="B84" s="39"/>
      <c r="C84" s="196" t="s">
        <v>679</v>
      </c>
      <c r="D84" s="196" t="s">
        <v>143</v>
      </c>
      <c r="E84" s="197" t="s">
        <v>1097</v>
      </c>
      <c r="F84" s="198" t="s">
        <v>1098</v>
      </c>
      <c r="G84" s="199" t="s">
        <v>277</v>
      </c>
      <c r="H84" s="200">
        <v>2</v>
      </c>
      <c r="I84" s="201"/>
      <c r="J84" s="202">
        <f>ROUND(I84*H84,2)</f>
        <v>0</v>
      </c>
      <c r="K84" s="198" t="s">
        <v>19</v>
      </c>
      <c r="L84" s="44"/>
      <c r="M84" s="203" t="s">
        <v>19</v>
      </c>
      <c r="N84" s="204" t="s">
        <v>43</v>
      </c>
      <c r="O84" s="84"/>
      <c r="P84" s="205">
        <f>O84*H84</f>
        <v>0</v>
      </c>
      <c r="Q84" s="205">
        <v>0</v>
      </c>
      <c r="R84" s="205">
        <f>Q84*H84</f>
        <v>0</v>
      </c>
      <c r="S84" s="205">
        <v>0</v>
      </c>
      <c r="T84" s="206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7" t="s">
        <v>147</v>
      </c>
      <c r="AT84" s="207" t="s">
        <v>143</v>
      </c>
      <c r="AU84" s="207" t="s">
        <v>80</v>
      </c>
      <c r="AY84" s="17" t="s">
        <v>141</v>
      </c>
      <c r="BE84" s="208">
        <f>IF(N84="základní",J84,0)</f>
        <v>0</v>
      </c>
      <c r="BF84" s="208">
        <f>IF(N84="snížená",J84,0)</f>
        <v>0</v>
      </c>
      <c r="BG84" s="208">
        <f>IF(N84="zákl. přenesená",J84,0)</f>
        <v>0</v>
      </c>
      <c r="BH84" s="208">
        <f>IF(N84="sníž. přenesená",J84,0)</f>
        <v>0</v>
      </c>
      <c r="BI84" s="208">
        <f>IF(N84="nulová",J84,0)</f>
        <v>0</v>
      </c>
      <c r="BJ84" s="17" t="s">
        <v>80</v>
      </c>
      <c r="BK84" s="208">
        <f>ROUND(I84*H84,2)</f>
        <v>0</v>
      </c>
      <c r="BL84" s="17" t="s">
        <v>147</v>
      </c>
      <c r="BM84" s="207" t="s">
        <v>154</v>
      </c>
    </row>
    <row r="85" spans="1:65" s="2" customFormat="1" ht="24.15" customHeight="1">
      <c r="A85" s="38"/>
      <c r="B85" s="39"/>
      <c r="C85" s="196" t="s">
        <v>147</v>
      </c>
      <c r="D85" s="196" t="s">
        <v>143</v>
      </c>
      <c r="E85" s="197" t="s">
        <v>1099</v>
      </c>
      <c r="F85" s="198" t="s">
        <v>1100</v>
      </c>
      <c r="G85" s="199" t="s">
        <v>277</v>
      </c>
      <c r="H85" s="200">
        <v>101</v>
      </c>
      <c r="I85" s="201"/>
      <c r="J85" s="202">
        <f>ROUND(I85*H85,2)</f>
        <v>0</v>
      </c>
      <c r="K85" s="198" t="s">
        <v>19</v>
      </c>
      <c r="L85" s="44"/>
      <c r="M85" s="203" t="s">
        <v>19</v>
      </c>
      <c r="N85" s="204" t="s">
        <v>43</v>
      </c>
      <c r="O85" s="84"/>
      <c r="P85" s="205">
        <f>O85*H85</f>
        <v>0</v>
      </c>
      <c r="Q85" s="205">
        <v>0</v>
      </c>
      <c r="R85" s="205">
        <f>Q85*H85</f>
        <v>0</v>
      </c>
      <c r="S85" s="205">
        <v>0</v>
      </c>
      <c r="T85" s="206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7" t="s">
        <v>147</v>
      </c>
      <c r="AT85" s="207" t="s">
        <v>143</v>
      </c>
      <c r="AU85" s="207" t="s">
        <v>80</v>
      </c>
      <c r="AY85" s="17" t="s">
        <v>141</v>
      </c>
      <c r="BE85" s="208">
        <f>IF(N85="základní",J85,0)</f>
        <v>0</v>
      </c>
      <c r="BF85" s="208">
        <f>IF(N85="snížená",J85,0)</f>
        <v>0</v>
      </c>
      <c r="BG85" s="208">
        <f>IF(N85="zákl. přenesená",J85,0)</f>
        <v>0</v>
      </c>
      <c r="BH85" s="208">
        <f>IF(N85="sníž. přenesená",J85,0)</f>
        <v>0</v>
      </c>
      <c r="BI85" s="208">
        <f>IF(N85="nulová",J85,0)</f>
        <v>0</v>
      </c>
      <c r="BJ85" s="17" t="s">
        <v>80</v>
      </c>
      <c r="BK85" s="208">
        <f>ROUND(I85*H85,2)</f>
        <v>0</v>
      </c>
      <c r="BL85" s="17" t="s">
        <v>147</v>
      </c>
      <c r="BM85" s="207" t="s">
        <v>158</v>
      </c>
    </row>
    <row r="86" spans="1:65" s="2" customFormat="1" ht="24.15" customHeight="1">
      <c r="A86" s="38"/>
      <c r="B86" s="39"/>
      <c r="C86" s="196" t="s">
        <v>686</v>
      </c>
      <c r="D86" s="196" t="s">
        <v>143</v>
      </c>
      <c r="E86" s="197" t="s">
        <v>1101</v>
      </c>
      <c r="F86" s="198" t="s">
        <v>1102</v>
      </c>
      <c r="G86" s="199" t="s">
        <v>277</v>
      </c>
      <c r="H86" s="200">
        <v>30</v>
      </c>
      <c r="I86" s="201"/>
      <c r="J86" s="202">
        <f>ROUND(I86*H86,2)</f>
        <v>0</v>
      </c>
      <c r="K86" s="198" t="s">
        <v>19</v>
      </c>
      <c r="L86" s="44"/>
      <c r="M86" s="203" t="s">
        <v>19</v>
      </c>
      <c r="N86" s="204" t="s">
        <v>43</v>
      </c>
      <c r="O86" s="84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7" t="s">
        <v>147</v>
      </c>
      <c r="AT86" s="207" t="s">
        <v>143</v>
      </c>
      <c r="AU86" s="207" t="s">
        <v>80</v>
      </c>
      <c r="AY86" s="17" t="s">
        <v>141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7" t="s">
        <v>80</v>
      </c>
      <c r="BK86" s="208">
        <f>ROUND(I86*H86,2)</f>
        <v>0</v>
      </c>
      <c r="BL86" s="17" t="s">
        <v>147</v>
      </c>
      <c r="BM86" s="207" t="s">
        <v>162</v>
      </c>
    </row>
    <row r="87" spans="1:65" s="2" customFormat="1" ht="24.15" customHeight="1">
      <c r="A87" s="38"/>
      <c r="B87" s="39"/>
      <c r="C87" s="196" t="s">
        <v>154</v>
      </c>
      <c r="D87" s="196" t="s">
        <v>143</v>
      </c>
      <c r="E87" s="197" t="s">
        <v>1103</v>
      </c>
      <c r="F87" s="198" t="s">
        <v>1104</v>
      </c>
      <c r="G87" s="199" t="s">
        <v>277</v>
      </c>
      <c r="H87" s="200">
        <v>26</v>
      </c>
      <c r="I87" s="201"/>
      <c r="J87" s="202">
        <f>ROUND(I87*H87,2)</f>
        <v>0</v>
      </c>
      <c r="K87" s="198" t="s">
        <v>19</v>
      </c>
      <c r="L87" s="44"/>
      <c r="M87" s="203" t="s">
        <v>19</v>
      </c>
      <c r="N87" s="204" t="s">
        <v>43</v>
      </c>
      <c r="O87" s="84"/>
      <c r="P87" s="205">
        <f>O87*H87</f>
        <v>0</v>
      </c>
      <c r="Q87" s="205">
        <v>0</v>
      </c>
      <c r="R87" s="205">
        <f>Q87*H87</f>
        <v>0</v>
      </c>
      <c r="S87" s="205">
        <v>0</v>
      </c>
      <c r="T87" s="20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7" t="s">
        <v>147</v>
      </c>
      <c r="AT87" s="207" t="s">
        <v>143</v>
      </c>
      <c r="AU87" s="207" t="s">
        <v>80</v>
      </c>
      <c r="AY87" s="17" t="s">
        <v>141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17" t="s">
        <v>80</v>
      </c>
      <c r="BK87" s="208">
        <f>ROUND(I87*H87,2)</f>
        <v>0</v>
      </c>
      <c r="BL87" s="17" t="s">
        <v>147</v>
      </c>
      <c r="BM87" s="207" t="s">
        <v>167</v>
      </c>
    </row>
    <row r="88" spans="1:65" s="2" customFormat="1" ht="24.15" customHeight="1">
      <c r="A88" s="38"/>
      <c r="B88" s="39"/>
      <c r="C88" s="196" t="s">
        <v>765</v>
      </c>
      <c r="D88" s="196" t="s">
        <v>143</v>
      </c>
      <c r="E88" s="197" t="s">
        <v>1105</v>
      </c>
      <c r="F88" s="198" t="s">
        <v>1106</v>
      </c>
      <c r="G88" s="199" t="s">
        <v>277</v>
      </c>
      <c r="H88" s="200">
        <v>70</v>
      </c>
      <c r="I88" s="201"/>
      <c r="J88" s="202">
        <f>ROUND(I88*H88,2)</f>
        <v>0</v>
      </c>
      <c r="K88" s="198" t="s">
        <v>19</v>
      </c>
      <c r="L88" s="44"/>
      <c r="M88" s="203" t="s">
        <v>19</v>
      </c>
      <c r="N88" s="204" t="s">
        <v>43</v>
      </c>
      <c r="O88" s="84"/>
      <c r="P88" s="205">
        <f>O88*H88</f>
        <v>0</v>
      </c>
      <c r="Q88" s="205">
        <v>0</v>
      </c>
      <c r="R88" s="205">
        <f>Q88*H88</f>
        <v>0</v>
      </c>
      <c r="S88" s="205">
        <v>0</v>
      </c>
      <c r="T88" s="20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7" t="s">
        <v>147</v>
      </c>
      <c r="AT88" s="207" t="s">
        <v>143</v>
      </c>
      <c r="AU88" s="207" t="s">
        <v>80</v>
      </c>
      <c r="AY88" s="17" t="s">
        <v>141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7" t="s">
        <v>80</v>
      </c>
      <c r="BK88" s="208">
        <f>ROUND(I88*H88,2)</f>
        <v>0</v>
      </c>
      <c r="BL88" s="17" t="s">
        <v>147</v>
      </c>
      <c r="BM88" s="207" t="s">
        <v>176</v>
      </c>
    </row>
    <row r="89" spans="1:65" s="2" customFormat="1" ht="16.5" customHeight="1">
      <c r="A89" s="38"/>
      <c r="B89" s="39"/>
      <c r="C89" s="196" t="s">
        <v>158</v>
      </c>
      <c r="D89" s="196" t="s">
        <v>143</v>
      </c>
      <c r="E89" s="197" t="s">
        <v>1107</v>
      </c>
      <c r="F89" s="198" t="s">
        <v>1108</v>
      </c>
      <c r="G89" s="199" t="s">
        <v>277</v>
      </c>
      <c r="H89" s="200">
        <v>36</v>
      </c>
      <c r="I89" s="201"/>
      <c r="J89" s="202">
        <f>ROUND(I89*H89,2)</f>
        <v>0</v>
      </c>
      <c r="K89" s="198" t="s">
        <v>19</v>
      </c>
      <c r="L89" s="44"/>
      <c r="M89" s="203" t="s">
        <v>19</v>
      </c>
      <c r="N89" s="204" t="s">
        <v>43</v>
      </c>
      <c r="O89" s="84"/>
      <c r="P89" s="205">
        <f>O89*H89</f>
        <v>0</v>
      </c>
      <c r="Q89" s="205">
        <v>0</v>
      </c>
      <c r="R89" s="205">
        <f>Q89*H89</f>
        <v>0</v>
      </c>
      <c r="S89" s="205">
        <v>0</v>
      </c>
      <c r="T89" s="20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7" t="s">
        <v>147</v>
      </c>
      <c r="AT89" s="207" t="s">
        <v>143</v>
      </c>
      <c r="AU89" s="207" t="s">
        <v>80</v>
      </c>
      <c r="AY89" s="17" t="s">
        <v>141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17" t="s">
        <v>80</v>
      </c>
      <c r="BK89" s="208">
        <f>ROUND(I89*H89,2)</f>
        <v>0</v>
      </c>
      <c r="BL89" s="17" t="s">
        <v>147</v>
      </c>
      <c r="BM89" s="207" t="s">
        <v>182</v>
      </c>
    </row>
    <row r="90" spans="1:65" s="2" customFormat="1" ht="16.5" customHeight="1">
      <c r="A90" s="38"/>
      <c r="B90" s="39"/>
      <c r="C90" s="196" t="s">
        <v>772</v>
      </c>
      <c r="D90" s="196" t="s">
        <v>143</v>
      </c>
      <c r="E90" s="197" t="s">
        <v>1109</v>
      </c>
      <c r="F90" s="198" t="s">
        <v>1110</v>
      </c>
      <c r="G90" s="199" t="s">
        <v>277</v>
      </c>
      <c r="H90" s="200">
        <v>12</v>
      </c>
      <c r="I90" s="201"/>
      <c r="J90" s="202">
        <f>ROUND(I90*H90,2)</f>
        <v>0</v>
      </c>
      <c r="K90" s="198" t="s">
        <v>19</v>
      </c>
      <c r="L90" s="44"/>
      <c r="M90" s="203" t="s">
        <v>19</v>
      </c>
      <c r="N90" s="204" t="s">
        <v>43</v>
      </c>
      <c r="O90" s="84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7" t="s">
        <v>147</v>
      </c>
      <c r="AT90" s="207" t="s">
        <v>143</v>
      </c>
      <c r="AU90" s="207" t="s">
        <v>80</v>
      </c>
      <c r="AY90" s="17" t="s">
        <v>141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7" t="s">
        <v>80</v>
      </c>
      <c r="BK90" s="208">
        <f>ROUND(I90*H90,2)</f>
        <v>0</v>
      </c>
      <c r="BL90" s="17" t="s">
        <v>147</v>
      </c>
      <c r="BM90" s="207" t="s">
        <v>187</v>
      </c>
    </row>
    <row r="91" spans="1:65" s="2" customFormat="1" ht="16.5" customHeight="1">
      <c r="A91" s="38"/>
      <c r="B91" s="39"/>
      <c r="C91" s="196" t="s">
        <v>162</v>
      </c>
      <c r="D91" s="196" t="s">
        <v>143</v>
      </c>
      <c r="E91" s="197" t="s">
        <v>1111</v>
      </c>
      <c r="F91" s="198" t="s">
        <v>1112</v>
      </c>
      <c r="G91" s="199" t="s">
        <v>277</v>
      </c>
      <c r="H91" s="200">
        <v>12</v>
      </c>
      <c r="I91" s="201"/>
      <c r="J91" s="202">
        <f>ROUND(I91*H91,2)</f>
        <v>0</v>
      </c>
      <c r="K91" s="198" t="s">
        <v>19</v>
      </c>
      <c r="L91" s="44"/>
      <c r="M91" s="203" t="s">
        <v>19</v>
      </c>
      <c r="N91" s="204" t="s">
        <v>43</v>
      </c>
      <c r="O91" s="84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7" t="s">
        <v>147</v>
      </c>
      <c r="AT91" s="207" t="s">
        <v>143</v>
      </c>
      <c r="AU91" s="207" t="s">
        <v>80</v>
      </c>
      <c r="AY91" s="17" t="s">
        <v>141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7" t="s">
        <v>80</v>
      </c>
      <c r="BK91" s="208">
        <f>ROUND(I91*H91,2)</f>
        <v>0</v>
      </c>
      <c r="BL91" s="17" t="s">
        <v>147</v>
      </c>
      <c r="BM91" s="207" t="s">
        <v>193</v>
      </c>
    </row>
    <row r="92" spans="1:65" s="2" customFormat="1" ht="16.5" customHeight="1">
      <c r="A92" s="38"/>
      <c r="B92" s="39"/>
      <c r="C92" s="196" t="s">
        <v>779</v>
      </c>
      <c r="D92" s="196" t="s">
        <v>143</v>
      </c>
      <c r="E92" s="197" t="s">
        <v>1113</v>
      </c>
      <c r="F92" s="198" t="s">
        <v>1114</v>
      </c>
      <c r="G92" s="199" t="s">
        <v>277</v>
      </c>
      <c r="H92" s="200">
        <v>24</v>
      </c>
      <c r="I92" s="201"/>
      <c r="J92" s="202">
        <f>ROUND(I92*H92,2)</f>
        <v>0</v>
      </c>
      <c r="K92" s="198" t="s">
        <v>19</v>
      </c>
      <c r="L92" s="44"/>
      <c r="M92" s="203" t="s">
        <v>19</v>
      </c>
      <c r="N92" s="204" t="s">
        <v>43</v>
      </c>
      <c r="O92" s="84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7" t="s">
        <v>147</v>
      </c>
      <c r="AT92" s="207" t="s">
        <v>143</v>
      </c>
      <c r="AU92" s="207" t="s">
        <v>80</v>
      </c>
      <c r="AY92" s="17" t="s">
        <v>141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7" t="s">
        <v>80</v>
      </c>
      <c r="BK92" s="208">
        <f>ROUND(I92*H92,2)</f>
        <v>0</v>
      </c>
      <c r="BL92" s="17" t="s">
        <v>147</v>
      </c>
      <c r="BM92" s="207" t="s">
        <v>200</v>
      </c>
    </row>
    <row r="93" spans="1:65" s="2" customFormat="1" ht="16.5" customHeight="1">
      <c r="A93" s="38"/>
      <c r="B93" s="39"/>
      <c r="C93" s="196" t="s">
        <v>167</v>
      </c>
      <c r="D93" s="196" t="s">
        <v>143</v>
      </c>
      <c r="E93" s="197" t="s">
        <v>1115</v>
      </c>
      <c r="F93" s="198" t="s">
        <v>1116</v>
      </c>
      <c r="G93" s="199" t="s">
        <v>199</v>
      </c>
      <c r="H93" s="200">
        <v>21</v>
      </c>
      <c r="I93" s="201"/>
      <c r="J93" s="202">
        <f>ROUND(I93*H93,2)</f>
        <v>0</v>
      </c>
      <c r="K93" s="198" t="s">
        <v>19</v>
      </c>
      <c r="L93" s="44"/>
      <c r="M93" s="203" t="s">
        <v>19</v>
      </c>
      <c r="N93" s="204" t="s">
        <v>43</v>
      </c>
      <c r="O93" s="84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7" t="s">
        <v>147</v>
      </c>
      <c r="AT93" s="207" t="s">
        <v>143</v>
      </c>
      <c r="AU93" s="207" t="s">
        <v>80</v>
      </c>
      <c r="AY93" s="17" t="s">
        <v>141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7" t="s">
        <v>80</v>
      </c>
      <c r="BK93" s="208">
        <f>ROUND(I93*H93,2)</f>
        <v>0</v>
      </c>
      <c r="BL93" s="17" t="s">
        <v>147</v>
      </c>
      <c r="BM93" s="207" t="s">
        <v>179</v>
      </c>
    </row>
    <row r="94" spans="1:65" s="2" customFormat="1" ht="21.75" customHeight="1">
      <c r="A94" s="38"/>
      <c r="B94" s="39"/>
      <c r="C94" s="196" t="s">
        <v>787</v>
      </c>
      <c r="D94" s="196" t="s">
        <v>143</v>
      </c>
      <c r="E94" s="197" t="s">
        <v>1117</v>
      </c>
      <c r="F94" s="198" t="s">
        <v>1118</v>
      </c>
      <c r="G94" s="199" t="s">
        <v>277</v>
      </c>
      <c r="H94" s="200">
        <v>227</v>
      </c>
      <c r="I94" s="201"/>
      <c r="J94" s="202">
        <f>ROUND(I94*H94,2)</f>
        <v>0</v>
      </c>
      <c r="K94" s="198" t="s">
        <v>19</v>
      </c>
      <c r="L94" s="44"/>
      <c r="M94" s="203" t="s">
        <v>19</v>
      </c>
      <c r="N94" s="204" t="s">
        <v>43</v>
      </c>
      <c r="O94" s="84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7" t="s">
        <v>147</v>
      </c>
      <c r="AT94" s="207" t="s">
        <v>143</v>
      </c>
      <c r="AU94" s="207" t="s">
        <v>80</v>
      </c>
      <c r="AY94" s="17" t="s">
        <v>141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7" t="s">
        <v>80</v>
      </c>
      <c r="BK94" s="208">
        <f>ROUND(I94*H94,2)</f>
        <v>0</v>
      </c>
      <c r="BL94" s="17" t="s">
        <v>147</v>
      </c>
      <c r="BM94" s="207" t="s">
        <v>190</v>
      </c>
    </row>
    <row r="95" spans="1:65" s="2" customFormat="1" ht="24.15" customHeight="1">
      <c r="A95" s="38"/>
      <c r="B95" s="39"/>
      <c r="C95" s="196" t="s">
        <v>176</v>
      </c>
      <c r="D95" s="196" t="s">
        <v>143</v>
      </c>
      <c r="E95" s="197" t="s">
        <v>1119</v>
      </c>
      <c r="F95" s="198" t="s">
        <v>1120</v>
      </c>
      <c r="G95" s="199" t="s">
        <v>1121</v>
      </c>
      <c r="H95" s="200">
        <v>0.018</v>
      </c>
      <c r="I95" s="201"/>
      <c r="J95" s="202">
        <f>ROUND(I95*H95,2)</f>
        <v>0</v>
      </c>
      <c r="K95" s="198" t="s">
        <v>19</v>
      </c>
      <c r="L95" s="44"/>
      <c r="M95" s="203" t="s">
        <v>19</v>
      </c>
      <c r="N95" s="204" t="s">
        <v>43</v>
      </c>
      <c r="O95" s="84"/>
      <c r="P95" s="205">
        <f>O95*H95</f>
        <v>0</v>
      </c>
      <c r="Q95" s="205">
        <v>0</v>
      </c>
      <c r="R95" s="205">
        <f>Q95*H95</f>
        <v>0</v>
      </c>
      <c r="S95" s="205">
        <v>0</v>
      </c>
      <c r="T95" s="20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7" t="s">
        <v>147</v>
      </c>
      <c r="AT95" s="207" t="s">
        <v>143</v>
      </c>
      <c r="AU95" s="207" t="s">
        <v>80</v>
      </c>
      <c r="AY95" s="17" t="s">
        <v>141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7" t="s">
        <v>80</v>
      </c>
      <c r="BK95" s="208">
        <f>ROUND(I95*H95,2)</f>
        <v>0</v>
      </c>
      <c r="BL95" s="17" t="s">
        <v>147</v>
      </c>
      <c r="BM95" s="207" t="s">
        <v>196</v>
      </c>
    </row>
    <row r="96" spans="1:65" s="2" customFormat="1" ht="21.75" customHeight="1">
      <c r="A96" s="38"/>
      <c r="B96" s="39"/>
      <c r="C96" s="196" t="s">
        <v>8</v>
      </c>
      <c r="D96" s="196" t="s">
        <v>143</v>
      </c>
      <c r="E96" s="197" t="s">
        <v>1122</v>
      </c>
      <c r="F96" s="198" t="s">
        <v>1123</v>
      </c>
      <c r="G96" s="199" t="s">
        <v>199</v>
      </c>
      <c r="H96" s="200">
        <v>2</v>
      </c>
      <c r="I96" s="201"/>
      <c r="J96" s="202">
        <f>ROUND(I96*H96,2)</f>
        <v>0</v>
      </c>
      <c r="K96" s="198" t="s">
        <v>19</v>
      </c>
      <c r="L96" s="44"/>
      <c r="M96" s="203" t="s">
        <v>19</v>
      </c>
      <c r="N96" s="204" t="s">
        <v>43</v>
      </c>
      <c r="O96" s="84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7" t="s">
        <v>147</v>
      </c>
      <c r="AT96" s="207" t="s">
        <v>143</v>
      </c>
      <c r="AU96" s="207" t="s">
        <v>80</v>
      </c>
      <c r="AY96" s="17" t="s">
        <v>141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7" t="s">
        <v>80</v>
      </c>
      <c r="BK96" s="208">
        <f>ROUND(I96*H96,2)</f>
        <v>0</v>
      </c>
      <c r="BL96" s="17" t="s">
        <v>147</v>
      </c>
      <c r="BM96" s="207" t="s">
        <v>216</v>
      </c>
    </row>
    <row r="97" spans="1:65" s="2" customFormat="1" ht="21.75" customHeight="1">
      <c r="A97" s="38"/>
      <c r="B97" s="39"/>
      <c r="C97" s="196" t="s">
        <v>182</v>
      </c>
      <c r="D97" s="196" t="s">
        <v>143</v>
      </c>
      <c r="E97" s="197" t="s">
        <v>1124</v>
      </c>
      <c r="F97" s="198" t="s">
        <v>1125</v>
      </c>
      <c r="G97" s="199" t="s">
        <v>199</v>
      </c>
      <c r="H97" s="200">
        <v>4</v>
      </c>
      <c r="I97" s="201"/>
      <c r="J97" s="202">
        <f>ROUND(I97*H97,2)</f>
        <v>0</v>
      </c>
      <c r="K97" s="198" t="s">
        <v>19</v>
      </c>
      <c r="L97" s="44"/>
      <c r="M97" s="203" t="s">
        <v>19</v>
      </c>
      <c r="N97" s="204" t="s">
        <v>43</v>
      </c>
      <c r="O97" s="84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7" t="s">
        <v>147</v>
      </c>
      <c r="AT97" s="207" t="s">
        <v>143</v>
      </c>
      <c r="AU97" s="207" t="s">
        <v>80</v>
      </c>
      <c r="AY97" s="17" t="s">
        <v>141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7" t="s">
        <v>80</v>
      </c>
      <c r="BK97" s="208">
        <f>ROUND(I97*H97,2)</f>
        <v>0</v>
      </c>
      <c r="BL97" s="17" t="s">
        <v>147</v>
      </c>
      <c r="BM97" s="207" t="s">
        <v>220</v>
      </c>
    </row>
    <row r="98" spans="1:65" s="2" customFormat="1" ht="16.5" customHeight="1">
      <c r="A98" s="38"/>
      <c r="B98" s="39"/>
      <c r="C98" s="196" t="s">
        <v>690</v>
      </c>
      <c r="D98" s="196" t="s">
        <v>143</v>
      </c>
      <c r="E98" s="197" t="s">
        <v>1126</v>
      </c>
      <c r="F98" s="198" t="s">
        <v>1127</v>
      </c>
      <c r="G98" s="199" t="s">
        <v>199</v>
      </c>
      <c r="H98" s="200">
        <v>2</v>
      </c>
      <c r="I98" s="201"/>
      <c r="J98" s="202">
        <f>ROUND(I98*H98,2)</f>
        <v>0</v>
      </c>
      <c r="K98" s="198" t="s">
        <v>19</v>
      </c>
      <c r="L98" s="44"/>
      <c r="M98" s="203" t="s">
        <v>19</v>
      </c>
      <c r="N98" s="204" t="s">
        <v>43</v>
      </c>
      <c r="O98" s="84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7" t="s">
        <v>147</v>
      </c>
      <c r="AT98" s="207" t="s">
        <v>143</v>
      </c>
      <c r="AU98" s="207" t="s">
        <v>80</v>
      </c>
      <c r="AY98" s="17" t="s">
        <v>141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7" t="s">
        <v>80</v>
      </c>
      <c r="BK98" s="208">
        <f>ROUND(I98*H98,2)</f>
        <v>0</v>
      </c>
      <c r="BL98" s="17" t="s">
        <v>147</v>
      </c>
      <c r="BM98" s="207" t="s">
        <v>224</v>
      </c>
    </row>
    <row r="99" spans="1:65" s="2" customFormat="1" ht="16.5" customHeight="1">
      <c r="A99" s="38"/>
      <c r="B99" s="39"/>
      <c r="C99" s="196" t="s">
        <v>187</v>
      </c>
      <c r="D99" s="196" t="s">
        <v>143</v>
      </c>
      <c r="E99" s="197" t="s">
        <v>1128</v>
      </c>
      <c r="F99" s="198" t="s">
        <v>1129</v>
      </c>
      <c r="G99" s="199" t="s">
        <v>199</v>
      </c>
      <c r="H99" s="200">
        <v>2</v>
      </c>
      <c r="I99" s="201"/>
      <c r="J99" s="202">
        <f>ROUND(I99*H99,2)</f>
        <v>0</v>
      </c>
      <c r="K99" s="198" t="s">
        <v>19</v>
      </c>
      <c r="L99" s="44"/>
      <c r="M99" s="203" t="s">
        <v>19</v>
      </c>
      <c r="N99" s="204" t="s">
        <v>43</v>
      </c>
      <c r="O99" s="84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7" t="s">
        <v>147</v>
      </c>
      <c r="AT99" s="207" t="s">
        <v>143</v>
      </c>
      <c r="AU99" s="207" t="s">
        <v>80</v>
      </c>
      <c r="AY99" s="17" t="s">
        <v>141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7" t="s">
        <v>80</v>
      </c>
      <c r="BK99" s="208">
        <f>ROUND(I99*H99,2)</f>
        <v>0</v>
      </c>
      <c r="BL99" s="17" t="s">
        <v>147</v>
      </c>
      <c r="BM99" s="207" t="s">
        <v>228</v>
      </c>
    </row>
    <row r="100" spans="1:65" s="2" customFormat="1" ht="24.15" customHeight="1">
      <c r="A100" s="38"/>
      <c r="B100" s="39"/>
      <c r="C100" s="196" t="s">
        <v>697</v>
      </c>
      <c r="D100" s="196" t="s">
        <v>143</v>
      </c>
      <c r="E100" s="197" t="s">
        <v>1130</v>
      </c>
      <c r="F100" s="198" t="s">
        <v>1131</v>
      </c>
      <c r="G100" s="199" t="s">
        <v>199</v>
      </c>
      <c r="H100" s="200">
        <v>1</v>
      </c>
      <c r="I100" s="201"/>
      <c r="J100" s="202">
        <f>ROUND(I100*H100,2)</f>
        <v>0</v>
      </c>
      <c r="K100" s="198" t="s">
        <v>19</v>
      </c>
      <c r="L100" s="44"/>
      <c r="M100" s="203" t="s">
        <v>19</v>
      </c>
      <c r="N100" s="204" t="s">
        <v>43</v>
      </c>
      <c r="O100" s="84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7" t="s">
        <v>147</v>
      </c>
      <c r="AT100" s="207" t="s">
        <v>143</v>
      </c>
      <c r="AU100" s="207" t="s">
        <v>80</v>
      </c>
      <c r="AY100" s="17" t="s">
        <v>141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7" t="s">
        <v>80</v>
      </c>
      <c r="BK100" s="208">
        <f>ROUND(I100*H100,2)</f>
        <v>0</v>
      </c>
      <c r="BL100" s="17" t="s">
        <v>147</v>
      </c>
      <c r="BM100" s="207" t="s">
        <v>232</v>
      </c>
    </row>
    <row r="101" spans="1:65" s="2" customFormat="1" ht="24.15" customHeight="1">
      <c r="A101" s="38"/>
      <c r="B101" s="39"/>
      <c r="C101" s="196" t="s">
        <v>193</v>
      </c>
      <c r="D101" s="196" t="s">
        <v>143</v>
      </c>
      <c r="E101" s="197" t="s">
        <v>1132</v>
      </c>
      <c r="F101" s="198" t="s">
        <v>1133</v>
      </c>
      <c r="G101" s="199" t="s">
        <v>199</v>
      </c>
      <c r="H101" s="200">
        <v>1</v>
      </c>
      <c r="I101" s="201"/>
      <c r="J101" s="202">
        <f>ROUND(I101*H101,2)</f>
        <v>0</v>
      </c>
      <c r="K101" s="198" t="s">
        <v>19</v>
      </c>
      <c r="L101" s="44"/>
      <c r="M101" s="203" t="s">
        <v>19</v>
      </c>
      <c r="N101" s="204" t="s">
        <v>43</v>
      </c>
      <c r="O101" s="84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7" t="s">
        <v>147</v>
      </c>
      <c r="AT101" s="207" t="s">
        <v>143</v>
      </c>
      <c r="AU101" s="207" t="s">
        <v>80</v>
      </c>
      <c r="AY101" s="17" t="s">
        <v>141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7" t="s">
        <v>80</v>
      </c>
      <c r="BK101" s="208">
        <f>ROUND(I101*H101,2)</f>
        <v>0</v>
      </c>
      <c r="BL101" s="17" t="s">
        <v>147</v>
      </c>
      <c r="BM101" s="207" t="s">
        <v>237</v>
      </c>
    </row>
    <row r="102" spans="1:65" s="2" customFormat="1" ht="24.15" customHeight="1">
      <c r="A102" s="38"/>
      <c r="B102" s="39"/>
      <c r="C102" s="196" t="s">
        <v>7</v>
      </c>
      <c r="D102" s="196" t="s">
        <v>143</v>
      </c>
      <c r="E102" s="197" t="s">
        <v>1134</v>
      </c>
      <c r="F102" s="198" t="s">
        <v>1135</v>
      </c>
      <c r="G102" s="199" t="s">
        <v>1136</v>
      </c>
      <c r="H102" s="200">
        <v>2</v>
      </c>
      <c r="I102" s="201"/>
      <c r="J102" s="202">
        <f>ROUND(I102*H102,2)</f>
        <v>0</v>
      </c>
      <c r="K102" s="198" t="s">
        <v>19</v>
      </c>
      <c r="L102" s="44"/>
      <c r="M102" s="203" t="s">
        <v>19</v>
      </c>
      <c r="N102" s="204" t="s">
        <v>43</v>
      </c>
      <c r="O102" s="84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7" t="s">
        <v>147</v>
      </c>
      <c r="AT102" s="207" t="s">
        <v>143</v>
      </c>
      <c r="AU102" s="207" t="s">
        <v>80</v>
      </c>
      <c r="AY102" s="17" t="s">
        <v>141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7" t="s">
        <v>80</v>
      </c>
      <c r="BK102" s="208">
        <f>ROUND(I102*H102,2)</f>
        <v>0</v>
      </c>
      <c r="BL102" s="17" t="s">
        <v>147</v>
      </c>
      <c r="BM102" s="207" t="s">
        <v>241</v>
      </c>
    </row>
    <row r="103" spans="1:65" s="2" customFormat="1" ht="21.75" customHeight="1">
      <c r="A103" s="38"/>
      <c r="B103" s="39"/>
      <c r="C103" s="196" t="s">
        <v>200</v>
      </c>
      <c r="D103" s="196" t="s">
        <v>143</v>
      </c>
      <c r="E103" s="197" t="s">
        <v>1137</v>
      </c>
      <c r="F103" s="198" t="s">
        <v>1138</v>
      </c>
      <c r="G103" s="199" t="s">
        <v>1121</v>
      </c>
      <c r="H103" s="200">
        <v>0.003</v>
      </c>
      <c r="I103" s="201"/>
      <c r="J103" s="202">
        <f>ROUND(I103*H103,2)</f>
        <v>0</v>
      </c>
      <c r="K103" s="198" t="s">
        <v>19</v>
      </c>
      <c r="L103" s="44"/>
      <c r="M103" s="203" t="s">
        <v>19</v>
      </c>
      <c r="N103" s="204" t="s">
        <v>43</v>
      </c>
      <c r="O103" s="84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7" t="s">
        <v>147</v>
      </c>
      <c r="AT103" s="207" t="s">
        <v>143</v>
      </c>
      <c r="AU103" s="207" t="s">
        <v>80</v>
      </c>
      <c r="AY103" s="17" t="s">
        <v>141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7" t="s">
        <v>80</v>
      </c>
      <c r="BK103" s="208">
        <f>ROUND(I103*H103,2)</f>
        <v>0</v>
      </c>
      <c r="BL103" s="17" t="s">
        <v>147</v>
      </c>
      <c r="BM103" s="207" t="s">
        <v>245</v>
      </c>
    </row>
    <row r="104" spans="1:65" s="2" customFormat="1" ht="24.15" customHeight="1">
      <c r="A104" s="38"/>
      <c r="B104" s="39"/>
      <c r="C104" s="196" t="s">
        <v>803</v>
      </c>
      <c r="D104" s="196" t="s">
        <v>143</v>
      </c>
      <c r="E104" s="197" t="s">
        <v>1139</v>
      </c>
      <c r="F104" s="198" t="s">
        <v>1140</v>
      </c>
      <c r="G104" s="199" t="s">
        <v>199</v>
      </c>
      <c r="H104" s="200">
        <v>1</v>
      </c>
      <c r="I104" s="201"/>
      <c r="J104" s="202">
        <f>ROUND(I104*H104,2)</f>
        <v>0</v>
      </c>
      <c r="K104" s="198" t="s">
        <v>19</v>
      </c>
      <c r="L104" s="44"/>
      <c r="M104" s="203" t="s">
        <v>19</v>
      </c>
      <c r="N104" s="204" t="s">
        <v>43</v>
      </c>
      <c r="O104" s="84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7" t="s">
        <v>147</v>
      </c>
      <c r="AT104" s="207" t="s">
        <v>143</v>
      </c>
      <c r="AU104" s="207" t="s">
        <v>80</v>
      </c>
      <c r="AY104" s="17" t="s">
        <v>141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7" t="s">
        <v>80</v>
      </c>
      <c r="BK104" s="208">
        <f>ROUND(I104*H104,2)</f>
        <v>0</v>
      </c>
      <c r="BL104" s="17" t="s">
        <v>147</v>
      </c>
      <c r="BM104" s="207" t="s">
        <v>250</v>
      </c>
    </row>
    <row r="105" spans="1:65" s="2" customFormat="1" ht="24.15" customHeight="1">
      <c r="A105" s="38"/>
      <c r="B105" s="39"/>
      <c r="C105" s="196" t="s">
        <v>179</v>
      </c>
      <c r="D105" s="196" t="s">
        <v>143</v>
      </c>
      <c r="E105" s="197" t="s">
        <v>1141</v>
      </c>
      <c r="F105" s="198" t="s">
        <v>1142</v>
      </c>
      <c r="G105" s="199" t="s">
        <v>199</v>
      </c>
      <c r="H105" s="200">
        <v>8</v>
      </c>
      <c r="I105" s="201"/>
      <c r="J105" s="202">
        <f>ROUND(I105*H105,2)</f>
        <v>0</v>
      </c>
      <c r="K105" s="198" t="s">
        <v>19</v>
      </c>
      <c r="L105" s="44"/>
      <c r="M105" s="203" t="s">
        <v>19</v>
      </c>
      <c r="N105" s="204" t="s">
        <v>43</v>
      </c>
      <c r="O105" s="84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7" t="s">
        <v>147</v>
      </c>
      <c r="AT105" s="207" t="s">
        <v>143</v>
      </c>
      <c r="AU105" s="207" t="s">
        <v>80</v>
      </c>
      <c r="AY105" s="17" t="s">
        <v>141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7" t="s">
        <v>80</v>
      </c>
      <c r="BK105" s="208">
        <f>ROUND(I105*H105,2)</f>
        <v>0</v>
      </c>
      <c r="BL105" s="17" t="s">
        <v>147</v>
      </c>
      <c r="BM105" s="207" t="s">
        <v>255</v>
      </c>
    </row>
    <row r="106" spans="1:65" s="2" customFormat="1" ht="24.15" customHeight="1">
      <c r="A106" s="38"/>
      <c r="B106" s="39"/>
      <c r="C106" s="196" t="s">
        <v>183</v>
      </c>
      <c r="D106" s="196" t="s">
        <v>143</v>
      </c>
      <c r="E106" s="197" t="s">
        <v>1143</v>
      </c>
      <c r="F106" s="198" t="s">
        <v>1144</v>
      </c>
      <c r="G106" s="199" t="s">
        <v>199</v>
      </c>
      <c r="H106" s="200">
        <v>1</v>
      </c>
      <c r="I106" s="201"/>
      <c r="J106" s="202">
        <f>ROUND(I106*H106,2)</f>
        <v>0</v>
      </c>
      <c r="K106" s="198" t="s">
        <v>19</v>
      </c>
      <c r="L106" s="44"/>
      <c r="M106" s="203" t="s">
        <v>19</v>
      </c>
      <c r="N106" s="204" t="s">
        <v>43</v>
      </c>
      <c r="O106" s="84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7" t="s">
        <v>147</v>
      </c>
      <c r="AT106" s="207" t="s">
        <v>143</v>
      </c>
      <c r="AU106" s="207" t="s">
        <v>80</v>
      </c>
      <c r="AY106" s="17" t="s">
        <v>141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7" t="s">
        <v>80</v>
      </c>
      <c r="BK106" s="208">
        <f>ROUND(I106*H106,2)</f>
        <v>0</v>
      </c>
      <c r="BL106" s="17" t="s">
        <v>147</v>
      </c>
      <c r="BM106" s="207" t="s">
        <v>260</v>
      </c>
    </row>
    <row r="107" spans="1:65" s="2" customFormat="1" ht="24.15" customHeight="1">
      <c r="A107" s="38"/>
      <c r="B107" s="39"/>
      <c r="C107" s="196" t="s">
        <v>190</v>
      </c>
      <c r="D107" s="196" t="s">
        <v>143</v>
      </c>
      <c r="E107" s="197" t="s">
        <v>1145</v>
      </c>
      <c r="F107" s="198" t="s">
        <v>1146</v>
      </c>
      <c r="G107" s="199" t="s">
        <v>199</v>
      </c>
      <c r="H107" s="200">
        <v>2</v>
      </c>
      <c r="I107" s="201"/>
      <c r="J107" s="202">
        <f>ROUND(I107*H107,2)</f>
        <v>0</v>
      </c>
      <c r="K107" s="198" t="s">
        <v>19</v>
      </c>
      <c r="L107" s="44"/>
      <c r="M107" s="203" t="s">
        <v>19</v>
      </c>
      <c r="N107" s="204" t="s">
        <v>43</v>
      </c>
      <c r="O107" s="84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7" t="s">
        <v>147</v>
      </c>
      <c r="AT107" s="207" t="s">
        <v>143</v>
      </c>
      <c r="AU107" s="207" t="s">
        <v>80</v>
      </c>
      <c r="AY107" s="17" t="s">
        <v>141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7" t="s">
        <v>80</v>
      </c>
      <c r="BK107" s="208">
        <f>ROUND(I107*H107,2)</f>
        <v>0</v>
      </c>
      <c r="BL107" s="17" t="s">
        <v>147</v>
      </c>
      <c r="BM107" s="207" t="s">
        <v>264</v>
      </c>
    </row>
    <row r="108" spans="1:65" s="2" customFormat="1" ht="24.15" customHeight="1">
      <c r="A108" s="38"/>
      <c r="B108" s="39"/>
      <c r="C108" s="196" t="s">
        <v>334</v>
      </c>
      <c r="D108" s="196" t="s">
        <v>143</v>
      </c>
      <c r="E108" s="197" t="s">
        <v>1147</v>
      </c>
      <c r="F108" s="198" t="s">
        <v>1148</v>
      </c>
      <c r="G108" s="199" t="s">
        <v>199</v>
      </c>
      <c r="H108" s="200">
        <v>1</v>
      </c>
      <c r="I108" s="201"/>
      <c r="J108" s="202">
        <f>ROUND(I108*H108,2)</f>
        <v>0</v>
      </c>
      <c r="K108" s="198" t="s">
        <v>19</v>
      </c>
      <c r="L108" s="44"/>
      <c r="M108" s="203" t="s">
        <v>19</v>
      </c>
      <c r="N108" s="204" t="s">
        <v>43</v>
      </c>
      <c r="O108" s="84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7" t="s">
        <v>147</v>
      </c>
      <c r="AT108" s="207" t="s">
        <v>143</v>
      </c>
      <c r="AU108" s="207" t="s">
        <v>80</v>
      </c>
      <c r="AY108" s="17" t="s">
        <v>141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7" t="s">
        <v>80</v>
      </c>
      <c r="BK108" s="208">
        <f>ROUND(I108*H108,2)</f>
        <v>0</v>
      </c>
      <c r="BL108" s="17" t="s">
        <v>147</v>
      </c>
      <c r="BM108" s="207" t="s">
        <v>268</v>
      </c>
    </row>
    <row r="109" spans="1:65" s="2" customFormat="1" ht="24.15" customHeight="1">
      <c r="A109" s="38"/>
      <c r="B109" s="39"/>
      <c r="C109" s="196" t="s">
        <v>196</v>
      </c>
      <c r="D109" s="196" t="s">
        <v>143</v>
      </c>
      <c r="E109" s="197" t="s">
        <v>1149</v>
      </c>
      <c r="F109" s="198" t="s">
        <v>1150</v>
      </c>
      <c r="G109" s="199" t="s">
        <v>199</v>
      </c>
      <c r="H109" s="200">
        <v>1</v>
      </c>
      <c r="I109" s="201"/>
      <c r="J109" s="202">
        <f>ROUND(I109*H109,2)</f>
        <v>0</v>
      </c>
      <c r="K109" s="198" t="s">
        <v>19</v>
      </c>
      <c r="L109" s="44"/>
      <c r="M109" s="203" t="s">
        <v>19</v>
      </c>
      <c r="N109" s="204" t="s">
        <v>43</v>
      </c>
      <c r="O109" s="84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7" t="s">
        <v>147</v>
      </c>
      <c r="AT109" s="207" t="s">
        <v>143</v>
      </c>
      <c r="AU109" s="207" t="s">
        <v>80</v>
      </c>
      <c r="AY109" s="17" t="s">
        <v>141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7" t="s">
        <v>80</v>
      </c>
      <c r="BK109" s="208">
        <f>ROUND(I109*H109,2)</f>
        <v>0</v>
      </c>
      <c r="BL109" s="17" t="s">
        <v>147</v>
      </c>
      <c r="BM109" s="207" t="s">
        <v>272</v>
      </c>
    </row>
    <row r="110" spans="1:65" s="2" customFormat="1" ht="24.15" customHeight="1">
      <c r="A110" s="38"/>
      <c r="B110" s="39"/>
      <c r="C110" s="196" t="s">
        <v>202</v>
      </c>
      <c r="D110" s="196" t="s">
        <v>143</v>
      </c>
      <c r="E110" s="197" t="s">
        <v>1151</v>
      </c>
      <c r="F110" s="198" t="s">
        <v>1152</v>
      </c>
      <c r="G110" s="199" t="s">
        <v>199</v>
      </c>
      <c r="H110" s="200">
        <v>7</v>
      </c>
      <c r="I110" s="201"/>
      <c r="J110" s="202">
        <f>ROUND(I110*H110,2)</f>
        <v>0</v>
      </c>
      <c r="K110" s="198" t="s">
        <v>19</v>
      </c>
      <c r="L110" s="44"/>
      <c r="M110" s="203" t="s">
        <v>19</v>
      </c>
      <c r="N110" s="204" t="s">
        <v>43</v>
      </c>
      <c r="O110" s="84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7" t="s">
        <v>147</v>
      </c>
      <c r="AT110" s="207" t="s">
        <v>143</v>
      </c>
      <c r="AU110" s="207" t="s">
        <v>80</v>
      </c>
      <c r="AY110" s="17" t="s">
        <v>141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7" t="s">
        <v>80</v>
      </c>
      <c r="BK110" s="208">
        <f>ROUND(I110*H110,2)</f>
        <v>0</v>
      </c>
      <c r="BL110" s="17" t="s">
        <v>147</v>
      </c>
      <c r="BM110" s="207" t="s">
        <v>278</v>
      </c>
    </row>
    <row r="111" spans="1:65" s="2" customFormat="1" ht="16.5" customHeight="1">
      <c r="A111" s="38"/>
      <c r="B111" s="39"/>
      <c r="C111" s="196" t="s">
        <v>216</v>
      </c>
      <c r="D111" s="196" t="s">
        <v>143</v>
      </c>
      <c r="E111" s="197" t="s">
        <v>1153</v>
      </c>
      <c r="F111" s="198" t="s">
        <v>1154</v>
      </c>
      <c r="G111" s="199" t="s">
        <v>1034</v>
      </c>
      <c r="H111" s="200">
        <v>21</v>
      </c>
      <c r="I111" s="201"/>
      <c r="J111" s="202">
        <f>ROUND(I111*H111,2)</f>
        <v>0</v>
      </c>
      <c r="K111" s="198" t="s">
        <v>19</v>
      </c>
      <c r="L111" s="44"/>
      <c r="M111" s="203" t="s">
        <v>19</v>
      </c>
      <c r="N111" s="204" t="s">
        <v>43</v>
      </c>
      <c r="O111" s="84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7" t="s">
        <v>147</v>
      </c>
      <c r="AT111" s="207" t="s">
        <v>143</v>
      </c>
      <c r="AU111" s="207" t="s">
        <v>80</v>
      </c>
      <c r="AY111" s="17" t="s">
        <v>141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7" t="s">
        <v>80</v>
      </c>
      <c r="BK111" s="208">
        <f>ROUND(I111*H111,2)</f>
        <v>0</v>
      </c>
      <c r="BL111" s="17" t="s">
        <v>147</v>
      </c>
      <c r="BM111" s="207" t="s">
        <v>285</v>
      </c>
    </row>
    <row r="112" spans="1:65" s="2" customFormat="1" ht="16.5" customHeight="1">
      <c r="A112" s="38"/>
      <c r="B112" s="39"/>
      <c r="C112" s="196" t="s">
        <v>339</v>
      </c>
      <c r="D112" s="196" t="s">
        <v>143</v>
      </c>
      <c r="E112" s="197" t="s">
        <v>1155</v>
      </c>
      <c r="F112" s="198" t="s">
        <v>1156</v>
      </c>
      <c r="G112" s="199" t="s">
        <v>199</v>
      </c>
      <c r="H112" s="200">
        <v>9</v>
      </c>
      <c r="I112" s="201"/>
      <c r="J112" s="202">
        <f>ROUND(I112*H112,2)</f>
        <v>0</v>
      </c>
      <c r="K112" s="198" t="s">
        <v>19</v>
      </c>
      <c r="L112" s="44"/>
      <c r="M112" s="203" t="s">
        <v>19</v>
      </c>
      <c r="N112" s="204" t="s">
        <v>43</v>
      </c>
      <c r="O112" s="84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7" t="s">
        <v>147</v>
      </c>
      <c r="AT112" s="207" t="s">
        <v>143</v>
      </c>
      <c r="AU112" s="207" t="s">
        <v>80</v>
      </c>
      <c r="AY112" s="17" t="s">
        <v>141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7" t="s">
        <v>80</v>
      </c>
      <c r="BK112" s="208">
        <f>ROUND(I112*H112,2)</f>
        <v>0</v>
      </c>
      <c r="BL112" s="17" t="s">
        <v>147</v>
      </c>
      <c r="BM112" s="207" t="s">
        <v>291</v>
      </c>
    </row>
    <row r="113" spans="1:65" s="2" customFormat="1" ht="16.5" customHeight="1">
      <c r="A113" s="38"/>
      <c r="B113" s="39"/>
      <c r="C113" s="196" t="s">
        <v>220</v>
      </c>
      <c r="D113" s="196" t="s">
        <v>143</v>
      </c>
      <c r="E113" s="197" t="s">
        <v>1157</v>
      </c>
      <c r="F113" s="198" t="s">
        <v>1158</v>
      </c>
      <c r="G113" s="199" t="s">
        <v>199</v>
      </c>
      <c r="H113" s="200">
        <v>12</v>
      </c>
      <c r="I113" s="201"/>
      <c r="J113" s="202">
        <f>ROUND(I113*H113,2)</f>
        <v>0</v>
      </c>
      <c r="K113" s="198" t="s">
        <v>19</v>
      </c>
      <c r="L113" s="44"/>
      <c r="M113" s="203" t="s">
        <v>19</v>
      </c>
      <c r="N113" s="204" t="s">
        <v>43</v>
      </c>
      <c r="O113" s="84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7" t="s">
        <v>147</v>
      </c>
      <c r="AT113" s="207" t="s">
        <v>143</v>
      </c>
      <c r="AU113" s="207" t="s">
        <v>80</v>
      </c>
      <c r="AY113" s="17" t="s">
        <v>141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7" t="s">
        <v>80</v>
      </c>
      <c r="BK113" s="208">
        <f>ROUND(I113*H113,2)</f>
        <v>0</v>
      </c>
      <c r="BL113" s="17" t="s">
        <v>147</v>
      </c>
      <c r="BM113" s="207" t="s">
        <v>229</v>
      </c>
    </row>
    <row r="114" spans="1:65" s="2" customFormat="1" ht="24.15" customHeight="1">
      <c r="A114" s="38"/>
      <c r="B114" s="39"/>
      <c r="C114" s="196" t="s">
        <v>346</v>
      </c>
      <c r="D114" s="196" t="s">
        <v>143</v>
      </c>
      <c r="E114" s="197" t="s">
        <v>1159</v>
      </c>
      <c r="F114" s="198" t="s">
        <v>1160</v>
      </c>
      <c r="G114" s="199" t="s">
        <v>199</v>
      </c>
      <c r="H114" s="200">
        <v>1</v>
      </c>
      <c r="I114" s="201"/>
      <c r="J114" s="202">
        <f>ROUND(I114*H114,2)</f>
        <v>0</v>
      </c>
      <c r="K114" s="198" t="s">
        <v>19</v>
      </c>
      <c r="L114" s="44"/>
      <c r="M114" s="203" t="s">
        <v>19</v>
      </c>
      <c r="N114" s="204" t="s">
        <v>43</v>
      </c>
      <c r="O114" s="84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7" t="s">
        <v>147</v>
      </c>
      <c r="AT114" s="207" t="s">
        <v>143</v>
      </c>
      <c r="AU114" s="207" t="s">
        <v>80</v>
      </c>
      <c r="AY114" s="17" t="s">
        <v>141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7" t="s">
        <v>80</v>
      </c>
      <c r="BK114" s="208">
        <f>ROUND(I114*H114,2)</f>
        <v>0</v>
      </c>
      <c r="BL114" s="17" t="s">
        <v>147</v>
      </c>
      <c r="BM114" s="207" t="s">
        <v>234</v>
      </c>
    </row>
    <row r="115" spans="1:65" s="2" customFormat="1" ht="24.15" customHeight="1">
      <c r="A115" s="38"/>
      <c r="B115" s="39"/>
      <c r="C115" s="196" t="s">
        <v>224</v>
      </c>
      <c r="D115" s="196" t="s">
        <v>143</v>
      </c>
      <c r="E115" s="197" t="s">
        <v>1161</v>
      </c>
      <c r="F115" s="198" t="s">
        <v>1162</v>
      </c>
      <c r="G115" s="199" t="s">
        <v>199</v>
      </c>
      <c r="H115" s="200">
        <v>8</v>
      </c>
      <c r="I115" s="201"/>
      <c r="J115" s="202">
        <f>ROUND(I115*H115,2)</f>
        <v>0</v>
      </c>
      <c r="K115" s="198" t="s">
        <v>19</v>
      </c>
      <c r="L115" s="44"/>
      <c r="M115" s="203" t="s">
        <v>19</v>
      </c>
      <c r="N115" s="204" t="s">
        <v>43</v>
      </c>
      <c r="O115" s="84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7" t="s">
        <v>147</v>
      </c>
      <c r="AT115" s="207" t="s">
        <v>143</v>
      </c>
      <c r="AU115" s="207" t="s">
        <v>80</v>
      </c>
      <c r="AY115" s="17" t="s">
        <v>141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7" t="s">
        <v>80</v>
      </c>
      <c r="BK115" s="208">
        <f>ROUND(I115*H115,2)</f>
        <v>0</v>
      </c>
      <c r="BL115" s="17" t="s">
        <v>147</v>
      </c>
      <c r="BM115" s="207" t="s">
        <v>242</v>
      </c>
    </row>
    <row r="116" spans="1:65" s="2" customFormat="1" ht="24.15" customHeight="1">
      <c r="A116" s="38"/>
      <c r="B116" s="39"/>
      <c r="C116" s="196" t="s">
        <v>858</v>
      </c>
      <c r="D116" s="196" t="s">
        <v>143</v>
      </c>
      <c r="E116" s="197" t="s">
        <v>1163</v>
      </c>
      <c r="F116" s="198" t="s">
        <v>1164</v>
      </c>
      <c r="G116" s="199" t="s">
        <v>199</v>
      </c>
      <c r="H116" s="200">
        <v>5</v>
      </c>
      <c r="I116" s="201"/>
      <c r="J116" s="202">
        <f>ROUND(I116*H116,2)</f>
        <v>0</v>
      </c>
      <c r="K116" s="198" t="s">
        <v>19</v>
      </c>
      <c r="L116" s="44"/>
      <c r="M116" s="203" t="s">
        <v>19</v>
      </c>
      <c r="N116" s="204" t="s">
        <v>43</v>
      </c>
      <c r="O116" s="84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7" t="s">
        <v>147</v>
      </c>
      <c r="AT116" s="207" t="s">
        <v>143</v>
      </c>
      <c r="AU116" s="207" t="s">
        <v>80</v>
      </c>
      <c r="AY116" s="17" t="s">
        <v>141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7" t="s">
        <v>80</v>
      </c>
      <c r="BK116" s="208">
        <f>ROUND(I116*H116,2)</f>
        <v>0</v>
      </c>
      <c r="BL116" s="17" t="s">
        <v>147</v>
      </c>
      <c r="BM116" s="207" t="s">
        <v>252</v>
      </c>
    </row>
    <row r="117" spans="1:65" s="2" customFormat="1" ht="24.15" customHeight="1">
      <c r="A117" s="38"/>
      <c r="B117" s="39"/>
      <c r="C117" s="196" t="s">
        <v>228</v>
      </c>
      <c r="D117" s="196" t="s">
        <v>143</v>
      </c>
      <c r="E117" s="197" t="s">
        <v>1165</v>
      </c>
      <c r="F117" s="198" t="s">
        <v>1166</v>
      </c>
      <c r="G117" s="199" t="s">
        <v>199</v>
      </c>
      <c r="H117" s="200">
        <v>7</v>
      </c>
      <c r="I117" s="201"/>
      <c r="J117" s="202">
        <f>ROUND(I117*H117,2)</f>
        <v>0</v>
      </c>
      <c r="K117" s="198" t="s">
        <v>19</v>
      </c>
      <c r="L117" s="44"/>
      <c r="M117" s="203" t="s">
        <v>19</v>
      </c>
      <c r="N117" s="204" t="s">
        <v>43</v>
      </c>
      <c r="O117" s="84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7" t="s">
        <v>147</v>
      </c>
      <c r="AT117" s="207" t="s">
        <v>143</v>
      </c>
      <c r="AU117" s="207" t="s">
        <v>80</v>
      </c>
      <c r="AY117" s="17" t="s">
        <v>141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7" t="s">
        <v>80</v>
      </c>
      <c r="BK117" s="208">
        <f>ROUND(I117*H117,2)</f>
        <v>0</v>
      </c>
      <c r="BL117" s="17" t="s">
        <v>147</v>
      </c>
      <c r="BM117" s="207" t="s">
        <v>257</v>
      </c>
    </row>
    <row r="118" spans="1:65" s="2" customFormat="1" ht="16.5" customHeight="1">
      <c r="A118" s="38"/>
      <c r="B118" s="39"/>
      <c r="C118" s="196" t="s">
        <v>710</v>
      </c>
      <c r="D118" s="196" t="s">
        <v>143</v>
      </c>
      <c r="E118" s="197" t="s">
        <v>1167</v>
      </c>
      <c r="F118" s="198" t="s">
        <v>1168</v>
      </c>
      <c r="G118" s="199" t="s">
        <v>199</v>
      </c>
      <c r="H118" s="200">
        <v>21</v>
      </c>
      <c r="I118" s="201"/>
      <c r="J118" s="202">
        <f>ROUND(I118*H118,2)</f>
        <v>0</v>
      </c>
      <c r="K118" s="198" t="s">
        <v>19</v>
      </c>
      <c r="L118" s="44"/>
      <c r="M118" s="203" t="s">
        <v>19</v>
      </c>
      <c r="N118" s="204" t="s">
        <v>43</v>
      </c>
      <c r="O118" s="84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7" t="s">
        <v>147</v>
      </c>
      <c r="AT118" s="207" t="s">
        <v>143</v>
      </c>
      <c r="AU118" s="207" t="s">
        <v>80</v>
      </c>
      <c r="AY118" s="17" t="s">
        <v>141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7" t="s">
        <v>80</v>
      </c>
      <c r="BK118" s="208">
        <f>ROUND(I118*H118,2)</f>
        <v>0</v>
      </c>
      <c r="BL118" s="17" t="s">
        <v>147</v>
      </c>
      <c r="BM118" s="207" t="s">
        <v>265</v>
      </c>
    </row>
    <row r="119" spans="1:65" s="2" customFormat="1" ht="16.5" customHeight="1">
      <c r="A119" s="38"/>
      <c r="B119" s="39"/>
      <c r="C119" s="196" t="s">
        <v>232</v>
      </c>
      <c r="D119" s="196" t="s">
        <v>143</v>
      </c>
      <c r="E119" s="197" t="s">
        <v>1169</v>
      </c>
      <c r="F119" s="198" t="s">
        <v>1170</v>
      </c>
      <c r="G119" s="199" t="s">
        <v>199</v>
      </c>
      <c r="H119" s="200">
        <v>21</v>
      </c>
      <c r="I119" s="201"/>
      <c r="J119" s="202">
        <f>ROUND(I119*H119,2)</f>
        <v>0</v>
      </c>
      <c r="K119" s="198" t="s">
        <v>19</v>
      </c>
      <c r="L119" s="44"/>
      <c r="M119" s="203" t="s">
        <v>19</v>
      </c>
      <c r="N119" s="204" t="s">
        <v>43</v>
      </c>
      <c r="O119" s="84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7" t="s">
        <v>147</v>
      </c>
      <c r="AT119" s="207" t="s">
        <v>143</v>
      </c>
      <c r="AU119" s="207" t="s">
        <v>80</v>
      </c>
      <c r="AY119" s="17" t="s">
        <v>141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7" t="s">
        <v>80</v>
      </c>
      <c r="BK119" s="208">
        <f>ROUND(I119*H119,2)</f>
        <v>0</v>
      </c>
      <c r="BL119" s="17" t="s">
        <v>147</v>
      </c>
      <c r="BM119" s="207" t="s">
        <v>319</v>
      </c>
    </row>
    <row r="120" spans="1:65" s="2" customFormat="1" ht="24.15" customHeight="1">
      <c r="A120" s="38"/>
      <c r="B120" s="39"/>
      <c r="C120" s="196" t="s">
        <v>718</v>
      </c>
      <c r="D120" s="196" t="s">
        <v>143</v>
      </c>
      <c r="E120" s="197" t="s">
        <v>1171</v>
      </c>
      <c r="F120" s="198" t="s">
        <v>1172</v>
      </c>
      <c r="G120" s="199" t="s">
        <v>496</v>
      </c>
      <c r="H120" s="247"/>
      <c r="I120" s="201"/>
      <c r="J120" s="202">
        <f>ROUND(I120*H120,2)</f>
        <v>0</v>
      </c>
      <c r="K120" s="198" t="s">
        <v>19</v>
      </c>
      <c r="L120" s="44"/>
      <c r="M120" s="203" t="s">
        <v>19</v>
      </c>
      <c r="N120" s="204" t="s">
        <v>43</v>
      </c>
      <c r="O120" s="84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7" t="s">
        <v>147</v>
      </c>
      <c r="AT120" s="207" t="s">
        <v>143</v>
      </c>
      <c r="AU120" s="207" t="s">
        <v>80</v>
      </c>
      <c r="AY120" s="17" t="s">
        <v>141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7" t="s">
        <v>80</v>
      </c>
      <c r="BK120" s="208">
        <f>ROUND(I120*H120,2)</f>
        <v>0</v>
      </c>
      <c r="BL120" s="17" t="s">
        <v>147</v>
      </c>
      <c r="BM120" s="207" t="s">
        <v>274</v>
      </c>
    </row>
    <row r="121" spans="1:65" s="2" customFormat="1" ht="16.5" customHeight="1">
      <c r="A121" s="38"/>
      <c r="B121" s="39"/>
      <c r="C121" s="196" t="s">
        <v>237</v>
      </c>
      <c r="D121" s="196" t="s">
        <v>143</v>
      </c>
      <c r="E121" s="197" t="s">
        <v>1173</v>
      </c>
      <c r="F121" s="198" t="s">
        <v>1174</v>
      </c>
      <c r="G121" s="199" t="s">
        <v>277</v>
      </c>
      <c r="H121" s="200">
        <v>36</v>
      </c>
      <c r="I121" s="201"/>
      <c r="J121" s="202">
        <f>ROUND(I121*H121,2)</f>
        <v>0</v>
      </c>
      <c r="K121" s="198" t="s">
        <v>19</v>
      </c>
      <c r="L121" s="44"/>
      <c r="M121" s="203" t="s">
        <v>19</v>
      </c>
      <c r="N121" s="204" t="s">
        <v>43</v>
      </c>
      <c r="O121" s="84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7" t="s">
        <v>147</v>
      </c>
      <c r="AT121" s="207" t="s">
        <v>143</v>
      </c>
      <c r="AU121" s="207" t="s">
        <v>80</v>
      </c>
      <c r="AY121" s="17" t="s">
        <v>141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7" t="s">
        <v>80</v>
      </c>
      <c r="BK121" s="208">
        <f>ROUND(I121*H121,2)</f>
        <v>0</v>
      </c>
      <c r="BL121" s="17" t="s">
        <v>147</v>
      </c>
      <c r="BM121" s="207" t="s">
        <v>288</v>
      </c>
    </row>
    <row r="122" spans="1:65" s="2" customFormat="1" ht="16.5" customHeight="1">
      <c r="A122" s="38"/>
      <c r="B122" s="39"/>
      <c r="C122" s="196" t="s">
        <v>617</v>
      </c>
      <c r="D122" s="196" t="s">
        <v>143</v>
      </c>
      <c r="E122" s="197" t="s">
        <v>1175</v>
      </c>
      <c r="F122" s="198" t="s">
        <v>1176</v>
      </c>
      <c r="G122" s="199" t="s">
        <v>277</v>
      </c>
      <c r="H122" s="200">
        <v>65</v>
      </c>
      <c r="I122" s="201"/>
      <c r="J122" s="202">
        <f>ROUND(I122*H122,2)</f>
        <v>0</v>
      </c>
      <c r="K122" s="198" t="s">
        <v>19</v>
      </c>
      <c r="L122" s="44"/>
      <c r="M122" s="203" t="s">
        <v>19</v>
      </c>
      <c r="N122" s="204" t="s">
        <v>43</v>
      </c>
      <c r="O122" s="84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7" t="s">
        <v>147</v>
      </c>
      <c r="AT122" s="207" t="s">
        <v>143</v>
      </c>
      <c r="AU122" s="207" t="s">
        <v>80</v>
      </c>
      <c r="AY122" s="17" t="s">
        <v>141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7" t="s">
        <v>80</v>
      </c>
      <c r="BK122" s="208">
        <f>ROUND(I122*H122,2)</f>
        <v>0</v>
      </c>
      <c r="BL122" s="17" t="s">
        <v>147</v>
      </c>
      <c r="BM122" s="207" t="s">
        <v>297</v>
      </c>
    </row>
    <row r="123" spans="1:65" s="2" customFormat="1" ht="16.5" customHeight="1">
      <c r="A123" s="38"/>
      <c r="B123" s="39"/>
      <c r="C123" s="196" t="s">
        <v>241</v>
      </c>
      <c r="D123" s="196" t="s">
        <v>143</v>
      </c>
      <c r="E123" s="197" t="s">
        <v>1177</v>
      </c>
      <c r="F123" s="198" t="s">
        <v>1178</v>
      </c>
      <c r="G123" s="199" t="s">
        <v>277</v>
      </c>
      <c r="H123" s="200">
        <v>30</v>
      </c>
      <c r="I123" s="201"/>
      <c r="J123" s="202">
        <f>ROUND(I123*H123,2)</f>
        <v>0</v>
      </c>
      <c r="K123" s="198" t="s">
        <v>19</v>
      </c>
      <c r="L123" s="44"/>
      <c r="M123" s="203" t="s">
        <v>19</v>
      </c>
      <c r="N123" s="204" t="s">
        <v>43</v>
      </c>
      <c r="O123" s="84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7" t="s">
        <v>147</v>
      </c>
      <c r="AT123" s="207" t="s">
        <v>143</v>
      </c>
      <c r="AU123" s="207" t="s">
        <v>80</v>
      </c>
      <c r="AY123" s="17" t="s">
        <v>141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7" t="s">
        <v>80</v>
      </c>
      <c r="BK123" s="208">
        <f>ROUND(I123*H123,2)</f>
        <v>0</v>
      </c>
      <c r="BL123" s="17" t="s">
        <v>147</v>
      </c>
      <c r="BM123" s="207" t="s">
        <v>337</v>
      </c>
    </row>
    <row r="124" spans="1:65" s="2" customFormat="1" ht="16.5" customHeight="1">
      <c r="A124" s="38"/>
      <c r="B124" s="39"/>
      <c r="C124" s="196" t="s">
        <v>625</v>
      </c>
      <c r="D124" s="196" t="s">
        <v>143</v>
      </c>
      <c r="E124" s="197" t="s">
        <v>1179</v>
      </c>
      <c r="F124" s="198" t="s">
        <v>1180</v>
      </c>
      <c r="G124" s="199" t="s">
        <v>277</v>
      </c>
      <c r="H124" s="200">
        <v>28</v>
      </c>
      <c r="I124" s="201"/>
      <c r="J124" s="202">
        <f>ROUND(I124*H124,2)</f>
        <v>0</v>
      </c>
      <c r="K124" s="198" t="s">
        <v>19</v>
      </c>
      <c r="L124" s="44"/>
      <c r="M124" s="203" t="s">
        <v>19</v>
      </c>
      <c r="N124" s="204" t="s">
        <v>43</v>
      </c>
      <c r="O124" s="84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7" t="s">
        <v>147</v>
      </c>
      <c r="AT124" s="207" t="s">
        <v>143</v>
      </c>
      <c r="AU124" s="207" t="s">
        <v>80</v>
      </c>
      <c r="AY124" s="17" t="s">
        <v>141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7" t="s">
        <v>80</v>
      </c>
      <c r="BK124" s="208">
        <f>ROUND(I124*H124,2)</f>
        <v>0</v>
      </c>
      <c r="BL124" s="17" t="s">
        <v>147</v>
      </c>
      <c r="BM124" s="207" t="s">
        <v>207</v>
      </c>
    </row>
    <row r="125" spans="1:65" s="2" customFormat="1" ht="16.5" customHeight="1">
      <c r="A125" s="38"/>
      <c r="B125" s="39"/>
      <c r="C125" s="196" t="s">
        <v>245</v>
      </c>
      <c r="D125" s="196" t="s">
        <v>143</v>
      </c>
      <c r="E125" s="197" t="s">
        <v>1181</v>
      </c>
      <c r="F125" s="198" t="s">
        <v>1182</v>
      </c>
      <c r="G125" s="199" t="s">
        <v>277</v>
      </c>
      <c r="H125" s="200">
        <v>70</v>
      </c>
      <c r="I125" s="201"/>
      <c r="J125" s="202">
        <f>ROUND(I125*H125,2)</f>
        <v>0</v>
      </c>
      <c r="K125" s="198" t="s">
        <v>19</v>
      </c>
      <c r="L125" s="44"/>
      <c r="M125" s="203" t="s">
        <v>19</v>
      </c>
      <c r="N125" s="204" t="s">
        <v>43</v>
      </c>
      <c r="O125" s="84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7" t="s">
        <v>147</v>
      </c>
      <c r="AT125" s="207" t="s">
        <v>143</v>
      </c>
      <c r="AU125" s="207" t="s">
        <v>80</v>
      </c>
      <c r="AY125" s="17" t="s">
        <v>141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7" t="s">
        <v>80</v>
      </c>
      <c r="BK125" s="208">
        <f>ROUND(I125*H125,2)</f>
        <v>0</v>
      </c>
      <c r="BL125" s="17" t="s">
        <v>147</v>
      </c>
      <c r="BM125" s="207" t="s">
        <v>213</v>
      </c>
    </row>
    <row r="126" spans="1:65" s="2" customFormat="1" ht="16.5" customHeight="1">
      <c r="A126" s="38"/>
      <c r="B126" s="39"/>
      <c r="C126" s="196" t="s">
        <v>633</v>
      </c>
      <c r="D126" s="196" t="s">
        <v>143</v>
      </c>
      <c r="E126" s="197" t="s">
        <v>1183</v>
      </c>
      <c r="F126" s="198" t="s">
        <v>1184</v>
      </c>
      <c r="G126" s="199" t="s">
        <v>277</v>
      </c>
      <c r="H126" s="200">
        <v>229</v>
      </c>
      <c r="I126" s="201"/>
      <c r="J126" s="202">
        <f>ROUND(I126*H126,2)</f>
        <v>0</v>
      </c>
      <c r="K126" s="198" t="s">
        <v>19</v>
      </c>
      <c r="L126" s="44"/>
      <c r="M126" s="203" t="s">
        <v>19</v>
      </c>
      <c r="N126" s="204" t="s">
        <v>43</v>
      </c>
      <c r="O126" s="84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7" t="s">
        <v>147</v>
      </c>
      <c r="AT126" s="207" t="s">
        <v>143</v>
      </c>
      <c r="AU126" s="207" t="s">
        <v>80</v>
      </c>
      <c r="AY126" s="17" t="s">
        <v>141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7" t="s">
        <v>80</v>
      </c>
      <c r="BK126" s="208">
        <f>ROUND(I126*H126,2)</f>
        <v>0</v>
      </c>
      <c r="BL126" s="17" t="s">
        <v>147</v>
      </c>
      <c r="BM126" s="207" t="s">
        <v>221</v>
      </c>
    </row>
    <row r="127" spans="1:65" s="2" customFormat="1" ht="24.15" customHeight="1">
      <c r="A127" s="38"/>
      <c r="B127" s="39"/>
      <c r="C127" s="196" t="s">
        <v>250</v>
      </c>
      <c r="D127" s="196" t="s">
        <v>143</v>
      </c>
      <c r="E127" s="197" t="s">
        <v>1185</v>
      </c>
      <c r="F127" s="198" t="s">
        <v>1186</v>
      </c>
      <c r="G127" s="199" t="s">
        <v>496</v>
      </c>
      <c r="H127" s="247"/>
      <c r="I127" s="201"/>
      <c r="J127" s="202">
        <f>ROUND(I127*H127,2)</f>
        <v>0</v>
      </c>
      <c r="K127" s="198" t="s">
        <v>19</v>
      </c>
      <c r="L127" s="44"/>
      <c r="M127" s="203" t="s">
        <v>19</v>
      </c>
      <c r="N127" s="204" t="s">
        <v>43</v>
      </c>
      <c r="O127" s="84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7" t="s">
        <v>147</v>
      </c>
      <c r="AT127" s="207" t="s">
        <v>143</v>
      </c>
      <c r="AU127" s="207" t="s">
        <v>80</v>
      </c>
      <c r="AY127" s="17" t="s">
        <v>141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7" t="s">
        <v>80</v>
      </c>
      <c r="BK127" s="208">
        <f>ROUND(I127*H127,2)</f>
        <v>0</v>
      </c>
      <c r="BL127" s="17" t="s">
        <v>147</v>
      </c>
      <c r="BM127" s="207" t="s">
        <v>148</v>
      </c>
    </row>
    <row r="128" spans="1:65" s="2" customFormat="1" ht="16.5" customHeight="1">
      <c r="A128" s="38"/>
      <c r="B128" s="39"/>
      <c r="C128" s="196" t="s">
        <v>642</v>
      </c>
      <c r="D128" s="196" t="s">
        <v>143</v>
      </c>
      <c r="E128" s="197" t="s">
        <v>1187</v>
      </c>
      <c r="F128" s="198" t="s">
        <v>1188</v>
      </c>
      <c r="G128" s="199" t="s">
        <v>1189</v>
      </c>
      <c r="H128" s="200">
        <v>1</v>
      </c>
      <c r="I128" s="201"/>
      <c r="J128" s="202">
        <f>ROUND(I128*H128,2)</f>
        <v>0</v>
      </c>
      <c r="K128" s="198" t="s">
        <v>19</v>
      </c>
      <c r="L128" s="44"/>
      <c r="M128" s="203" t="s">
        <v>19</v>
      </c>
      <c r="N128" s="204" t="s">
        <v>43</v>
      </c>
      <c r="O128" s="84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7" t="s">
        <v>147</v>
      </c>
      <c r="AT128" s="207" t="s">
        <v>143</v>
      </c>
      <c r="AU128" s="207" t="s">
        <v>80</v>
      </c>
      <c r="AY128" s="17" t="s">
        <v>141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7" t="s">
        <v>80</v>
      </c>
      <c r="BK128" s="208">
        <f>ROUND(I128*H128,2)</f>
        <v>0</v>
      </c>
      <c r="BL128" s="17" t="s">
        <v>147</v>
      </c>
      <c r="BM128" s="207" t="s">
        <v>155</v>
      </c>
    </row>
    <row r="129" spans="1:65" s="2" customFormat="1" ht="16.5" customHeight="1">
      <c r="A129" s="38"/>
      <c r="B129" s="39"/>
      <c r="C129" s="196" t="s">
        <v>255</v>
      </c>
      <c r="D129" s="196" t="s">
        <v>143</v>
      </c>
      <c r="E129" s="197" t="s">
        <v>1190</v>
      </c>
      <c r="F129" s="198" t="s">
        <v>1191</v>
      </c>
      <c r="G129" s="199" t="s">
        <v>1136</v>
      </c>
      <c r="H129" s="200">
        <v>24</v>
      </c>
      <c r="I129" s="201"/>
      <c r="J129" s="202">
        <f>ROUND(I129*H129,2)</f>
        <v>0</v>
      </c>
      <c r="K129" s="198" t="s">
        <v>19</v>
      </c>
      <c r="L129" s="44"/>
      <c r="M129" s="203" t="s">
        <v>19</v>
      </c>
      <c r="N129" s="204" t="s">
        <v>43</v>
      </c>
      <c r="O129" s="84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7" t="s">
        <v>147</v>
      </c>
      <c r="AT129" s="207" t="s">
        <v>143</v>
      </c>
      <c r="AU129" s="207" t="s">
        <v>80</v>
      </c>
      <c r="AY129" s="17" t="s">
        <v>141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7" t="s">
        <v>80</v>
      </c>
      <c r="BK129" s="208">
        <f>ROUND(I129*H129,2)</f>
        <v>0</v>
      </c>
      <c r="BL129" s="17" t="s">
        <v>147</v>
      </c>
      <c r="BM129" s="207" t="s">
        <v>163</v>
      </c>
    </row>
    <row r="130" spans="1:65" s="2" customFormat="1" ht="16.5" customHeight="1">
      <c r="A130" s="38"/>
      <c r="B130" s="39"/>
      <c r="C130" s="196" t="s">
        <v>723</v>
      </c>
      <c r="D130" s="196" t="s">
        <v>143</v>
      </c>
      <c r="E130" s="197" t="s">
        <v>1192</v>
      </c>
      <c r="F130" s="198" t="s">
        <v>1193</v>
      </c>
      <c r="G130" s="199" t="s">
        <v>1189</v>
      </c>
      <c r="H130" s="200">
        <v>1</v>
      </c>
      <c r="I130" s="201"/>
      <c r="J130" s="202">
        <f>ROUND(I130*H130,2)</f>
        <v>0</v>
      </c>
      <c r="K130" s="198" t="s">
        <v>19</v>
      </c>
      <c r="L130" s="44"/>
      <c r="M130" s="203" t="s">
        <v>19</v>
      </c>
      <c r="N130" s="204" t="s">
        <v>43</v>
      </c>
      <c r="O130" s="84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7" t="s">
        <v>147</v>
      </c>
      <c r="AT130" s="207" t="s">
        <v>143</v>
      </c>
      <c r="AU130" s="207" t="s">
        <v>80</v>
      </c>
      <c r="AY130" s="17" t="s">
        <v>141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7" t="s">
        <v>80</v>
      </c>
      <c r="BK130" s="208">
        <f>ROUND(I130*H130,2)</f>
        <v>0</v>
      </c>
      <c r="BL130" s="17" t="s">
        <v>147</v>
      </c>
      <c r="BM130" s="207" t="s">
        <v>302</v>
      </c>
    </row>
    <row r="131" spans="1:65" s="2" customFormat="1" ht="16.5" customHeight="1">
      <c r="A131" s="38"/>
      <c r="B131" s="39"/>
      <c r="C131" s="196" t="s">
        <v>260</v>
      </c>
      <c r="D131" s="196" t="s">
        <v>143</v>
      </c>
      <c r="E131" s="197" t="s">
        <v>1194</v>
      </c>
      <c r="F131" s="198" t="s">
        <v>1195</v>
      </c>
      <c r="G131" s="199" t="s">
        <v>496</v>
      </c>
      <c r="H131" s="247"/>
      <c r="I131" s="201"/>
      <c r="J131" s="202">
        <f>ROUND(I131*H131,2)</f>
        <v>0</v>
      </c>
      <c r="K131" s="198" t="s">
        <v>19</v>
      </c>
      <c r="L131" s="44"/>
      <c r="M131" s="203" t="s">
        <v>19</v>
      </c>
      <c r="N131" s="204" t="s">
        <v>43</v>
      </c>
      <c r="O131" s="84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7" t="s">
        <v>147</v>
      </c>
      <c r="AT131" s="207" t="s">
        <v>143</v>
      </c>
      <c r="AU131" s="207" t="s">
        <v>80</v>
      </c>
      <c r="AY131" s="17" t="s">
        <v>141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7" t="s">
        <v>80</v>
      </c>
      <c r="BK131" s="208">
        <f>ROUND(I131*H131,2)</f>
        <v>0</v>
      </c>
      <c r="BL131" s="17" t="s">
        <v>147</v>
      </c>
      <c r="BM131" s="207" t="s">
        <v>367</v>
      </c>
    </row>
    <row r="132" spans="1:65" s="2" customFormat="1" ht="16.5" customHeight="1">
      <c r="A132" s="38"/>
      <c r="B132" s="39"/>
      <c r="C132" s="196" t="s">
        <v>926</v>
      </c>
      <c r="D132" s="196" t="s">
        <v>143</v>
      </c>
      <c r="E132" s="197" t="s">
        <v>1196</v>
      </c>
      <c r="F132" s="198" t="s">
        <v>1197</v>
      </c>
      <c r="G132" s="199" t="s">
        <v>496</v>
      </c>
      <c r="H132" s="247"/>
      <c r="I132" s="201"/>
      <c r="J132" s="202">
        <f>ROUND(I132*H132,2)</f>
        <v>0</v>
      </c>
      <c r="K132" s="198" t="s">
        <v>19</v>
      </c>
      <c r="L132" s="44"/>
      <c r="M132" s="266" t="s">
        <v>19</v>
      </c>
      <c r="N132" s="267" t="s">
        <v>43</v>
      </c>
      <c r="O132" s="263"/>
      <c r="P132" s="264">
        <f>O132*H132</f>
        <v>0</v>
      </c>
      <c r="Q132" s="264">
        <v>0</v>
      </c>
      <c r="R132" s="264">
        <f>Q132*H132</f>
        <v>0</v>
      </c>
      <c r="S132" s="264">
        <v>0</v>
      </c>
      <c r="T132" s="26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7" t="s">
        <v>147</v>
      </c>
      <c r="AT132" s="207" t="s">
        <v>143</v>
      </c>
      <c r="AU132" s="207" t="s">
        <v>80</v>
      </c>
      <c r="AY132" s="17" t="s">
        <v>141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7" t="s">
        <v>80</v>
      </c>
      <c r="BK132" s="208">
        <f>ROUND(I132*H132,2)</f>
        <v>0</v>
      </c>
      <c r="BL132" s="17" t="s">
        <v>147</v>
      </c>
      <c r="BM132" s="207" t="s">
        <v>371</v>
      </c>
    </row>
    <row r="133" spans="1:31" s="2" customFormat="1" ht="6.95" customHeight="1">
      <c r="A133" s="38"/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password="CC35" sheet="1" objects="1" scenarios="1" formatColumns="0" formatRows="0" autoFilter="0"/>
  <autoFilter ref="C79:K132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Habartov ZŠ - Stavební úpravy tělocvičny - Položkový rozpočet pro VZ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1198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35</v>
      </c>
      <c r="G12" s="38"/>
      <c r="H12" s="38"/>
      <c r="I12" s="132" t="s">
        <v>23</v>
      </c>
      <c r="J12" s="137" t="str">
        <f>'Rekapitulace stavby'!AN8</f>
        <v>19.7.2022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>00259314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Město Habartov</v>
      </c>
      <c r="F15" s="38"/>
      <c r="G15" s="38"/>
      <c r="H15" s="38"/>
      <c r="I15" s="132" t="s">
        <v>29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>Ing.Petr Potužák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ROUND((SUM(BE80:BE128)),2)</f>
        <v>0</v>
      </c>
      <c r="G33" s="38"/>
      <c r="H33" s="38"/>
      <c r="I33" s="148">
        <v>0.21</v>
      </c>
      <c r="J33" s="147">
        <f>ROUND(((SUM(BE80:BE128))*I33),2)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ROUND((SUM(BF80:BF128)),2)</f>
        <v>0</v>
      </c>
      <c r="G34" s="38"/>
      <c r="H34" s="38"/>
      <c r="I34" s="148">
        <v>0.15</v>
      </c>
      <c r="J34" s="147">
        <f>ROUND(((SUM(BF80:BF128))*I34),2)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ROUND((SUM(BG80:BG128)),2)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ROUND((SUM(BH80:BH128)),2)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ROUND((SUM(BI80:BI128)),2)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Habartov ZŠ - Stavební úpravy tělocvičny - Položkový rozpočet pro VZ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005 - Vnitřní vodovod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19.7.2022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Habartov</v>
      </c>
      <c r="G54" s="40"/>
      <c r="H54" s="40"/>
      <c r="I54" s="32" t="s">
        <v>32</v>
      </c>
      <c r="J54" s="36" t="str">
        <f>E21</f>
        <v>Ing.Petr Potužák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1199</v>
      </c>
      <c r="E60" s="168"/>
      <c r="F60" s="168"/>
      <c r="G60" s="168"/>
      <c r="H60" s="168"/>
      <c r="I60" s="168"/>
      <c r="J60" s="169">
        <f>J81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13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3" t="s">
        <v>127</v>
      </c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16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6.25" customHeight="1">
      <c r="A70" s="38"/>
      <c r="B70" s="39"/>
      <c r="C70" s="40"/>
      <c r="D70" s="40"/>
      <c r="E70" s="160" t="str">
        <f>E7</f>
        <v>Habartov ZŠ - Stavební úpravy tělocvičny - Položkový rozpočet pro VZ</v>
      </c>
      <c r="F70" s="32"/>
      <c r="G70" s="32"/>
      <c r="H70" s="32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99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E9</f>
        <v>005 - Vnitřní vodovod</v>
      </c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21</v>
      </c>
      <c r="D74" s="40"/>
      <c r="E74" s="40"/>
      <c r="F74" s="27" t="str">
        <f>F12</f>
        <v xml:space="preserve"> </v>
      </c>
      <c r="G74" s="40"/>
      <c r="H74" s="40"/>
      <c r="I74" s="32" t="s">
        <v>23</v>
      </c>
      <c r="J74" s="72" t="str">
        <f>IF(J12="","",J12)</f>
        <v>19.7.2022</v>
      </c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2" t="s">
        <v>25</v>
      </c>
      <c r="D76" s="40"/>
      <c r="E76" s="40"/>
      <c r="F76" s="27" t="str">
        <f>E15</f>
        <v>Město Habartov</v>
      </c>
      <c r="G76" s="40"/>
      <c r="H76" s="40"/>
      <c r="I76" s="32" t="s">
        <v>32</v>
      </c>
      <c r="J76" s="36" t="str">
        <f>E21</f>
        <v>Ing.Petr Potužák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30</v>
      </c>
      <c r="D77" s="40"/>
      <c r="E77" s="40"/>
      <c r="F77" s="27" t="str">
        <f>IF(E18="","",E18)</f>
        <v>Vyplň údaj</v>
      </c>
      <c r="G77" s="40"/>
      <c r="H77" s="40"/>
      <c r="I77" s="32" t="s">
        <v>34</v>
      </c>
      <c r="J77" s="36" t="str">
        <f>E24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0" customFormat="1" ht="29.25" customHeight="1">
      <c r="A79" s="171"/>
      <c r="B79" s="172"/>
      <c r="C79" s="173" t="s">
        <v>128</v>
      </c>
      <c r="D79" s="174" t="s">
        <v>57</v>
      </c>
      <c r="E79" s="174" t="s">
        <v>53</v>
      </c>
      <c r="F79" s="174" t="s">
        <v>54</v>
      </c>
      <c r="G79" s="174" t="s">
        <v>129</v>
      </c>
      <c r="H79" s="174" t="s">
        <v>130</v>
      </c>
      <c r="I79" s="174" t="s">
        <v>131</v>
      </c>
      <c r="J79" s="174" t="s">
        <v>103</v>
      </c>
      <c r="K79" s="175" t="s">
        <v>132</v>
      </c>
      <c r="L79" s="176"/>
      <c r="M79" s="92" t="s">
        <v>19</v>
      </c>
      <c r="N79" s="93" t="s">
        <v>42</v>
      </c>
      <c r="O79" s="93" t="s">
        <v>133</v>
      </c>
      <c r="P79" s="93" t="s">
        <v>134</v>
      </c>
      <c r="Q79" s="93" t="s">
        <v>135</v>
      </c>
      <c r="R79" s="93" t="s">
        <v>136</v>
      </c>
      <c r="S79" s="93" t="s">
        <v>137</v>
      </c>
      <c r="T79" s="94" t="s">
        <v>138</v>
      </c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</row>
    <row r="80" spans="1:63" s="2" customFormat="1" ht="22.8" customHeight="1">
      <c r="A80" s="38"/>
      <c r="B80" s="39"/>
      <c r="C80" s="99" t="s">
        <v>139</v>
      </c>
      <c r="D80" s="40"/>
      <c r="E80" s="40"/>
      <c r="F80" s="40"/>
      <c r="G80" s="40"/>
      <c r="H80" s="40"/>
      <c r="I80" s="40"/>
      <c r="J80" s="177">
        <f>BK80</f>
        <v>0</v>
      </c>
      <c r="K80" s="40"/>
      <c r="L80" s="44"/>
      <c r="M80" s="95"/>
      <c r="N80" s="178"/>
      <c r="O80" s="96"/>
      <c r="P80" s="179">
        <f>P81</f>
        <v>0</v>
      </c>
      <c r="Q80" s="96"/>
      <c r="R80" s="179">
        <f>R81</f>
        <v>0</v>
      </c>
      <c r="S80" s="96"/>
      <c r="T80" s="180">
        <f>T81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71</v>
      </c>
      <c r="AU80" s="17" t="s">
        <v>104</v>
      </c>
      <c r="BK80" s="181">
        <f>BK81</f>
        <v>0</v>
      </c>
    </row>
    <row r="81" spans="1:63" s="11" customFormat="1" ht="25.9" customHeight="1">
      <c r="A81" s="11"/>
      <c r="B81" s="182"/>
      <c r="C81" s="183"/>
      <c r="D81" s="184" t="s">
        <v>71</v>
      </c>
      <c r="E81" s="185" t="s">
        <v>1091</v>
      </c>
      <c r="F81" s="185" t="s">
        <v>1200</v>
      </c>
      <c r="G81" s="183"/>
      <c r="H81" s="183"/>
      <c r="I81" s="186"/>
      <c r="J81" s="187">
        <f>BK81</f>
        <v>0</v>
      </c>
      <c r="K81" s="183"/>
      <c r="L81" s="188"/>
      <c r="M81" s="189"/>
      <c r="N81" s="190"/>
      <c r="O81" s="190"/>
      <c r="P81" s="191">
        <f>SUM(P82:P128)</f>
        <v>0</v>
      </c>
      <c r="Q81" s="190"/>
      <c r="R81" s="191">
        <f>SUM(R82:R128)</f>
        <v>0</v>
      </c>
      <c r="S81" s="190"/>
      <c r="T81" s="192">
        <f>SUM(T82:T128)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3" t="s">
        <v>80</v>
      </c>
      <c r="AT81" s="194" t="s">
        <v>71</v>
      </c>
      <c r="AU81" s="194" t="s">
        <v>72</v>
      </c>
      <c r="AY81" s="193" t="s">
        <v>141</v>
      </c>
      <c r="BK81" s="195">
        <f>SUM(BK82:BK128)</f>
        <v>0</v>
      </c>
    </row>
    <row r="82" spans="1:65" s="2" customFormat="1" ht="24.15" customHeight="1">
      <c r="A82" s="38"/>
      <c r="B82" s="39"/>
      <c r="C82" s="196" t="s">
        <v>80</v>
      </c>
      <c r="D82" s="196" t="s">
        <v>143</v>
      </c>
      <c r="E82" s="197" t="s">
        <v>1201</v>
      </c>
      <c r="F82" s="198" t="s">
        <v>1202</v>
      </c>
      <c r="G82" s="199" t="s">
        <v>277</v>
      </c>
      <c r="H82" s="200">
        <v>48</v>
      </c>
      <c r="I82" s="201"/>
      <c r="J82" s="202">
        <f>ROUND(I82*H82,2)</f>
        <v>0</v>
      </c>
      <c r="K82" s="198" t="s">
        <v>19</v>
      </c>
      <c r="L82" s="44"/>
      <c r="M82" s="203" t="s">
        <v>19</v>
      </c>
      <c r="N82" s="204" t="s">
        <v>43</v>
      </c>
      <c r="O82" s="84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7" t="s">
        <v>147</v>
      </c>
      <c r="AT82" s="207" t="s">
        <v>143</v>
      </c>
      <c r="AU82" s="207" t="s">
        <v>80</v>
      </c>
      <c r="AY82" s="17" t="s">
        <v>141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7" t="s">
        <v>80</v>
      </c>
      <c r="BK82" s="208">
        <f>ROUND(I82*H82,2)</f>
        <v>0</v>
      </c>
      <c r="BL82" s="17" t="s">
        <v>147</v>
      </c>
      <c r="BM82" s="207" t="s">
        <v>82</v>
      </c>
    </row>
    <row r="83" spans="1:65" s="2" customFormat="1" ht="24.15" customHeight="1">
      <c r="A83" s="38"/>
      <c r="B83" s="39"/>
      <c r="C83" s="196" t="s">
        <v>82</v>
      </c>
      <c r="D83" s="196" t="s">
        <v>143</v>
      </c>
      <c r="E83" s="197" t="s">
        <v>1203</v>
      </c>
      <c r="F83" s="198" t="s">
        <v>1204</v>
      </c>
      <c r="G83" s="199" t="s">
        <v>277</v>
      </c>
      <c r="H83" s="200">
        <v>85</v>
      </c>
      <c r="I83" s="201"/>
      <c r="J83" s="202">
        <f>ROUND(I83*H83,2)</f>
        <v>0</v>
      </c>
      <c r="K83" s="198" t="s">
        <v>19</v>
      </c>
      <c r="L83" s="44"/>
      <c r="M83" s="203" t="s">
        <v>19</v>
      </c>
      <c r="N83" s="204" t="s">
        <v>43</v>
      </c>
      <c r="O83" s="84"/>
      <c r="P83" s="205">
        <f>O83*H83</f>
        <v>0</v>
      </c>
      <c r="Q83" s="205">
        <v>0</v>
      </c>
      <c r="R83" s="205">
        <f>Q83*H83</f>
        <v>0</v>
      </c>
      <c r="S83" s="205">
        <v>0</v>
      </c>
      <c r="T83" s="206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7" t="s">
        <v>147</v>
      </c>
      <c r="AT83" s="207" t="s">
        <v>143</v>
      </c>
      <c r="AU83" s="207" t="s">
        <v>80</v>
      </c>
      <c r="AY83" s="17" t="s">
        <v>141</v>
      </c>
      <c r="BE83" s="208">
        <f>IF(N83="základní",J83,0)</f>
        <v>0</v>
      </c>
      <c r="BF83" s="208">
        <f>IF(N83="snížená",J83,0)</f>
        <v>0</v>
      </c>
      <c r="BG83" s="208">
        <f>IF(N83="zákl. přenesená",J83,0)</f>
        <v>0</v>
      </c>
      <c r="BH83" s="208">
        <f>IF(N83="sníž. přenesená",J83,0)</f>
        <v>0</v>
      </c>
      <c r="BI83" s="208">
        <f>IF(N83="nulová",J83,0)</f>
        <v>0</v>
      </c>
      <c r="BJ83" s="17" t="s">
        <v>80</v>
      </c>
      <c r="BK83" s="208">
        <f>ROUND(I83*H83,2)</f>
        <v>0</v>
      </c>
      <c r="BL83" s="17" t="s">
        <v>147</v>
      </c>
      <c r="BM83" s="207" t="s">
        <v>147</v>
      </c>
    </row>
    <row r="84" spans="1:65" s="2" customFormat="1" ht="24.15" customHeight="1">
      <c r="A84" s="38"/>
      <c r="B84" s="39"/>
      <c r="C84" s="196" t="s">
        <v>679</v>
      </c>
      <c r="D84" s="196" t="s">
        <v>143</v>
      </c>
      <c r="E84" s="197" t="s">
        <v>1205</v>
      </c>
      <c r="F84" s="198" t="s">
        <v>1206</v>
      </c>
      <c r="G84" s="199" t="s">
        <v>277</v>
      </c>
      <c r="H84" s="200">
        <v>19</v>
      </c>
      <c r="I84" s="201"/>
      <c r="J84" s="202">
        <f>ROUND(I84*H84,2)</f>
        <v>0</v>
      </c>
      <c r="K84" s="198" t="s">
        <v>19</v>
      </c>
      <c r="L84" s="44"/>
      <c r="M84" s="203" t="s">
        <v>19</v>
      </c>
      <c r="N84" s="204" t="s">
        <v>43</v>
      </c>
      <c r="O84" s="84"/>
      <c r="P84" s="205">
        <f>O84*H84</f>
        <v>0</v>
      </c>
      <c r="Q84" s="205">
        <v>0</v>
      </c>
      <c r="R84" s="205">
        <f>Q84*H84</f>
        <v>0</v>
      </c>
      <c r="S84" s="205">
        <v>0</v>
      </c>
      <c r="T84" s="206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7" t="s">
        <v>147</v>
      </c>
      <c r="AT84" s="207" t="s">
        <v>143</v>
      </c>
      <c r="AU84" s="207" t="s">
        <v>80</v>
      </c>
      <c r="AY84" s="17" t="s">
        <v>141</v>
      </c>
      <c r="BE84" s="208">
        <f>IF(N84="základní",J84,0)</f>
        <v>0</v>
      </c>
      <c r="BF84" s="208">
        <f>IF(N84="snížená",J84,0)</f>
        <v>0</v>
      </c>
      <c r="BG84" s="208">
        <f>IF(N84="zákl. přenesená",J84,0)</f>
        <v>0</v>
      </c>
      <c r="BH84" s="208">
        <f>IF(N84="sníž. přenesená",J84,0)</f>
        <v>0</v>
      </c>
      <c r="BI84" s="208">
        <f>IF(N84="nulová",J84,0)</f>
        <v>0</v>
      </c>
      <c r="BJ84" s="17" t="s">
        <v>80</v>
      </c>
      <c r="BK84" s="208">
        <f>ROUND(I84*H84,2)</f>
        <v>0</v>
      </c>
      <c r="BL84" s="17" t="s">
        <v>147</v>
      </c>
      <c r="BM84" s="207" t="s">
        <v>154</v>
      </c>
    </row>
    <row r="85" spans="1:65" s="2" customFormat="1" ht="24.15" customHeight="1">
      <c r="A85" s="38"/>
      <c r="B85" s="39"/>
      <c r="C85" s="196" t="s">
        <v>147</v>
      </c>
      <c r="D85" s="196" t="s">
        <v>143</v>
      </c>
      <c r="E85" s="197" t="s">
        <v>1207</v>
      </c>
      <c r="F85" s="198" t="s">
        <v>1208</v>
      </c>
      <c r="G85" s="199" t="s">
        <v>277</v>
      </c>
      <c r="H85" s="200">
        <v>102</v>
      </c>
      <c r="I85" s="201"/>
      <c r="J85" s="202">
        <f>ROUND(I85*H85,2)</f>
        <v>0</v>
      </c>
      <c r="K85" s="198" t="s">
        <v>19</v>
      </c>
      <c r="L85" s="44"/>
      <c r="M85" s="203" t="s">
        <v>19</v>
      </c>
      <c r="N85" s="204" t="s">
        <v>43</v>
      </c>
      <c r="O85" s="84"/>
      <c r="P85" s="205">
        <f>O85*H85</f>
        <v>0</v>
      </c>
      <c r="Q85" s="205">
        <v>0</v>
      </c>
      <c r="R85" s="205">
        <f>Q85*H85</f>
        <v>0</v>
      </c>
      <c r="S85" s="205">
        <v>0</v>
      </c>
      <c r="T85" s="206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7" t="s">
        <v>147</v>
      </c>
      <c r="AT85" s="207" t="s">
        <v>143</v>
      </c>
      <c r="AU85" s="207" t="s">
        <v>80</v>
      </c>
      <c r="AY85" s="17" t="s">
        <v>141</v>
      </c>
      <c r="BE85" s="208">
        <f>IF(N85="základní",J85,0)</f>
        <v>0</v>
      </c>
      <c r="BF85" s="208">
        <f>IF(N85="snížená",J85,0)</f>
        <v>0</v>
      </c>
      <c r="BG85" s="208">
        <f>IF(N85="zákl. přenesená",J85,0)</f>
        <v>0</v>
      </c>
      <c r="BH85" s="208">
        <f>IF(N85="sníž. přenesená",J85,0)</f>
        <v>0</v>
      </c>
      <c r="BI85" s="208">
        <f>IF(N85="nulová",J85,0)</f>
        <v>0</v>
      </c>
      <c r="BJ85" s="17" t="s">
        <v>80</v>
      </c>
      <c r="BK85" s="208">
        <f>ROUND(I85*H85,2)</f>
        <v>0</v>
      </c>
      <c r="BL85" s="17" t="s">
        <v>147</v>
      </c>
      <c r="BM85" s="207" t="s">
        <v>158</v>
      </c>
    </row>
    <row r="86" spans="1:65" s="2" customFormat="1" ht="16.5" customHeight="1">
      <c r="A86" s="38"/>
      <c r="B86" s="39"/>
      <c r="C86" s="196" t="s">
        <v>686</v>
      </c>
      <c r="D86" s="196" t="s">
        <v>143</v>
      </c>
      <c r="E86" s="197" t="s">
        <v>1209</v>
      </c>
      <c r="F86" s="198" t="s">
        <v>1210</v>
      </c>
      <c r="G86" s="199" t="s">
        <v>277</v>
      </c>
      <c r="H86" s="200">
        <v>23</v>
      </c>
      <c r="I86" s="201"/>
      <c r="J86" s="202">
        <f>ROUND(I86*H86,2)</f>
        <v>0</v>
      </c>
      <c r="K86" s="198" t="s">
        <v>19</v>
      </c>
      <c r="L86" s="44"/>
      <c r="M86" s="203" t="s">
        <v>19</v>
      </c>
      <c r="N86" s="204" t="s">
        <v>43</v>
      </c>
      <c r="O86" s="84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7" t="s">
        <v>147</v>
      </c>
      <c r="AT86" s="207" t="s">
        <v>143</v>
      </c>
      <c r="AU86" s="207" t="s">
        <v>80</v>
      </c>
      <c r="AY86" s="17" t="s">
        <v>141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7" t="s">
        <v>80</v>
      </c>
      <c r="BK86" s="208">
        <f>ROUND(I86*H86,2)</f>
        <v>0</v>
      </c>
      <c r="BL86" s="17" t="s">
        <v>147</v>
      </c>
      <c r="BM86" s="207" t="s">
        <v>162</v>
      </c>
    </row>
    <row r="87" spans="1:65" s="2" customFormat="1" ht="16.5" customHeight="1">
      <c r="A87" s="38"/>
      <c r="B87" s="39"/>
      <c r="C87" s="196" t="s">
        <v>154</v>
      </c>
      <c r="D87" s="196" t="s">
        <v>143</v>
      </c>
      <c r="E87" s="197" t="s">
        <v>1211</v>
      </c>
      <c r="F87" s="198" t="s">
        <v>1212</v>
      </c>
      <c r="G87" s="199" t="s">
        <v>277</v>
      </c>
      <c r="H87" s="200">
        <v>23</v>
      </c>
      <c r="I87" s="201"/>
      <c r="J87" s="202">
        <f>ROUND(I87*H87,2)</f>
        <v>0</v>
      </c>
      <c r="K87" s="198" t="s">
        <v>19</v>
      </c>
      <c r="L87" s="44"/>
      <c r="M87" s="203" t="s">
        <v>19</v>
      </c>
      <c r="N87" s="204" t="s">
        <v>43</v>
      </c>
      <c r="O87" s="84"/>
      <c r="P87" s="205">
        <f>O87*H87</f>
        <v>0</v>
      </c>
      <c r="Q87" s="205">
        <v>0</v>
      </c>
      <c r="R87" s="205">
        <f>Q87*H87</f>
        <v>0</v>
      </c>
      <c r="S87" s="205">
        <v>0</v>
      </c>
      <c r="T87" s="20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7" t="s">
        <v>147</v>
      </c>
      <c r="AT87" s="207" t="s">
        <v>143</v>
      </c>
      <c r="AU87" s="207" t="s">
        <v>80</v>
      </c>
      <c r="AY87" s="17" t="s">
        <v>141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17" t="s">
        <v>80</v>
      </c>
      <c r="BK87" s="208">
        <f>ROUND(I87*H87,2)</f>
        <v>0</v>
      </c>
      <c r="BL87" s="17" t="s">
        <v>147</v>
      </c>
      <c r="BM87" s="207" t="s">
        <v>167</v>
      </c>
    </row>
    <row r="88" spans="1:65" s="2" customFormat="1" ht="24.15" customHeight="1">
      <c r="A88" s="38"/>
      <c r="B88" s="39"/>
      <c r="C88" s="196" t="s">
        <v>765</v>
      </c>
      <c r="D88" s="196" t="s">
        <v>143</v>
      </c>
      <c r="E88" s="197" t="s">
        <v>1213</v>
      </c>
      <c r="F88" s="198" t="s">
        <v>1214</v>
      </c>
      <c r="G88" s="199" t="s">
        <v>277</v>
      </c>
      <c r="H88" s="200">
        <v>48</v>
      </c>
      <c r="I88" s="201"/>
      <c r="J88" s="202">
        <f>ROUND(I88*H88,2)</f>
        <v>0</v>
      </c>
      <c r="K88" s="198" t="s">
        <v>19</v>
      </c>
      <c r="L88" s="44"/>
      <c r="M88" s="203" t="s">
        <v>19</v>
      </c>
      <c r="N88" s="204" t="s">
        <v>43</v>
      </c>
      <c r="O88" s="84"/>
      <c r="P88" s="205">
        <f>O88*H88</f>
        <v>0</v>
      </c>
      <c r="Q88" s="205">
        <v>0</v>
      </c>
      <c r="R88" s="205">
        <f>Q88*H88</f>
        <v>0</v>
      </c>
      <c r="S88" s="205">
        <v>0</v>
      </c>
      <c r="T88" s="20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7" t="s">
        <v>147</v>
      </c>
      <c r="AT88" s="207" t="s">
        <v>143</v>
      </c>
      <c r="AU88" s="207" t="s">
        <v>80</v>
      </c>
      <c r="AY88" s="17" t="s">
        <v>141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7" t="s">
        <v>80</v>
      </c>
      <c r="BK88" s="208">
        <f>ROUND(I88*H88,2)</f>
        <v>0</v>
      </c>
      <c r="BL88" s="17" t="s">
        <v>147</v>
      </c>
      <c r="BM88" s="207" t="s">
        <v>176</v>
      </c>
    </row>
    <row r="89" spans="1:65" s="2" customFormat="1" ht="24.15" customHeight="1">
      <c r="A89" s="38"/>
      <c r="B89" s="39"/>
      <c r="C89" s="196" t="s">
        <v>158</v>
      </c>
      <c r="D89" s="196" t="s">
        <v>143</v>
      </c>
      <c r="E89" s="197" t="s">
        <v>1215</v>
      </c>
      <c r="F89" s="198" t="s">
        <v>1216</v>
      </c>
      <c r="G89" s="199" t="s">
        <v>277</v>
      </c>
      <c r="H89" s="200">
        <v>85</v>
      </c>
      <c r="I89" s="201"/>
      <c r="J89" s="202">
        <f>ROUND(I89*H89,2)</f>
        <v>0</v>
      </c>
      <c r="K89" s="198" t="s">
        <v>19</v>
      </c>
      <c r="L89" s="44"/>
      <c r="M89" s="203" t="s">
        <v>19</v>
      </c>
      <c r="N89" s="204" t="s">
        <v>43</v>
      </c>
      <c r="O89" s="84"/>
      <c r="P89" s="205">
        <f>O89*H89</f>
        <v>0</v>
      </c>
      <c r="Q89" s="205">
        <v>0</v>
      </c>
      <c r="R89" s="205">
        <f>Q89*H89</f>
        <v>0</v>
      </c>
      <c r="S89" s="205">
        <v>0</v>
      </c>
      <c r="T89" s="20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7" t="s">
        <v>147</v>
      </c>
      <c r="AT89" s="207" t="s">
        <v>143</v>
      </c>
      <c r="AU89" s="207" t="s">
        <v>80</v>
      </c>
      <c r="AY89" s="17" t="s">
        <v>141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17" t="s">
        <v>80</v>
      </c>
      <c r="BK89" s="208">
        <f>ROUND(I89*H89,2)</f>
        <v>0</v>
      </c>
      <c r="BL89" s="17" t="s">
        <v>147</v>
      </c>
      <c r="BM89" s="207" t="s">
        <v>182</v>
      </c>
    </row>
    <row r="90" spans="1:65" s="2" customFormat="1" ht="24.15" customHeight="1">
      <c r="A90" s="38"/>
      <c r="B90" s="39"/>
      <c r="C90" s="196" t="s">
        <v>772</v>
      </c>
      <c r="D90" s="196" t="s">
        <v>143</v>
      </c>
      <c r="E90" s="197" t="s">
        <v>1217</v>
      </c>
      <c r="F90" s="198" t="s">
        <v>1218</v>
      </c>
      <c r="G90" s="199" t="s">
        <v>277</v>
      </c>
      <c r="H90" s="200">
        <v>19</v>
      </c>
      <c r="I90" s="201"/>
      <c r="J90" s="202">
        <f>ROUND(I90*H90,2)</f>
        <v>0</v>
      </c>
      <c r="K90" s="198" t="s">
        <v>19</v>
      </c>
      <c r="L90" s="44"/>
      <c r="M90" s="203" t="s">
        <v>19</v>
      </c>
      <c r="N90" s="204" t="s">
        <v>43</v>
      </c>
      <c r="O90" s="84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7" t="s">
        <v>147</v>
      </c>
      <c r="AT90" s="207" t="s">
        <v>143</v>
      </c>
      <c r="AU90" s="207" t="s">
        <v>80</v>
      </c>
      <c r="AY90" s="17" t="s">
        <v>141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7" t="s">
        <v>80</v>
      </c>
      <c r="BK90" s="208">
        <f>ROUND(I90*H90,2)</f>
        <v>0</v>
      </c>
      <c r="BL90" s="17" t="s">
        <v>147</v>
      </c>
      <c r="BM90" s="207" t="s">
        <v>187</v>
      </c>
    </row>
    <row r="91" spans="1:65" s="2" customFormat="1" ht="24.15" customHeight="1">
      <c r="A91" s="38"/>
      <c r="B91" s="39"/>
      <c r="C91" s="196" t="s">
        <v>162</v>
      </c>
      <c r="D91" s="196" t="s">
        <v>143</v>
      </c>
      <c r="E91" s="197" t="s">
        <v>1219</v>
      </c>
      <c r="F91" s="198" t="s">
        <v>1220</v>
      </c>
      <c r="G91" s="199" t="s">
        <v>277</v>
      </c>
      <c r="H91" s="200">
        <v>102</v>
      </c>
      <c r="I91" s="201"/>
      <c r="J91" s="202">
        <f>ROUND(I91*H91,2)</f>
        <v>0</v>
      </c>
      <c r="K91" s="198" t="s">
        <v>19</v>
      </c>
      <c r="L91" s="44"/>
      <c r="M91" s="203" t="s">
        <v>19</v>
      </c>
      <c r="N91" s="204" t="s">
        <v>43</v>
      </c>
      <c r="O91" s="84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7" t="s">
        <v>147</v>
      </c>
      <c r="AT91" s="207" t="s">
        <v>143</v>
      </c>
      <c r="AU91" s="207" t="s">
        <v>80</v>
      </c>
      <c r="AY91" s="17" t="s">
        <v>141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7" t="s">
        <v>80</v>
      </c>
      <c r="BK91" s="208">
        <f>ROUND(I91*H91,2)</f>
        <v>0</v>
      </c>
      <c r="BL91" s="17" t="s">
        <v>147</v>
      </c>
      <c r="BM91" s="207" t="s">
        <v>193</v>
      </c>
    </row>
    <row r="92" spans="1:65" s="2" customFormat="1" ht="37.8" customHeight="1">
      <c r="A92" s="38"/>
      <c r="B92" s="39"/>
      <c r="C92" s="196" t="s">
        <v>779</v>
      </c>
      <c r="D92" s="196" t="s">
        <v>143</v>
      </c>
      <c r="E92" s="197" t="s">
        <v>1221</v>
      </c>
      <c r="F92" s="198" t="s">
        <v>1222</v>
      </c>
      <c r="G92" s="199" t="s">
        <v>277</v>
      </c>
      <c r="H92" s="200">
        <v>48</v>
      </c>
      <c r="I92" s="201"/>
      <c r="J92" s="202">
        <f>ROUND(I92*H92,2)</f>
        <v>0</v>
      </c>
      <c r="K92" s="198" t="s">
        <v>19</v>
      </c>
      <c r="L92" s="44"/>
      <c r="M92" s="203" t="s">
        <v>19</v>
      </c>
      <c r="N92" s="204" t="s">
        <v>43</v>
      </c>
      <c r="O92" s="84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7" t="s">
        <v>147</v>
      </c>
      <c r="AT92" s="207" t="s">
        <v>143</v>
      </c>
      <c r="AU92" s="207" t="s">
        <v>80</v>
      </c>
      <c r="AY92" s="17" t="s">
        <v>141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7" t="s">
        <v>80</v>
      </c>
      <c r="BK92" s="208">
        <f>ROUND(I92*H92,2)</f>
        <v>0</v>
      </c>
      <c r="BL92" s="17" t="s">
        <v>147</v>
      </c>
      <c r="BM92" s="207" t="s">
        <v>200</v>
      </c>
    </row>
    <row r="93" spans="1:65" s="2" customFormat="1" ht="37.8" customHeight="1">
      <c r="A93" s="38"/>
      <c r="B93" s="39"/>
      <c r="C93" s="196" t="s">
        <v>167</v>
      </c>
      <c r="D93" s="196" t="s">
        <v>143</v>
      </c>
      <c r="E93" s="197" t="s">
        <v>1223</v>
      </c>
      <c r="F93" s="198" t="s">
        <v>1224</v>
      </c>
      <c r="G93" s="199" t="s">
        <v>277</v>
      </c>
      <c r="H93" s="200">
        <v>34</v>
      </c>
      <c r="I93" s="201"/>
      <c r="J93" s="202">
        <f>ROUND(I93*H93,2)</f>
        <v>0</v>
      </c>
      <c r="K93" s="198" t="s">
        <v>19</v>
      </c>
      <c r="L93" s="44"/>
      <c r="M93" s="203" t="s">
        <v>19</v>
      </c>
      <c r="N93" s="204" t="s">
        <v>43</v>
      </c>
      <c r="O93" s="84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7" t="s">
        <v>147</v>
      </c>
      <c r="AT93" s="207" t="s">
        <v>143</v>
      </c>
      <c r="AU93" s="207" t="s">
        <v>80</v>
      </c>
      <c r="AY93" s="17" t="s">
        <v>141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7" t="s">
        <v>80</v>
      </c>
      <c r="BK93" s="208">
        <f>ROUND(I93*H93,2)</f>
        <v>0</v>
      </c>
      <c r="BL93" s="17" t="s">
        <v>147</v>
      </c>
      <c r="BM93" s="207" t="s">
        <v>179</v>
      </c>
    </row>
    <row r="94" spans="1:65" s="2" customFormat="1" ht="37.8" customHeight="1">
      <c r="A94" s="38"/>
      <c r="B94" s="39"/>
      <c r="C94" s="196" t="s">
        <v>787</v>
      </c>
      <c r="D94" s="196" t="s">
        <v>143</v>
      </c>
      <c r="E94" s="197" t="s">
        <v>1225</v>
      </c>
      <c r="F94" s="198" t="s">
        <v>1226</v>
      </c>
      <c r="G94" s="199" t="s">
        <v>277</v>
      </c>
      <c r="H94" s="200">
        <v>19</v>
      </c>
      <c r="I94" s="201"/>
      <c r="J94" s="202">
        <f>ROUND(I94*H94,2)</f>
        <v>0</v>
      </c>
      <c r="K94" s="198" t="s">
        <v>19</v>
      </c>
      <c r="L94" s="44"/>
      <c r="M94" s="203" t="s">
        <v>19</v>
      </c>
      <c r="N94" s="204" t="s">
        <v>43</v>
      </c>
      <c r="O94" s="84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7" t="s">
        <v>147</v>
      </c>
      <c r="AT94" s="207" t="s">
        <v>143</v>
      </c>
      <c r="AU94" s="207" t="s">
        <v>80</v>
      </c>
      <c r="AY94" s="17" t="s">
        <v>141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7" t="s">
        <v>80</v>
      </c>
      <c r="BK94" s="208">
        <f>ROUND(I94*H94,2)</f>
        <v>0</v>
      </c>
      <c r="BL94" s="17" t="s">
        <v>147</v>
      </c>
      <c r="BM94" s="207" t="s">
        <v>190</v>
      </c>
    </row>
    <row r="95" spans="1:65" s="2" customFormat="1" ht="37.8" customHeight="1">
      <c r="A95" s="38"/>
      <c r="B95" s="39"/>
      <c r="C95" s="196" t="s">
        <v>176</v>
      </c>
      <c r="D95" s="196" t="s">
        <v>143</v>
      </c>
      <c r="E95" s="197" t="s">
        <v>1227</v>
      </c>
      <c r="F95" s="198" t="s">
        <v>1228</v>
      </c>
      <c r="G95" s="199" t="s">
        <v>277</v>
      </c>
      <c r="H95" s="200">
        <v>51</v>
      </c>
      <c r="I95" s="201"/>
      <c r="J95" s="202">
        <f>ROUND(I95*H95,2)</f>
        <v>0</v>
      </c>
      <c r="K95" s="198" t="s">
        <v>19</v>
      </c>
      <c r="L95" s="44"/>
      <c r="M95" s="203" t="s">
        <v>19</v>
      </c>
      <c r="N95" s="204" t="s">
        <v>43</v>
      </c>
      <c r="O95" s="84"/>
      <c r="P95" s="205">
        <f>O95*H95</f>
        <v>0</v>
      </c>
      <c r="Q95" s="205">
        <v>0</v>
      </c>
      <c r="R95" s="205">
        <f>Q95*H95</f>
        <v>0</v>
      </c>
      <c r="S95" s="205">
        <v>0</v>
      </c>
      <c r="T95" s="20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7" t="s">
        <v>147</v>
      </c>
      <c r="AT95" s="207" t="s">
        <v>143</v>
      </c>
      <c r="AU95" s="207" t="s">
        <v>80</v>
      </c>
      <c r="AY95" s="17" t="s">
        <v>141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7" t="s">
        <v>80</v>
      </c>
      <c r="BK95" s="208">
        <f>ROUND(I95*H95,2)</f>
        <v>0</v>
      </c>
      <c r="BL95" s="17" t="s">
        <v>147</v>
      </c>
      <c r="BM95" s="207" t="s">
        <v>196</v>
      </c>
    </row>
    <row r="96" spans="1:65" s="2" customFormat="1" ht="37.8" customHeight="1">
      <c r="A96" s="38"/>
      <c r="B96" s="39"/>
      <c r="C96" s="196" t="s">
        <v>8</v>
      </c>
      <c r="D96" s="196" t="s">
        <v>143</v>
      </c>
      <c r="E96" s="197" t="s">
        <v>1229</v>
      </c>
      <c r="F96" s="198" t="s">
        <v>1230</v>
      </c>
      <c r="G96" s="199" t="s">
        <v>277</v>
      </c>
      <c r="H96" s="200">
        <v>51</v>
      </c>
      <c r="I96" s="201"/>
      <c r="J96" s="202">
        <f>ROUND(I96*H96,2)</f>
        <v>0</v>
      </c>
      <c r="K96" s="198" t="s">
        <v>19</v>
      </c>
      <c r="L96" s="44"/>
      <c r="M96" s="203" t="s">
        <v>19</v>
      </c>
      <c r="N96" s="204" t="s">
        <v>43</v>
      </c>
      <c r="O96" s="84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7" t="s">
        <v>147</v>
      </c>
      <c r="AT96" s="207" t="s">
        <v>143</v>
      </c>
      <c r="AU96" s="207" t="s">
        <v>80</v>
      </c>
      <c r="AY96" s="17" t="s">
        <v>141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7" t="s">
        <v>80</v>
      </c>
      <c r="BK96" s="208">
        <f>ROUND(I96*H96,2)</f>
        <v>0</v>
      </c>
      <c r="BL96" s="17" t="s">
        <v>147</v>
      </c>
      <c r="BM96" s="207" t="s">
        <v>216</v>
      </c>
    </row>
    <row r="97" spans="1:65" s="2" customFormat="1" ht="37.8" customHeight="1">
      <c r="A97" s="38"/>
      <c r="B97" s="39"/>
      <c r="C97" s="196" t="s">
        <v>182</v>
      </c>
      <c r="D97" s="196" t="s">
        <v>143</v>
      </c>
      <c r="E97" s="197" t="s">
        <v>1231</v>
      </c>
      <c r="F97" s="198" t="s">
        <v>1232</v>
      </c>
      <c r="G97" s="199" t="s">
        <v>277</v>
      </c>
      <c r="H97" s="200">
        <v>51</v>
      </c>
      <c r="I97" s="201"/>
      <c r="J97" s="202">
        <f>ROUND(I97*H97,2)</f>
        <v>0</v>
      </c>
      <c r="K97" s="198" t="s">
        <v>19</v>
      </c>
      <c r="L97" s="44"/>
      <c r="M97" s="203" t="s">
        <v>19</v>
      </c>
      <c r="N97" s="204" t="s">
        <v>43</v>
      </c>
      <c r="O97" s="84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7" t="s">
        <v>147</v>
      </c>
      <c r="AT97" s="207" t="s">
        <v>143</v>
      </c>
      <c r="AU97" s="207" t="s">
        <v>80</v>
      </c>
      <c r="AY97" s="17" t="s">
        <v>141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7" t="s">
        <v>80</v>
      </c>
      <c r="BK97" s="208">
        <f>ROUND(I97*H97,2)</f>
        <v>0</v>
      </c>
      <c r="BL97" s="17" t="s">
        <v>147</v>
      </c>
      <c r="BM97" s="207" t="s">
        <v>220</v>
      </c>
    </row>
    <row r="98" spans="1:65" s="2" customFormat="1" ht="21.75" customHeight="1">
      <c r="A98" s="38"/>
      <c r="B98" s="39"/>
      <c r="C98" s="196" t="s">
        <v>690</v>
      </c>
      <c r="D98" s="196" t="s">
        <v>143</v>
      </c>
      <c r="E98" s="197" t="s">
        <v>1233</v>
      </c>
      <c r="F98" s="198" t="s">
        <v>1234</v>
      </c>
      <c r="G98" s="199" t="s">
        <v>199</v>
      </c>
      <c r="H98" s="200">
        <v>1</v>
      </c>
      <c r="I98" s="201"/>
      <c r="J98" s="202">
        <f>ROUND(I98*H98,2)</f>
        <v>0</v>
      </c>
      <c r="K98" s="198" t="s">
        <v>19</v>
      </c>
      <c r="L98" s="44"/>
      <c r="M98" s="203" t="s">
        <v>19</v>
      </c>
      <c r="N98" s="204" t="s">
        <v>43</v>
      </c>
      <c r="O98" s="84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7" t="s">
        <v>147</v>
      </c>
      <c r="AT98" s="207" t="s">
        <v>143</v>
      </c>
      <c r="AU98" s="207" t="s">
        <v>80</v>
      </c>
      <c r="AY98" s="17" t="s">
        <v>141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7" t="s">
        <v>80</v>
      </c>
      <c r="BK98" s="208">
        <f>ROUND(I98*H98,2)</f>
        <v>0</v>
      </c>
      <c r="BL98" s="17" t="s">
        <v>147</v>
      </c>
      <c r="BM98" s="207" t="s">
        <v>224</v>
      </c>
    </row>
    <row r="99" spans="1:65" s="2" customFormat="1" ht="24.15" customHeight="1">
      <c r="A99" s="38"/>
      <c r="B99" s="39"/>
      <c r="C99" s="196" t="s">
        <v>187</v>
      </c>
      <c r="D99" s="196" t="s">
        <v>143</v>
      </c>
      <c r="E99" s="197" t="s">
        <v>1235</v>
      </c>
      <c r="F99" s="198" t="s">
        <v>1236</v>
      </c>
      <c r="G99" s="199" t="s">
        <v>199</v>
      </c>
      <c r="H99" s="200">
        <v>1</v>
      </c>
      <c r="I99" s="201"/>
      <c r="J99" s="202">
        <f>ROUND(I99*H99,2)</f>
        <v>0</v>
      </c>
      <c r="K99" s="198" t="s">
        <v>19</v>
      </c>
      <c r="L99" s="44"/>
      <c r="M99" s="203" t="s">
        <v>19</v>
      </c>
      <c r="N99" s="204" t="s">
        <v>43</v>
      </c>
      <c r="O99" s="84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7" t="s">
        <v>147</v>
      </c>
      <c r="AT99" s="207" t="s">
        <v>143</v>
      </c>
      <c r="AU99" s="207" t="s">
        <v>80</v>
      </c>
      <c r="AY99" s="17" t="s">
        <v>141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7" t="s">
        <v>80</v>
      </c>
      <c r="BK99" s="208">
        <f>ROUND(I99*H99,2)</f>
        <v>0</v>
      </c>
      <c r="BL99" s="17" t="s">
        <v>147</v>
      </c>
      <c r="BM99" s="207" t="s">
        <v>228</v>
      </c>
    </row>
    <row r="100" spans="1:65" s="2" customFormat="1" ht="24.15" customHeight="1">
      <c r="A100" s="38"/>
      <c r="B100" s="39"/>
      <c r="C100" s="196" t="s">
        <v>697</v>
      </c>
      <c r="D100" s="196" t="s">
        <v>143</v>
      </c>
      <c r="E100" s="197" t="s">
        <v>1237</v>
      </c>
      <c r="F100" s="198" t="s">
        <v>1238</v>
      </c>
      <c r="G100" s="199" t="s">
        <v>199</v>
      </c>
      <c r="H100" s="200">
        <v>2</v>
      </c>
      <c r="I100" s="201"/>
      <c r="J100" s="202">
        <f>ROUND(I100*H100,2)</f>
        <v>0</v>
      </c>
      <c r="K100" s="198" t="s">
        <v>19</v>
      </c>
      <c r="L100" s="44"/>
      <c r="M100" s="203" t="s">
        <v>19</v>
      </c>
      <c r="N100" s="204" t="s">
        <v>43</v>
      </c>
      <c r="O100" s="84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7" t="s">
        <v>147</v>
      </c>
      <c r="AT100" s="207" t="s">
        <v>143</v>
      </c>
      <c r="AU100" s="207" t="s">
        <v>80</v>
      </c>
      <c r="AY100" s="17" t="s">
        <v>141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7" t="s">
        <v>80</v>
      </c>
      <c r="BK100" s="208">
        <f>ROUND(I100*H100,2)</f>
        <v>0</v>
      </c>
      <c r="BL100" s="17" t="s">
        <v>147</v>
      </c>
      <c r="BM100" s="207" t="s">
        <v>232</v>
      </c>
    </row>
    <row r="101" spans="1:65" s="2" customFormat="1" ht="24.15" customHeight="1">
      <c r="A101" s="38"/>
      <c r="B101" s="39"/>
      <c r="C101" s="196" t="s">
        <v>193</v>
      </c>
      <c r="D101" s="196" t="s">
        <v>143</v>
      </c>
      <c r="E101" s="197" t="s">
        <v>1239</v>
      </c>
      <c r="F101" s="198" t="s">
        <v>1240</v>
      </c>
      <c r="G101" s="199" t="s">
        <v>199</v>
      </c>
      <c r="H101" s="200">
        <v>2</v>
      </c>
      <c r="I101" s="201"/>
      <c r="J101" s="202">
        <f>ROUND(I101*H101,2)</f>
        <v>0</v>
      </c>
      <c r="K101" s="198" t="s">
        <v>19</v>
      </c>
      <c r="L101" s="44"/>
      <c r="M101" s="203" t="s">
        <v>19</v>
      </c>
      <c r="N101" s="204" t="s">
        <v>43</v>
      </c>
      <c r="O101" s="84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7" t="s">
        <v>147</v>
      </c>
      <c r="AT101" s="207" t="s">
        <v>143</v>
      </c>
      <c r="AU101" s="207" t="s">
        <v>80</v>
      </c>
      <c r="AY101" s="17" t="s">
        <v>141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7" t="s">
        <v>80</v>
      </c>
      <c r="BK101" s="208">
        <f>ROUND(I101*H101,2)</f>
        <v>0</v>
      </c>
      <c r="BL101" s="17" t="s">
        <v>147</v>
      </c>
      <c r="BM101" s="207" t="s">
        <v>237</v>
      </c>
    </row>
    <row r="102" spans="1:65" s="2" customFormat="1" ht="24.15" customHeight="1">
      <c r="A102" s="38"/>
      <c r="B102" s="39"/>
      <c r="C102" s="196" t="s">
        <v>7</v>
      </c>
      <c r="D102" s="196" t="s">
        <v>143</v>
      </c>
      <c r="E102" s="197" t="s">
        <v>1241</v>
      </c>
      <c r="F102" s="198" t="s">
        <v>1242</v>
      </c>
      <c r="G102" s="199" t="s">
        <v>199</v>
      </c>
      <c r="H102" s="200">
        <v>2</v>
      </c>
      <c r="I102" s="201"/>
      <c r="J102" s="202">
        <f>ROUND(I102*H102,2)</f>
        <v>0</v>
      </c>
      <c r="K102" s="198" t="s">
        <v>19</v>
      </c>
      <c r="L102" s="44"/>
      <c r="M102" s="203" t="s">
        <v>19</v>
      </c>
      <c r="N102" s="204" t="s">
        <v>43</v>
      </c>
      <c r="O102" s="84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7" t="s">
        <v>147</v>
      </c>
      <c r="AT102" s="207" t="s">
        <v>143</v>
      </c>
      <c r="AU102" s="207" t="s">
        <v>80</v>
      </c>
      <c r="AY102" s="17" t="s">
        <v>141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7" t="s">
        <v>80</v>
      </c>
      <c r="BK102" s="208">
        <f>ROUND(I102*H102,2)</f>
        <v>0</v>
      </c>
      <c r="BL102" s="17" t="s">
        <v>147</v>
      </c>
      <c r="BM102" s="207" t="s">
        <v>241</v>
      </c>
    </row>
    <row r="103" spans="1:65" s="2" customFormat="1" ht="37.8" customHeight="1">
      <c r="A103" s="38"/>
      <c r="B103" s="39"/>
      <c r="C103" s="196" t="s">
        <v>200</v>
      </c>
      <c r="D103" s="196" t="s">
        <v>143</v>
      </c>
      <c r="E103" s="197" t="s">
        <v>1243</v>
      </c>
      <c r="F103" s="198" t="s">
        <v>1244</v>
      </c>
      <c r="G103" s="199" t="s">
        <v>199</v>
      </c>
      <c r="H103" s="200">
        <v>1</v>
      </c>
      <c r="I103" s="201"/>
      <c r="J103" s="202">
        <f>ROUND(I103*H103,2)</f>
        <v>0</v>
      </c>
      <c r="K103" s="198" t="s">
        <v>19</v>
      </c>
      <c r="L103" s="44"/>
      <c r="M103" s="203" t="s">
        <v>19</v>
      </c>
      <c r="N103" s="204" t="s">
        <v>43</v>
      </c>
      <c r="O103" s="84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7" t="s">
        <v>147</v>
      </c>
      <c r="AT103" s="207" t="s">
        <v>143</v>
      </c>
      <c r="AU103" s="207" t="s">
        <v>80</v>
      </c>
      <c r="AY103" s="17" t="s">
        <v>141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7" t="s">
        <v>80</v>
      </c>
      <c r="BK103" s="208">
        <f>ROUND(I103*H103,2)</f>
        <v>0</v>
      </c>
      <c r="BL103" s="17" t="s">
        <v>147</v>
      </c>
      <c r="BM103" s="207" t="s">
        <v>245</v>
      </c>
    </row>
    <row r="104" spans="1:65" s="2" customFormat="1" ht="24.15" customHeight="1">
      <c r="A104" s="38"/>
      <c r="B104" s="39"/>
      <c r="C104" s="196" t="s">
        <v>803</v>
      </c>
      <c r="D104" s="196" t="s">
        <v>143</v>
      </c>
      <c r="E104" s="197" t="s">
        <v>1245</v>
      </c>
      <c r="F104" s="198" t="s">
        <v>1246</v>
      </c>
      <c r="G104" s="199" t="s">
        <v>199</v>
      </c>
      <c r="H104" s="200">
        <v>1</v>
      </c>
      <c r="I104" s="201"/>
      <c r="J104" s="202">
        <f>ROUND(I104*H104,2)</f>
        <v>0</v>
      </c>
      <c r="K104" s="198" t="s">
        <v>19</v>
      </c>
      <c r="L104" s="44"/>
      <c r="M104" s="203" t="s">
        <v>19</v>
      </c>
      <c r="N104" s="204" t="s">
        <v>43</v>
      </c>
      <c r="O104" s="84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7" t="s">
        <v>147</v>
      </c>
      <c r="AT104" s="207" t="s">
        <v>143</v>
      </c>
      <c r="AU104" s="207" t="s">
        <v>80</v>
      </c>
      <c r="AY104" s="17" t="s">
        <v>141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7" t="s">
        <v>80</v>
      </c>
      <c r="BK104" s="208">
        <f>ROUND(I104*H104,2)</f>
        <v>0</v>
      </c>
      <c r="BL104" s="17" t="s">
        <v>147</v>
      </c>
      <c r="BM104" s="207" t="s">
        <v>250</v>
      </c>
    </row>
    <row r="105" spans="1:65" s="2" customFormat="1" ht="16.5" customHeight="1">
      <c r="A105" s="38"/>
      <c r="B105" s="39"/>
      <c r="C105" s="196" t="s">
        <v>179</v>
      </c>
      <c r="D105" s="196" t="s">
        <v>143</v>
      </c>
      <c r="E105" s="197" t="s">
        <v>1247</v>
      </c>
      <c r="F105" s="198" t="s">
        <v>1248</v>
      </c>
      <c r="G105" s="199" t="s">
        <v>199</v>
      </c>
      <c r="H105" s="200">
        <v>9</v>
      </c>
      <c r="I105" s="201"/>
      <c r="J105" s="202">
        <f>ROUND(I105*H105,2)</f>
        <v>0</v>
      </c>
      <c r="K105" s="198" t="s">
        <v>19</v>
      </c>
      <c r="L105" s="44"/>
      <c r="M105" s="203" t="s">
        <v>19</v>
      </c>
      <c r="N105" s="204" t="s">
        <v>43</v>
      </c>
      <c r="O105" s="84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7" t="s">
        <v>147</v>
      </c>
      <c r="AT105" s="207" t="s">
        <v>143</v>
      </c>
      <c r="AU105" s="207" t="s">
        <v>80</v>
      </c>
      <c r="AY105" s="17" t="s">
        <v>141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7" t="s">
        <v>80</v>
      </c>
      <c r="BK105" s="208">
        <f>ROUND(I105*H105,2)</f>
        <v>0</v>
      </c>
      <c r="BL105" s="17" t="s">
        <v>147</v>
      </c>
      <c r="BM105" s="207" t="s">
        <v>255</v>
      </c>
    </row>
    <row r="106" spans="1:65" s="2" customFormat="1" ht="16.5" customHeight="1">
      <c r="A106" s="38"/>
      <c r="B106" s="39"/>
      <c r="C106" s="196" t="s">
        <v>183</v>
      </c>
      <c r="D106" s="196" t="s">
        <v>143</v>
      </c>
      <c r="E106" s="197" t="s">
        <v>1249</v>
      </c>
      <c r="F106" s="198" t="s">
        <v>1250</v>
      </c>
      <c r="G106" s="199" t="s">
        <v>1189</v>
      </c>
      <c r="H106" s="200">
        <v>9</v>
      </c>
      <c r="I106" s="201"/>
      <c r="J106" s="202">
        <f>ROUND(I106*H106,2)</f>
        <v>0</v>
      </c>
      <c r="K106" s="198" t="s">
        <v>19</v>
      </c>
      <c r="L106" s="44"/>
      <c r="M106" s="203" t="s">
        <v>19</v>
      </c>
      <c r="N106" s="204" t="s">
        <v>43</v>
      </c>
      <c r="O106" s="84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7" t="s">
        <v>147</v>
      </c>
      <c r="AT106" s="207" t="s">
        <v>143</v>
      </c>
      <c r="AU106" s="207" t="s">
        <v>80</v>
      </c>
      <c r="AY106" s="17" t="s">
        <v>141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7" t="s">
        <v>80</v>
      </c>
      <c r="BK106" s="208">
        <f>ROUND(I106*H106,2)</f>
        <v>0</v>
      </c>
      <c r="BL106" s="17" t="s">
        <v>147</v>
      </c>
      <c r="BM106" s="207" t="s">
        <v>260</v>
      </c>
    </row>
    <row r="107" spans="1:65" s="2" customFormat="1" ht="21.75" customHeight="1">
      <c r="A107" s="38"/>
      <c r="B107" s="39"/>
      <c r="C107" s="196" t="s">
        <v>190</v>
      </c>
      <c r="D107" s="196" t="s">
        <v>143</v>
      </c>
      <c r="E107" s="197" t="s">
        <v>1251</v>
      </c>
      <c r="F107" s="198" t="s">
        <v>1252</v>
      </c>
      <c r="G107" s="199" t="s">
        <v>199</v>
      </c>
      <c r="H107" s="200">
        <v>1</v>
      </c>
      <c r="I107" s="201"/>
      <c r="J107" s="202">
        <f>ROUND(I107*H107,2)</f>
        <v>0</v>
      </c>
      <c r="K107" s="198" t="s">
        <v>19</v>
      </c>
      <c r="L107" s="44"/>
      <c r="M107" s="203" t="s">
        <v>19</v>
      </c>
      <c r="N107" s="204" t="s">
        <v>43</v>
      </c>
      <c r="O107" s="84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7" t="s">
        <v>147</v>
      </c>
      <c r="AT107" s="207" t="s">
        <v>143</v>
      </c>
      <c r="AU107" s="207" t="s">
        <v>80</v>
      </c>
      <c r="AY107" s="17" t="s">
        <v>141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7" t="s">
        <v>80</v>
      </c>
      <c r="BK107" s="208">
        <f>ROUND(I107*H107,2)</f>
        <v>0</v>
      </c>
      <c r="BL107" s="17" t="s">
        <v>147</v>
      </c>
      <c r="BM107" s="207" t="s">
        <v>264</v>
      </c>
    </row>
    <row r="108" spans="1:65" s="2" customFormat="1" ht="21.75" customHeight="1">
      <c r="A108" s="38"/>
      <c r="B108" s="39"/>
      <c r="C108" s="196" t="s">
        <v>334</v>
      </c>
      <c r="D108" s="196" t="s">
        <v>143</v>
      </c>
      <c r="E108" s="197" t="s">
        <v>1253</v>
      </c>
      <c r="F108" s="198" t="s">
        <v>1254</v>
      </c>
      <c r="G108" s="199" t="s">
        <v>199</v>
      </c>
      <c r="H108" s="200">
        <v>1</v>
      </c>
      <c r="I108" s="201"/>
      <c r="J108" s="202">
        <f>ROUND(I108*H108,2)</f>
        <v>0</v>
      </c>
      <c r="K108" s="198" t="s">
        <v>19</v>
      </c>
      <c r="L108" s="44"/>
      <c r="M108" s="203" t="s">
        <v>19</v>
      </c>
      <c r="N108" s="204" t="s">
        <v>43</v>
      </c>
      <c r="O108" s="84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7" t="s">
        <v>147</v>
      </c>
      <c r="AT108" s="207" t="s">
        <v>143</v>
      </c>
      <c r="AU108" s="207" t="s">
        <v>80</v>
      </c>
      <c r="AY108" s="17" t="s">
        <v>141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7" t="s">
        <v>80</v>
      </c>
      <c r="BK108" s="208">
        <f>ROUND(I108*H108,2)</f>
        <v>0</v>
      </c>
      <c r="BL108" s="17" t="s">
        <v>147</v>
      </c>
      <c r="BM108" s="207" t="s">
        <v>268</v>
      </c>
    </row>
    <row r="109" spans="1:65" s="2" customFormat="1" ht="16.5" customHeight="1">
      <c r="A109" s="38"/>
      <c r="B109" s="39"/>
      <c r="C109" s="196" t="s">
        <v>196</v>
      </c>
      <c r="D109" s="196" t="s">
        <v>143</v>
      </c>
      <c r="E109" s="197" t="s">
        <v>1255</v>
      </c>
      <c r="F109" s="198" t="s">
        <v>1256</v>
      </c>
      <c r="G109" s="199" t="s">
        <v>199</v>
      </c>
      <c r="H109" s="200">
        <v>2</v>
      </c>
      <c r="I109" s="201"/>
      <c r="J109" s="202">
        <f>ROUND(I109*H109,2)</f>
        <v>0</v>
      </c>
      <c r="K109" s="198" t="s">
        <v>19</v>
      </c>
      <c r="L109" s="44"/>
      <c r="M109" s="203" t="s">
        <v>19</v>
      </c>
      <c r="N109" s="204" t="s">
        <v>43</v>
      </c>
      <c r="O109" s="84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7" t="s">
        <v>147</v>
      </c>
      <c r="AT109" s="207" t="s">
        <v>143</v>
      </c>
      <c r="AU109" s="207" t="s">
        <v>80</v>
      </c>
      <c r="AY109" s="17" t="s">
        <v>141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7" t="s">
        <v>80</v>
      </c>
      <c r="BK109" s="208">
        <f>ROUND(I109*H109,2)</f>
        <v>0</v>
      </c>
      <c r="BL109" s="17" t="s">
        <v>147</v>
      </c>
      <c r="BM109" s="207" t="s">
        <v>272</v>
      </c>
    </row>
    <row r="110" spans="1:65" s="2" customFormat="1" ht="16.5" customHeight="1">
      <c r="A110" s="38"/>
      <c r="B110" s="39"/>
      <c r="C110" s="196" t="s">
        <v>202</v>
      </c>
      <c r="D110" s="196" t="s">
        <v>143</v>
      </c>
      <c r="E110" s="197" t="s">
        <v>1257</v>
      </c>
      <c r="F110" s="198" t="s">
        <v>1258</v>
      </c>
      <c r="G110" s="199" t="s">
        <v>277</v>
      </c>
      <c r="H110" s="200">
        <v>254</v>
      </c>
      <c r="I110" s="201"/>
      <c r="J110" s="202">
        <f>ROUND(I110*H110,2)</f>
        <v>0</v>
      </c>
      <c r="K110" s="198" t="s">
        <v>19</v>
      </c>
      <c r="L110" s="44"/>
      <c r="M110" s="203" t="s">
        <v>19</v>
      </c>
      <c r="N110" s="204" t="s">
        <v>43</v>
      </c>
      <c r="O110" s="84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7" t="s">
        <v>147</v>
      </c>
      <c r="AT110" s="207" t="s">
        <v>143</v>
      </c>
      <c r="AU110" s="207" t="s">
        <v>80</v>
      </c>
      <c r="AY110" s="17" t="s">
        <v>141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7" t="s">
        <v>80</v>
      </c>
      <c r="BK110" s="208">
        <f>ROUND(I110*H110,2)</f>
        <v>0</v>
      </c>
      <c r="BL110" s="17" t="s">
        <v>147</v>
      </c>
      <c r="BM110" s="207" t="s">
        <v>278</v>
      </c>
    </row>
    <row r="111" spans="1:65" s="2" customFormat="1" ht="16.5" customHeight="1">
      <c r="A111" s="38"/>
      <c r="B111" s="39"/>
      <c r="C111" s="196" t="s">
        <v>216</v>
      </c>
      <c r="D111" s="196" t="s">
        <v>143</v>
      </c>
      <c r="E111" s="197" t="s">
        <v>1259</v>
      </c>
      <c r="F111" s="198" t="s">
        <v>1260</v>
      </c>
      <c r="G111" s="199" t="s">
        <v>277</v>
      </c>
      <c r="H111" s="200">
        <v>254</v>
      </c>
      <c r="I111" s="201"/>
      <c r="J111" s="202">
        <f>ROUND(I111*H111,2)</f>
        <v>0</v>
      </c>
      <c r="K111" s="198" t="s">
        <v>19</v>
      </c>
      <c r="L111" s="44"/>
      <c r="M111" s="203" t="s">
        <v>19</v>
      </c>
      <c r="N111" s="204" t="s">
        <v>43</v>
      </c>
      <c r="O111" s="84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7" t="s">
        <v>147</v>
      </c>
      <c r="AT111" s="207" t="s">
        <v>143</v>
      </c>
      <c r="AU111" s="207" t="s">
        <v>80</v>
      </c>
      <c r="AY111" s="17" t="s">
        <v>141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7" t="s">
        <v>80</v>
      </c>
      <c r="BK111" s="208">
        <f>ROUND(I111*H111,2)</f>
        <v>0</v>
      </c>
      <c r="BL111" s="17" t="s">
        <v>147</v>
      </c>
      <c r="BM111" s="207" t="s">
        <v>285</v>
      </c>
    </row>
    <row r="112" spans="1:65" s="2" customFormat="1" ht="16.5" customHeight="1">
      <c r="A112" s="38"/>
      <c r="B112" s="39"/>
      <c r="C112" s="196" t="s">
        <v>339</v>
      </c>
      <c r="D112" s="196" t="s">
        <v>143</v>
      </c>
      <c r="E112" s="197" t="s">
        <v>1261</v>
      </c>
      <c r="F112" s="198" t="s">
        <v>1262</v>
      </c>
      <c r="G112" s="199" t="s">
        <v>496</v>
      </c>
      <c r="H112" s="247"/>
      <c r="I112" s="201"/>
      <c r="J112" s="202">
        <f>ROUND(I112*H112,2)</f>
        <v>0</v>
      </c>
      <c r="K112" s="198" t="s">
        <v>19</v>
      </c>
      <c r="L112" s="44"/>
      <c r="M112" s="203" t="s">
        <v>19</v>
      </c>
      <c r="N112" s="204" t="s">
        <v>43</v>
      </c>
      <c r="O112" s="84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7" t="s">
        <v>147</v>
      </c>
      <c r="AT112" s="207" t="s">
        <v>143</v>
      </c>
      <c r="AU112" s="207" t="s">
        <v>80</v>
      </c>
      <c r="AY112" s="17" t="s">
        <v>141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7" t="s">
        <v>80</v>
      </c>
      <c r="BK112" s="208">
        <f>ROUND(I112*H112,2)</f>
        <v>0</v>
      </c>
      <c r="BL112" s="17" t="s">
        <v>147</v>
      </c>
      <c r="BM112" s="207" t="s">
        <v>291</v>
      </c>
    </row>
    <row r="113" spans="1:65" s="2" customFormat="1" ht="16.5" customHeight="1">
      <c r="A113" s="38"/>
      <c r="B113" s="39"/>
      <c r="C113" s="196" t="s">
        <v>220</v>
      </c>
      <c r="D113" s="196" t="s">
        <v>143</v>
      </c>
      <c r="E113" s="197" t="s">
        <v>1263</v>
      </c>
      <c r="F113" s="198" t="s">
        <v>1264</v>
      </c>
      <c r="G113" s="199" t="s">
        <v>1072</v>
      </c>
      <c r="H113" s="200">
        <v>7</v>
      </c>
      <c r="I113" s="201"/>
      <c r="J113" s="202">
        <f>ROUND(I113*H113,2)</f>
        <v>0</v>
      </c>
      <c r="K113" s="198" t="s">
        <v>19</v>
      </c>
      <c r="L113" s="44"/>
      <c r="M113" s="203" t="s">
        <v>19</v>
      </c>
      <c r="N113" s="204" t="s">
        <v>43</v>
      </c>
      <c r="O113" s="84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7" t="s">
        <v>147</v>
      </c>
      <c r="AT113" s="207" t="s">
        <v>143</v>
      </c>
      <c r="AU113" s="207" t="s">
        <v>80</v>
      </c>
      <c r="AY113" s="17" t="s">
        <v>141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7" t="s">
        <v>80</v>
      </c>
      <c r="BK113" s="208">
        <f>ROUND(I113*H113,2)</f>
        <v>0</v>
      </c>
      <c r="BL113" s="17" t="s">
        <v>147</v>
      </c>
      <c r="BM113" s="207" t="s">
        <v>229</v>
      </c>
    </row>
    <row r="114" spans="1:65" s="2" customFormat="1" ht="24.15" customHeight="1">
      <c r="A114" s="38"/>
      <c r="B114" s="39"/>
      <c r="C114" s="196" t="s">
        <v>346</v>
      </c>
      <c r="D114" s="196" t="s">
        <v>143</v>
      </c>
      <c r="E114" s="197" t="s">
        <v>1265</v>
      </c>
      <c r="F114" s="198" t="s">
        <v>1266</v>
      </c>
      <c r="G114" s="199" t="s">
        <v>199</v>
      </c>
      <c r="H114" s="200">
        <v>2</v>
      </c>
      <c r="I114" s="201"/>
      <c r="J114" s="202">
        <f>ROUND(I114*H114,2)</f>
        <v>0</v>
      </c>
      <c r="K114" s="198" t="s">
        <v>19</v>
      </c>
      <c r="L114" s="44"/>
      <c r="M114" s="203" t="s">
        <v>19</v>
      </c>
      <c r="N114" s="204" t="s">
        <v>43</v>
      </c>
      <c r="O114" s="84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7" t="s">
        <v>147</v>
      </c>
      <c r="AT114" s="207" t="s">
        <v>143</v>
      </c>
      <c r="AU114" s="207" t="s">
        <v>80</v>
      </c>
      <c r="AY114" s="17" t="s">
        <v>141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7" t="s">
        <v>80</v>
      </c>
      <c r="BK114" s="208">
        <f>ROUND(I114*H114,2)</f>
        <v>0</v>
      </c>
      <c r="BL114" s="17" t="s">
        <v>147</v>
      </c>
      <c r="BM114" s="207" t="s">
        <v>234</v>
      </c>
    </row>
    <row r="115" spans="1:65" s="2" customFormat="1" ht="24.15" customHeight="1">
      <c r="A115" s="38"/>
      <c r="B115" s="39"/>
      <c r="C115" s="196" t="s">
        <v>224</v>
      </c>
      <c r="D115" s="196" t="s">
        <v>143</v>
      </c>
      <c r="E115" s="197" t="s">
        <v>1267</v>
      </c>
      <c r="F115" s="198" t="s">
        <v>1268</v>
      </c>
      <c r="G115" s="199" t="s">
        <v>1072</v>
      </c>
      <c r="H115" s="200">
        <v>8</v>
      </c>
      <c r="I115" s="201"/>
      <c r="J115" s="202">
        <f>ROUND(I115*H115,2)</f>
        <v>0</v>
      </c>
      <c r="K115" s="198" t="s">
        <v>19</v>
      </c>
      <c r="L115" s="44"/>
      <c r="M115" s="203" t="s">
        <v>19</v>
      </c>
      <c r="N115" s="204" t="s">
        <v>43</v>
      </c>
      <c r="O115" s="84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7" t="s">
        <v>147</v>
      </c>
      <c r="AT115" s="207" t="s">
        <v>143</v>
      </c>
      <c r="AU115" s="207" t="s">
        <v>80</v>
      </c>
      <c r="AY115" s="17" t="s">
        <v>141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7" t="s">
        <v>80</v>
      </c>
      <c r="BK115" s="208">
        <f>ROUND(I115*H115,2)</f>
        <v>0</v>
      </c>
      <c r="BL115" s="17" t="s">
        <v>147</v>
      </c>
      <c r="BM115" s="207" t="s">
        <v>242</v>
      </c>
    </row>
    <row r="116" spans="1:65" s="2" customFormat="1" ht="24.15" customHeight="1">
      <c r="A116" s="38"/>
      <c r="B116" s="39"/>
      <c r="C116" s="196" t="s">
        <v>858</v>
      </c>
      <c r="D116" s="196" t="s">
        <v>143</v>
      </c>
      <c r="E116" s="197" t="s">
        <v>1269</v>
      </c>
      <c r="F116" s="198" t="s">
        <v>1270</v>
      </c>
      <c r="G116" s="199" t="s">
        <v>1072</v>
      </c>
      <c r="H116" s="200">
        <v>8</v>
      </c>
      <c r="I116" s="201"/>
      <c r="J116" s="202">
        <f>ROUND(I116*H116,2)</f>
        <v>0</v>
      </c>
      <c r="K116" s="198" t="s">
        <v>19</v>
      </c>
      <c r="L116" s="44"/>
      <c r="M116" s="203" t="s">
        <v>19</v>
      </c>
      <c r="N116" s="204" t="s">
        <v>43</v>
      </c>
      <c r="O116" s="84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7" t="s">
        <v>147</v>
      </c>
      <c r="AT116" s="207" t="s">
        <v>143</v>
      </c>
      <c r="AU116" s="207" t="s">
        <v>80</v>
      </c>
      <c r="AY116" s="17" t="s">
        <v>141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7" t="s">
        <v>80</v>
      </c>
      <c r="BK116" s="208">
        <f>ROUND(I116*H116,2)</f>
        <v>0</v>
      </c>
      <c r="BL116" s="17" t="s">
        <v>147</v>
      </c>
      <c r="BM116" s="207" t="s">
        <v>252</v>
      </c>
    </row>
    <row r="117" spans="1:65" s="2" customFormat="1" ht="16.5" customHeight="1">
      <c r="A117" s="38"/>
      <c r="B117" s="39"/>
      <c r="C117" s="196" t="s">
        <v>228</v>
      </c>
      <c r="D117" s="196" t="s">
        <v>143</v>
      </c>
      <c r="E117" s="197" t="s">
        <v>1271</v>
      </c>
      <c r="F117" s="198" t="s">
        <v>1272</v>
      </c>
      <c r="G117" s="199" t="s">
        <v>1072</v>
      </c>
      <c r="H117" s="200">
        <v>1</v>
      </c>
      <c r="I117" s="201"/>
      <c r="J117" s="202">
        <f>ROUND(I117*H117,2)</f>
        <v>0</v>
      </c>
      <c r="K117" s="198" t="s">
        <v>19</v>
      </c>
      <c r="L117" s="44"/>
      <c r="M117" s="203" t="s">
        <v>19</v>
      </c>
      <c r="N117" s="204" t="s">
        <v>43</v>
      </c>
      <c r="O117" s="84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7" t="s">
        <v>147</v>
      </c>
      <c r="AT117" s="207" t="s">
        <v>143</v>
      </c>
      <c r="AU117" s="207" t="s">
        <v>80</v>
      </c>
      <c r="AY117" s="17" t="s">
        <v>141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7" t="s">
        <v>80</v>
      </c>
      <c r="BK117" s="208">
        <f>ROUND(I117*H117,2)</f>
        <v>0</v>
      </c>
      <c r="BL117" s="17" t="s">
        <v>147</v>
      </c>
      <c r="BM117" s="207" t="s">
        <v>257</v>
      </c>
    </row>
    <row r="118" spans="1:65" s="2" customFormat="1" ht="21.75" customHeight="1">
      <c r="A118" s="38"/>
      <c r="B118" s="39"/>
      <c r="C118" s="196" t="s">
        <v>710</v>
      </c>
      <c r="D118" s="196" t="s">
        <v>143</v>
      </c>
      <c r="E118" s="197" t="s">
        <v>1273</v>
      </c>
      <c r="F118" s="198" t="s">
        <v>1274</v>
      </c>
      <c r="G118" s="199" t="s">
        <v>1072</v>
      </c>
      <c r="H118" s="200">
        <v>2</v>
      </c>
      <c r="I118" s="201"/>
      <c r="J118" s="202">
        <f>ROUND(I118*H118,2)</f>
        <v>0</v>
      </c>
      <c r="K118" s="198" t="s">
        <v>19</v>
      </c>
      <c r="L118" s="44"/>
      <c r="M118" s="203" t="s">
        <v>19</v>
      </c>
      <c r="N118" s="204" t="s">
        <v>43</v>
      </c>
      <c r="O118" s="84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7" t="s">
        <v>147</v>
      </c>
      <c r="AT118" s="207" t="s">
        <v>143</v>
      </c>
      <c r="AU118" s="207" t="s">
        <v>80</v>
      </c>
      <c r="AY118" s="17" t="s">
        <v>141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7" t="s">
        <v>80</v>
      </c>
      <c r="BK118" s="208">
        <f>ROUND(I118*H118,2)</f>
        <v>0</v>
      </c>
      <c r="BL118" s="17" t="s">
        <v>147</v>
      </c>
      <c r="BM118" s="207" t="s">
        <v>265</v>
      </c>
    </row>
    <row r="119" spans="1:65" s="2" customFormat="1" ht="24.15" customHeight="1">
      <c r="A119" s="38"/>
      <c r="B119" s="39"/>
      <c r="C119" s="196" t="s">
        <v>232</v>
      </c>
      <c r="D119" s="196" t="s">
        <v>143</v>
      </c>
      <c r="E119" s="197" t="s">
        <v>1275</v>
      </c>
      <c r="F119" s="198" t="s">
        <v>1276</v>
      </c>
      <c r="G119" s="199" t="s">
        <v>1072</v>
      </c>
      <c r="H119" s="200">
        <v>2</v>
      </c>
      <c r="I119" s="201"/>
      <c r="J119" s="202">
        <f>ROUND(I119*H119,2)</f>
        <v>0</v>
      </c>
      <c r="K119" s="198" t="s">
        <v>19</v>
      </c>
      <c r="L119" s="44"/>
      <c r="M119" s="203" t="s">
        <v>19</v>
      </c>
      <c r="N119" s="204" t="s">
        <v>43</v>
      </c>
      <c r="O119" s="84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7" t="s">
        <v>147</v>
      </c>
      <c r="AT119" s="207" t="s">
        <v>143</v>
      </c>
      <c r="AU119" s="207" t="s">
        <v>80</v>
      </c>
      <c r="AY119" s="17" t="s">
        <v>141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7" t="s">
        <v>80</v>
      </c>
      <c r="BK119" s="208">
        <f>ROUND(I119*H119,2)</f>
        <v>0</v>
      </c>
      <c r="BL119" s="17" t="s">
        <v>147</v>
      </c>
      <c r="BM119" s="207" t="s">
        <v>319</v>
      </c>
    </row>
    <row r="120" spans="1:65" s="2" customFormat="1" ht="21.75" customHeight="1">
      <c r="A120" s="38"/>
      <c r="B120" s="39"/>
      <c r="C120" s="196" t="s">
        <v>718</v>
      </c>
      <c r="D120" s="196" t="s">
        <v>143</v>
      </c>
      <c r="E120" s="197" t="s">
        <v>1277</v>
      </c>
      <c r="F120" s="198" t="s">
        <v>1278</v>
      </c>
      <c r="G120" s="199" t="s">
        <v>1072</v>
      </c>
      <c r="H120" s="200">
        <v>3</v>
      </c>
      <c r="I120" s="201"/>
      <c r="J120" s="202">
        <f>ROUND(I120*H120,2)</f>
        <v>0</v>
      </c>
      <c r="K120" s="198" t="s">
        <v>19</v>
      </c>
      <c r="L120" s="44"/>
      <c r="M120" s="203" t="s">
        <v>19</v>
      </c>
      <c r="N120" s="204" t="s">
        <v>43</v>
      </c>
      <c r="O120" s="84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7" t="s">
        <v>147</v>
      </c>
      <c r="AT120" s="207" t="s">
        <v>143</v>
      </c>
      <c r="AU120" s="207" t="s">
        <v>80</v>
      </c>
      <c r="AY120" s="17" t="s">
        <v>141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7" t="s">
        <v>80</v>
      </c>
      <c r="BK120" s="208">
        <f>ROUND(I120*H120,2)</f>
        <v>0</v>
      </c>
      <c r="BL120" s="17" t="s">
        <v>147</v>
      </c>
      <c r="BM120" s="207" t="s">
        <v>274</v>
      </c>
    </row>
    <row r="121" spans="1:65" s="2" customFormat="1" ht="16.5" customHeight="1">
      <c r="A121" s="38"/>
      <c r="B121" s="39"/>
      <c r="C121" s="196" t="s">
        <v>237</v>
      </c>
      <c r="D121" s="196" t="s">
        <v>143</v>
      </c>
      <c r="E121" s="197" t="s">
        <v>1279</v>
      </c>
      <c r="F121" s="198" t="s">
        <v>1280</v>
      </c>
      <c r="G121" s="199" t="s">
        <v>1072</v>
      </c>
      <c r="H121" s="200">
        <v>8</v>
      </c>
      <c r="I121" s="201"/>
      <c r="J121" s="202">
        <f>ROUND(I121*H121,2)</f>
        <v>0</v>
      </c>
      <c r="K121" s="198" t="s">
        <v>19</v>
      </c>
      <c r="L121" s="44"/>
      <c r="M121" s="203" t="s">
        <v>19</v>
      </c>
      <c r="N121" s="204" t="s">
        <v>43</v>
      </c>
      <c r="O121" s="84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7" t="s">
        <v>147</v>
      </c>
      <c r="AT121" s="207" t="s">
        <v>143</v>
      </c>
      <c r="AU121" s="207" t="s">
        <v>80</v>
      </c>
      <c r="AY121" s="17" t="s">
        <v>141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7" t="s">
        <v>80</v>
      </c>
      <c r="BK121" s="208">
        <f>ROUND(I121*H121,2)</f>
        <v>0</v>
      </c>
      <c r="BL121" s="17" t="s">
        <v>147</v>
      </c>
      <c r="BM121" s="207" t="s">
        <v>288</v>
      </c>
    </row>
    <row r="122" spans="1:65" s="2" customFormat="1" ht="24.15" customHeight="1">
      <c r="A122" s="38"/>
      <c r="B122" s="39"/>
      <c r="C122" s="196" t="s">
        <v>617</v>
      </c>
      <c r="D122" s="196" t="s">
        <v>143</v>
      </c>
      <c r="E122" s="197" t="s">
        <v>1281</v>
      </c>
      <c r="F122" s="198" t="s">
        <v>1282</v>
      </c>
      <c r="G122" s="199" t="s">
        <v>1072</v>
      </c>
      <c r="H122" s="200">
        <v>13</v>
      </c>
      <c r="I122" s="201"/>
      <c r="J122" s="202">
        <f>ROUND(I122*H122,2)</f>
        <v>0</v>
      </c>
      <c r="K122" s="198" t="s">
        <v>19</v>
      </c>
      <c r="L122" s="44"/>
      <c r="M122" s="203" t="s">
        <v>19</v>
      </c>
      <c r="N122" s="204" t="s">
        <v>43</v>
      </c>
      <c r="O122" s="84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7" t="s">
        <v>147</v>
      </c>
      <c r="AT122" s="207" t="s">
        <v>143</v>
      </c>
      <c r="AU122" s="207" t="s">
        <v>80</v>
      </c>
      <c r="AY122" s="17" t="s">
        <v>141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7" t="s">
        <v>80</v>
      </c>
      <c r="BK122" s="208">
        <f>ROUND(I122*H122,2)</f>
        <v>0</v>
      </c>
      <c r="BL122" s="17" t="s">
        <v>147</v>
      </c>
      <c r="BM122" s="207" t="s">
        <v>297</v>
      </c>
    </row>
    <row r="123" spans="1:65" s="2" customFormat="1" ht="21.75" customHeight="1">
      <c r="A123" s="38"/>
      <c r="B123" s="39"/>
      <c r="C123" s="196" t="s">
        <v>241</v>
      </c>
      <c r="D123" s="196" t="s">
        <v>143</v>
      </c>
      <c r="E123" s="197" t="s">
        <v>1283</v>
      </c>
      <c r="F123" s="198" t="s">
        <v>1284</v>
      </c>
      <c r="G123" s="199" t="s">
        <v>496</v>
      </c>
      <c r="H123" s="247"/>
      <c r="I123" s="201"/>
      <c r="J123" s="202">
        <f>ROUND(I123*H123,2)</f>
        <v>0</v>
      </c>
      <c r="K123" s="198" t="s">
        <v>19</v>
      </c>
      <c r="L123" s="44"/>
      <c r="M123" s="203" t="s">
        <v>19</v>
      </c>
      <c r="N123" s="204" t="s">
        <v>43</v>
      </c>
      <c r="O123" s="84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7" t="s">
        <v>147</v>
      </c>
      <c r="AT123" s="207" t="s">
        <v>143</v>
      </c>
      <c r="AU123" s="207" t="s">
        <v>80</v>
      </c>
      <c r="AY123" s="17" t="s">
        <v>141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7" t="s">
        <v>80</v>
      </c>
      <c r="BK123" s="208">
        <f>ROUND(I123*H123,2)</f>
        <v>0</v>
      </c>
      <c r="BL123" s="17" t="s">
        <v>147</v>
      </c>
      <c r="BM123" s="207" t="s">
        <v>337</v>
      </c>
    </row>
    <row r="124" spans="1:65" s="2" customFormat="1" ht="16.5" customHeight="1">
      <c r="A124" s="38"/>
      <c r="B124" s="39"/>
      <c r="C124" s="196" t="s">
        <v>625</v>
      </c>
      <c r="D124" s="196" t="s">
        <v>143</v>
      </c>
      <c r="E124" s="197" t="s">
        <v>1285</v>
      </c>
      <c r="F124" s="198" t="s">
        <v>1188</v>
      </c>
      <c r="G124" s="199" t="s">
        <v>1072</v>
      </c>
      <c r="H124" s="200">
        <v>1</v>
      </c>
      <c r="I124" s="201"/>
      <c r="J124" s="202">
        <f>ROUND(I124*H124,2)</f>
        <v>0</v>
      </c>
      <c r="K124" s="198" t="s">
        <v>19</v>
      </c>
      <c r="L124" s="44"/>
      <c r="M124" s="203" t="s">
        <v>19</v>
      </c>
      <c r="N124" s="204" t="s">
        <v>43</v>
      </c>
      <c r="O124" s="84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7" t="s">
        <v>147</v>
      </c>
      <c r="AT124" s="207" t="s">
        <v>143</v>
      </c>
      <c r="AU124" s="207" t="s">
        <v>80</v>
      </c>
      <c r="AY124" s="17" t="s">
        <v>141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7" t="s">
        <v>80</v>
      </c>
      <c r="BK124" s="208">
        <f>ROUND(I124*H124,2)</f>
        <v>0</v>
      </c>
      <c r="BL124" s="17" t="s">
        <v>147</v>
      </c>
      <c r="BM124" s="207" t="s">
        <v>207</v>
      </c>
    </row>
    <row r="125" spans="1:65" s="2" customFormat="1" ht="55.5" customHeight="1">
      <c r="A125" s="38"/>
      <c r="B125" s="39"/>
      <c r="C125" s="196" t="s">
        <v>245</v>
      </c>
      <c r="D125" s="196" t="s">
        <v>143</v>
      </c>
      <c r="E125" s="197" t="s">
        <v>1286</v>
      </c>
      <c r="F125" s="198" t="s">
        <v>1287</v>
      </c>
      <c r="G125" s="199" t="s">
        <v>1072</v>
      </c>
      <c r="H125" s="200">
        <v>1</v>
      </c>
      <c r="I125" s="201"/>
      <c r="J125" s="202">
        <f>ROUND(I125*H125,2)</f>
        <v>0</v>
      </c>
      <c r="K125" s="198" t="s">
        <v>19</v>
      </c>
      <c r="L125" s="44"/>
      <c r="M125" s="203" t="s">
        <v>19</v>
      </c>
      <c r="N125" s="204" t="s">
        <v>43</v>
      </c>
      <c r="O125" s="84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7" t="s">
        <v>147</v>
      </c>
      <c r="AT125" s="207" t="s">
        <v>143</v>
      </c>
      <c r="AU125" s="207" t="s">
        <v>80</v>
      </c>
      <c r="AY125" s="17" t="s">
        <v>141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7" t="s">
        <v>80</v>
      </c>
      <c r="BK125" s="208">
        <f>ROUND(I125*H125,2)</f>
        <v>0</v>
      </c>
      <c r="BL125" s="17" t="s">
        <v>147</v>
      </c>
      <c r="BM125" s="207" t="s">
        <v>213</v>
      </c>
    </row>
    <row r="126" spans="1:65" s="2" customFormat="1" ht="16.5" customHeight="1">
      <c r="A126" s="38"/>
      <c r="B126" s="39"/>
      <c r="C126" s="196" t="s">
        <v>633</v>
      </c>
      <c r="D126" s="196" t="s">
        <v>143</v>
      </c>
      <c r="E126" s="197" t="s">
        <v>1288</v>
      </c>
      <c r="F126" s="198" t="s">
        <v>1195</v>
      </c>
      <c r="G126" s="199" t="s">
        <v>496</v>
      </c>
      <c r="H126" s="247"/>
      <c r="I126" s="201"/>
      <c r="J126" s="202">
        <f>ROUND(I126*H126,2)</f>
        <v>0</v>
      </c>
      <c r="K126" s="198" t="s">
        <v>19</v>
      </c>
      <c r="L126" s="44"/>
      <c r="M126" s="203" t="s">
        <v>19</v>
      </c>
      <c r="N126" s="204" t="s">
        <v>43</v>
      </c>
      <c r="O126" s="84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7" t="s">
        <v>147</v>
      </c>
      <c r="AT126" s="207" t="s">
        <v>143</v>
      </c>
      <c r="AU126" s="207" t="s">
        <v>80</v>
      </c>
      <c r="AY126" s="17" t="s">
        <v>141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7" t="s">
        <v>80</v>
      </c>
      <c r="BK126" s="208">
        <f>ROUND(I126*H126,2)</f>
        <v>0</v>
      </c>
      <c r="BL126" s="17" t="s">
        <v>147</v>
      </c>
      <c r="BM126" s="207" t="s">
        <v>221</v>
      </c>
    </row>
    <row r="127" spans="1:65" s="2" customFormat="1" ht="16.5" customHeight="1">
      <c r="A127" s="38"/>
      <c r="B127" s="39"/>
      <c r="C127" s="196" t="s">
        <v>250</v>
      </c>
      <c r="D127" s="196" t="s">
        <v>143</v>
      </c>
      <c r="E127" s="197" t="s">
        <v>1289</v>
      </c>
      <c r="F127" s="198" t="s">
        <v>1197</v>
      </c>
      <c r="G127" s="199" t="s">
        <v>496</v>
      </c>
      <c r="H127" s="247"/>
      <c r="I127" s="201"/>
      <c r="J127" s="202">
        <f>ROUND(I127*H127,2)</f>
        <v>0</v>
      </c>
      <c r="K127" s="198" t="s">
        <v>19</v>
      </c>
      <c r="L127" s="44"/>
      <c r="M127" s="203" t="s">
        <v>19</v>
      </c>
      <c r="N127" s="204" t="s">
        <v>43</v>
      </c>
      <c r="O127" s="84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7" t="s">
        <v>147</v>
      </c>
      <c r="AT127" s="207" t="s">
        <v>143</v>
      </c>
      <c r="AU127" s="207" t="s">
        <v>80</v>
      </c>
      <c r="AY127" s="17" t="s">
        <v>141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7" t="s">
        <v>80</v>
      </c>
      <c r="BK127" s="208">
        <f>ROUND(I127*H127,2)</f>
        <v>0</v>
      </c>
      <c r="BL127" s="17" t="s">
        <v>147</v>
      </c>
      <c r="BM127" s="207" t="s">
        <v>148</v>
      </c>
    </row>
    <row r="128" spans="1:65" s="2" customFormat="1" ht="16.5" customHeight="1">
      <c r="A128" s="38"/>
      <c r="B128" s="39"/>
      <c r="C128" s="196" t="s">
        <v>642</v>
      </c>
      <c r="D128" s="196" t="s">
        <v>143</v>
      </c>
      <c r="E128" s="197" t="s">
        <v>1290</v>
      </c>
      <c r="F128" s="198" t="s">
        <v>1291</v>
      </c>
      <c r="G128" s="199" t="s">
        <v>496</v>
      </c>
      <c r="H128" s="247"/>
      <c r="I128" s="201"/>
      <c r="J128" s="202">
        <f>ROUND(I128*H128,2)</f>
        <v>0</v>
      </c>
      <c r="K128" s="198" t="s">
        <v>19</v>
      </c>
      <c r="L128" s="44"/>
      <c r="M128" s="266" t="s">
        <v>19</v>
      </c>
      <c r="N128" s="267" t="s">
        <v>43</v>
      </c>
      <c r="O128" s="263"/>
      <c r="P128" s="264">
        <f>O128*H128</f>
        <v>0</v>
      </c>
      <c r="Q128" s="264">
        <v>0</v>
      </c>
      <c r="R128" s="264">
        <f>Q128*H128</f>
        <v>0</v>
      </c>
      <c r="S128" s="264">
        <v>0</v>
      </c>
      <c r="T128" s="26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7" t="s">
        <v>147</v>
      </c>
      <c r="AT128" s="207" t="s">
        <v>143</v>
      </c>
      <c r="AU128" s="207" t="s">
        <v>80</v>
      </c>
      <c r="AY128" s="17" t="s">
        <v>141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7" t="s">
        <v>80</v>
      </c>
      <c r="BK128" s="208">
        <f>ROUND(I128*H128,2)</f>
        <v>0</v>
      </c>
      <c r="BL128" s="17" t="s">
        <v>147</v>
      </c>
      <c r="BM128" s="207" t="s">
        <v>155</v>
      </c>
    </row>
    <row r="129" spans="1:31" s="2" customFormat="1" ht="6.95" customHeight="1">
      <c r="A129" s="38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79:K128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Habartov ZŠ - Stavební úpravy tělocvičny - Položkový rozpočet pro VZ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1292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35</v>
      </c>
      <c r="G12" s="38"/>
      <c r="H12" s="38"/>
      <c r="I12" s="132" t="s">
        <v>23</v>
      </c>
      <c r="J12" s="137" t="str">
        <f>'Rekapitulace stavby'!AN8</f>
        <v>19.7.2022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>00259314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Město Habartov</v>
      </c>
      <c r="F15" s="38"/>
      <c r="G15" s="38"/>
      <c r="H15" s="38"/>
      <c r="I15" s="132" t="s">
        <v>29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>Ing.Petr Potužák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ROUND((SUM(BE85:BE136)),2)</f>
        <v>0</v>
      </c>
      <c r="G33" s="38"/>
      <c r="H33" s="38"/>
      <c r="I33" s="148">
        <v>0.21</v>
      </c>
      <c r="J33" s="147">
        <f>ROUND(((SUM(BE85:BE136))*I33),2)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ROUND((SUM(BF85:BF136)),2)</f>
        <v>0</v>
      </c>
      <c r="G34" s="38"/>
      <c r="H34" s="38"/>
      <c r="I34" s="148">
        <v>0.15</v>
      </c>
      <c r="J34" s="147">
        <f>ROUND(((SUM(BF85:BF136))*I34),2)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ROUND((SUM(BG85:BG136)),2)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ROUND((SUM(BH85:BH136)),2)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ROUND((SUM(BI85:BI136)),2)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Habartov ZŠ - Stavební úpravy tělocvičny - Položkový rozpočet pro VZ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006 - Elektroinstalace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19.7.2022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Habartov</v>
      </c>
      <c r="G54" s="40"/>
      <c r="H54" s="40"/>
      <c r="I54" s="32" t="s">
        <v>32</v>
      </c>
      <c r="J54" s="36" t="str">
        <f>E21</f>
        <v>Ing.Petr Potužák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102</v>
      </c>
      <c r="D57" s="162"/>
      <c r="E57" s="162"/>
      <c r="F57" s="162"/>
      <c r="G57" s="162"/>
      <c r="H57" s="162"/>
      <c r="I57" s="162"/>
      <c r="J57" s="163" t="s">
        <v>103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104</v>
      </c>
    </row>
    <row r="60" spans="1:31" s="9" customFormat="1" ht="24.95" customHeight="1">
      <c r="A60" s="9"/>
      <c r="B60" s="165"/>
      <c r="C60" s="166"/>
      <c r="D60" s="167" t="s">
        <v>1293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1294</v>
      </c>
      <c r="E61" s="168"/>
      <c r="F61" s="168"/>
      <c r="G61" s="168"/>
      <c r="H61" s="168"/>
      <c r="I61" s="168"/>
      <c r="J61" s="169">
        <f>J98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1295</v>
      </c>
      <c r="E62" s="168"/>
      <c r="F62" s="168"/>
      <c r="G62" s="168"/>
      <c r="H62" s="168"/>
      <c r="I62" s="168"/>
      <c r="J62" s="169">
        <f>J105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1296</v>
      </c>
      <c r="E63" s="168"/>
      <c r="F63" s="168"/>
      <c r="G63" s="168"/>
      <c r="H63" s="168"/>
      <c r="I63" s="168"/>
      <c r="J63" s="169">
        <f>J109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5"/>
      <c r="C64" s="166"/>
      <c r="D64" s="167" t="s">
        <v>1297</v>
      </c>
      <c r="E64" s="168"/>
      <c r="F64" s="168"/>
      <c r="G64" s="168"/>
      <c r="H64" s="168"/>
      <c r="I64" s="168"/>
      <c r="J64" s="169">
        <f>J117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5"/>
      <c r="C65" s="166"/>
      <c r="D65" s="167" t="s">
        <v>1298</v>
      </c>
      <c r="E65" s="168"/>
      <c r="F65" s="168"/>
      <c r="G65" s="168"/>
      <c r="H65" s="168"/>
      <c r="I65" s="168"/>
      <c r="J65" s="169">
        <f>J132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127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6.25" customHeight="1">
      <c r="A75" s="38"/>
      <c r="B75" s="39"/>
      <c r="C75" s="40"/>
      <c r="D75" s="40"/>
      <c r="E75" s="160" t="str">
        <f>E7</f>
        <v>Habartov ZŠ - Stavební úpravy tělocvičny - Položkový rozpočet pro VZ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99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006 - Elektroinstalace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19.7.2022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Město Habartov</v>
      </c>
      <c r="G81" s="40"/>
      <c r="H81" s="40"/>
      <c r="I81" s="32" t="s">
        <v>32</v>
      </c>
      <c r="J81" s="36" t="str">
        <f>E21</f>
        <v>Ing.Petr Potužák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30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0" customFormat="1" ht="29.25" customHeight="1">
      <c r="A84" s="171"/>
      <c r="B84" s="172"/>
      <c r="C84" s="173" t="s">
        <v>128</v>
      </c>
      <c r="D84" s="174" t="s">
        <v>57</v>
      </c>
      <c r="E84" s="174" t="s">
        <v>53</v>
      </c>
      <c r="F84" s="174" t="s">
        <v>54</v>
      </c>
      <c r="G84" s="174" t="s">
        <v>129</v>
      </c>
      <c r="H84" s="174" t="s">
        <v>130</v>
      </c>
      <c r="I84" s="174" t="s">
        <v>131</v>
      </c>
      <c r="J84" s="174" t="s">
        <v>103</v>
      </c>
      <c r="K84" s="175" t="s">
        <v>132</v>
      </c>
      <c r="L84" s="176"/>
      <c r="M84" s="92" t="s">
        <v>19</v>
      </c>
      <c r="N84" s="93" t="s">
        <v>42</v>
      </c>
      <c r="O84" s="93" t="s">
        <v>133</v>
      </c>
      <c r="P84" s="93" t="s">
        <v>134</v>
      </c>
      <c r="Q84" s="93" t="s">
        <v>135</v>
      </c>
      <c r="R84" s="93" t="s">
        <v>136</v>
      </c>
      <c r="S84" s="93" t="s">
        <v>137</v>
      </c>
      <c r="T84" s="94" t="s">
        <v>138</v>
      </c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</row>
    <row r="85" spans="1:63" s="2" customFormat="1" ht="22.8" customHeight="1">
      <c r="A85" s="38"/>
      <c r="B85" s="39"/>
      <c r="C85" s="99" t="s">
        <v>139</v>
      </c>
      <c r="D85" s="40"/>
      <c r="E85" s="40"/>
      <c r="F85" s="40"/>
      <c r="G85" s="40"/>
      <c r="H85" s="40"/>
      <c r="I85" s="40"/>
      <c r="J85" s="177">
        <f>BK85</f>
        <v>0</v>
      </c>
      <c r="K85" s="40"/>
      <c r="L85" s="44"/>
      <c r="M85" s="95"/>
      <c r="N85" s="178"/>
      <c r="O85" s="96"/>
      <c r="P85" s="179">
        <f>P86+P98+P105+P109+P117+P132</f>
        <v>0</v>
      </c>
      <c r="Q85" s="96"/>
      <c r="R85" s="179">
        <f>R86+R98+R105+R109+R117+R132</f>
        <v>0</v>
      </c>
      <c r="S85" s="96"/>
      <c r="T85" s="180">
        <f>T86+T98+T105+T109+T117+T132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104</v>
      </c>
      <c r="BK85" s="181">
        <f>BK86+BK98+BK105+BK109+BK117+BK132</f>
        <v>0</v>
      </c>
    </row>
    <row r="86" spans="1:63" s="11" customFormat="1" ht="25.9" customHeight="1">
      <c r="A86" s="11"/>
      <c r="B86" s="182"/>
      <c r="C86" s="183"/>
      <c r="D86" s="184" t="s">
        <v>71</v>
      </c>
      <c r="E86" s="185" t="s">
        <v>1091</v>
      </c>
      <c r="F86" s="185" t="s">
        <v>1299</v>
      </c>
      <c r="G86" s="183"/>
      <c r="H86" s="183"/>
      <c r="I86" s="186"/>
      <c r="J86" s="187">
        <f>BK86</f>
        <v>0</v>
      </c>
      <c r="K86" s="183"/>
      <c r="L86" s="188"/>
      <c r="M86" s="189"/>
      <c r="N86" s="190"/>
      <c r="O86" s="190"/>
      <c r="P86" s="191">
        <f>SUM(P87:P97)</f>
        <v>0</v>
      </c>
      <c r="Q86" s="190"/>
      <c r="R86" s="191">
        <f>SUM(R87:R97)</f>
        <v>0</v>
      </c>
      <c r="S86" s="190"/>
      <c r="T86" s="192">
        <f>SUM(T87:T97)</f>
        <v>0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3" t="s">
        <v>80</v>
      </c>
      <c r="AT86" s="194" t="s">
        <v>71</v>
      </c>
      <c r="AU86" s="194" t="s">
        <v>72</v>
      </c>
      <c r="AY86" s="193" t="s">
        <v>141</v>
      </c>
      <c r="BK86" s="195">
        <f>SUM(BK87:BK97)</f>
        <v>0</v>
      </c>
    </row>
    <row r="87" spans="1:65" s="2" customFormat="1" ht="44.25" customHeight="1">
      <c r="A87" s="38"/>
      <c r="B87" s="39"/>
      <c r="C87" s="196" t="s">
        <v>80</v>
      </c>
      <c r="D87" s="196" t="s">
        <v>143</v>
      </c>
      <c r="E87" s="197" t="s">
        <v>1300</v>
      </c>
      <c r="F87" s="198" t="s">
        <v>1301</v>
      </c>
      <c r="G87" s="199" t="s">
        <v>1302</v>
      </c>
      <c r="H87" s="200">
        <v>4</v>
      </c>
      <c r="I87" s="201"/>
      <c r="J87" s="202">
        <f>ROUND(I87*H87,2)</f>
        <v>0</v>
      </c>
      <c r="K87" s="198" t="s">
        <v>19</v>
      </c>
      <c r="L87" s="44"/>
      <c r="M87" s="203" t="s">
        <v>19</v>
      </c>
      <c r="N87" s="204" t="s">
        <v>43</v>
      </c>
      <c r="O87" s="84"/>
      <c r="P87" s="205">
        <f>O87*H87</f>
        <v>0</v>
      </c>
      <c r="Q87" s="205">
        <v>0</v>
      </c>
      <c r="R87" s="205">
        <f>Q87*H87</f>
        <v>0</v>
      </c>
      <c r="S87" s="205">
        <v>0</v>
      </c>
      <c r="T87" s="20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7" t="s">
        <v>147</v>
      </c>
      <c r="AT87" s="207" t="s">
        <v>143</v>
      </c>
      <c r="AU87" s="207" t="s">
        <v>80</v>
      </c>
      <c r="AY87" s="17" t="s">
        <v>141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17" t="s">
        <v>80</v>
      </c>
      <c r="BK87" s="208">
        <f>ROUND(I87*H87,2)</f>
        <v>0</v>
      </c>
      <c r="BL87" s="17" t="s">
        <v>147</v>
      </c>
      <c r="BM87" s="207" t="s">
        <v>82</v>
      </c>
    </row>
    <row r="88" spans="1:65" s="2" customFormat="1" ht="44.25" customHeight="1">
      <c r="A88" s="38"/>
      <c r="B88" s="39"/>
      <c r="C88" s="196" t="s">
        <v>82</v>
      </c>
      <c r="D88" s="196" t="s">
        <v>143</v>
      </c>
      <c r="E88" s="197" t="s">
        <v>1303</v>
      </c>
      <c r="F88" s="198" t="s">
        <v>1301</v>
      </c>
      <c r="G88" s="199" t="s">
        <v>1302</v>
      </c>
      <c r="H88" s="200">
        <v>2</v>
      </c>
      <c r="I88" s="201"/>
      <c r="J88" s="202">
        <f>ROUND(I88*H88,2)</f>
        <v>0</v>
      </c>
      <c r="K88" s="198" t="s">
        <v>19</v>
      </c>
      <c r="L88" s="44"/>
      <c r="M88" s="203" t="s">
        <v>19</v>
      </c>
      <c r="N88" s="204" t="s">
        <v>43</v>
      </c>
      <c r="O88" s="84"/>
      <c r="P88" s="205">
        <f>O88*H88</f>
        <v>0</v>
      </c>
      <c r="Q88" s="205">
        <v>0</v>
      </c>
      <c r="R88" s="205">
        <f>Q88*H88</f>
        <v>0</v>
      </c>
      <c r="S88" s="205">
        <v>0</v>
      </c>
      <c r="T88" s="20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7" t="s">
        <v>147</v>
      </c>
      <c r="AT88" s="207" t="s">
        <v>143</v>
      </c>
      <c r="AU88" s="207" t="s">
        <v>80</v>
      </c>
      <c r="AY88" s="17" t="s">
        <v>141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7" t="s">
        <v>80</v>
      </c>
      <c r="BK88" s="208">
        <f>ROUND(I88*H88,2)</f>
        <v>0</v>
      </c>
      <c r="BL88" s="17" t="s">
        <v>147</v>
      </c>
      <c r="BM88" s="207" t="s">
        <v>147</v>
      </c>
    </row>
    <row r="89" spans="1:65" s="2" customFormat="1" ht="44.25" customHeight="1">
      <c r="A89" s="38"/>
      <c r="B89" s="39"/>
      <c r="C89" s="196" t="s">
        <v>679</v>
      </c>
      <c r="D89" s="196" t="s">
        <v>143</v>
      </c>
      <c r="E89" s="197" t="s">
        <v>1304</v>
      </c>
      <c r="F89" s="198" t="s">
        <v>1301</v>
      </c>
      <c r="G89" s="199" t="s">
        <v>1302</v>
      </c>
      <c r="H89" s="200">
        <v>4</v>
      </c>
      <c r="I89" s="201"/>
      <c r="J89" s="202">
        <f>ROUND(I89*H89,2)</f>
        <v>0</v>
      </c>
      <c r="K89" s="198" t="s">
        <v>19</v>
      </c>
      <c r="L89" s="44"/>
      <c r="M89" s="203" t="s">
        <v>19</v>
      </c>
      <c r="N89" s="204" t="s">
        <v>43</v>
      </c>
      <c r="O89" s="84"/>
      <c r="P89" s="205">
        <f>O89*H89</f>
        <v>0</v>
      </c>
      <c r="Q89" s="205">
        <v>0</v>
      </c>
      <c r="R89" s="205">
        <f>Q89*H89</f>
        <v>0</v>
      </c>
      <c r="S89" s="205">
        <v>0</v>
      </c>
      <c r="T89" s="20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7" t="s">
        <v>147</v>
      </c>
      <c r="AT89" s="207" t="s">
        <v>143</v>
      </c>
      <c r="AU89" s="207" t="s">
        <v>80</v>
      </c>
      <c r="AY89" s="17" t="s">
        <v>141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17" t="s">
        <v>80</v>
      </c>
      <c r="BK89" s="208">
        <f>ROUND(I89*H89,2)</f>
        <v>0</v>
      </c>
      <c r="BL89" s="17" t="s">
        <v>147</v>
      </c>
      <c r="BM89" s="207" t="s">
        <v>154</v>
      </c>
    </row>
    <row r="90" spans="1:65" s="2" customFormat="1" ht="44.25" customHeight="1">
      <c r="A90" s="38"/>
      <c r="B90" s="39"/>
      <c r="C90" s="196" t="s">
        <v>147</v>
      </c>
      <c r="D90" s="196" t="s">
        <v>143</v>
      </c>
      <c r="E90" s="197" t="s">
        <v>1305</v>
      </c>
      <c r="F90" s="198" t="s">
        <v>1306</v>
      </c>
      <c r="G90" s="199" t="s">
        <v>1302</v>
      </c>
      <c r="H90" s="200">
        <v>2</v>
      </c>
      <c r="I90" s="201"/>
      <c r="J90" s="202">
        <f>ROUND(I90*H90,2)</f>
        <v>0</v>
      </c>
      <c r="K90" s="198" t="s">
        <v>19</v>
      </c>
      <c r="L90" s="44"/>
      <c r="M90" s="203" t="s">
        <v>19</v>
      </c>
      <c r="N90" s="204" t="s">
        <v>43</v>
      </c>
      <c r="O90" s="84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7" t="s">
        <v>147</v>
      </c>
      <c r="AT90" s="207" t="s">
        <v>143</v>
      </c>
      <c r="AU90" s="207" t="s">
        <v>80</v>
      </c>
      <c r="AY90" s="17" t="s">
        <v>141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7" t="s">
        <v>80</v>
      </c>
      <c r="BK90" s="208">
        <f>ROUND(I90*H90,2)</f>
        <v>0</v>
      </c>
      <c r="BL90" s="17" t="s">
        <v>147</v>
      </c>
      <c r="BM90" s="207" t="s">
        <v>158</v>
      </c>
    </row>
    <row r="91" spans="1:65" s="2" customFormat="1" ht="37.8" customHeight="1">
      <c r="A91" s="38"/>
      <c r="B91" s="39"/>
      <c r="C91" s="196" t="s">
        <v>686</v>
      </c>
      <c r="D91" s="196" t="s">
        <v>143</v>
      </c>
      <c r="E91" s="197" t="s">
        <v>1307</v>
      </c>
      <c r="F91" s="198" t="s">
        <v>1308</v>
      </c>
      <c r="G91" s="199" t="s">
        <v>1302</v>
      </c>
      <c r="H91" s="200">
        <v>2</v>
      </c>
      <c r="I91" s="201"/>
      <c r="J91" s="202">
        <f>ROUND(I91*H91,2)</f>
        <v>0</v>
      </c>
      <c r="K91" s="198" t="s">
        <v>19</v>
      </c>
      <c r="L91" s="44"/>
      <c r="M91" s="203" t="s">
        <v>19</v>
      </c>
      <c r="N91" s="204" t="s">
        <v>43</v>
      </c>
      <c r="O91" s="84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7" t="s">
        <v>147</v>
      </c>
      <c r="AT91" s="207" t="s">
        <v>143</v>
      </c>
      <c r="AU91" s="207" t="s">
        <v>80</v>
      </c>
      <c r="AY91" s="17" t="s">
        <v>141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7" t="s">
        <v>80</v>
      </c>
      <c r="BK91" s="208">
        <f>ROUND(I91*H91,2)</f>
        <v>0</v>
      </c>
      <c r="BL91" s="17" t="s">
        <v>147</v>
      </c>
      <c r="BM91" s="207" t="s">
        <v>162</v>
      </c>
    </row>
    <row r="92" spans="1:65" s="2" customFormat="1" ht="37.8" customHeight="1">
      <c r="A92" s="38"/>
      <c r="B92" s="39"/>
      <c r="C92" s="196" t="s">
        <v>154</v>
      </c>
      <c r="D92" s="196" t="s">
        <v>143</v>
      </c>
      <c r="E92" s="197" t="s">
        <v>1309</v>
      </c>
      <c r="F92" s="198" t="s">
        <v>1310</v>
      </c>
      <c r="G92" s="199" t="s">
        <v>1302</v>
      </c>
      <c r="H92" s="200">
        <v>15</v>
      </c>
      <c r="I92" s="201"/>
      <c r="J92" s="202">
        <f>ROUND(I92*H92,2)</f>
        <v>0</v>
      </c>
      <c r="K92" s="198" t="s">
        <v>19</v>
      </c>
      <c r="L92" s="44"/>
      <c r="M92" s="203" t="s">
        <v>19</v>
      </c>
      <c r="N92" s="204" t="s">
        <v>43</v>
      </c>
      <c r="O92" s="84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7" t="s">
        <v>147</v>
      </c>
      <c r="AT92" s="207" t="s">
        <v>143</v>
      </c>
      <c r="AU92" s="207" t="s">
        <v>80</v>
      </c>
      <c r="AY92" s="17" t="s">
        <v>141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7" t="s">
        <v>80</v>
      </c>
      <c r="BK92" s="208">
        <f>ROUND(I92*H92,2)</f>
        <v>0</v>
      </c>
      <c r="BL92" s="17" t="s">
        <v>147</v>
      </c>
      <c r="BM92" s="207" t="s">
        <v>167</v>
      </c>
    </row>
    <row r="93" spans="1:65" s="2" customFormat="1" ht="24.15" customHeight="1">
      <c r="A93" s="38"/>
      <c r="B93" s="39"/>
      <c r="C93" s="196" t="s">
        <v>765</v>
      </c>
      <c r="D93" s="196" t="s">
        <v>143</v>
      </c>
      <c r="E93" s="197" t="s">
        <v>1311</v>
      </c>
      <c r="F93" s="198" t="s">
        <v>1312</v>
      </c>
      <c r="G93" s="199" t="s">
        <v>1302</v>
      </c>
      <c r="H93" s="200">
        <v>1</v>
      </c>
      <c r="I93" s="201"/>
      <c r="J93" s="202">
        <f>ROUND(I93*H93,2)</f>
        <v>0</v>
      </c>
      <c r="K93" s="198" t="s">
        <v>19</v>
      </c>
      <c r="L93" s="44"/>
      <c r="M93" s="203" t="s">
        <v>19</v>
      </c>
      <c r="N93" s="204" t="s">
        <v>43</v>
      </c>
      <c r="O93" s="84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7" t="s">
        <v>147</v>
      </c>
      <c r="AT93" s="207" t="s">
        <v>143</v>
      </c>
      <c r="AU93" s="207" t="s">
        <v>80</v>
      </c>
      <c r="AY93" s="17" t="s">
        <v>141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7" t="s">
        <v>80</v>
      </c>
      <c r="BK93" s="208">
        <f>ROUND(I93*H93,2)</f>
        <v>0</v>
      </c>
      <c r="BL93" s="17" t="s">
        <v>147</v>
      </c>
      <c r="BM93" s="207" t="s">
        <v>176</v>
      </c>
    </row>
    <row r="94" spans="1:65" s="2" customFormat="1" ht="16.5" customHeight="1">
      <c r="A94" s="38"/>
      <c r="B94" s="39"/>
      <c r="C94" s="196" t="s">
        <v>158</v>
      </c>
      <c r="D94" s="196" t="s">
        <v>143</v>
      </c>
      <c r="E94" s="197" t="s">
        <v>1313</v>
      </c>
      <c r="F94" s="198" t="s">
        <v>1314</v>
      </c>
      <c r="G94" s="199" t="s">
        <v>1302</v>
      </c>
      <c r="H94" s="200">
        <v>60</v>
      </c>
      <c r="I94" s="201"/>
      <c r="J94" s="202">
        <f>ROUND(I94*H94,2)</f>
        <v>0</v>
      </c>
      <c r="K94" s="198" t="s">
        <v>19</v>
      </c>
      <c r="L94" s="44"/>
      <c r="M94" s="203" t="s">
        <v>19</v>
      </c>
      <c r="N94" s="204" t="s">
        <v>43</v>
      </c>
      <c r="O94" s="84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7" t="s">
        <v>147</v>
      </c>
      <c r="AT94" s="207" t="s">
        <v>143</v>
      </c>
      <c r="AU94" s="207" t="s">
        <v>80</v>
      </c>
      <c r="AY94" s="17" t="s">
        <v>141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7" t="s">
        <v>80</v>
      </c>
      <c r="BK94" s="208">
        <f>ROUND(I94*H94,2)</f>
        <v>0</v>
      </c>
      <c r="BL94" s="17" t="s">
        <v>147</v>
      </c>
      <c r="BM94" s="207" t="s">
        <v>182</v>
      </c>
    </row>
    <row r="95" spans="1:65" s="2" customFormat="1" ht="16.5" customHeight="1">
      <c r="A95" s="38"/>
      <c r="B95" s="39"/>
      <c r="C95" s="196" t="s">
        <v>772</v>
      </c>
      <c r="D95" s="196" t="s">
        <v>143</v>
      </c>
      <c r="E95" s="197" t="s">
        <v>1315</v>
      </c>
      <c r="F95" s="198" t="s">
        <v>1316</v>
      </c>
      <c r="G95" s="199" t="s">
        <v>1302</v>
      </c>
      <c r="H95" s="200">
        <v>8</v>
      </c>
      <c r="I95" s="201"/>
      <c r="J95" s="202">
        <f>ROUND(I95*H95,2)</f>
        <v>0</v>
      </c>
      <c r="K95" s="198" t="s">
        <v>19</v>
      </c>
      <c r="L95" s="44"/>
      <c r="M95" s="203" t="s">
        <v>19</v>
      </c>
      <c r="N95" s="204" t="s">
        <v>43</v>
      </c>
      <c r="O95" s="84"/>
      <c r="P95" s="205">
        <f>O95*H95</f>
        <v>0</v>
      </c>
      <c r="Q95" s="205">
        <v>0</v>
      </c>
      <c r="R95" s="205">
        <f>Q95*H95</f>
        <v>0</v>
      </c>
      <c r="S95" s="205">
        <v>0</v>
      </c>
      <c r="T95" s="20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7" t="s">
        <v>147</v>
      </c>
      <c r="AT95" s="207" t="s">
        <v>143</v>
      </c>
      <c r="AU95" s="207" t="s">
        <v>80</v>
      </c>
      <c r="AY95" s="17" t="s">
        <v>141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7" t="s">
        <v>80</v>
      </c>
      <c r="BK95" s="208">
        <f>ROUND(I95*H95,2)</f>
        <v>0</v>
      </c>
      <c r="BL95" s="17" t="s">
        <v>147</v>
      </c>
      <c r="BM95" s="207" t="s">
        <v>187</v>
      </c>
    </row>
    <row r="96" spans="1:65" s="2" customFormat="1" ht="16.5" customHeight="1">
      <c r="A96" s="38"/>
      <c r="B96" s="39"/>
      <c r="C96" s="196" t="s">
        <v>162</v>
      </c>
      <c r="D96" s="196" t="s">
        <v>143</v>
      </c>
      <c r="E96" s="197" t="s">
        <v>1317</v>
      </c>
      <c r="F96" s="198" t="s">
        <v>1318</v>
      </c>
      <c r="G96" s="199" t="s">
        <v>1302</v>
      </c>
      <c r="H96" s="200">
        <v>8</v>
      </c>
      <c r="I96" s="201"/>
      <c r="J96" s="202">
        <f>ROUND(I96*H96,2)</f>
        <v>0</v>
      </c>
      <c r="K96" s="198" t="s">
        <v>19</v>
      </c>
      <c r="L96" s="44"/>
      <c r="M96" s="203" t="s">
        <v>19</v>
      </c>
      <c r="N96" s="204" t="s">
        <v>43</v>
      </c>
      <c r="O96" s="84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7" t="s">
        <v>147</v>
      </c>
      <c r="AT96" s="207" t="s">
        <v>143</v>
      </c>
      <c r="AU96" s="207" t="s">
        <v>80</v>
      </c>
      <c r="AY96" s="17" t="s">
        <v>141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7" t="s">
        <v>80</v>
      </c>
      <c r="BK96" s="208">
        <f>ROUND(I96*H96,2)</f>
        <v>0</v>
      </c>
      <c r="BL96" s="17" t="s">
        <v>147</v>
      </c>
      <c r="BM96" s="207" t="s">
        <v>193</v>
      </c>
    </row>
    <row r="97" spans="1:65" s="2" customFormat="1" ht="16.5" customHeight="1">
      <c r="A97" s="38"/>
      <c r="B97" s="39"/>
      <c r="C97" s="196" t="s">
        <v>779</v>
      </c>
      <c r="D97" s="196" t="s">
        <v>143</v>
      </c>
      <c r="E97" s="197" t="s">
        <v>1319</v>
      </c>
      <c r="F97" s="198" t="s">
        <v>1320</v>
      </c>
      <c r="G97" s="199" t="s">
        <v>1302</v>
      </c>
      <c r="H97" s="200">
        <v>2</v>
      </c>
      <c r="I97" s="201"/>
      <c r="J97" s="202">
        <f>ROUND(I97*H97,2)</f>
        <v>0</v>
      </c>
      <c r="K97" s="198" t="s">
        <v>19</v>
      </c>
      <c r="L97" s="44"/>
      <c r="M97" s="203" t="s">
        <v>19</v>
      </c>
      <c r="N97" s="204" t="s">
        <v>43</v>
      </c>
      <c r="O97" s="84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7" t="s">
        <v>147</v>
      </c>
      <c r="AT97" s="207" t="s">
        <v>143</v>
      </c>
      <c r="AU97" s="207" t="s">
        <v>80</v>
      </c>
      <c r="AY97" s="17" t="s">
        <v>141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7" t="s">
        <v>80</v>
      </c>
      <c r="BK97" s="208">
        <f>ROUND(I97*H97,2)</f>
        <v>0</v>
      </c>
      <c r="BL97" s="17" t="s">
        <v>147</v>
      </c>
      <c r="BM97" s="207" t="s">
        <v>200</v>
      </c>
    </row>
    <row r="98" spans="1:63" s="11" customFormat="1" ht="25.9" customHeight="1">
      <c r="A98" s="11"/>
      <c r="B98" s="182"/>
      <c r="C98" s="183"/>
      <c r="D98" s="184" t="s">
        <v>71</v>
      </c>
      <c r="E98" s="185" t="s">
        <v>1321</v>
      </c>
      <c r="F98" s="185" t="s">
        <v>1322</v>
      </c>
      <c r="G98" s="183"/>
      <c r="H98" s="183"/>
      <c r="I98" s="186"/>
      <c r="J98" s="187">
        <f>BK98</f>
        <v>0</v>
      </c>
      <c r="K98" s="183"/>
      <c r="L98" s="188"/>
      <c r="M98" s="189"/>
      <c r="N98" s="190"/>
      <c r="O98" s="190"/>
      <c r="P98" s="191">
        <f>SUM(P99:P104)</f>
        <v>0</v>
      </c>
      <c r="Q98" s="190"/>
      <c r="R98" s="191">
        <f>SUM(R99:R104)</f>
        <v>0</v>
      </c>
      <c r="S98" s="190"/>
      <c r="T98" s="192">
        <f>SUM(T99:T104)</f>
        <v>0</v>
      </c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R98" s="193" t="s">
        <v>80</v>
      </c>
      <c r="AT98" s="194" t="s">
        <v>71</v>
      </c>
      <c r="AU98" s="194" t="s">
        <v>72</v>
      </c>
      <c r="AY98" s="193" t="s">
        <v>141</v>
      </c>
      <c r="BK98" s="195">
        <f>SUM(BK99:BK104)</f>
        <v>0</v>
      </c>
    </row>
    <row r="99" spans="1:65" s="2" customFormat="1" ht="24.15" customHeight="1">
      <c r="A99" s="38"/>
      <c r="B99" s="39"/>
      <c r="C99" s="196" t="s">
        <v>167</v>
      </c>
      <c r="D99" s="196" t="s">
        <v>143</v>
      </c>
      <c r="E99" s="197" t="s">
        <v>1323</v>
      </c>
      <c r="F99" s="198" t="s">
        <v>1324</v>
      </c>
      <c r="G99" s="199" t="s">
        <v>1302</v>
      </c>
      <c r="H99" s="200">
        <v>8</v>
      </c>
      <c r="I99" s="201"/>
      <c r="J99" s="202">
        <f>ROUND(I99*H99,2)</f>
        <v>0</v>
      </c>
      <c r="K99" s="198" t="s">
        <v>19</v>
      </c>
      <c r="L99" s="44"/>
      <c r="M99" s="203" t="s">
        <v>19</v>
      </c>
      <c r="N99" s="204" t="s">
        <v>43</v>
      </c>
      <c r="O99" s="84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7" t="s">
        <v>147</v>
      </c>
      <c r="AT99" s="207" t="s">
        <v>143</v>
      </c>
      <c r="AU99" s="207" t="s">
        <v>80</v>
      </c>
      <c r="AY99" s="17" t="s">
        <v>141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7" t="s">
        <v>80</v>
      </c>
      <c r="BK99" s="208">
        <f>ROUND(I99*H99,2)</f>
        <v>0</v>
      </c>
      <c r="BL99" s="17" t="s">
        <v>147</v>
      </c>
      <c r="BM99" s="207" t="s">
        <v>179</v>
      </c>
    </row>
    <row r="100" spans="1:65" s="2" customFormat="1" ht="24.15" customHeight="1">
      <c r="A100" s="38"/>
      <c r="B100" s="39"/>
      <c r="C100" s="196" t="s">
        <v>787</v>
      </c>
      <c r="D100" s="196" t="s">
        <v>143</v>
      </c>
      <c r="E100" s="197" t="s">
        <v>1325</v>
      </c>
      <c r="F100" s="198" t="s">
        <v>1326</v>
      </c>
      <c r="G100" s="199" t="s">
        <v>1302</v>
      </c>
      <c r="H100" s="200">
        <v>3</v>
      </c>
      <c r="I100" s="201"/>
      <c r="J100" s="202">
        <f>ROUND(I100*H100,2)</f>
        <v>0</v>
      </c>
      <c r="K100" s="198" t="s">
        <v>19</v>
      </c>
      <c r="L100" s="44"/>
      <c r="M100" s="203" t="s">
        <v>19</v>
      </c>
      <c r="N100" s="204" t="s">
        <v>43</v>
      </c>
      <c r="O100" s="84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7" t="s">
        <v>147</v>
      </c>
      <c r="AT100" s="207" t="s">
        <v>143</v>
      </c>
      <c r="AU100" s="207" t="s">
        <v>80</v>
      </c>
      <c r="AY100" s="17" t="s">
        <v>141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7" t="s">
        <v>80</v>
      </c>
      <c r="BK100" s="208">
        <f>ROUND(I100*H100,2)</f>
        <v>0</v>
      </c>
      <c r="BL100" s="17" t="s">
        <v>147</v>
      </c>
      <c r="BM100" s="207" t="s">
        <v>190</v>
      </c>
    </row>
    <row r="101" spans="1:65" s="2" customFormat="1" ht="24.15" customHeight="1">
      <c r="A101" s="38"/>
      <c r="B101" s="39"/>
      <c r="C101" s="196" t="s">
        <v>176</v>
      </c>
      <c r="D101" s="196" t="s">
        <v>143</v>
      </c>
      <c r="E101" s="197" t="s">
        <v>1327</v>
      </c>
      <c r="F101" s="198" t="s">
        <v>1328</v>
      </c>
      <c r="G101" s="199" t="s">
        <v>1302</v>
      </c>
      <c r="H101" s="200">
        <v>2</v>
      </c>
      <c r="I101" s="201"/>
      <c r="J101" s="202">
        <f>ROUND(I101*H101,2)</f>
        <v>0</v>
      </c>
      <c r="K101" s="198" t="s">
        <v>19</v>
      </c>
      <c r="L101" s="44"/>
      <c r="M101" s="203" t="s">
        <v>19</v>
      </c>
      <c r="N101" s="204" t="s">
        <v>43</v>
      </c>
      <c r="O101" s="84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7" t="s">
        <v>147</v>
      </c>
      <c r="AT101" s="207" t="s">
        <v>143</v>
      </c>
      <c r="AU101" s="207" t="s">
        <v>80</v>
      </c>
      <c r="AY101" s="17" t="s">
        <v>141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7" t="s">
        <v>80</v>
      </c>
      <c r="BK101" s="208">
        <f>ROUND(I101*H101,2)</f>
        <v>0</v>
      </c>
      <c r="BL101" s="17" t="s">
        <v>147</v>
      </c>
      <c r="BM101" s="207" t="s">
        <v>196</v>
      </c>
    </row>
    <row r="102" spans="1:65" s="2" customFormat="1" ht="37.8" customHeight="1">
      <c r="A102" s="38"/>
      <c r="B102" s="39"/>
      <c r="C102" s="196" t="s">
        <v>8</v>
      </c>
      <c r="D102" s="196" t="s">
        <v>143</v>
      </c>
      <c r="E102" s="197" t="s">
        <v>1329</v>
      </c>
      <c r="F102" s="198" t="s">
        <v>1330</v>
      </c>
      <c r="G102" s="199" t="s">
        <v>1302</v>
      </c>
      <c r="H102" s="200">
        <v>8</v>
      </c>
      <c r="I102" s="201"/>
      <c r="J102" s="202">
        <f>ROUND(I102*H102,2)</f>
        <v>0</v>
      </c>
      <c r="K102" s="198" t="s">
        <v>19</v>
      </c>
      <c r="L102" s="44"/>
      <c r="M102" s="203" t="s">
        <v>19</v>
      </c>
      <c r="N102" s="204" t="s">
        <v>43</v>
      </c>
      <c r="O102" s="84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7" t="s">
        <v>147</v>
      </c>
      <c r="AT102" s="207" t="s">
        <v>143</v>
      </c>
      <c r="AU102" s="207" t="s">
        <v>80</v>
      </c>
      <c r="AY102" s="17" t="s">
        <v>141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7" t="s">
        <v>80</v>
      </c>
      <c r="BK102" s="208">
        <f>ROUND(I102*H102,2)</f>
        <v>0</v>
      </c>
      <c r="BL102" s="17" t="s">
        <v>147</v>
      </c>
      <c r="BM102" s="207" t="s">
        <v>216</v>
      </c>
    </row>
    <row r="103" spans="1:65" s="2" customFormat="1" ht="16.5" customHeight="1">
      <c r="A103" s="38"/>
      <c r="B103" s="39"/>
      <c r="C103" s="196" t="s">
        <v>182</v>
      </c>
      <c r="D103" s="196" t="s">
        <v>143</v>
      </c>
      <c r="E103" s="197" t="s">
        <v>1331</v>
      </c>
      <c r="F103" s="198" t="s">
        <v>1332</v>
      </c>
      <c r="G103" s="199" t="s">
        <v>1302</v>
      </c>
      <c r="H103" s="200">
        <v>18</v>
      </c>
      <c r="I103" s="201"/>
      <c r="J103" s="202">
        <f>ROUND(I103*H103,2)</f>
        <v>0</v>
      </c>
      <c r="K103" s="198" t="s">
        <v>19</v>
      </c>
      <c r="L103" s="44"/>
      <c r="M103" s="203" t="s">
        <v>19</v>
      </c>
      <c r="N103" s="204" t="s">
        <v>43</v>
      </c>
      <c r="O103" s="84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7" t="s">
        <v>147</v>
      </c>
      <c r="AT103" s="207" t="s">
        <v>143</v>
      </c>
      <c r="AU103" s="207" t="s">
        <v>80</v>
      </c>
      <c r="AY103" s="17" t="s">
        <v>141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7" t="s">
        <v>80</v>
      </c>
      <c r="BK103" s="208">
        <f>ROUND(I103*H103,2)</f>
        <v>0</v>
      </c>
      <c r="BL103" s="17" t="s">
        <v>147</v>
      </c>
      <c r="BM103" s="207" t="s">
        <v>220</v>
      </c>
    </row>
    <row r="104" spans="1:65" s="2" customFormat="1" ht="16.5" customHeight="1">
      <c r="A104" s="38"/>
      <c r="B104" s="39"/>
      <c r="C104" s="196" t="s">
        <v>690</v>
      </c>
      <c r="D104" s="196" t="s">
        <v>143</v>
      </c>
      <c r="E104" s="197" t="s">
        <v>1333</v>
      </c>
      <c r="F104" s="198" t="s">
        <v>1334</v>
      </c>
      <c r="G104" s="199" t="s">
        <v>1302</v>
      </c>
      <c r="H104" s="200">
        <v>1</v>
      </c>
      <c r="I104" s="201"/>
      <c r="J104" s="202">
        <f>ROUND(I104*H104,2)</f>
        <v>0</v>
      </c>
      <c r="K104" s="198" t="s">
        <v>19</v>
      </c>
      <c r="L104" s="44"/>
      <c r="M104" s="203" t="s">
        <v>19</v>
      </c>
      <c r="N104" s="204" t="s">
        <v>43</v>
      </c>
      <c r="O104" s="84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7" t="s">
        <v>147</v>
      </c>
      <c r="AT104" s="207" t="s">
        <v>143</v>
      </c>
      <c r="AU104" s="207" t="s">
        <v>80</v>
      </c>
      <c r="AY104" s="17" t="s">
        <v>141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7" t="s">
        <v>80</v>
      </c>
      <c r="BK104" s="208">
        <f>ROUND(I104*H104,2)</f>
        <v>0</v>
      </c>
      <c r="BL104" s="17" t="s">
        <v>147</v>
      </c>
      <c r="BM104" s="207" t="s">
        <v>224</v>
      </c>
    </row>
    <row r="105" spans="1:63" s="11" customFormat="1" ht="25.9" customHeight="1">
      <c r="A105" s="11"/>
      <c r="B105" s="182"/>
      <c r="C105" s="183"/>
      <c r="D105" s="184" t="s">
        <v>71</v>
      </c>
      <c r="E105" s="185" t="s">
        <v>1335</v>
      </c>
      <c r="F105" s="185" t="s">
        <v>1336</v>
      </c>
      <c r="G105" s="183"/>
      <c r="H105" s="183"/>
      <c r="I105" s="186"/>
      <c r="J105" s="187">
        <f>BK105</f>
        <v>0</v>
      </c>
      <c r="K105" s="183"/>
      <c r="L105" s="188"/>
      <c r="M105" s="189"/>
      <c r="N105" s="190"/>
      <c r="O105" s="190"/>
      <c r="P105" s="191">
        <f>SUM(P106:P108)</f>
        <v>0</v>
      </c>
      <c r="Q105" s="190"/>
      <c r="R105" s="191">
        <f>SUM(R106:R108)</f>
        <v>0</v>
      </c>
      <c r="S105" s="190"/>
      <c r="T105" s="192">
        <f>SUM(T106:T108)</f>
        <v>0</v>
      </c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R105" s="193" t="s">
        <v>80</v>
      </c>
      <c r="AT105" s="194" t="s">
        <v>71</v>
      </c>
      <c r="AU105" s="194" t="s">
        <v>72</v>
      </c>
      <c r="AY105" s="193" t="s">
        <v>141</v>
      </c>
      <c r="BK105" s="195">
        <f>SUM(BK106:BK108)</f>
        <v>0</v>
      </c>
    </row>
    <row r="106" spans="1:65" s="2" customFormat="1" ht="16.5" customHeight="1">
      <c r="A106" s="38"/>
      <c r="B106" s="39"/>
      <c r="C106" s="196" t="s">
        <v>187</v>
      </c>
      <c r="D106" s="196" t="s">
        <v>143</v>
      </c>
      <c r="E106" s="197" t="s">
        <v>1337</v>
      </c>
      <c r="F106" s="198" t="s">
        <v>1338</v>
      </c>
      <c r="G106" s="199" t="s">
        <v>1302</v>
      </c>
      <c r="H106" s="200">
        <v>8</v>
      </c>
      <c r="I106" s="201"/>
      <c r="J106" s="202">
        <f>ROUND(I106*H106,2)</f>
        <v>0</v>
      </c>
      <c r="K106" s="198" t="s">
        <v>19</v>
      </c>
      <c r="L106" s="44"/>
      <c r="M106" s="203" t="s">
        <v>19</v>
      </c>
      <c r="N106" s="204" t="s">
        <v>43</v>
      </c>
      <c r="O106" s="84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7" t="s">
        <v>147</v>
      </c>
      <c r="AT106" s="207" t="s">
        <v>143</v>
      </c>
      <c r="AU106" s="207" t="s">
        <v>80</v>
      </c>
      <c r="AY106" s="17" t="s">
        <v>141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7" t="s">
        <v>80</v>
      </c>
      <c r="BK106" s="208">
        <f>ROUND(I106*H106,2)</f>
        <v>0</v>
      </c>
      <c r="BL106" s="17" t="s">
        <v>147</v>
      </c>
      <c r="BM106" s="207" t="s">
        <v>228</v>
      </c>
    </row>
    <row r="107" spans="1:65" s="2" customFormat="1" ht="24.15" customHeight="1">
      <c r="A107" s="38"/>
      <c r="B107" s="39"/>
      <c r="C107" s="196" t="s">
        <v>697</v>
      </c>
      <c r="D107" s="196" t="s">
        <v>143</v>
      </c>
      <c r="E107" s="197" t="s">
        <v>1339</v>
      </c>
      <c r="F107" s="198" t="s">
        <v>1340</v>
      </c>
      <c r="G107" s="199" t="s">
        <v>1302</v>
      </c>
      <c r="H107" s="200">
        <v>13</v>
      </c>
      <c r="I107" s="201"/>
      <c r="J107" s="202">
        <f>ROUND(I107*H107,2)</f>
        <v>0</v>
      </c>
      <c r="K107" s="198" t="s">
        <v>19</v>
      </c>
      <c r="L107" s="44"/>
      <c r="M107" s="203" t="s">
        <v>19</v>
      </c>
      <c r="N107" s="204" t="s">
        <v>43</v>
      </c>
      <c r="O107" s="84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7" t="s">
        <v>147</v>
      </c>
      <c r="AT107" s="207" t="s">
        <v>143</v>
      </c>
      <c r="AU107" s="207" t="s">
        <v>80</v>
      </c>
      <c r="AY107" s="17" t="s">
        <v>141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7" t="s">
        <v>80</v>
      </c>
      <c r="BK107" s="208">
        <f>ROUND(I107*H107,2)</f>
        <v>0</v>
      </c>
      <c r="BL107" s="17" t="s">
        <v>147</v>
      </c>
      <c r="BM107" s="207" t="s">
        <v>232</v>
      </c>
    </row>
    <row r="108" spans="1:65" s="2" customFormat="1" ht="16.5" customHeight="1">
      <c r="A108" s="38"/>
      <c r="B108" s="39"/>
      <c r="C108" s="196" t="s">
        <v>193</v>
      </c>
      <c r="D108" s="196" t="s">
        <v>143</v>
      </c>
      <c r="E108" s="197" t="s">
        <v>1341</v>
      </c>
      <c r="F108" s="198" t="s">
        <v>1342</v>
      </c>
      <c r="G108" s="199" t="s">
        <v>1302</v>
      </c>
      <c r="H108" s="200">
        <v>80</v>
      </c>
      <c r="I108" s="201"/>
      <c r="J108" s="202">
        <f>ROUND(I108*H108,2)</f>
        <v>0</v>
      </c>
      <c r="K108" s="198" t="s">
        <v>19</v>
      </c>
      <c r="L108" s="44"/>
      <c r="M108" s="203" t="s">
        <v>19</v>
      </c>
      <c r="N108" s="204" t="s">
        <v>43</v>
      </c>
      <c r="O108" s="84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7" t="s">
        <v>147</v>
      </c>
      <c r="AT108" s="207" t="s">
        <v>143</v>
      </c>
      <c r="AU108" s="207" t="s">
        <v>80</v>
      </c>
      <c r="AY108" s="17" t="s">
        <v>141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7" t="s">
        <v>80</v>
      </c>
      <c r="BK108" s="208">
        <f>ROUND(I108*H108,2)</f>
        <v>0</v>
      </c>
      <c r="BL108" s="17" t="s">
        <v>147</v>
      </c>
      <c r="BM108" s="207" t="s">
        <v>237</v>
      </c>
    </row>
    <row r="109" spans="1:63" s="11" customFormat="1" ht="25.9" customHeight="1">
      <c r="A109" s="11"/>
      <c r="B109" s="182"/>
      <c r="C109" s="183"/>
      <c r="D109" s="184" t="s">
        <v>71</v>
      </c>
      <c r="E109" s="185" t="s">
        <v>1343</v>
      </c>
      <c r="F109" s="185" t="s">
        <v>1344</v>
      </c>
      <c r="G109" s="183"/>
      <c r="H109" s="183"/>
      <c r="I109" s="186"/>
      <c r="J109" s="187">
        <f>BK109</f>
        <v>0</v>
      </c>
      <c r="K109" s="183"/>
      <c r="L109" s="188"/>
      <c r="M109" s="189"/>
      <c r="N109" s="190"/>
      <c r="O109" s="190"/>
      <c r="P109" s="191">
        <f>SUM(P110:P116)</f>
        <v>0</v>
      </c>
      <c r="Q109" s="190"/>
      <c r="R109" s="191">
        <f>SUM(R110:R116)</f>
        <v>0</v>
      </c>
      <c r="S109" s="190"/>
      <c r="T109" s="192">
        <f>SUM(T110:T116)</f>
        <v>0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R109" s="193" t="s">
        <v>80</v>
      </c>
      <c r="AT109" s="194" t="s">
        <v>71</v>
      </c>
      <c r="AU109" s="194" t="s">
        <v>72</v>
      </c>
      <c r="AY109" s="193" t="s">
        <v>141</v>
      </c>
      <c r="BK109" s="195">
        <f>SUM(BK110:BK116)</f>
        <v>0</v>
      </c>
    </row>
    <row r="110" spans="1:65" s="2" customFormat="1" ht="16.5" customHeight="1">
      <c r="A110" s="38"/>
      <c r="B110" s="39"/>
      <c r="C110" s="196" t="s">
        <v>7</v>
      </c>
      <c r="D110" s="196" t="s">
        <v>143</v>
      </c>
      <c r="E110" s="197" t="s">
        <v>1345</v>
      </c>
      <c r="F110" s="198" t="s">
        <v>1346</v>
      </c>
      <c r="G110" s="199" t="s">
        <v>277</v>
      </c>
      <c r="H110" s="200">
        <v>50</v>
      </c>
      <c r="I110" s="201"/>
      <c r="J110" s="202">
        <f>ROUND(I110*H110,2)</f>
        <v>0</v>
      </c>
      <c r="K110" s="198" t="s">
        <v>19</v>
      </c>
      <c r="L110" s="44"/>
      <c r="M110" s="203" t="s">
        <v>19</v>
      </c>
      <c r="N110" s="204" t="s">
        <v>43</v>
      </c>
      <c r="O110" s="84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7" t="s">
        <v>147</v>
      </c>
      <c r="AT110" s="207" t="s">
        <v>143</v>
      </c>
      <c r="AU110" s="207" t="s">
        <v>80</v>
      </c>
      <c r="AY110" s="17" t="s">
        <v>141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7" t="s">
        <v>80</v>
      </c>
      <c r="BK110" s="208">
        <f>ROUND(I110*H110,2)</f>
        <v>0</v>
      </c>
      <c r="BL110" s="17" t="s">
        <v>147</v>
      </c>
      <c r="BM110" s="207" t="s">
        <v>241</v>
      </c>
    </row>
    <row r="111" spans="1:65" s="2" customFormat="1" ht="16.5" customHeight="1">
      <c r="A111" s="38"/>
      <c r="B111" s="39"/>
      <c r="C111" s="196" t="s">
        <v>200</v>
      </c>
      <c r="D111" s="196" t="s">
        <v>143</v>
      </c>
      <c r="E111" s="197" t="s">
        <v>1347</v>
      </c>
      <c r="F111" s="198" t="s">
        <v>1348</v>
      </c>
      <c r="G111" s="199" t="s">
        <v>277</v>
      </c>
      <c r="H111" s="200">
        <v>5</v>
      </c>
      <c r="I111" s="201"/>
      <c r="J111" s="202">
        <f>ROUND(I111*H111,2)</f>
        <v>0</v>
      </c>
      <c r="K111" s="198" t="s">
        <v>19</v>
      </c>
      <c r="L111" s="44"/>
      <c r="M111" s="203" t="s">
        <v>19</v>
      </c>
      <c r="N111" s="204" t="s">
        <v>43</v>
      </c>
      <c r="O111" s="84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7" t="s">
        <v>147</v>
      </c>
      <c r="AT111" s="207" t="s">
        <v>143</v>
      </c>
      <c r="AU111" s="207" t="s">
        <v>80</v>
      </c>
      <c r="AY111" s="17" t="s">
        <v>141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7" t="s">
        <v>80</v>
      </c>
      <c r="BK111" s="208">
        <f>ROUND(I111*H111,2)</f>
        <v>0</v>
      </c>
      <c r="BL111" s="17" t="s">
        <v>147</v>
      </c>
      <c r="BM111" s="207" t="s">
        <v>245</v>
      </c>
    </row>
    <row r="112" spans="1:65" s="2" customFormat="1" ht="16.5" customHeight="1">
      <c r="A112" s="38"/>
      <c r="B112" s="39"/>
      <c r="C112" s="196" t="s">
        <v>803</v>
      </c>
      <c r="D112" s="196" t="s">
        <v>143</v>
      </c>
      <c r="E112" s="197" t="s">
        <v>1349</v>
      </c>
      <c r="F112" s="198" t="s">
        <v>1350</v>
      </c>
      <c r="G112" s="199" t="s">
        <v>277</v>
      </c>
      <c r="H112" s="200">
        <v>110</v>
      </c>
      <c r="I112" s="201"/>
      <c r="J112" s="202">
        <f>ROUND(I112*H112,2)</f>
        <v>0</v>
      </c>
      <c r="K112" s="198" t="s">
        <v>19</v>
      </c>
      <c r="L112" s="44"/>
      <c r="M112" s="203" t="s">
        <v>19</v>
      </c>
      <c r="N112" s="204" t="s">
        <v>43</v>
      </c>
      <c r="O112" s="84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7" t="s">
        <v>147</v>
      </c>
      <c r="AT112" s="207" t="s">
        <v>143</v>
      </c>
      <c r="AU112" s="207" t="s">
        <v>80</v>
      </c>
      <c r="AY112" s="17" t="s">
        <v>141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7" t="s">
        <v>80</v>
      </c>
      <c r="BK112" s="208">
        <f>ROUND(I112*H112,2)</f>
        <v>0</v>
      </c>
      <c r="BL112" s="17" t="s">
        <v>147</v>
      </c>
      <c r="BM112" s="207" t="s">
        <v>250</v>
      </c>
    </row>
    <row r="113" spans="1:65" s="2" customFormat="1" ht="16.5" customHeight="1">
      <c r="A113" s="38"/>
      <c r="B113" s="39"/>
      <c r="C113" s="196" t="s">
        <v>179</v>
      </c>
      <c r="D113" s="196" t="s">
        <v>143</v>
      </c>
      <c r="E113" s="197" t="s">
        <v>1351</v>
      </c>
      <c r="F113" s="198" t="s">
        <v>1352</v>
      </c>
      <c r="G113" s="199" t="s">
        <v>277</v>
      </c>
      <c r="H113" s="200">
        <v>15</v>
      </c>
      <c r="I113" s="201"/>
      <c r="J113" s="202">
        <f>ROUND(I113*H113,2)</f>
        <v>0</v>
      </c>
      <c r="K113" s="198" t="s">
        <v>19</v>
      </c>
      <c r="L113" s="44"/>
      <c r="M113" s="203" t="s">
        <v>19</v>
      </c>
      <c r="N113" s="204" t="s">
        <v>43</v>
      </c>
      <c r="O113" s="84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7" t="s">
        <v>147</v>
      </c>
      <c r="AT113" s="207" t="s">
        <v>143</v>
      </c>
      <c r="AU113" s="207" t="s">
        <v>80</v>
      </c>
      <c r="AY113" s="17" t="s">
        <v>141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7" t="s">
        <v>80</v>
      </c>
      <c r="BK113" s="208">
        <f>ROUND(I113*H113,2)</f>
        <v>0</v>
      </c>
      <c r="BL113" s="17" t="s">
        <v>147</v>
      </c>
      <c r="BM113" s="207" t="s">
        <v>255</v>
      </c>
    </row>
    <row r="114" spans="1:65" s="2" customFormat="1" ht="16.5" customHeight="1">
      <c r="A114" s="38"/>
      <c r="B114" s="39"/>
      <c r="C114" s="196" t="s">
        <v>183</v>
      </c>
      <c r="D114" s="196" t="s">
        <v>143</v>
      </c>
      <c r="E114" s="197" t="s">
        <v>1353</v>
      </c>
      <c r="F114" s="198" t="s">
        <v>1354</v>
      </c>
      <c r="G114" s="199" t="s">
        <v>277</v>
      </c>
      <c r="H114" s="200">
        <v>300</v>
      </c>
      <c r="I114" s="201"/>
      <c r="J114" s="202">
        <f>ROUND(I114*H114,2)</f>
        <v>0</v>
      </c>
      <c r="K114" s="198" t="s">
        <v>19</v>
      </c>
      <c r="L114" s="44"/>
      <c r="M114" s="203" t="s">
        <v>19</v>
      </c>
      <c r="N114" s="204" t="s">
        <v>43</v>
      </c>
      <c r="O114" s="84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7" t="s">
        <v>147</v>
      </c>
      <c r="AT114" s="207" t="s">
        <v>143</v>
      </c>
      <c r="AU114" s="207" t="s">
        <v>80</v>
      </c>
      <c r="AY114" s="17" t="s">
        <v>141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7" t="s">
        <v>80</v>
      </c>
      <c r="BK114" s="208">
        <f>ROUND(I114*H114,2)</f>
        <v>0</v>
      </c>
      <c r="BL114" s="17" t="s">
        <v>147</v>
      </c>
      <c r="BM114" s="207" t="s">
        <v>260</v>
      </c>
    </row>
    <row r="115" spans="1:65" s="2" customFormat="1" ht="16.5" customHeight="1">
      <c r="A115" s="38"/>
      <c r="B115" s="39"/>
      <c r="C115" s="196" t="s">
        <v>190</v>
      </c>
      <c r="D115" s="196" t="s">
        <v>143</v>
      </c>
      <c r="E115" s="197" t="s">
        <v>1355</v>
      </c>
      <c r="F115" s="198" t="s">
        <v>1356</v>
      </c>
      <c r="G115" s="199" t="s">
        <v>277</v>
      </c>
      <c r="H115" s="200">
        <v>80</v>
      </c>
      <c r="I115" s="201"/>
      <c r="J115" s="202">
        <f>ROUND(I115*H115,2)</f>
        <v>0</v>
      </c>
      <c r="K115" s="198" t="s">
        <v>19</v>
      </c>
      <c r="L115" s="44"/>
      <c r="M115" s="203" t="s">
        <v>19</v>
      </c>
      <c r="N115" s="204" t="s">
        <v>43</v>
      </c>
      <c r="O115" s="84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7" t="s">
        <v>147</v>
      </c>
      <c r="AT115" s="207" t="s">
        <v>143</v>
      </c>
      <c r="AU115" s="207" t="s">
        <v>80</v>
      </c>
      <c r="AY115" s="17" t="s">
        <v>141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7" t="s">
        <v>80</v>
      </c>
      <c r="BK115" s="208">
        <f>ROUND(I115*H115,2)</f>
        <v>0</v>
      </c>
      <c r="BL115" s="17" t="s">
        <v>147</v>
      </c>
      <c r="BM115" s="207" t="s">
        <v>264</v>
      </c>
    </row>
    <row r="116" spans="1:65" s="2" customFormat="1" ht="16.5" customHeight="1">
      <c r="A116" s="38"/>
      <c r="B116" s="39"/>
      <c r="C116" s="196" t="s">
        <v>334</v>
      </c>
      <c r="D116" s="196" t="s">
        <v>143</v>
      </c>
      <c r="E116" s="197" t="s">
        <v>1357</v>
      </c>
      <c r="F116" s="198" t="s">
        <v>1358</v>
      </c>
      <c r="G116" s="199" t="s">
        <v>277</v>
      </c>
      <c r="H116" s="200">
        <v>20</v>
      </c>
      <c r="I116" s="201"/>
      <c r="J116" s="202">
        <f>ROUND(I116*H116,2)</f>
        <v>0</v>
      </c>
      <c r="K116" s="198" t="s">
        <v>19</v>
      </c>
      <c r="L116" s="44"/>
      <c r="M116" s="203" t="s">
        <v>19</v>
      </c>
      <c r="N116" s="204" t="s">
        <v>43</v>
      </c>
      <c r="O116" s="84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7" t="s">
        <v>147</v>
      </c>
      <c r="AT116" s="207" t="s">
        <v>143</v>
      </c>
      <c r="AU116" s="207" t="s">
        <v>80</v>
      </c>
      <c r="AY116" s="17" t="s">
        <v>141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7" t="s">
        <v>80</v>
      </c>
      <c r="BK116" s="208">
        <f>ROUND(I116*H116,2)</f>
        <v>0</v>
      </c>
      <c r="BL116" s="17" t="s">
        <v>147</v>
      </c>
      <c r="BM116" s="207" t="s">
        <v>268</v>
      </c>
    </row>
    <row r="117" spans="1:63" s="11" customFormat="1" ht="25.9" customHeight="1">
      <c r="A117" s="11"/>
      <c r="B117" s="182"/>
      <c r="C117" s="183"/>
      <c r="D117" s="184" t="s">
        <v>71</v>
      </c>
      <c r="E117" s="185" t="s">
        <v>1359</v>
      </c>
      <c r="F117" s="185" t="s">
        <v>1360</v>
      </c>
      <c r="G117" s="183"/>
      <c r="H117" s="183"/>
      <c r="I117" s="186"/>
      <c r="J117" s="187">
        <f>BK117</f>
        <v>0</v>
      </c>
      <c r="K117" s="183"/>
      <c r="L117" s="188"/>
      <c r="M117" s="189"/>
      <c r="N117" s="190"/>
      <c r="O117" s="190"/>
      <c r="P117" s="191">
        <f>SUM(P118:P131)</f>
        <v>0</v>
      </c>
      <c r="Q117" s="190"/>
      <c r="R117" s="191">
        <f>SUM(R118:R131)</f>
        <v>0</v>
      </c>
      <c r="S117" s="190"/>
      <c r="T117" s="192">
        <f>SUM(T118:T131)</f>
        <v>0</v>
      </c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R117" s="193" t="s">
        <v>80</v>
      </c>
      <c r="AT117" s="194" t="s">
        <v>71</v>
      </c>
      <c r="AU117" s="194" t="s">
        <v>72</v>
      </c>
      <c r="AY117" s="193" t="s">
        <v>141</v>
      </c>
      <c r="BK117" s="195">
        <f>SUM(BK118:BK131)</f>
        <v>0</v>
      </c>
    </row>
    <row r="118" spans="1:65" s="2" customFormat="1" ht="21.75" customHeight="1">
      <c r="A118" s="38"/>
      <c r="B118" s="39"/>
      <c r="C118" s="196" t="s">
        <v>196</v>
      </c>
      <c r="D118" s="196" t="s">
        <v>143</v>
      </c>
      <c r="E118" s="197" t="s">
        <v>1361</v>
      </c>
      <c r="F118" s="198" t="s">
        <v>1362</v>
      </c>
      <c r="G118" s="199" t="s">
        <v>1363</v>
      </c>
      <c r="H118" s="200">
        <v>34</v>
      </c>
      <c r="I118" s="201"/>
      <c r="J118" s="202">
        <f>ROUND(I118*H118,2)</f>
        <v>0</v>
      </c>
      <c r="K118" s="198" t="s">
        <v>19</v>
      </c>
      <c r="L118" s="44"/>
      <c r="M118" s="203" t="s">
        <v>19</v>
      </c>
      <c r="N118" s="204" t="s">
        <v>43</v>
      </c>
      <c r="O118" s="84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7" t="s">
        <v>147</v>
      </c>
      <c r="AT118" s="207" t="s">
        <v>143</v>
      </c>
      <c r="AU118" s="207" t="s">
        <v>80</v>
      </c>
      <c r="AY118" s="17" t="s">
        <v>141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7" t="s">
        <v>80</v>
      </c>
      <c r="BK118" s="208">
        <f>ROUND(I118*H118,2)</f>
        <v>0</v>
      </c>
      <c r="BL118" s="17" t="s">
        <v>147</v>
      </c>
      <c r="BM118" s="207" t="s">
        <v>272</v>
      </c>
    </row>
    <row r="119" spans="1:65" s="2" customFormat="1" ht="24.15" customHeight="1">
      <c r="A119" s="38"/>
      <c r="B119" s="39"/>
      <c r="C119" s="196" t="s">
        <v>202</v>
      </c>
      <c r="D119" s="196" t="s">
        <v>143</v>
      </c>
      <c r="E119" s="197" t="s">
        <v>1364</v>
      </c>
      <c r="F119" s="198" t="s">
        <v>1365</v>
      </c>
      <c r="G119" s="199" t="s">
        <v>1363</v>
      </c>
      <c r="H119" s="200">
        <v>30</v>
      </c>
      <c r="I119" s="201"/>
      <c r="J119" s="202">
        <f>ROUND(I119*H119,2)</f>
        <v>0</v>
      </c>
      <c r="K119" s="198" t="s">
        <v>19</v>
      </c>
      <c r="L119" s="44"/>
      <c r="M119" s="203" t="s">
        <v>19</v>
      </c>
      <c r="N119" s="204" t="s">
        <v>43</v>
      </c>
      <c r="O119" s="84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7" t="s">
        <v>147</v>
      </c>
      <c r="AT119" s="207" t="s">
        <v>143</v>
      </c>
      <c r="AU119" s="207" t="s">
        <v>80</v>
      </c>
      <c r="AY119" s="17" t="s">
        <v>141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7" t="s">
        <v>80</v>
      </c>
      <c r="BK119" s="208">
        <f>ROUND(I119*H119,2)</f>
        <v>0</v>
      </c>
      <c r="BL119" s="17" t="s">
        <v>147</v>
      </c>
      <c r="BM119" s="207" t="s">
        <v>278</v>
      </c>
    </row>
    <row r="120" spans="1:65" s="2" customFormat="1" ht="16.5" customHeight="1">
      <c r="A120" s="38"/>
      <c r="B120" s="39"/>
      <c r="C120" s="196" t="s">
        <v>216</v>
      </c>
      <c r="D120" s="196" t="s">
        <v>143</v>
      </c>
      <c r="E120" s="197" t="s">
        <v>1366</v>
      </c>
      <c r="F120" s="198" t="s">
        <v>1367</v>
      </c>
      <c r="G120" s="199" t="s">
        <v>1302</v>
      </c>
      <c r="H120" s="200">
        <v>100</v>
      </c>
      <c r="I120" s="201"/>
      <c r="J120" s="202">
        <f>ROUND(I120*H120,2)</f>
        <v>0</v>
      </c>
      <c r="K120" s="198" t="s">
        <v>19</v>
      </c>
      <c r="L120" s="44"/>
      <c r="M120" s="203" t="s">
        <v>19</v>
      </c>
      <c r="N120" s="204" t="s">
        <v>43</v>
      </c>
      <c r="O120" s="84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7" t="s">
        <v>147</v>
      </c>
      <c r="AT120" s="207" t="s">
        <v>143</v>
      </c>
      <c r="AU120" s="207" t="s">
        <v>80</v>
      </c>
      <c r="AY120" s="17" t="s">
        <v>141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7" t="s">
        <v>80</v>
      </c>
      <c r="BK120" s="208">
        <f>ROUND(I120*H120,2)</f>
        <v>0</v>
      </c>
      <c r="BL120" s="17" t="s">
        <v>147</v>
      </c>
      <c r="BM120" s="207" t="s">
        <v>285</v>
      </c>
    </row>
    <row r="121" spans="1:65" s="2" customFormat="1" ht="21.75" customHeight="1">
      <c r="A121" s="38"/>
      <c r="B121" s="39"/>
      <c r="C121" s="196" t="s">
        <v>339</v>
      </c>
      <c r="D121" s="196" t="s">
        <v>143</v>
      </c>
      <c r="E121" s="197" t="s">
        <v>1368</v>
      </c>
      <c r="F121" s="198" t="s">
        <v>1369</v>
      </c>
      <c r="G121" s="199" t="s">
        <v>1302</v>
      </c>
      <c r="H121" s="200">
        <v>50</v>
      </c>
      <c r="I121" s="201"/>
      <c r="J121" s="202">
        <f>ROUND(I121*H121,2)</f>
        <v>0</v>
      </c>
      <c r="K121" s="198" t="s">
        <v>19</v>
      </c>
      <c r="L121" s="44"/>
      <c r="M121" s="203" t="s">
        <v>19</v>
      </c>
      <c r="N121" s="204" t="s">
        <v>43</v>
      </c>
      <c r="O121" s="84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7" t="s">
        <v>147</v>
      </c>
      <c r="AT121" s="207" t="s">
        <v>143</v>
      </c>
      <c r="AU121" s="207" t="s">
        <v>80</v>
      </c>
      <c r="AY121" s="17" t="s">
        <v>141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7" t="s">
        <v>80</v>
      </c>
      <c r="BK121" s="208">
        <f>ROUND(I121*H121,2)</f>
        <v>0</v>
      </c>
      <c r="BL121" s="17" t="s">
        <v>147</v>
      </c>
      <c r="BM121" s="207" t="s">
        <v>291</v>
      </c>
    </row>
    <row r="122" spans="1:65" s="2" customFormat="1" ht="16.5" customHeight="1">
      <c r="A122" s="38"/>
      <c r="B122" s="39"/>
      <c r="C122" s="196" t="s">
        <v>220</v>
      </c>
      <c r="D122" s="196" t="s">
        <v>143</v>
      </c>
      <c r="E122" s="197" t="s">
        <v>1370</v>
      </c>
      <c r="F122" s="198" t="s">
        <v>1371</v>
      </c>
      <c r="G122" s="199" t="s">
        <v>1302</v>
      </c>
      <c r="H122" s="200">
        <v>5</v>
      </c>
      <c r="I122" s="201"/>
      <c r="J122" s="202">
        <f>ROUND(I122*H122,2)</f>
        <v>0</v>
      </c>
      <c r="K122" s="198" t="s">
        <v>19</v>
      </c>
      <c r="L122" s="44"/>
      <c r="M122" s="203" t="s">
        <v>19</v>
      </c>
      <c r="N122" s="204" t="s">
        <v>43</v>
      </c>
      <c r="O122" s="84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7" t="s">
        <v>147</v>
      </c>
      <c r="AT122" s="207" t="s">
        <v>143</v>
      </c>
      <c r="AU122" s="207" t="s">
        <v>80</v>
      </c>
      <c r="AY122" s="17" t="s">
        <v>141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7" t="s">
        <v>80</v>
      </c>
      <c r="BK122" s="208">
        <f>ROUND(I122*H122,2)</f>
        <v>0</v>
      </c>
      <c r="BL122" s="17" t="s">
        <v>147</v>
      </c>
      <c r="BM122" s="207" t="s">
        <v>229</v>
      </c>
    </row>
    <row r="123" spans="1:65" s="2" customFormat="1" ht="16.5" customHeight="1">
      <c r="A123" s="38"/>
      <c r="B123" s="39"/>
      <c r="C123" s="196" t="s">
        <v>346</v>
      </c>
      <c r="D123" s="196" t="s">
        <v>143</v>
      </c>
      <c r="E123" s="197" t="s">
        <v>1372</v>
      </c>
      <c r="F123" s="198" t="s">
        <v>1373</v>
      </c>
      <c r="G123" s="199" t="s">
        <v>1302</v>
      </c>
      <c r="H123" s="200">
        <v>22</v>
      </c>
      <c r="I123" s="201"/>
      <c r="J123" s="202">
        <f>ROUND(I123*H123,2)</f>
        <v>0</v>
      </c>
      <c r="K123" s="198" t="s">
        <v>19</v>
      </c>
      <c r="L123" s="44"/>
      <c r="M123" s="203" t="s">
        <v>19</v>
      </c>
      <c r="N123" s="204" t="s">
        <v>43</v>
      </c>
      <c r="O123" s="84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7" t="s">
        <v>147</v>
      </c>
      <c r="AT123" s="207" t="s">
        <v>143</v>
      </c>
      <c r="AU123" s="207" t="s">
        <v>80</v>
      </c>
      <c r="AY123" s="17" t="s">
        <v>141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7" t="s">
        <v>80</v>
      </c>
      <c r="BK123" s="208">
        <f>ROUND(I123*H123,2)</f>
        <v>0</v>
      </c>
      <c r="BL123" s="17" t="s">
        <v>147</v>
      </c>
      <c r="BM123" s="207" t="s">
        <v>234</v>
      </c>
    </row>
    <row r="124" spans="1:65" s="2" customFormat="1" ht="16.5" customHeight="1">
      <c r="A124" s="38"/>
      <c r="B124" s="39"/>
      <c r="C124" s="196" t="s">
        <v>224</v>
      </c>
      <c r="D124" s="196" t="s">
        <v>143</v>
      </c>
      <c r="E124" s="197" t="s">
        <v>1374</v>
      </c>
      <c r="F124" s="198" t="s">
        <v>1375</v>
      </c>
      <c r="G124" s="199" t="s">
        <v>1302</v>
      </c>
      <c r="H124" s="200">
        <v>10</v>
      </c>
      <c r="I124" s="201"/>
      <c r="J124" s="202">
        <f>ROUND(I124*H124,2)</f>
        <v>0</v>
      </c>
      <c r="K124" s="198" t="s">
        <v>19</v>
      </c>
      <c r="L124" s="44"/>
      <c r="M124" s="203" t="s">
        <v>19</v>
      </c>
      <c r="N124" s="204" t="s">
        <v>43</v>
      </c>
      <c r="O124" s="84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7" t="s">
        <v>147</v>
      </c>
      <c r="AT124" s="207" t="s">
        <v>143</v>
      </c>
      <c r="AU124" s="207" t="s">
        <v>80</v>
      </c>
      <c r="AY124" s="17" t="s">
        <v>141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7" t="s">
        <v>80</v>
      </c>
      <c r="BK124" s="208">
        <f>ROUND(I124*H124,2)</f>
        <v>0</v>
      </c>
      <c r="BL124" s="17" t="s">
        <v>147</v>
      </c>
      <c r="BM124" s="207" t="s">
        <v>242</v>
      </c>
    </row>
    <row r="125" spans="1:65" s="2" customFormat="1" ht="16.5" customHeight="1">
      <c r="A125" s="38"/>
      <c r="B125" s="39"/>
      <c r="C125" s="196" t="s">
        <v>858</v>
      </c>
      <c r="D125" s="196" t="s">
        <v>143</v>
      </c>
      <c r="E125" s="197" t="s">
        <v>1376</v>
      </c>
      <c r="F125" s="198" t="s">
        <v>1377</v>
      </c>
      <c r="G125" s="199" t="s">
        <v>1302</v>
      </c>
      <c r="H125" s="200">
        <v>15</v>
      </c>
      <c r="I125" s="201"/>
      <c r="J125" s="202">
        <f>ROUND(I125*H125,2)</f>
        <v>0</v>
      </c>
      <c r="K125" s="198" t="s">
        <v>19</v>
      </c>
      <c r="L125" s="44"/>
      <c r="M125" s="203" t="s">
        <v>19</v>
      </c>
      <c r="N125" s="204" t="s">
        <v>43</v>
      </c>
      <c r="O125" s="84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7" t="s">
        <v>147</v>
      </c>
      <c r="AT125" s="207" t="s">
        <v>143</v>
      </c>
      <c r="AU125" s="207" t="s">
        <v>80</v>
      </c>
      <c r="AY125" s="17" t="s">
        <v>141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7" t="s">
        <v>80</v>
      </c>
      <c r="BK125" s="208">
        <f>ROUND(I125*H125,2)</f>
        <v>0</v>
      </c>
      <c r="BL125" s="17" t="s">
        <v>147</v>
      </c>
      <c r="BM125" s="207" t="s">
        <v>252</v>
      </c>
    </row>
    <row r="126" spans="1:65" s="2" customFormat="1" ht="16.5" customHeight="1">
      <c r="A126" s="38"/>
      <c r="B126" s="39"/>
      <c r="C126" s="196" t="s">
        <v>228</v>
      </c>
      <c r="D126" s="196" t="s">
        <v>143</v>
      </c>
      <c r="E126" s="197" t="s">
        <v>1378</v>
      </c>
      <c r="F126" s="198" t="s">
        <v>1379</v>
      </c>
      <c r="G126" s="199" t="s">
        <v>1302</v>
      </c>
      <c r="H126" s="200">
        <v>10</v>
      </c>
      <c r="I126" s="201"/>
      <c r="J126" s="202">
        <f>ROUND(I126*H126,2)</f>
        <v>0</v>
      </c>
      <c r="K126" s="198" t="s">
        <v>19</v>
      </c>
      <c r="L126" s="44"/>
      <c r="M126" s="203" t="s">
        <v>19</v>
      </c>
      <c r="N126" s="204" t="s">
        <v>43</v>
      </c>
      <c r="O126" s="84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7" t="s">
        <v>147</v>
      </c>
      <c r="AT126" s="207" t="s">
        <v>143</v>
      </c>
      <c r="AU126" s="207" t="s">
        <v>80</v>
      </c>
      <c r="AY126" s="17" t="s">
        <v>141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7" t="s">
        <v>80</v>
      </c>
      <c r="BK126" s="208">
        <f>ROUND(I126*H126,2)</f>
        <v>0</v>
      </c>
      <c r="BL126" s="17" t="s">
        <v>147</v>
      </c>
      <c r="BM126" s="207" t="s">
        <v>257</v>
      </c>
    </row>
    <row r="127" spans="1:65" s="2" customFormat="1" ht="21.75" customHeight="1">
      <c r="A127" s="38"/>
      <c r="B127" s="39"/>
      <c r="C127" s="196" t="s">
        <v>710</v>
      </c>
      <c r="D127" s="196" t="s">
        <v>143</v>
      </c>
      <c r="E127" s="197" t="s">
        <v>1380</v>
      </c>
      <c r="F127" s="198" t="s">
        <v>1381</v>
      </c>
      <c r="G127" s="199" t="s">
        <v>1302</v>
      </c>
      <c r="H127" s="200">
        <v>9</v>
      </c>
      <c r="I127" s="201"/>
      <c r="J127" s="202">
        <f>ROUND(I127*H127,2)</f>
        <v>0</v>
      </c>
      <c r="K127" s="198" t="s">
        <v>19</v>
      </c>
      <c r="L127" s="44"/>
      <c r="M127" s="203" t="s">
        <v>19</v>
      </c>
      <c r="N127" s="204" t="s">
        <v>43</v>
      </c>
      <c r="O127" s="84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7" t="s">
        <v>147</v>
      </c>
      <c r="AT127" s="207" t="s">
        <v>143</v>
      </c>
      <c r="AU127" s="207" t="s">
        <v>80</v>
      </c>
      <c r="AY127" s="17" t="s">
        <v>141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7" t="s">
        <v>80</v>
      </c>
      <c r="BK127" s="208">
        <f>ROUND(I127*H127,2)</f>
        <v>0</v>
      </c>
      <c r="BL127" s="17" t="s">
        <v>147</v>
      </c>
      <c r="BM127" s="207" t="s">
        <v>265</v>
      </c>
    </row>
    <row r="128" spans="1:65" s="2" customFormat="1" ht="16.5" customHeight="1">
      <c r="A128" s="38"/>
      <c r="B128" s="39"/>
      <c r="C128" s="196" t="s">
        <v>232</v>
      </c>
      <c r="D128" s="196" t="s">
        <v>143</v>
      </c>
      <c r="E128" s="197" t="s">
        <v>1382</v>
      </c>
      <c r="F128" s="198" t="s">
        <v>1383</v>
      </c>
      <c r="G128" s="199" t="s">
        <v>1302</v>
      </c>
      <c r="H128" s="200">
        <v>20</v>
      </c>
      <c r="I128" s="201"/>
      <c r="J128" s="202">
        <f>ROUND(I128*H128,2)</f>
        <v>0</v>
      </c>
      <c r="K128" s="198" t="s">
        <v>19</v>
      </c>
      <c r="L128" s="44"/>
      <c r="M128" s="203" t="s">
        <v>19</v>
      </c>
      <c r="N128" s="204" t="s">
        <v>43</v>
      </c>
      <c r="O128" s="84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7" t="s">
        <v>147</v>
      </c>
      <c r="AT128" s="207" t="s">
        <v>143</v>
      </c>
      <c r="AU128" s="207" t="s">
        <v>80</v>
      </c>
      <c r="AY128" s="17" t="s">
        <v>141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7" t="s">
        <v>80</v>
      </c>
      <c r="BK128" s="208">
        <f>ROUND(I128*H128,2)</f>
        <v>0</v>
      </c>
      <c r="BL128" s="17" t="s">
        <v>147</v>
      </c>
      <c r="BM128" s="207" t="s">
        <v>319</v>
      </c>
    </row>
    <row r="129" spans="1:65" s="2" customFormat="1" ht="16.5" customHeight="1">
      <c r="A129" s="38"/>
      <c r="B129" s="39"/>
      <c r="C129" s="196" t="s">
        <v>718</v>
      </c>
      <c r="D129" s="196" t="s">
        <v>143</v>
      </c>
      <c r="E129" s="197" t="s">
        <v>1384</v>
      </c>
      <c r="F129" s="198" t="s">
        <v>1385</v>
      </c>
      <c r="G129" s="199" t="s">
        <v>1302</v>
      </c>
      <c r="H129" s="200">
        <v>20</v>
      </c>
      <c r="I129" s="201"/>
      <c r="J129" s="202">
        <f>ROUND(I129*H129,2)</f>
        <v>0</v>
      </c>
      <c r="K129" s="198" t="s">
        <v>19</v>
      </c>
      <c r="L129" s="44"/>
      <c r="M129" s="203" t="s">
        <v>19</v>
      </c>
      <c r="N129" s="204" t="s">
        <v>43</v>
      </c>
      <c r="O129" s="84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7" t="s">
        <v>147</v>
      </c>
      <c r="AT129" s="207" t="s">
        <v>143</v>
      </c>
      <c r="AU129" s="207" t="s">
        <v>80</v>
      </c>
      <c r="AY129" s="17" t="s">
        <v>141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7" t="s">
        <v>80</v>
      </c>
      <c r="BK129" s="208">
        <f>ROUND(I129*H129,2)</f>
        <v>0</v>
      </c>
      <c r="BL129" s="17" t="s">
        <v>147</v>
      </c>
      <c r="BM129" s="207" t="s">
        <v>274</v>
      </c>
    </row>
    <row r="130" spans="1:65" s="2" customFormat="1" ht="16.5" customHeight="1">
      <c r="A130" s="38"/>
      <c r="B130" s="39"/>
      <c r="C130" s="196" t="s">
        <v>237</v>
      </c>
      <c r="D130" s="196" t="s">
        <v>143</v>
      </c>
      <c r="E130" s="197" t="s">
        <v>1386</v>
      </c>
      <c r="F130" s="198" t="s">
        <v>1387</v>
      </c>
      <c r="G130" s="199" t="s">
        <v>496</v>
      </c>
      <c r="H130" s="247"/>
      <c r="I130" s="201"/>
      <c r="J130" s="202">
        <f>ROUND(I130*H130,2)</f>
        <v>0</v>
      </c>
      <c r="K130" s="198" t="s">
        <v>19</v>
      </c>
      <c r="L130" s="44"/>
      <c r="M130" s="203" t="s">
        <v>19</v>
      </c>
      <c r="N130" s="204" t="s">
        <v>43</v>
      </c>
      <c r="O130" s="84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7" t="s">
        <v>147</v>
      </c>
      <c r="AT130" s="207" t="s">
        <v>143</v>
      </c>
      <c r="AU130" s="207" t="s">
        <v>80</v>
      </c>
      <c r="AY130" s="17" t="s">
        <v>141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7" t="s">
        <v>80</v>
      </c>
      <c r="BK130" s="208">
        <f>ROUND(I130*H130,2)</f>
        <v>0</v>
      </c>
      <c r="BL130" s="17" t="s">
        <v>147</v>
      </c>
      <c r="BM130" s="207" t="s">
        <v>288</v>
      </c>
    </row>
    <row r="131" spans="1:65" s="2" customFormat="1" ht="16.5" customHeight="1">
      <c r="A131" s="38"/>
      <c r="B131" s="39"/>
      <c r="C131" s="196" t="s">
        <v>617</v>
      </c>
      <c r="D131" s="196" t="s">
        <v>143</v>
      </c>
      <c r="E131" s="197" t="s">
        <v>1388</v>
      </c>
      <c r="F131" s="198" t="s">
        <v>1389</v>
      </c>
      <c r="G131" s="199" t="s">
        <v>496</v>
      </c>
      <c r="H131" s="247"/>
      <c r="I131" s="201"/>
      <c r="J131" s="202">
        <f>ROUND(I131*H131,2)</f>
        <v>0</v>
      </c>
      <c r="K131" s="198" t="s">
        <v>19</v>
      </c>
      <c r="L131" s="44"/>
      <c r="M131" s="203" t="s">
        <v>19</v>
      </c>
      <c r="N131" s="204" t="s">
        <v>43</v>
      </c>
      <c r="O131" s="84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7" t="s">
        <v>147</v>
      </c>
      <c r="AT131" s="207" t="s">
        <v>143</v>
      </c>
      <c r="AU131" s="207" t="s">
        <v>80</v>
      </c>
      <c r="AY131" s="17" t="s">
        <v>141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7" t="s">
        <v>80</v>
      </c>
      <c r="BK131" s="208">
        <f>ROUND(I131*H131,2)</f>
        <v>0</v>
      </c>
      <c r="BL131" s="17" t="s">
        <v>147</v>
      </c>
      <c r="BM131" s="207" t="s">
        <v>297</v>
      </c>
    </row>
    <row r="132" spans="1:63" s="11" customFormat="1" ht="25.9" customHeight="1">
      <c r="A132" s="11"/>
      <c r="B132" s="182"/>
      <c r="C132" s="183"/>
      <c r="D132" s="184" t="s">
        <v>71</v>
      </c>
      <c r="E132" s="185" t="s">
        <v>1390</v>
      </c>
      <c r="F132" s="185" t="s">
        <v>19</v>
      </c>
      <c r="G132" s="183"/>
      <c r="H132" s="183"/>
      <c r="I132" s="186"/>
      <c r="J132" s="187">
        <f>BK132</f>
        <v>0</v>
      </c>
      <c r="K132" s="183"/>
      <c r="L132" s="188"/>
      <c r="M132" s="189"/>
      <c r="N132" s="190"/>
      <c r="O132" s="190"/>
      <c r="P132" s="191">
        <f>SUM(P133:P136)</f>
        <v>0</v>
      </c>
      <c r="Q132" s="190"/>
      <c r="R132" s="191">
        <f>SUM(R133:R136)</f>
        <v>0</v>
      </c>
      <c r="S132" s="190"/>
      <c r="T132" s="192">
        <f>SUM(T133:T136)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193" t="s">
        <v>80</v>
      </c>
      <c r="AT132" s="194" t="s">
        <v>71</v>
      </c>
      <c r="AU132" s="194" t="s">
        <v>72</v>
      </c>
      <c r="AY132" s="193" t="s">
        <v>141</v>
      </c>
      <c r="BK132" s="195">
        <f>SUM(BK133:BK136)</f>
        <v>0</v>
      </c>
    </row>
    <row r="133" spans="1:65" s="2" customFormat="1" ht="66.75" customHeight="1">
      <c r="A133" s="38"/>
      <c r="B133" s="39"/>
      <c r="C133" s="196" t="s">
        <v>241</v>
      </c>
      <c r="D133" s="196" t="s">
        <v>143</v>
      </c>
      <c r="E133" s="197" t="s">
        <v>1391</v>
      </c>
      <c r="F133" s="198" t="s">
        <v>1392</v>
      </c>
      <c r="G133" s="199" t="s">
        <v>1302</v>
      </c>
      <c r="H133" s="200">
        <v>1</v>
      </c>
      <c r="I133" s="201"/>
      <c r="J133" s="202">
        <f>ROUND(I133*H133,2)</f>
        <v>0</v>
      </c>
      <c r="K133" s="198" t="s">
        <v>19</v>
      </c>
      <c r="L133" s="44"/>
      <c r="M133" s="203" t="s">
        <v>19</v>
      </c>
      <c r="N133" s="204" t="s">
        <v>43</v>
      </c>
      <c r="O133" s="84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7" t="s">
        <v>147</v>
      </c>
      <c r="AT133" s="207" t="s">
        <v>143</v>
      </c>
      <c r="AU133" s="207" t="s">
        <v>80</v>
      </c>
      <c r="AY133" s="17" t="s">
        <v>141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7" t="s">
        <v>80</v>
      </c>
      <c r="BK133" s="208">
        <f>ROUND(I133*H133,2)</f>
        <v>0</v>
      </c>
      <c r="BL133" s="17" t="s">
        <v>147</v>
      </c>
      <c r="BM133" s="207" t="s">
        <v>337</v>
      </c>
    </row>
    <row r="134" spans="1:65" s="2" customFormat="1" ht="16.5" customHeight="1">
      <c r="A134" s="38"/>
      <c r="B134" s="39"/>
      <c r="C134" s="196" t="s">
        <v>625</v>
      </c>
      <c r="D134" s="196" t="s">
        <v>143</v>
      </c>
      <c r="E134" s="197" t="s">
        <v>1393</v>
      </c>
      <c r="F134" s="198" t="s">
        <v>1394</v>
      </c>
      <c r="G134" s="199" t="s">
        <v>1302</v>
      </c>
      <c r="H134" s="200">
        <v>2</v>
      </c>
      <c r="I134" s="201"/>
      <c r="J134" s="202">
        <f>ROUND(I134*H134,2)</f>
        <v>0</v>
      </c>
      <c r="K134" s="198" t="s">
        <v>19</v>
      </c>
      <c r="L134" s="44"/>
      <c r="M134" s="203" t="s">
        <v>19</v>
      </c>
      <c r="N134" s="204" t="s">
        <v>43</v>
      </c>
      <c r="O134" s="84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7" t="s">
        <v>147</v>
      </c>
      <c r="AT134" s="207" t="s">
        <v>143</v>
      </c>
      <c r="AU134" s="207" t="s">
        <v>80</v>
      </c>
      <c r="AY134" s="17" t="s">
        <v>141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7" t="s">
        <v>80</v>
      </c>
      <c r="BK134" s="208">
        <f>ROUND(I134*H134,2)</f>
        <v>0</v>
      </c>
      <c r="BL134" s="17" t="s">
        <v>147</v>
      </c>
      <c r="BM134" s="207" t="s">
        <v>207</v>
      </c>
    </row>
    <row r="135" spans="1:65" s="2" customFormat="1" ht="44.25" customHeight="1">
      <c r="A135" s="38"/>
      <c r="B135" s="39"/>
      <c r="C135" s="196" t="s">
        <v>245</v>
      </c>
      <c r="D135" s="196" t="s">
        <v>143</v>
      </c>
      <c r="E135" s="197" t="s">
        <v>1395</v>
      </c>
      <c r="F135" s="198" t="s">
        <v>1396</v>
      </c>
      <c r="G135" s="199" t="s">
        <v>1302</v>
      </c>
      <c r="H135" s="200">
        <v>4</v>
      </c>
      <c r="I135" s="201"/>
      <c r="J135" s="202">
        <f>ROUND(I135*H135,2)</f>
        <v>0</v>
      </c>
      <c r="K135" s="198" t="s">
        <v>19</v>
      </c>
      <c r="L135" s="44"/>
      <c r="M135" s="203" t="s">
        <v>19</v>
      </c>
      <c r="N135" s="204" t="s">
        <v>43</v>
      </c>
      <c r="O135" s="84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7" t="s">
        <v>147</v>
      </c>
      <c r="AT135" s="207" t="s">
        <v>143</v>
      </c>
      <c r="AU135" s="207" t="s">
        <v>80</v>
      </c>
      <c r="AY135" s="17" t="s">
        <v>141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7" t="s">
        <v>80</v>
      </c>
      <c r="BK135" s="208">
        <f>ROUND(I135*H135,2)</f>
        <v>0</v>
      </c>
      <c r="BL135" s="17" t="s">
        <v>147</v>
      </c>
      <c r="BM135" s="207" t="s">
        <v>213</v>
      </c>
    </row>
    <row r="136" spans="1:65" s="2" customFormat="1" ht="16.5" customHeight="1">
      <c r="A136" s="38"/>
      <c r="B136" s="39"/>
      <c r="C136" s="196" t="s">
        <v>633</v>
      </c>
      <c r="D136" s="196" t="s">
        <v>143</v>
      </c>
      <c r="E136" s="197" t="s">
        <v>1397</v>
      </c>
      <c r="F136" s="198" t="s">
        <v>1387</v>
      </c>
      <c r="G136" s="199" t="s">
        <v>496</v>
      </c>
      <c r="H136" s="247"/>
      <c r="I136" s="201"/>
      <c r="J136" s="202">
        <f>ROUND(I136*H136,2)</f>
        <v>0</v>
      </c>
      <c r="K136" s="198" t="s">
        <v>19</v>
      </c>
      <c r="L136" s="44"/>
      <c r="M136" s="266" t="s">
        <v>19</v>
      </c>
      <c r="N136" s="267" t="s">
        <v>43</v>
      </c>
      <c r="O136" s="263"/>
      <c r="P136" s="264">
        <f>O136*H136</f>
        <v>0</v>
      </c>
      <c r="Q136" s="264">
        <v>0</v>
      </c>
      <c r="R136" s="264">
        <f>Q136*H136</f>
        <v>0</v>
      </c>
      <c r="S136" s="264">
        <v>0</v>
      </c>
      <c r="T136" s="26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7" t="s">
        <v>147</v>
      </c>
      <c r="AT136" s="207" t="s">
        <v>143</v>
      </c>
      <c r="AU136" s="207" t="s">
        <v>80</v>
      </c>
      <c r="AY136" s="17" t="s">
        <v>141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7" t="s">
        <v>80</v>
      </c>
      <c r="BK136" s="208">
        <f>ROUND(I136*H136,2)</f>
        <v>0</v>
      </c>
      <c r="BL136" s="17" t="s">
        <v>147</v>
      </c>
      <c r="BM136" s="207" t="s">
        <v>221</v>
      </c>
    </row>
    <row r="137" spans="1:31" s="2" customFormat="1" ht="6.95" customHeight="1">
      <c r="A137" s="38"/>
      <c r="B137" s="59"/>
      <c r="C137" s="60"/>
      <c r="D137" s="60"/>
      <c r="E137" s="60"/>
      <c r="F137" s="60"/>
      <c r="G137" s="60"/>
      <c r="H137" s="60"/>
      <c r="I137" s="60"/>
      <c r="J137" s="60"/>
      <c r="K137" s="60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password="CC35" sheet="1" objects="1" scenarios="1" formatColumns="0" formatRows="0" autoFilter="0"/>
  <autoFilter ref="C84:K13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5" customFormat="1" ht="45" customHeight="1">
      <c r="B3" s="272"/>
      <c r="C3" s="273" t="s">
        <v>1398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1399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1400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1401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1402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1403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1404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1405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1406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1407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1408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79</v>
      </c>
      <c r="F18" s="279" t="s">
        <v>1409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1410</v>
      </c>
      <c r="F19" s="279" t="s">
        <v>1411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1412</v>
      </c>
      <c r="F20" s="279" t="s">
        <v>1413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1414</v>
      </c>
      <c r="F21" s="279" t="s">
        <v>1415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1416</v>
      </c>
      <c r="F22" s="279" t="s">
        <v>1417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1418</v>
      </c>
      <c r="F23" s="279" t="s">
        <v>1419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1420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1421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1422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1423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1424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1425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1426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1427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1428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128</v>
      </c>
      <c r="F36" s="279"/>
      <c r="G36" s="279" t="s">
        <v>1429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1430</v>
      </c>
      <c r="F37" s="279"/>
      <c r="G37" s="279" t="s">
        <v>1431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53</v>
      </c>
      <c r="F38" s="279"/>
      <c r="G38" s="279" t="s">
        <v>1432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54</v>
      </c>
      <c r="F39" s="279"/>
      <c r="G39" s="279" t="s">
        <v>1433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129</v>
      </c>
      <c r="F40" s="279"/>
      <c r="G40" s="279" t="s">
        <v>1434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130</v>
      </c>
      <c r="F41" s="279"/>
      <c r="G41" s="279" t="s">
        <v>1435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1436</v>
      </c>
      <c r="F42" s="279"/>
      <c r="G42" s="279" t="s">
        <v>1437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1438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1439</v>
      </c>
      <c r="F44" s="279"/>
      <c r="G44" s="279" t="s">
        <v>1440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132</v>
      </c>
      <c r="F45" s="279"/>
      <c r="G45" s="279" t="s">
        <v>1441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1442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1443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1444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1445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1446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1447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1448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1449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1450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1451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1452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1453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1454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1455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1456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1457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1458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1459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1460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1461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1462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1463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1464</v>
      </c>
      <c r="D76" s="297"/>
      <c r="E76" s="297"/>
      <c r="F76" s="297" t="s">
        <v>1465</v>
      </c>
      <c r="G76" s="298"/>
      <c r="H76" s="297" t="s">
        <v>54</v>
      </c>
      <c r="I76" s="297" t="s">
        <v>57</v>
      </c>
      <c r="J76" s="297" t="s">
        <v>1466</v>
      </c>
      <c r="K76" s="296"/>
    </row>
    <row r="77" spans="2:11" s="1" customFormat="1" ht="17.25" customHeight="1">
      <c r="B77" s="294"/>
      <c r="C77" s="299" t="s">
        <v>1467</v>
      </c>
      <c r="D77" s="299"/>
      <c r="E77" s="299"/>
      <c r="F77" s="300" t="s">
        <v>1468</v>
      </c>
      <c r="G77" s="301"/>
      <c r="H77" s="299"/>
      <c r="I77" s="299"/>
      <c r="J77" s="299" t="s">
        <v>1469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53</v>
      </c>
      <c r="D79" s="304"/>
      <c r="E79" s="304"/>
      <c r="F79" s="305" t="s">
        <v>1470</v>
      </c>
      <c r="G79" s="306"/>
      <c r="H79" s="282" t="s">
        <v>1471</v>
      </c>
      <c r="I79" s="282" t="s">
        <v>1472</v>
      </c>
      <c r="J79" s="282">
        <v>20</v>
      </c>
      <c r="K79" s="296"/>
    </row>
    <row r="80" spans="2:11" s="1" customFormat="1" ht="15" customHeight="1">
      <c r="B80" s="294"/>
      <c r="C80" s="282" t="s">
        <v>1473</v>
      </c>
      <c r="D80" s="282"/>
      <c r="E80" s="282"/>
      <c r="F80" s="305" t="s">
        <v>1470</v>
      </c>
      <c r="G80" s="306"/>
      <c r="H80" s="282" t="s">
        <v>1474</v>
      </c>
      <c r="I80" s="282" t="s">
        <v>1472</v>
      </c>
      <c r="J80" s="282">
        <v>120</v>
      </c>
      <c r="K80" s="296"/>
    </row>
    <row r="81" spans="2:11" s="1" customFormat="1" ht="15" customHeight="1">
      <c r="B81" s="307"/>
      <c r="C81" s="282" t="s">
        <v>1475</v>
      </c>
      <c r="D81" s="282"/>
      <c r="E81" s="282"/>
      <c r="F81" s="305" t="s">
        <v>1476</v>
      </c>
      <c r="G81" s="306"/>
      <c r="H81" s="282" t="s">
        <v>1477</v>
      </c>
      <c r="I81" s="282" t="s">
        <v>1472</v>
      </c>
      <c r="J81" s="282">
        <v>50</v>
      </c>
      <c r="K81" s="296"/>
    </row>
    <row r="82" spans="2:11" s="1" customFormat="1" ht="15" customHeight="1">
      <c r="B82" s="307"/>
      <c r="C82" s="282" t="s">
        <v>1478</v>
      </c>
      <c r="D82" s="282"/>
      <c r="E82" s="282"/>
      <c r="F82" s="305" t="s">
        <v>1470</v>
      </c>
      <c r="G82" s="306"/>
      <c r="H82" s="282" t="s">
        <v>1479</v>
      </c>
      <c r="I82" s="282" t="s">
        <v>1480</v>
      </c>
      <c r="J82" s="282"/>
      <c r="K82" s="296"/>
    </row>
    <row r="83" spans="2:11" s="1" customFormat="1" ht="15" customHeight="1">
      <c r="B83" s="307"/>
      <c r="C83" s="308" t="s">
        <v>1481</v>
      </c>
      <c r="D83" s="308"/>
      <c r="E83" s="308"/>
      <c r="F83" s="309" t="s">
        <v>1476</v>
      </c>
      <c r="G83" s="308"/>
      <c r="H83" s="308" t="s">
        <v>1482</v>
      </c>
      <c r="I83" s="308" t="s">
        <v>1472</v>
      </c>
      <c r="J83" s="308">
        <v>15</v>
      </c>
      <c r="K83" s="296"/>
    </row>
    <row r="84" spans="2:11" s="1" customFormat="1" ht="15" customHeight="1">
      <c r="B84" s="307"/>
      <c r="C84" s="308" t="s">
        <v>1483</v>
      </c>
      <c r="D84" s="308"/>
      <c r="E84" s="308"/>
      <c r="F84" s="309" t="s">
        <v>1476</v>
      </c>
      <c r="G84" s="308"/>
      <c r="H84" s="308" t="s">
        <v>1484</v>
      </c>
      <c r="I84" s="308" t="s">
        <v>1472</v>
      </c>
      <c r="J84" s="308">
        <v>15</v>
      </c>
      <c r="K84" s="296"/>
    </row>
    <row r="85" spans="2:11" s="1" customFormat="1" ht="15" customHeight="1">
      <c r="B85" s="307"/>
      <c r="C85" s="308" t="s">
        <v>1485</v>
      </c>
      <c r="D85" s="308"/>
      <c r="E85" s="308"/>
      <c r="F85" s="309" t="s">
        <v>1476</v>
      </c>
      <c r="G85" s="308"/>
      <c r="H85" s="308" t="s">
        <v>1486</v>
      </c>
      <c r="I85" s="308" t="s">
        <v>1472</v>
      </c>
      <c r="J85" s="308">
        <v>20</v>
      </c>
      <c r="K85" s="296"/>
    </row>
    <row r="86" spans="2:11" s="1" customFormat="1" ht="15" customHeight="1">
      <c r="B86" s="307"/>
      <c r="C86" s="308" t="s">
        <v>1487</v>
      </c>
      <c r="D86" s="308"/>
      <c r="E86" s="308"/>
      <c r="F86" s="309" t="s">
        <v>1476</v>
      </c>
      <c r="G86" s="308"/>
      <c r="H86" s="308" t="s">
        <v>1488</v>
      </c>
      <c r="I86" s="308" t="s">
        <v>1472</v>
      </c>
      <c r="J86" s="308">
        <v>20</v>
      </c>
      <c r="K86" s="296"/>
    </row>
    <row r="87" spans="2:11" s="1" customFormat="1" ht="15" customHeight="1">
      <c r="B87" s="307"/>
      <c r="C87" s="282" t="s">
        <v>1489</v>
      </c>
      <c r="D87" s="282"/>
      <c r="E87" s="282"/>
      <c r="F87" s="305" t="s">
        <v>1476</v>
      </c>
      <c r="G87" s="306"/>
      <c r="H87" s="282" t="s">
        <v>1490</v>
      </c>
      <c r="I87" s="282" t="s">
        <v>1472</v>
      </c>
      <c r="J87" s="282">
        <v>50</v>
      </c>
      <c r="K87" s="296"/>
    </row>
    <row r="88" spans="2:11" s="1" customFormat="1" ht="15" customHeight="1">
      <c r="B88" s="307"/>
      <c r="C88" s="282" t="s">
        <v>1491</v>
      </c>
      <c r="D88" s="282"/>
      <c r="E88" s="282"/>
      <c r="F88" s="305" t="s">
        <v>1476</v>
      </c>
      <c r="G88" s="306"/>
      <c r="H88" s="282" t="s">
        <v>1492</v>
      </c>
      <c r="I88" s="282" t="s">
        <v>1472</v>
      </c>
      <c r="J88" s="282">
        <v>20</v>
      </c>
      <c r="K88" s="296"/>
    </row>
    <row r="89" spans="2:11" s="1" customFormat="1" ht="15" customHeight="1">
      <c r="B89" s="307"/>
      <c r="C89" s="282" t="s">
        <v>1493</v>
      </c>
      <c r="D89" s="282"/>
      <c r="E89" s="282"/>
      <c r="F89" s="305" t="s">
        <v>1476</v>
      </c>
      <c r="G89" s="306"/>
      <c r="H89" s="282" t="s">
        <v>1494</v>
      </c>
      <c r="I89" s="282" t="s">
        <v>1472</v>
      </c>
      <c r="J89" s="282">
        <v>20</v>
      </c>
      <c r="K89" s="296"/>
    </row>
    <row r="90" spans="2:11" s="1" customFormat="1" ht="15" customHeight="1">
      <c r="B90" s="307"/>
      <c r="C90" s="282" t="s">
        <v>1495</v>
      </c>
      <c r="D90" s="282"/>
      <c r="E90" s="282"/>
      <c r="F90" s="305" t="s">
        <v>1476</v>
      </c>
      <c r="G90" s="306"/>
      <c r="H90" s="282" t="s">
        <v>1496</v>
      </c>
      <c r="I90" s="282" t="s">
        <v>1472</v>
      </c>
      <c r="J90" s="282">
        <v>50</v>
      </c>
      <c r="K90" s="296"/>
    </row>
    <row r="91" spans="2:11" s="1" customFormat="1" ht="15" customHeight="1">
      <c r="B91" s="307"/>
      <c r="C91" s="282" t="s">
        <v>1497</v>
      </c>
      <c r="D91" s="282"/>
      <c r="E91" s="282"/>
      <c r="F91" s="305" t="s">
        <v>1476</v>
      </c>
      <c r="G91" s="306"/>
      <c r="H91" s="282" t="s">
        <v>1497</v>
      </c>
      <c r="I91" s="282" t="s">
        <v>1472</v>
      </c>
      <c r="J91" s="282">
        <v>50</v>
      </c>
      <c r="K91" s="296"/>
    </row>
    <row r="92" spans="2:11" s="1" customFormat="1" ht="15" customHeight="1">
      <c r="B92" s="307"/>
      <c r="C92" s="282" t="s">
        <v>1498</v>
      </c>
      <c r="D92" s="282"/>
      <c r="E92" s="282"/>
      <c r="F92" s="305" t="s">
        <v>1476</v>
      </c>
      <c r="G92" s="306"/>
      <c r="H92" s="282" t="s">
        <v>1499</v>
      </c>
      <c r="I92" s="282" t="s">
        <v>1472</v>
      </c>
      <c r="J92" s="282">
        <v>255</v>
      </c>
      <c r="K92" s="296"/>
    </row>
    <row r="93" spans="2:11" s="1" customFormat="1" ht="15" customHeight="1">
      <c r="B93" s="307"/>
      <c r="C93" s="282" t="s">
        <v>1500</v>
      </c>
      <c r="D93" s="282"/>
      <c r="E93" s="282"/>
      <c r="F93" s="305" t="s">
        <v>1470</v>
      </c>
      <c r="G93" s="306"/>
      <c r="H93" s="282" t="s">
        <v>1501</v>
      </c>
      <c r="I93" s="282" t="s">
        <v>1502</v>
      </c>
      <c r="J93" s="282"/>
      <c r="K93" s="296"/>
    </row>
    <row r="94" spans="2:11" s="1" customFormat="1" ht="15" customHeight="1">
      <c r="B94" s="307"/>
      <c r="C94" s="282" t="s">
        <v>1503</v>
      </c>
      <c r="D94" s="282"/>
      <c r="E94" s="282"/>
      <c r="F94" s="305" t="s">
        <v>1470</v>
      </c>
      <c r="G94" s="306"/>
      <c r="H94" s="282" t="s">
        <v>1504</v>
      </c>
      <c r="I94" s="282" t="s">
        <v>1505</v>
      </c>
      <c r="J94" s="282"/>
      <c r="K94" s="296"/>
    </row>
    <row r="95" spans="2:11" s="1" customFormat="1" ht="15" customHeight="1">
      <c r="B95" s="307"/>
      <c r="C95" s="282" t="s">
        <v>1506</v>
      </c>
      <c r="D95" s="282"/>
      <c r="E95" s="282"/>
      <c r="F95" s="305" t="s">
        <v>1470</v>
      </c>
      <c r="G95" s="306"/>
      <c r="H95" s="282" t="s">
        <v>1506</v>
      </c>
      <c r="I95" s="282" t="s">
        <v>1505</v>
      </c>
      <c r="J95" s="282"/>
      <c r="K95" s="296"/>
    </row>
    <row r="96" spans="2:11" s="1" customFormat="1" ht="15" customHeight="1">
      <c r="B96" s="307"/>
      <c r="C96" s="282" t="s">
        <v>38</v>
      </c>
      <c r="D96" s="282"/>
      <c r="E96" s="282"/>
      <c r="F96" s="305" t="s">
        <v>1470</v>
      </c>
      <c r="G96" s="306"/>
      <c r="H96" s="282" t="s">
        <v>1507</v>
      </c>
      <c r="I96" s="282" t="s">
        <v>1505</v>
      </c>
      <c r="J96" s="282"/>
      <c r="K96" s="296"/>
    </row>
    <row r="97" spans="2:11" s="1" customFormat="1" ht="15" customHeight="1">
      <c r="B97" s="307"/>
      <c r="C97" s="282" t="s">
        <v>48</v>
      </c>
      <c r="D97" s="282"/>
      <c r="E97" s="282"/>
      <c r="F97" s="305" t="s">
        <v>1470</v>
      </c>
      <c r="G97" s="306"/>
      <c r="H97" s="282" t="s">
        <v>1508</v>
      </c>
      <c r="I97" s="282" t="s">
        <v>1505</v>
      </c>
      <c r="J97" s="282"/>
      <c r="K97" s="296"/>
    </row>
    <row r="98" spans="2:11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pans="2:11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1509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1464</v>
      </c>
      <c r="D103" s="297"/>
      <c r="E103" s="297"/>
      <c r="F103" s="297" t="s">
        <v>1465</v>
      </c>
      <c r="G103" s="298"/>
      <c r="H103" s="297" t="s">
        <v>54</v>
      </c>
      <c r="I103" s="297" t="s">
        <v>57</v>
      </c>
      <c r="J103" s="297" t="s">
        <v>1466</v>
      </c>
      <c r="K103" s="296"/>
    </row>
    <row r="104" spans="2:11" s="1" customFormat="1" ht="17.25" customHeight="1">
      <c r="B104" s="294"/>
      <c r="C104" s="299" t="s">
        <v>1467</v>
      </c>
      <c r="D104" s="299"/>
      <c r="E104" s="299"/>
      <c r="F104" s="300" t="s">
        <v>1468</v>
      </c>
      <c r="G104" s="301"/>
      <c r="H104" s="299"/>
      <c r="I104" s="299"/>
      <c r="J104" s="299" t="s">
        <v>1469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pans="2:11" s="1" customFormat="1" ht="15" customHeight="1">
      <c r="B106" s="294"/>
      <c r="C106" s="282" t="s">
        <v>53</v>
      </c>
      <c r="D106" s="304"/>
      <c r="E106" s="304"/>
      <c r="F106" s="305" t="s">
        <v>1470</v>
      </c>
      <c r="G106" s="282"/>
      <c r="H106" s="282" t="s">
        <v>1510</v>
      </c>
      <c r="I106" s="282" t="s">
        <v>1472</v>
      </c>
      <c r="J106" s="282">
        <v>20</v>
      </c>
      <c r="K106" s="296"/>
    </row>
    <row r="107" spans="2:11" s="1" customFormat="1" ht="15" customHeight="1">
      <c r="B107" s="294"/>
      <c r="C107" s="282" t="s">
        <v>1473</v>
      </c>
      <c r="D107" s="282"/>
      <c r="E107" s="282"/>
      <c r="F107" s="305" t="s">
        <v>1470</v>
      </c>
      <c r="G107" s="282"/>
      <c r="H107" s="282" t="s">
        <v>1510</v>
      </c>
      <c r="I107" s="282" t="s">
        <v>1472</v>
      </c>
      <c r="J107" s="282">
        <v>120</v>
      </c>
      <c r="K107" s="296"/>
    </row>
    <row r="108" spans="2:11" s="1" customFormat="1" ht="15" customHeight="1">
      <c r="B108" s="307"/>
      <c r="C108" s="282" t="s">
        <v>1475</v>
      </c>
      <c r="D108" s="282"/>
      <c r="E108" s="282"/>
      <c r="F108" s="305" t="s">
        <v>1476</v>
      </c>
      <c r="G108" s="282"/>
      <c r="H108" s="282" t="s">
        <v>1510</v>
      </c>
      <c r="I108" s="282" t="s">
        <v>1472</v>
      </c>
      <c r="J108" s="282">
        <v>50</v>
      </c>
      <c r="K108" s="296"/>
    </row>
    <row r="109" spans="2:11" s="1" customFormat="1" ht="15" customHeight="1">
      <c r="B109" s="307"/>
      <c r="C109" s="282" t="s">
        <v>1478</v>
      </c>
      <c r="D109" s="282"/>
      <c r="E109" s="282"/>
      <c r="F109" s="305" t="s">
        <v>1470</v>
      </c>
      <c r="G109" s="282"/>
      <c r="H109" s="282" t="s">
        <v>1510</v>
      </c>
      <c r="I109" s="282" t="s">
        <v>1480</v>
      </c>
      <c r="J109" s="282"/>
      <c r="K109" s="296"/>
    </row>
    <row r="110" spans="2:11" s="1" customFormat="1" ht="15" customHeight="1">
      <c r="B110" s="307"/>
      <c r="C110" s="282" t="s">
        <v>1489</v>
      </c>
      <c r="D110" s="282"/>
      <c r="E110" s="282"/>
      <c r="F110" s="305" t="s">
        <v>1476</v>
      </c>
      <c r="G110" s="282"/>
      <c r="H110" s="282" t="s">
        <v>1510</v>
      </c>
      <c r="I110" s="282" t="s">
        <v>1472</v>
      </c>
      <c r="J110" s="282">
        <v>50</v>
      </c>
      <c r="K110" s="296"/>
    </row>
    <row r="111" spans="2:11" s="1" customFormat="1" ht="15" customHeight="1">
      <c r="B111" s="307"/>
      <c r="C111" s="282" t="s">
        <v>1497</v>
      </c>
      <c r="D111" s="282"/>
      <c r="E111" s="282"/>
      <c r="F111" s="305" t="s">
        <v>1476</v>
      </c>
      <c r="G111" s="282"/>
      <c r="H111" s="282" t="s">
        <v>1510</v>
      </c>
      <c r="I111" s="282" t="s">
        <v>1472</v>
      </c>
      <c r="J111" s="282">
        <v>50</v>
      </c>
      <c r="K111" s="296"/>
    </row>
    <row r="112" spans="2:11" s="1" customFormat="1" ht="15" customHeight="1">
      <c r="B112" s="307"/>
      <c r="C112" s="282" t="s">
        <v>1495</v>
      </c>
      <c r="D112" s="282"/>
      <c r="E112" s="282"/>
      <c r="F112" s="305" t="s">
        <v>1476</v>
      </c>
      <c r="G112" s="282"/>
      <c r="H112" s="282" t="s">
        <v>1510</v>
      </c>
      <c r="I112" s="282" t="s">
        <v>1472</v>
      </c>
      <c r="J112" s="282">
        <v>50</v>
      </c>
      <c r="K112" s="296"/>
    </row>
    <row r="113" spans="2:11" s="1" customFormat="1" ht="15" customHeight="1">
      <c r="B113" s="307"/>
      <c r="C113" s="282" t="s">
        <v>53</v>
      </c>
      <c r="D113" s="282"/>
      <c r="E113" s="282"/>
      <c r="F113" s="305" t="s">
        <v>1470</v>
      </c>
      <c r="G113" s="282"/>
      <c r="H113" s="282" t="s">
        <v>1511</v>
      </c>
      <c r="I113" s="282" t="s">
        <v>1472</v>
      </c>
      <c r="J113" s="282">
        <v>20</v>
      </c>
      <c r="K113" s="296"/>
    </row>
    <row r="114" spans="2:11" s="1" customFormat="1" ht="15" customHeight="1">
      <c r="B114" s="307"/>
      <c r="C114" s="282" t="s">
        <v>1512</v>
      </c>
      <c r="D114" s="282"/>
      <c r="E114" s="282"/>
      <c r="F114" s="305" t="s">
        <v>1470</v>
      </c>
      <c r="G114" s="282"/>
      <c r="H114" s="282" t="s">
        <v>1513</v>
      </c>
      <c r="I114" s="282" t="s">
        <v>1472</v>
      </c>
      <c r="J114" s="282">
        <v>120</v>
      </c>
      <c r="K114" s="296"/>
    </row>
    <row r="115" spans="2:11" s="1" customFormat="1" ht="15" customHeight="1">
      <c r="B115" s="307"/>
      <c r="C115" s="282" t="s">
        <v>38</v>
      </c>
      <c r="D115" s="282"/>
      <c r="E115" s="282"/>
      <c r="F115" s="305" t="s">
        <v>1470</v>
      </c>
      <c r="G115" s="282"/>
      <c r="H115" s="282" t="s">
        <v>1514</v>
      </c>
      <c r="I115" s="282" t="s">
        <v>1505</v>
      </c>
      <c r="J115" s="282"/>
      <c r="K115" s="296"/>
    </row>
    <row r="116" spans="2:11" s="1" customFormat="1" ht="15" customHeight="1">
      <c r="B116" s="307"/>
      <c r="C116" s="282" t="s">
        <v>48</v>
      </c>
      <c r="D116" s="282"/>
      <c r="E116" s="282"/>
      <c r="F116" s="305" t="s">
        <v>1470</v>
      </c>
      <c r="G116" s="282"/>
      <c r="H116" s="282" t="s">
        <v>1515</v>
      </c>
      <c r="I116" s="282" t="s">
        <v>1505</v>
      </c>
      <c r="J116" s="282"/>
      <c r="K116" s="296"/>
    </row>
    <row r="117" spans="2:11" s="1" customFormat="1" ht="15" customHeight="1">
      <c r="B117" s="307"/>
      <c r="C117" s="282" t="s">
        <v>57</v>
      </c>
      <c r="D117" s="282"/>
      <c r="E117" s="282"/>
      <c r="F117" s="305" t="s">
        <v>1470</v>
      </c>
      <c r="G117" s="282"/>
      <c r="H117" s="282" t="s">
        <v>1516</v>
      </c>
      <c r="I117" s="282" t="s">
        <v>1517</v>
      </c>
      <c r="J117" s="282"/>
      <c r="K117" s="296"/>
    </row>
    <row r="118" spans="2:11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pans="2:11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3" t="s">
        <v>1518</v>
      </c>
      <c r="D122" s="273"/>
      <c r="E122" s="273"/>
      <c r="F122" s="273"/>
      <c r="G122" s="273"/>
      <c r="H122" s="273"/>
      <c r="I122" s="273"/>
      <c r="J122" s="273"/>
      <c r="K122" s="324"/>
    </row>
    <row r="123" spans="2:11" s="1" customFormat="1" ht="17.25" customHeight="1">
      <c r="B123" s="325"/>
      <c r="C123" s="297" t="s">
        <v>1464</v>
      </c>
      <c r="D123" s="297"/>
      <c r="E123" s="297"/>
      <c r="F123" s="297" t="s">
        <v>1465</v>
      </c>
      <c r="G123" s="298"/>
      <c r="H123" s="297" t="s">
        <v>54</v>
      </c>
      <c r="I123" s="297" t="s">
        <v>57</v>
      </c>
      <c r="J123" s="297" t="s">
        <v>1466</v>
      </c>
      <c r="K123" s="326"/>
    </row>
    <row r="124" spans="2:11" s="1" customFormat="1" ht="17.25" customHeight="1">
      <c r="B124" s="325"/>
      <c r="C124" s="299" t="s">
        <v>1467</v>
      </c>
      <c r="D124" s="299"/>
      <c r="E124" s="299"/>
      <c r="F124" s="300" t="s">
        <v>1468</v>
      </c>
      <c r="G124" s="301"/>
      <c r="H124" s="299"/>
      <c r="I124" s="299"/>
      <c r="J124" s="299" t="s">
        <v>1469</v>
      </c>
      <c r="K124" s="326"/>
    </row>
    <row r="125" spans="2:11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pans="2:11" s="1" customFormat="1" ht="15" customHeight="1">
      <c r="B126" s="327"/>
      <c r="C126" s="282" t="s">
        <v>1473</v>
      </c>
      <c r="D126" s="304"/>
      <c r="E126" s="304"/>
      <c r="F126" s="305" t="s">
        <v>1470</v>
      </c>
      <c r="G126" s="282"/>
      <c r="H126" s="282" t="s">
        <v>1510</v>
      </c>
      <c r="I126" s="282" t="s">
        <v>1472</v>
      </c>
      <c r="J126" s="282">
        <v>120</v>
      </c>
      <c r="K126" s="330"/>
    </row>
    <row r="127" spans="2:11" s="1" customFormat="1" ht="15" customHeight="1">
      <c r="B127" s="327"/>
      <c r="C127" s="282" t="s">
        <v>1519</v>
      </c>
      <c r="D127" s="282"/>
      <c r="E127" s="282"/>
      <c r="F127" s="305" t="s">
        <v>1470</v>
      </c>
      <c r="G127" s="282"/>
      <c r="H127" s="282" t="s">
        <v>1520</v>
      </c>
      <c r="I127" s="282" t="s">
        <v>1472</v>
      </c>
      <c r="J127" s="282" t="s">
        <v>1521</v>
      </c>
      <c r="K127" s="330"/>
    </row>
    <row r="128" spans="2:11" s="1" customFormat="1" ht="15" customHeight="1">
      <c r="B128" s="327"/>
      <c r="C128" s="282" t="s">
        <v>1418</v>
      </c>
      <c r="D128" s="282"/>
      <c r="E128" s="282"/>
      <c r="F128" s="305" t="s">
        <v>1470</v>
      </c>
      <c r="G128" s="282"/>
      <c r="H128" s="282" t="s">
        <v>1522</v>
      </c>
      <c r="I128" s="282" t="s">
        <v>1472</v>
      </c>
      <c r="J128" s="282" t="s">
        <v>1521</v>
      </c>
      <c r="K128" s="330"/>
    </row>
    <row r="129" spans="2:11" s="1" customFormat="1" ht="15" customHeight="1">
      <c r="B129" s="327"/>
      <c r="C129" s="282" t="s">
        <v>1481</v>
      </c>
      <c r="D129" s="282"/>
      <c r="E129" s="282"/>
      <c r="F129" s="305" t="s">
        <v>1476</v>
      </c>
      <c r="G129" s="282"/>
      <c r="H129" s="282" t="s">
        <v>1482</v>
      </c>
      <c r="I129" s="282" t="s">
        <v>1472</v>
      </c>
      <c r="J129" s="282">
        <v>15</v>
      </c>
      <c r="K129" s="330"/>
    </row>
    <row r="130" spans="2:11" s="1" customFormat="1" ht="15" customHeight="1">
      <c r="B130" s="327"/>
      <c r="C130" s="308" t="s">
        <v>1483</v>
      </c>
      <c r="D130" s="308"/>
      <c r="E130" s="308"/>
      <c r="F130" s="309" t="s">
        <v>1476</v>
      </c>
      <c r="G130" s="308"/>
      <c r="H130" s="308" t="s">
        <v>1484</v>
      </c>
      <c r="I130" s="308" t="s">
        <v>1472</v>
      </c>
      <c r="J130" s="308">
        <v>15</v>
      </c>
      <c r="K130" s="330"/>
    </row>
    <row r="131" spans="2:11" s="1" customFormat="1" ht="15" customHeight="1">
      <c r="B131" s="327"/>
      <c r="C131" s="308" t="s">
        <v>1485</v>
      </c>
      <c r="D131" s="308"/>
      <c r="E131" s="308"/>
      <c r="F131" s="309" t="s">
        <v>1476</v>
      </c>
      <c r="G131" s="308"/>
      <c r="H131" s="308" t="s">
        <v>1486</v>
      </c>
      <c r="I131" s="308" t="s">
        <v>1472</v>
      </c>
      <c r="J131" s="308">
        <v>20</v>
      </c>
      <c r="K131" s="330"/>
    </row>
    <row r="132" spans="2:11" s="1" customFormat="1" ht="15" customHeight="1">
      <c r="B132" s="327"/>
      <c r="C132" s="308" t="s">
        <v>1487</v>
      </c>
      <c r="D132" s="308"/>
      <c r="E132" s="308"/>
      <c r="F132" s="309" t="s">
        <v>1476</v>
      </c>
      <c r="G132" s="308"/>
      <c r="H132" s="308" t="s">
        <v>1488</v>
      </c>
      <c r="I132" s="308" t="s">
        <v>1472</v>
      </c>
      <c r="J132" s="308">
        <v>20</v>
      </c>
      <c r="K132" s="330"/>
    </row>
    <row r="133" spans="2:11" s="1" customFormat="1" ht="15" customHeight="1">
      <c r="B133" s="327"/>
      <c r="C133" s="282" t="s">
        <v>1475</v>
      </c>
      <c r="D133" s="282"/>
      <c r="E133" s="282"/>
      <c r="F133" s="305" t="s">
        <v>1476</v>
      </c>
      <c r="G133" s="282"/>
      <c r="H133" s="282" t="s">
        <v>1510</v>
      </c>
      <c r="I133" s="282" t="s">
        <v>1472</v>
      </c>
      <c r="J133" s="282">
        <v>50</v>
      </c>
      <c r="K133" s="330"/>
    </row>
    <row r="134" spans="2:11" s="1" customFormat="1" ht="15" customHeight="1">
      <c r="B134" s="327"/>
      <c r="C134" s="282" t="s">
        <v>1489</v>
      </c>
      <c r="D134" s="282"/>
      <c r="E134" s="282"/>
      <c r="F134" s="305" t="s">
        <v>1476</v>
      </c>
      <c r="G134" s="282"/>
      <c r="H134" s="282" t="s">
        <v>1510</v>
      </c>
      <c r="I134" s="282" t="s">
        <v>1472</v>
      </c>
      <c r="J134" s="282">
        <v>50</v>
      </c>
      <c r="K134" s="330"/>
    </row>
    <row r="135" spans="2:11" s="1" customFormat="1" ht="15" customHeight="1">
      <c r="B135" s="327"/>
      <c r="C135" s="282" t="s">
        <v>1495</v>
      </c>
      <c r="D135" s="282"/>
      <c r="E135" s="282"/>
      <c r="F135" s="305" t="s">
        <v>1476</v>
      </c>
      <c r="G135" s="282"/>
      <c r="H135" s="282" t="s">
        <v>1510</v>
      </c>
      <c r="I135" s="282" t="s">
        <v>1472</v>
      </c>
      <c r="J135" s="282">
        <v>50</v>
      </c>
      <c r="K135" s="330"/>
    </row>
    <row r="136" spans="2:11" s="1" customFormat="1" ht="15" customHeight="1">
      <c r="B136" s="327"/>
      <c r="C136" s="282" t="s">
        <v>1497</v>
      </c>
      <c r="D136" s="282"/>
      <c r="E136" s="282"/>
      <c r="F136" s="305" t="s">
        <v>1476</v>
      </c>
      <c r="G136" s="282"/>
      <c r="H136" s="282" t="s">
        <v>1510</v>
      </c>
      <c r="I136" s="282" t="s">
        <v>1472</v>
      </c>
      <c r="J136" s="282">
        <v>50</v>
      </c>
      <c r="K136" s="330"/>
    </row>
    <row r="137" spans="2:11" s="1" customFormat="1" ht="15" customHeight="1">
      <c r="B137" s="327"/>
      <c r="C137" s="282" t="s">
        <v>1498</v>
      </c>
      <c r="D137" s="282"/>
      <c r="E137" s="282"/>
      <c r="F137" s="305" t="s">
        <v>1476</v>
      </c>
      <c r="G137" s="282"/>
      <c r="H137" s="282" t="s">
        <v>1523</v>
      </c>
      <c r="I137" s="282" t="s">
        <v>1472</v>
      </c>
      <c r="J137" s="282">
        <v>255</v>
      </c>
      <c r="K137" s="330"/>
    </row>
    <row r="138" spans="2:11" s="1" customFormat="1" ht="15" customHeight="1">
      <c r="B138" s="327"/>
      <c r="C138" s="282" t="s">
        <v>1500</v>
      </c>
      <c r="D138" s="282"/>
      <c r="E138" s="282"/>
      <c r="F138" s="305" t="s">
        <v>1470</v>
      </c>
      <c r="G138" s="282"/>
      <c r="H138" s="282" t="s">
        <v>1524</v>
      </c>
      <c r="I138" s="282" t="s">
        <v>1502</v>
      </c>
      <c r="J138" s="282"/>
      <c r="K138" s="330"/>
    </row>
    <row r="139" spans="2:11" s="1" customFormat="1" ht="15" customHeight="1">
      <c r="B139" s="327"/>
      <c r="C139" s="282" t="s">
        <v>1503</v>
      </c>
      <c r="D139" s="282"/>
      <c r="E139" s="282"/>
      <c r="F139" s="305" t="s">
        <v>1470</v>
      </c>
      <c r="G139" s="282"/>
      <c r="H139" s="282" t="s">
        <v>1525</v>
      </c>
      <c r="I139" s="282" t="s">
        <v>1505</v>
      </c>
      <c r="J139" s="282"/>
      <c r="K139" s="330"/>
    </row>
    <row r="140" spans="2:11" s="1" customFormat="1" ht="15" customHeight="1">
      <c r="B140" s="327"/>
      <c r="C140" s="282" t="s">
        <v>1506</v>
      </c>
      <c r="D140" s="282"/>
      <c r="E140" s="282"/>
      <c r="F140" s="305" t="s">
        <v>1470</v>
      </c>
      <c r="G140" s="282"/>
      <c r="H140" s="282" t="s">
        <v>1506</v>
      </c>
      <c r="I140" s="282" t="s">
        <v>1505</v>
      </c>
      <c r="J140" s="282"/>
      <c r="K140" s="330"/>
    </row>
    <row r="141" spans="2:11" s="1" customFormat="1" ht="15" customHeight="1">
      <c r="B141" s="327"/>
      <c r="C141" s="282" t="s">
        <v>38</v>
      </c>
      <c r="D141" s="282"/>
      <c r="E141" s="282"/>
      <c r="F141" s="305" t="s">
        <v>1470</v>
      </c>
      <c r="G141" s="282"/>
      <c r="H141" s="282" t="s">
        <v>1526</v>
      </c>
      <c r="I141" s="282" t="s">
        <v>1505</v>
      </c>
      <c r="J141" s="282"/>
      <c r="K141" s="330"/>
    </row>
    <row r="142" spans="2:11" s="1" customFormat="1" ht="15" customHeight="1">
      <c r="B142" s="327"/>
      <c r="C142" s="282" t="s">
        <v>1527</v>
      </c>
      <c r="D142" s="282"/>
      <c r="E142" s="282"/>
      <c r="F142" s="305" t="s">
        <v>1470</v>
      </c>
      <c r="G142" s="282"/>
      <c r="H142" s="282" t="s">
        <v>1528</v>
      </c>
      <c r="I142" s="282" t="s">
        <v>1505</v>
      </c>
      <c r="J142" s="282"/>
      <c r="K142" s="330"/>
    </row>
    <row r="143" spans="2:11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pans="2:11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1529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1464</v>
      </c>
      <c r="D148" s="297"/>
      <c r="E148" s="297"/>
      <c r="F148" s="297" t="s">
        <v>1465</v>
      </c>
      <c r="G148" s="298"/>
      <c r="H148" s="297" t="s">
        <v>54</v>
      </c>
      <c r="I148" s="297" t="s">
        <v>57</v>
      </c>
      <c r="J148" s="297" t="s">
        <v>1466</v>
      </c>
      <c r="K148" s="296"/>
    </row>
    <row r="149" spans="2:11" s="1" customFormat="1" ht="17.25" customHeight="1">
      <c r="B149" s="294"/>
      <c r="C149" s="299" t="s">
        <v>1467</v>
      </c>
      <c r="D149" s="299"/>
      <c r="E149" s="299"/>
      <c r="F149" s="300" t="s">
        <v>1468</v>
      </c>
      <c r="G149" s="301"/>
      <c r="H149" s="299"/>
      <c r="I149" s="299"/>
      <c r="J149" s="299" t="s">
        <v>1469</v>
      </c>
      <c r="K149" s="296"/>
    </row>
    <row r="150" spans="2:11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pans="2:11" s="1" customFormat="1" ht="15" customHeight="1">
      <c r="B151" s="307"/>
      <c r="C151" s="334" t="s">
        <v>1473</v>
      </c>
      <c r="D151" s="282"/>
      <c r="E151" s="282"/>
      <c r="F151" s="335" t="s">
        <v>1470</v>
      </c>
      <c r="G151" s="282"/>
      <c r="H151" s="334" t="s">
        <v>1510</v>
      </c>
      <c r="I151" s="334" t="s">
        <v>1472</v>
      </c>
      <c r="J151" s="334">
        <v>120</v>
      </c>
      <c r="K151" s="330"/>
    </row>
    <row r="152" spans="2:11" s="1" customFormat="1" ht="15" customHeight="1">
      <c r="B152" s="307"/>
      <c r="C152" s="334" t="s">
        <v>1519</v>
      </c>
      <c r="D152" s="282"/>
      <c r="E152" s="282"/>
      <c r="F152" s="335" t="s">
        <v>1470</v>
      </c>
      <c r="G152" s="282"/>
      <c r="H152" s="334" t="s">
        <v>1530</v>
      </c>
      <c r="I152" s="334" t="s">
        <v>1472</v>
      </c>
      <c r="J152" s="334" t="s">
        <v>1521</v>
      </c>
      <c r="K152" s="330"/>
    </row>
    <row r="153" spans="2:11" s="1" customFormat="1" ht="15" customHeight="1">
      <c r="B153" s="307"/>
      <c r="C153" s="334" t="s">
        <v>1418</v>
      </c>
      <c r="D153" s="282"/>
      <c r="E153" s="282"/>
      <c r="F153" s="335" t="s">
        <v>1470</v>
      </c>
      <c r="G153" s="282"/>
      <c r="H153" s="334" t="s">
        <v>1531</v>
      </c>
      <c r="I153" s="334" t="s">
        <v>1472</v>
      </c>
      <c r="J153" s="334" t="s">
        <v>1521</v>
      </c>
      <c r="K153" s="330"/>
    </row>
    <row r="154" spans="2:11" s="1" customFormat="1" ht="15" customHeight="1">
      <c r="B154" s="307"/>
      <c r="C154" s="334" t="s">
        <v>1475</v>
      </c>
      <c r="D154" s="282"/>
      <c r="E154" s="282"/>
      <c r="F154" s="335" t="s">
        <v>1476</v>
      </c>
      <c r="G154" s="282"/>
      <c r="H154" s="334" t="s">
        <v>1510</v>
      </c>
      <c r="I154" s="334" t="s">
        <v>1472</v>
      </c>
      <c r="J154" s="334">
        <v>50</v>
      </c>
      <c r="K154" s="330"/>
    </row>
    <row r="155" spans="2:11" s="1" customFormat="1" ht="15" customHeight="1">
      <c r="B155" s="307"/>
      <c r="C155" s="334" t="s">
        <v>1478</v>
      </c>
      <c r="D155" s="282"/>
      <c r="E155" s="282"/>
      <c r="F155" s="335" t="s">
        <v>1470</v>
      </c>
      <c r="G155" s="282"/>
      <c r="H155" s="334" t="s">
        <v>1510</v>
      </c>
      <c r="I155" s="334" t="s">
        <v>1480</v>
      </c>
      <c r="J155" s="334"/>
      <c r="K155" s="330"/>
    </row>
    <row r="156" spans="2:11" s="1" customFormat="1" ht="15" customHeight="1">
      <c r="B156" s="307"/>
      <c r="C156" s="334" t="s">
        <v>1489</v>
      </c>
      <c r="D156" s="282"/>
      <c r="E156" s="282"/>
      <c r="F156" s="335" t="s">
        <v>1476</v>
      </c>
      <c r="G156" s="282"/>
      <c r="H156" s="334" t="s">
        <v>1510</v>
      </c>
      <c r="I156" s="334" t="s">
        <v>1472</v>
      </c>
      <c r="J156" s="334">
        <v>50</v>
      </c>
      <c r="K156" s="330"/>
    </row>
    <row r="157" spans="2:11" s="1" customFormat="1" ht="15" customHeight="1">
      <c r="B157" s="307"/>
      <c r="C157" s="334" t="s">
        <v>1497</v>
      </c>
      <c r="D157" s="282"/>
      <c r="E157" s="282"/>
      <c r="F157" s="335" t="s">
        <v>1476</v>
      </c>
      <c r="G157" s="282"/>
      <c r="H157" s="334" t="s">
        <v>1510</v>
      </c>
      <c r="I157" s="334" t="s">
        <v>1472</v>
      </c>
      <c r="J157" s="334">
        <v>50</v>
      </c>
      <c r="K157" s="330"/>
    </row>
    <row r="158" spans="2:11" s="1" customFormat="1" ht="15" customHeight="1">
      <c r="B158" s="307"/>
      <c r="C158" s="334" t="s">
        <v>1495</v>
      </c>
      <c r="D158" s="282"/>
      <c r="E158" s="282"/>
      <c r="F158" s="335" t="s">
        <v>1476</v>
      </c>
      <c r="G158" s="282"/>
      <c r="H158" s="334" t="s">
        <v>1510</v>
      </c>
      <c r="I158" s="334" t="s">
        <v>1472</v>
      </c>
      <c r="J158" s="334">
        <v>50</v>
      </c>
      <c r="K158" s="330"/>
    </row>
    <row r="159" spans="2:11" s="1" customFormat="1" ht="15" customHeight="1">
      <c r="B159" s="307"/>
      <c r="C159" s="334" t="s">
        <v>102</v>
      </c>
      <c r="D159" s="282"/>
      <c r="E159" s="282"/>
      <c r="F159" s="335" t="s">
        <v>1470</v>
      </c>
      <c r="G159" s="282"/>
      <c r="H159" s="334" t="s">
        <v>1532</v>
      </c>
      <c r="I159" s="334" t="s">
        <v>1472</v>
      </c>
      <c r="J159" s="334" t="s">
        <v>1533</v>
      </c>
      <c r="K159" s="330"/>
    </row>
    <row r="160" spans="2:11" s="1" customFormat="1" ht="15" customHeight="1">
      <c r="B160" s="307"/>
      <c r="C160" s="334" t="s">
        <v>1534</v>
      </c>
      <c r="D160" s="282"/>
      <c r="E160" s="282"/>
      <c r="F160" s="335" t="s">
        <v>1470</v>
      </c>
      <c r="G160" s="282"/>
      <c r="H160" s="334" t="s">
        <v>1535</v>
      </c>
      <c r="I160" s="334" t="s">
        <v>1505</v>
      </c>
      <c r="J160" s="334"/>
      <c r="K160" s="330"/>
    </row>
    <row r="161" spans="2:11" s="1" customFormat="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spans="2:11" s="1" customFormat="1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spans="2:11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273" t="s">
        <v>1536</v>
      </c>
      <c r="D165" s="273"/>
      <c r="E165" s="273"/>
      <c r="F165" s="273"/>
      <c r="G165" s="273"/>
      <c r="H165" s="273"/>
      <c r="I165" s="273"/>
      <c r="J165" s="273"/>
      <c r="K165" s="274"/>
    </row>
    <row r="166" spans="2:11" s="1" customFormat="1" ht="17.25" customHeight="1">
      <c r="B166" s="272"/>
      <c r="C166" s="297" t="s">
        <v>1464</v>
      </c>
      <c r="D166" s="297"/>
      <c r="E166" s="297"/>
      <c r="F166" s="297" t="s">
        <v>1465</v>
      </c>
      <c r="G166" s="339"/>
      <c r="H166" s="340" t="s">
        <v>54</v>
      </c>
      <c r="I166" s="340" t="s">
        <v>57</v>
      </c>
      <c r="J166" s="297" t="s">
        <v>1466</v>
      </c>
      <c r="K166" s="274"/>
    </row>
    <row r="167" spans="2:11" s="1" customFormat="1" ht="17.25" customHeight="1">
      <c r="B167" s="275"/>
      <c r="C167" s="299" t="s">
        <v>1467</v>
      </c>
      <c r="D167" s="299"/>
      <c r="E167" s="299"/>
      <c r="F167" s="300" t="s">
        <v>1468</v>
      </c>
      <c r="G167" s="341"/>
      <c r="H167" s="342"/>
      <c r="I167" s="342"/>
      <c r="J167" s="299" t="s">
        <v>1469</v>
      </c>
      <c r="K167" s="277"/>
    </row>
    <row r="168" spans="2:11" s="1" customFormat="1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spans="2:11" s="1" customFormat="1" ht="15" customHeight="1">
      <c r="B169" s="307"/>
      <c r="C169" s="282" t="s">
        <v>1473</v>
      </c>
      <c r="D169" s="282"/>
      <c r="E169" s="282"/>
      <c r="F169" s="305" t="s">
        <v>1470</v>
      </c>
      <c r="G169" s="282"/>
      <c r="H169" s="282" t="s">
        <v>1510</v>
      </c>
      <c r="I169" s="282" t="s">
        <v>1472</v>
      </c>
      <c r="J169" s="282">
        <v>120</v>
      </c>
      <c r="K169" s="330"/>
    </row>
    <row r="170" spans="2:11" s="1" customFormat="1" ht="15" customHeight="1">
      <c r="B170" s="307"/>
      <c r="C170" s="282" t="s">
        <v>1519</v>
      </c>
      <c r="D170" s="282"/>
      <c r="E170" s="282"/>
      <c r="F170" s="305" t="s">
        <v>1470</v>
      </c>
      <c r="G170" s="282"/>
      <c r="H170" s="282" t="s">
        <v>1520</v>
      </c>
      <c r="I170" s="282" t="s">
        <v>1472</v>
      </c>
      <c r="J170" s="282" t="s">
        <v>1521</v>
      </c>
      <c r="K170" s="330"/>
    </row>
    <row r="171" spans="2:11" s="1" customFormat="1" ht="15" customHeight="1">
      <c r="B171" s="307"/>
      <c r="C171" s="282" t="s">
        <v>1418</v>
      </c>
      <c r="D171" s="282"/>
      <c r="E171" s="282"/>
      <c r="F171" s="305" t="s">
        <v>1470</v>
      </c>
      <c r="G171" s="282"/>
      <c r="H171" s="282" t="s">
        <v>1537</v>
      </c>
      <c r="I171" s="282" t="s">
        <v>1472</v>
      </c>
      <c r="J171" s="282" t="s">
        <v>1521</v>
      </c>
      <c r="K171" s="330"/>
    </row>
    <row r="172" spans="2:11" s="1" customFormat="1" ht="15" customHeight="1">
      <c r="B172" s="307"/>
      <c r="C172" s="282" t="s">
        <v>1475</v>
      </c>
      <c r="D172" s="282"/>
      <c r="E172" s="282"/>
      <c r="F172" s="305" t="s">
        <v>1476</v>
      </c>
      <c r="G172" s="282"/>
      <c r="H172" s="282" t="s">
        <v>1537</v>
      </c>
      <c r="I172" s="282" t="s">
        <v>1472</v>
      </c>
      <c r="J172" s="282">
        <v>50</v>
      </c>
      <c r="K172" s="330"/>
    </row>
    <row r="173" spans="2:11" s="1" customFormat="1" ht="15" customHeight="1">
      <c r="B173" s="307"/>
      <c r="C173" s="282" t="s">
        <v>1478</v>
      </c>
      <c r="D173" s="282"/>
      <c r="E173" s="282"/>
      <c r="F173" s="305" t="s">
        <v>1470</v>
      </c>
      <c r="G173" s="282"/>
      <c r="H173" s="282" t="s">
        <v>1537</v>
      </c>
      <c r="I173" s="282" t="s">
        <v>1480</v>
      </c>
      <c r="J173" s="282"/>
      <c r="K173" s="330"/>
    </row>
    <row r="174" spans="2:11" s="1" customFormat="1" ht="15" customHeight="1">
      <c r="B174" s="307"/>
      <c r="C174" s="282" t="s">
        <v>1489</v>
      </c>
      <c r="D174" s="282"/>
      <c r="E174" s="282"/>
      <c r="F174" s="305" t="s">
        <v>1476</v>
      </c>
      <c r="G174" s="282"/>
      <c r="H174" s="282" t="s">
        <v>1537</v>
      </c>
      <c r="I174" s="282" t="s">
        <v>1472</v>
      </c>
      <c r="J174" s="282">
        <v>50</v>
      </c>
      <c r="K174" s="330"/>
    </row>
    <row r="175" spans="2:11" s="1" customFormat="1" ht="15" customHeight="1">
      <c r="B175" s="307"/>
      <c r="C175" s="282" t="s">
        <v>1497</v>
      </c>
      <c r="D175" s="282"/>
      <c r="E175" s="282"/>
      <c r="F175" s="305" t="s">
        <v>1476</v>
      </c>
      <c r="G175" s="282"/>
      <c r="H175" s="282" t="s">
        <v>1537</v>
      </c>
      <c r="I175" s="282" t="s">
        <v>1472</v>
      </c>
      <c r="J175" s="282">
        <v>50</v>
      </c>
      <c r="K175" s="330"/>
    </row>
    <row r="176" spans="2:11" s="1" customFormat="1" ht="15" customHeight="1">
      <c r="B176" s="307"/>
      <c r="C176" s="282" t="s">
        <v>1495</v>
      </c>
      <c r="D176" s="282"/>
      <c r="E176" s="282"/>
      <c r="F176" s="305" t="s">
        <v>1476</v>
      </c>
      <c r="G176" s="282"/>
      <c r="H176" s="282" t="s">
        <v>1537</v>
      </c>
      <c r="I176" s="282" t="s">
        <v>1472</v>
      </c>
      <c r="J176" s="282">
        <v>50</v>
      </c>
      <c r="K176" s="330"/>
    </row>
    <row r="177" spans="2:11" s="1" customFormat="1" ht="15" customHeight="1">
      <c r="B177" s="307"/>
      <c r="C177" s="282" t="s">
        <v>128</v>
      </c>
      <c r="D177" s="282"/>
      <c r="E177" s="282"/>
      <c r="F177" s="305" t="s">
        <v>1470</v>
      </c>
      <c r="G177" s="282"/>
      <c r="H177" s="282" t="s">
        <v>1538</v>
      </c>
      <c r="I177" s="282" t="s">
        <v>1539</v>
      </c>
      <c r="J177" s="282"/>
      <c r="K177" s="330"/>
    </row>
    <row r="178" spans="2:11" s="1" customFormat="1" ht="15" customHeight="1">
      <c r="B178" s="307"/>
      <c r="C178" s="282" t="s">
        <v>57</v>
      </c>
      <c r="D178" s="282"/>
      <c r="E178" s="282"/>
      <c r="F178" s="305" t="s">
        <v>1470</v>
      </c>
      <c r="G178" s="282"/>
      <c r="H178" s="282" t="s">
        <v>1540</v>
      </c>
      <c r="I178" s="282" t="s">
        <v>1541</v>
      </c>
      <c r="J178" s="282">
        <v>1</v>
      </c>
      <c r="K178" s="330"/>
    </row>
    <row r="179" spans="2:11" s="1" customFormat="1" ht="15" customHeight="1">
      <c r="B179" s="307"/>
      <c r="C179" s="282" t="s">
        <v>53</v>
      </c>
      <c r="D179" s="282"/>
      <c r="E179" s="282"/>
      <c r="F179" s="305" t="s">
        <v>1470</v>
      </c>
      <c r="G179" s="282"/>
      <c r="H179" s="282" t="s">
        <v>1542</v>
      </c>
      <c r="I179" s="282" t="s">
        <v>1472</v>
      </c>
      <c r="J179" s="282">
        <v>20</v>
      </c>
      <c r="K179" s="330"/>
    </row>
    <row r="180" spans="2:11" s="1" customFormat="1" ht="15" customHeight="1">
      <c r="B180" s="307"/>
      <c r="C180" s="282" t="s">
        <v>54</v>
      </c>
      <c r="D180" s="282"/>
      <c r="E180" s="282"/>
      <c r="F180" s="305" t="s">
        <v>1470</v>
      </c>
      <c r="G180" s="282"/>
      <c r="H180" s="282" t="s">
        <v>1543</v>
      </c>
      <c r="I180" s="282" t="s">
        <v>1472</v>
      </c>
      <c r="J180" s="282">
        <v>255</v>
      </c>
      <c r="K180" s="330"/>
    </row>
    <row r="181" spans="2:11" s="1" customFormat="1" ht="15" customHeight="1">
      <c r="B181" s="307"/>
      <c r="C181" s="282" t="s">
        <v>129</v>
      </c>
      <c r="D181" s="282"/>
      <c r="E181" s="282"/>
      <c r="F181" s="305" t="s">
        <v>1470</v>
      </c>
      <c r="G181" s="282"/>
      <c r="H181" s="282" t="s">
        <v>1434</v>
      </c>
      <c r="I181" s="282" t="s">
        <v>1472</v>
      </c>
      <c r="J181" s="282">
        <v>10</v>
      </c>
      <c r="K181" s="330"/>
    </row>
    <row r="182" spans="2:11" s="1" customFormat="1" ht="15" customHeight="1">
      <c r="B182" s="307"/>
      <c r="C182" s="282" t="s">
        <v>130</v>
      </c>
      <c r="D182" s="282"/>
      <c r="E182" s="282"/>
      <c r="F182" s="305" t="s">
        <v>1470</v>
      </c>
      <c r="G182" s="282"/>
      <c r="H182" s="282" t="s">
        <v>1544</v>
      </c>
      <c r="I182" s="282" t="s">
        <v>1505</v>
      </c>
      <c r="J182" s="282"/>
      <c r="K182" s="330"/>
    </row>
    <row r="183" spans="2:11" s="1" customFormat="1" ht="15" customHeight="1">
      <c r="B183" s="307"/>
      <c r="C183" s="282" t="s">
        <v>1545</v>
      </c>
      <c r="D183" s="282"/>
      <c r="E183" s="282"/>
      <c r="F183" s="305" t="s">
        <v>1470</v>
      </c>
      <c r="G183" s="282"/>
      <c r="H183" s="282" t="s">
        <v>1546</v>
      </c>
      <c r="I183" s="282" t="s">
        <v>1505</v>
      </c>
      <c r="J183" s="282"/>
      <c r="K183" s="330"/>
    </row>
    <row r="184" spans="2:11" s="1" customFormat="1" ht="15" customHeight="1">
      <c r="B184" s="307"/>
      <c r="C184" s="282" t="s">
        <v>1534</v>
      </c>
      <c r="D184" s="282"/>
      <c r="E184" s="282"/>
      <c r="F184" s="305" t="s">
        <v>1470</v>
      </c>
      <c r="G184" s="282"/>
      <c r="H184" s="282" t="s">
        <v>1547</v>
      </c>
      <c r="I184" s="282" t="s">
        <v>1505</v>
      </c>
      <c r="J184" s="282"/>
      <c r="K184" s="330"/>
    </row>
    <row r="185" spans="2:11" s="1" customFormat="1" ht="15" customHeight="1">
      <c r="B185" s="307"/>
      <c r="C185" s="282" t="s">
        <v>132</v>
      </c>
      <c r="D185" s="282"/>
      <c r="E185" s="282"/>
      <c r="F185" s="305" t="s">
        <v>1476</v>
      </c>
      <c r="G185" s="282"/>
      <c r="H185" s="282" t="s">
        <v>1548</v>
      </c>
      <c r="I185" s="282" t="s">
        <v>1472</v>
      </c>
      <c r="J185" s="282">
        <v>50</v>
      </c>
      <c r="K185" s="330"/>
    </row>
    <row r="186" spans="2:11" s="1" customFormat="1" ht="15" customHeight="1">
      <c r="B186" s="307"/>
      <c r="C186" s="282" t="s">
        <v>1549</v>
      </c>
      <c r="D186" s="282"/>
      <c r="E186" s="282"/>
      <c r="F186" s="305" t="s">
        <v>1476</v>
      </c>
      <c r="G186" s="282"/>
      <c r="H186" s="282" t="s">
        <v>1550</v>
      </c>
      <c r="I186" s="282" t="s">
        <v>1551</v>
      </c>
      <c r="J186" s="282"/>
      <c r="K186" s="330"/>
    </row>
    <row r="187" spans="2:11" s="1" customFormat="1" ht="15" customHeight="1">
      <c r="B187" s="307"/>
      <c r="C187" s="282" t="s">
        <v>1552</v>
      </c>
      <c r="D187" s="282"/>
      <c r="E187" s="282"/>
      <c r="F187" s="305" t="s">
        <v>1476</v>
      </c>
      <c r="G187" s="282"/>
      <c r="H187" s="282" t="s">
        <v>1553</v>
      </c>
      <c r="I187" s="282" t="s">
        <v>1551</v>
      </c>
      <c r="J187" s="282"/>
      <c r="K187" s="330"/>
    </row>
    <row r="188" spans="2:11" s="1" customFormat="1" ht="15" customHeight="1">
      <c r="B188" s="307"/>
      <c r="C188" s="282" t="s">
        <v>1554</v>
      </c>
      <c r="D188" s="282"/>
      <c r="E188" s="282"/>
      <c r="F188" s="305" t="s">
        <v>1476</v>
      </c>
      <c r="G188" s="282"/>
      <c r="H188" s="282" t="s">
        <v>1555</v>
      </c>
      <c r="I188" s="282" t="s">
        <v>1551</v>
      </c>
      <c r="J188" s="282"/>
      <c r="K188" s="330"/>
    </row>
    <row r="189" spans="2:11" s="1" customFormat="1" ht="15" customHeight="1">
      <c r="B189" s="307"/>
      <c r="C189" s="343" t="s">
        <v>1556</v>
      </c>
      <c r="D189" s="282"/>
      <c r="E189" s="282"/>
      <c r="F189" s="305" t="s">
        <v>1476</v>
      </c>
      <c r="G189" s="282"/>
      <c r="H189" s="282" t="s">
        <v>1557</v>
      </c>
      <c r="I189" s="282" t="s">
        <v>1558</v>
      </c>
      <c r="J189" s="344" t="s">
        <v>1559</v>
      </c>
      <c r="K189" s="330"/>
    </row>
    <row r="190" spans="2:11" s="1" customFormat="1" ht="15" customHeight="1">
      <c r="B190" s="307"/>
      <c r="C190" s="343" t="s">
        <v>42</v>
      </c>
      <c r="D190" s="282"/>
      <c r="E190" s="282"/>
      <c r="F190" s="305" t="s">
        <v>1470</v>
      </c>
      <c r="G190" s="282"/>
      <c r="H190" s="279" t="s">
        <v>1560</v>
      </c>
      <c r="I190" s="282" t="s">
        <v>1561</v>
      </c>
      <c r="J190" s="282"/>
      <c r="K190" s="330"/>
    </row>
    <row r="191" spans="2:11" s="1" customFormat="1" ht="15" customHeight="1">
      <c r="B191" s="307"/>
      <c r="C191" s="343" t="s">
        <v>1562</v>
      </c>
      <c r="D191" s="282"/>
      <c r="E191" s="282"/>
      <c r="F191" s="305" t="s">
        <v>1470</v>
      </c>
      <c r="G191" s="282"/>
      <c r="H191" s="282" t="s">
        <v>1563</v>
      </c>
      <c r="I191" s="282" t="s">
        <v>1505</v>
      </c>
      <c r="J191" s="282"/>
      <c r="K191" s="330"/>
    </row>
    <row r="192" spans="2:11" s="1" customFormat="1" ht="15" customHeight="1">
      <c r="B192" s="307"/>
      <c r="C192" s="343" t="s">
        <v>1564</v>
      </c>
      <c r="D192" s="282"/>
      <c r="E192" s="282"/>
      <c r="F192" s="305" t="s">
        <v>1470</v>
      </c>
      <c r="G192" s="282"/>
      <c r="H192" s="282" t="s">
        <v>1565</v>
      </c>
      <c r="I192" s="282" t="s">
        <v>1505</v>
      </c>
      <c r="J192" s="282"/>
      <c r="K192" s="330"/>
    </row>
    <row r="193" spans="2:11" s="1" customFormat="1" ht="15" customHeight="1">
      <c r="B193" s="307"/>
      <c r="C193" s="343" t="s">
        <v>1566</v>
      </c>
      <c r="D193" s="282"/>
      <c r="E193" s="282"/>
      <c r="F193" s="305" t="s">
        <v>1476</v>
      </c>
      <c r="G193" s="282"/>
      <c r="H193" s="282" t="s">
        <v>1567</v>
      </c>
      <c r="I193" s="282" t="s">
        <v>1505</v>
      </c>
      <c r="J193" s="282"/>
      <c r="K193" s="330"/>
    </row>
    <row r="194" spans="2:11" s="1" customFormat="1" ht="15" customHeight="1">
      <c r="B194" s="336"/>
      <c r="C194" s="345"/>
      <c r="D194" s="316"/>
      <c r="E194" s="316"/>
      <c r="F194" s="316"/>
      <c r="G194" s="316"/>
      <c r="H194" s="316"/>
      <c r="I194" s="316"/>
      <c r="J194" s="316"/>
      <c r="K194" s="337"/>
    </row>
    <row r="195" spans="2:11" s="1" customFormat="1" ht="18.75" customHeight="1">
      <c r="B195" s="318"/>
      <c r="C195" s="328"/>
      <c r="D195" s="328"/>
      <c r="E195" s="328"/>
      <c r="F195" s="338"/>
      <c r="G195" s="328"/>
      <c r="H195" s="328"/>
      <c r="I195" s="328"/>
      <c r="J195" s="328"/>
      <c r="K195" s="318"/>
    </row>
    <row r="196" spans="2:11" s="1" customFormat="1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spans="2:11" s="1" customFormat="1" ht="18.75" customHeight="1"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</row>
    <row r="198" spans="2:11" s="1" customFormat="1" ht="13.5">
      <c r="B198" s="269"/>
      <c r="C198" s="270"/>
      <c r="D198" s="270"/>
      <c r="E198" s="270"/>
      <c r="F198" s="270"/>
      <c r="G198" s="270"/>
      <c r="H198" s="270"/>
      <c r="I198" s="270"/>
      <c r="J198" s="270"/>
      <c r="K198" s="271"/>
    </row>
    <row r="199" spans="2:11" s="1" customFormat="1" ht="21">
      <c r="B199" s="272"/>
      <c r="C199" s="273" t="s">
        <v>1568</v>
      </c>
      <c r="D199" s="273"/>
      <c r="E199" s="273"/>
      <c r="F199" s="273"/>
      <c r="G199" s="273"/>
      <c r="H199" s="273"/>
      <c r="I199" s="273"/>
      <c r="J199" s="273"/>
      <c r="K199" s="274"/>
    </row>
    <row r="200" spans="2:11" s="1" customFormat="1" ht="25.5" customHeight="1">
      <c r="B200" s="272"/>
      <c r="C200" s="346" t="s">
        <v>1569</v>
      </c>
      <c r="D200" s="346"/>
      <c r="E200" s="346"/>
      <c r="F200" s="346" t="s">
        <v>1570</v>
      </c>
      <c r="G200" s="347"/>
      <c r="H200" s="346" t="s">
        <v>1571</v>
      </c>
      <c r="I200" s="346"/>
      <c r="J200" s="346"/>
      <c r="K200" s="274"/>
    </row>
    <row r="201" spans="2:11" s="1" customFormat="1" ht="5.25" customHeight="1">
      <c r="B201" s="307"/>
      <c r="C201" s="302"/>
      <c r="D201" s="302"/>
      <c r="E201" s="302"/>
      <c r="F201" s="302"/>
      <c r="G201" s="328"/>
      <c r="H201" s="302"/>
      <c r="I201" s="302"/>
      <c r="J201" s="302"/>
      <c r="K201" s="330"/>
    </row>
    <row r="202" spans="2:11" s="1" customFormat="1" ht="15" customHeight="1">
      <c r="B202" s="307"/>
      <c r="C202" s="282" t="s">
        <v>1561</v>
      </c>
      <c r="D202" s="282"/>
      <c r="E202" s="282"/>
      <c r="F202" s="305" t="s">
        <v>43</v>
      </c>
      <c r="G202" s="282"/>
      <c r="H202" s="282" t="s">
        <v>1572</v>
      </c>
      <c r="I202" s="282"/>
      <c r="J202" s="282"/>
      <c r="K202" s="330"/>
    </row>
    <row r="203" spans="2:11" s="1" customFormat="1" ht="15" customHeight="1">
      <c r="B203" s="307"/>
      <c r="C203" s="282"/>
      <c r="D203" s="282"/>
      <c r="E203" s="282"/>
      <c r="F203" s="305" t="s">
        <v>44</v>
      </c>
      <c r="G203" s="282"/>
      <c r="H203" s="282" t="s">
        <v>1573</v>
      </c>
      <c r="I203" s="282"/>
      <c r="J203" s="282"/>
      <c r="K203" s="330"/>
    </row>
    <row r="204" spans="2:11" s="1" customFormat="1" ht="15" customHeight="1">
      <c r="B204" s="307"/>
      <c r="C204" s="282"/>
      <c r="D204" s="282"/>
      <c r="E204" s="282"/>
      <c r="F204" s="305" t="s">
        <v>47</v>
      </c>
      <c r="G204" s="282"/>
      <c r="H204" s="282" t="s">
        <v>1574</v>
      </c>
      <c r="I204" s="282"/>
      <c r="J204" s="282"/>
      <c r="K204" s="330"/>
    </row>
    <row r="205" spans="2:11" s="1" customFormat="1" ht="15" customHeight="1">
      <c r="B205" s="307"/>
      <c r="C205" s="282"/>
      <c r="D205" s="282"/>
      <c r="E205" s="282"/>
      <c r="F205" s="305" t="s">
        <v>45</v>
      </c>
      <c r="G205" s="282"/>
      <c r="H205" s="282" t="s">
        <v>1575</v>
      </c>
      <c r="I205" s="282"/>
      <c r="J205" s="282"/>
      <c r="K205" s="330"/>
    </row>
    <row r="206" spans="2:11" s="1" customFormat="1" ht="15" customHeight="1">
      <c r="B206" s="307"/>
      <c r="C206" s="282"/>
      <c r="D206" s="282"/>
      <c r="E206" s="282"/>
      <c r="F206" s="305" t="s">
        <v>46</v>
      </c>
      <c r="G206" s="282"/>
      <c r="H206" s="282" t="s">
        <v>1576</v>
      </c>
      <c r="I206" s="282"/>
      <c r="J206" s="282"/>
      <c r="K206" s="330"/>
    </row>
    <row r="207" spans="2:11" s="1" customFormat="1" ht="15" customHeight="1">
      <c r="B207" s="307"/>
      <c r="C207" s="282"/>
      <c r="D207" s="282"/>
      <c r="E207" s="282"/>
      <c r="F207" s="305"/>
      <c r="G207" s="282"/>
      <c r="H207" s="282"/>
      <c r="I207" s="282"/>
      <c r="J207" s="282"/>
      <c r="K207" s="330"/>
    </row>
    <row r="208" spans="2:11" s="1" customFormat="1" ht="15" customHeight="1">
      <c r="B208" s="307"/>
      <c r="C208" s="282" t="s">
        <v>1517</v>
      </c>
      <c r="D208" s="282"/>
      <c r="E208" s="282"/>
      <c r="F208" s="305" t="s">
        <v>79</v>
      </c>
      <c r="G208" s="282"/>
      <c r="H208" s="282" t="s">
        <v>1577</v>
      </c>
      <c r="I208" s="282"/>
      <c r="J208" s="282"/>
      <c r="K208" s="330"/>
    </row>
    <row r="209" spans="2:11" s="1" customFormat="1" ht="15" customHeight="1">
      <c r="B209" s="307"/>
      <c r="C209" s="282"/>
      <c r="D209" s="282"/>
      <c r="E209" s="282"/>
      <c r="F209" s="305" t="s">
        <v>1412</v>
      </c>
      <c r="G209" s="282"/>
      <c r="H209" s="282" t="s">
        <v>1413</v>
      </c>
      <c r="I209" s="282"/>
      <c r="J209" s="282"/>
      <c r="K209" s="330"/>
    </row>
    <row r="210" spans="2:11" s="1" customFormat="1" ht="15" customHeight="1">
      <c r="B210" s="307"/>
      <c r="C210" s="282"/>
      <c r="D210" s="282"/>
      <c r="E210" s="282"/>
      <c r="F210" s="305" t="s">
        <v>1410</v>
      </c>
      <c r="G210" s="282"/>
      <c r="H210" s="282" t="s">
        <v>1578</v>
      </c>
      <c r="I210" s="282"/>
      <c r="J210" s="282"/>
      <c r="K210" s="330"/>
    </row>
    <row r="211" spans="2:11" s="1" customFormat="1" ht="15" customHeight="1">
      <c r="B211" s="348"/>
      <c r="C211" s="282"/>
      <c r="D211" s="282"/>
      <c r="E211" s="282"/>
      <c r="F211" s="305" t="s">
        <v>1414</v>
      </c>
      <c r="G211" s="343"/>
      <c r="H211" s="334" t="s">
        <v>1415</v>
      </c>
      <c r="I211" s="334"/>
      <c r="J211" s="334"/>
      <c r="K211" s="349"/>
    </row>
    <row r="212" spans="2:11" s="1" customFormat="1" ht="15" customHeight="1">
      <c r="B212" s="348"/>
      <c r="C212" s="282"/>
      <c r="D212" s="282"/>
      <c r="E212" s="282"/>
      <c r="F212" s="305" t="s">
        <v>1416</v>
      </c>
      <c r="G212" s="343"/>
      <c r="H212" s="334" t="s">
        <v>1579</v>
      </c>
      <c r="I212" s="334"/>
      <c r="J212" s="334"/>
      <c r="K212" s="349"/>
    </row>
    <row r="213" spans="2:11" s="1" customFormat="1" ht="15" customHeight="1">
      <c r="B213" s="348"/>
      <c r="C213" s="282"/>
      <c r="D213" s="282"/>
      <c r="E213" s="282"/>
      <c r="F213" s="305"/>
      <c r="G213" s="343"/>
      <c r="H213" s="334"/>
      <c r="I213" s="334"/>
      <c r="J213" s="334"/>
      <c r="K213" s="349"/>
    </row>
    <row r="214" spans="2:11" s="1" customFormat="1" ht="15" customHeight="1">
      <c r="B214" s="348"/>
      <c r="C214" s="282" t="s">
        <v>1541</v>
      </c>
      <c r="D214" s="282"/>
      <c r="E214" s="282"/>
      <c r="F214" s="305">
        <v>1</v>
      </c>
      <c r="G214" s="343"/>
      <c r="H214" s="334" t="s">
        <v>1580</v>
      </c>
      <c r="I214" s="334"/>
      <c r="J214" s="334"/>
      <c r="K214" s="349"/>
    </row>
    <row r="215" spans="2:11" s="1" customFormat="1" ht="15" customHeight="1">
      <c r="B215" s="348"/>
      <c r="C215" s="282"/>
      <c r="D215" s="282"/>
      <c r="E215" s="282"/>
      <c r="F215" s="305">
        <v>2</v>
      </c>
      <c r="G215" s="343"/>
      <c r="H215" s="334" t="s">
        <v>1581</v>
      </c>
      <c r="I215" s="334"/>
      <c r="J215" s="334"/>
      <c r="K215" s="349"/>
    </row>
    <row r="216" spans="2:11" s="1" customFormat="1" ht="15" customHeight="1">
      <c r="B216" s="348"/>
      <c r="C216" s="282"/>
      <c r="D216" s="282"/>
      <c r="E216" s="282"/>
      <c r="F216" s="305">
        <v>3</v>
      </c>
      <c r="G216" s="343"/>
      <c r="H216" s="334" t="s">
        <v>1582</v>
      </c>
      <c r="I216" s="334"/>
      <c r="J216" s="334"/>
      <c r="K216" s="349"/>
    </row>
    <row r="217" spans="2:11" s="1" customFormat="1" ht="15" customHeight="1">
      <c r="B217" s="348"/>
      <c r="C217" s="282"/>
      <c r="D217" s="282"/>
      <c r="E217" s="282"/>
      <c r="F217" s="305">
        <v>4</v>
      </c>
      <c r="G217" s="343"/>
      <c r="H217" s="334" t="s">
        <v>1583</v>
      </c>
      <c r="I217" s="334"/>
      <c r="J217" s="334"/>
      <c r="K217" s="349"/>
    </row>
    <row r="218" spans="2:11" s="1" customFormat="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2022-07-20T15:45:22Z</dcterms:created>
  <dcterms:modified xsi:type="dcterms:W3CDTF">2022-07-20T15:45:39Z</dcterms:modified>
  <cp:category/>
  <cp:version/>
  <cp:contentType/>
  <cp:contentStatus/>
</cp:coreProperties>
</file>