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veřejné osvětlení" sheetId="2" r:id="rId2"/>
  </sheets>
  <definedNames>
    <definedName name="_xlnm.Print_Area" localSheetId="0">'Rekapitulace stavby'!$D$4:$AO$76,'Rekapitulace stavby'!$C$82:$AQ$96</definedName>
    <definedName name="_xlnm._FilterDatabase" localSheetId="1" hidden="1">'SO01 - veřejné osvětlení'!$C$128:$K$212</definedName>
    <definedName name="_xlnm.Print_Area" localSheetId="1">'SO01 - veřejné osvětlení'!$C$4:$J$76,'SO01 - veřejné osvětlení'!$C$82:$J$110,'SO01 - veřejné osvětlení'!$C$116:$J$212</definedName>
    <definedName name="_xlnm.Print_Titles" localSheetId="0">'Rekapitulace stavby'!$92:$92</definedName>
    <definedName name="_xlnm.Print_Titles" localSheetId="1">'SO01 - veřejné osvětlení'!$128:$128</definedName>
  </definedNames>
  <calcPr fullCalcOnLoad="1"/>
</workbook>
</file>

<file path=xl/sharedStrings.xml><?xml version="1.0" encoding="utf-8"?>
<sst xmlns="http://schemas.openxmlformats.org/spreadsheetml/2006/main" count="1321" uniqueCount="401">
  <si>
    <t>Export Komplet</t>
  </si>
  <si>
    <t/>
  </si>
  <si>
    <t>2.0</t>
  </si>
  <si>
    <t>ZAMOK</t>
  </si>
  <si>
    <t>False</t>
  </si>
  <si>
    <t>{9964ab40-02ae-45a4-bafd-01189c528715}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</si>
  <si>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</si>
  <si>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</si>
  <si>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</si>
  <si>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</si>
  <si>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</si>
  <si>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</si>
  <si>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</si>
  <si>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</si>
  <si>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2208053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</si>
  <si>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</si>
  <si>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</si>
  <si>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ROTAVA veřejné osvětlení ke hřbitovu</t>
  </si>
  <si>
    <t>KSO:</t>
  </si>
  <si>
    <t>CC-CZ:</t>
  </si>
  <si>
    <t>Místo:</t>
  </si>
  <si>
    <t>Rotava</t>
  </si>
  <si>
    <t>Datum:</t>
  </si>
  <si>
    <t>15. 8. 2022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</si>
  <si>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</si>
  <si>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</si>
  <si>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</si>
  <si>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</si>
  <si>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</si>
  <si>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</si>
  <si>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</si>
  <si>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</si>
  <si>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</si>
  <si>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</si>
  <si>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</si>
  <si>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</si>
  <si>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</si>
  <si>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</si>
  <si>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</si>
  <si>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</si>
  <si>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</si>
  <si>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</si>
  <si>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</si>
  <si>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</si>
  <si>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</si>
  <si>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</si>
  <si>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</si>
  <si>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</si>
  <si>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</si>
  <si>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</si>
  <si>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</si>
  <si>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</si>
  <si>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</si>
  <si>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</si>
  <si>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</si>
  <si>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</si>
  <si>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</si>
  <si>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</si>
  <si>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</si>
  <si>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</si>
  <si>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</si>
  <si>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</si>
  <si>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</si>
  <si>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</si>
  <si>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</si>
  <si>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</si>
  <si>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</si>
  <si>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</si>
  <si>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</si>
  <si>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</si>
  <si>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</si>
  <si>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</si>
  <si>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</si>
  <si>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</si>
  <si>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</si>
  <si>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</si>
  <si>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</si>
  <si>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</si>
  <si>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</si>
  <si>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</si>
  <si>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veřejné osvětlení</t>
  </si>
  <si>
    <t>STA</t>
  </si>
  <si>
    <t>1</t>
  </si>
  <si>
    <t>{27079c53-95f3-4231-b2d3-8835044e0e19}</t>
  </si>
  <si>
    <t>2</t>
  </si>
  <si>
    <t>KRYCÍ LIST SOUPISU PRACÍ</t>
  </si>
  <si>
    <t>Objekt:</t>
  </si>
  <si>
    <t>SO01 - veřejné osvětlení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</si>
  <si>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</si>
  <si>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</si>
  <si>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</si>
  <si>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</si>
  <si>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</si>
  <si>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</si>
  <si>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01 - Zataženní kabelu do stávajících chrániček</t>
  </si>
  <si>
    <t xml:space="preserve">    02 - výkopy v zeleni</t>
  </si>
  <si>
    <t xml:space="preserve">    03 - Stavba nových sadových světelných míst N1-N14</t>
  </si>
  <si>
    <t xml:space="preserve">    04 - Napojení v ST.01 s výměnou svítidla</t>
  </si>
  <si>
    <t xml:space="preserve">    05 - Napojení SM N.15 (stávající stožár)</t>
  </si>
  <si>
    <t xml:space="preserve">    06 - Kabeláž</t>
  </si>
  <si>
    <t xml:space="preserve">    1 - Zemní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</si>
  <si>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</si>
  <si>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</si>
  <si>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</si>
  <si>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</si>
  <si>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</si>
  <si>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</si>
  <si>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</si>
  <si>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</si>
  <si>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</si>
  <si>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</si>
  <si>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</si>
  <si>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</si>
  <si>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</si>
  <si>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</si>
  <si>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</si>
  <si>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</si>
  <si>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</si>
  <si>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</si>
  <si>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</si>
  <si>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</si>
  <si>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01</t>
  </si>
  <si>
    <t>Zataženní kabelu do stávajících chrániček</t>
  </si>
  <si>
    <t>K</t>
  </si>
  <si>
    <t>210290855</t>
  </si>
  <si>
    <t>Zatažení vodičů do starých trubek ke stávajícím vodičům průřezu vodiče do 10 mm2</t>
  </si>
  <si>
    <t>m</t>
  </si>
  <si>
    <t>64</t>
  </si>
  <si>
    <t>-780038017</t>
  </si>
  <si>
    <t>02</t>
  </si>
  <si>
    <t>výkopy v zeleni</t>
  </si>
  <si>
    <t>3</t>
  </si>
  <si>
    <t>998225111</t>
  </si>
  <si>
    <t>Přesun hmot pro pozemní komunikace s krytem z kamene, monolitickým betonovým nebo živičným</t>
  </si>
  <si>
    <t>t</t>
  </si>
  <si>
    <t>4</t>
  </si>
  <si>
    <t>-1386113155</t>
  </si>
  <si>
    <t>998225194</t>
  </si>
  <si>
    <t>Příplatek k přesunu hmot pro pozemní komunikace s krytem z kamene, živičným, betonovým do 5000 m</t>
  </si>
  <si>
    <t>2094560443</t>
  </si>
  <si>
    <t>7</t>
  </si>
  <si>
    <t>460421082</t>
  </si>
  <si>
    <t>Kabelové lože z písku pro kabely nn kryté plastovou fólií š lože do 50 cm</t>
  </si>
  <si>
    <t>1354848800</t>
  </si>
  <si>
    <t>8</t>
  </si>
  <si>
    <t>460030011</t>
  </si>
  <si>
    <t>Sejmutí drnu při elektromontážích jakékoliv tloušťky</t>
  </si>
  <si>
    <t>m2</t>
  </si>
  <si>
    <t>-314778155</t>
  </si>
  <si>
    <t>9</t>
  </si>
  <si>
    <t>460030015</t>
  </si>
  <si>
    <t>Odstranění travnatého porostu, kosení a shrabávání trávy při elektromontážích</t>
  </si>
  <si>
    <t>1051505605</t>
  </si>
  <si>
    <t>10</t>
  </si>
  <si>
    <t>460150163</t>
  </si>
  <si>
    <t>Hloubení kabelových rýh ručně š 35 cm hl 80 cm v hornině tř I skupiny 3</t>
  </si>
  <si>
    <t>-778013035</t>
  </si>
  <si>
    <t>11</t>
  </si>
  <si>
    <t>460560143</t>
  </si>
  <si>
    <t>Zásyp kabelových rýh ručně se zhutněním š 35 cm hl 60 cm z horniny tř I skupiny 3</t>
  </si>
  <si>
    <t>-1443196912</t>
  </si>
  <si>
    <t>12</t>
  </si>
  <si>
    <t>460620002</t>
  </si>
  <si>
    <t>Položení drnu včetně zalití vodou na rovině</t>
  </si>
  <si>
    <t>2113502966</t>
  </si>
  <si>
    <t>13</t>
  </si>
  <si>
    <t>460620007</t>
  </si>
  <si>
    <t>Zatravnění včetně zalití vodou na rovině</t>
  </si>
  <si>
    <t>-201150844</t>
  </si>
  <si>
    <t>14</t>
  </si>
  <si>
    <t>M</t>
  </si>
  <si>
    <t>00572472</t>
  </si>
  <si>
    <t>osivo směs travní krajinná-rovinná</t>
  </si>
  <si>
    <t>kg</t>
  </si>
  <si>
    <t>128</t>
  </si>
  <si>
    <t>1541508483</t>
  </si>
  <si>
    <t>03</t>
  </si>
  <si>
    <t>Stavba nových sadových světelných míst N1-N14</t>
  </si>
  <si>
    <t>33</t>
  </si>
  <si>
    <t>741122122</t>
  </si>
  <si>
    <t>Montáž kabel Cu plný kulatý žíla 3x1,5 až 6 mm2 zatažený v trubkách (např. CYKY)</t>
  </si>
  <si>
    <t>16</t>
  </si>
  <si>
    <t>-372146636</t>
  </si>
  <si>
    <t>34</t>
  </si>
  <si>
    <t>PKB.711018</t>
  </si>
  <si>
    <t>CYKY-J 3x1,5</t>
  </si>
  <si>
    <t>32</t>
  </si>
  <si>
    <t>1779213237</t>
  </si>
  <si>
    <t>17</t>
  </si>
  <si>
    <t>741130021</t>
  </si>
  <si>
    <t>Ukončení vodič izolovaný do 2,5 mm2 na svorkovnici</t>
  </si>
  <si>
    <t>kus</t>
  </si>
  <si>
    <t>1544847038</t>
  </si>
  <si>
    <t>18</t>
  </si>
  <si>
    <t>741130025</t>
  </si>
  <si>
    <t>Ukončení vodič izolovaný do 16 mm2 na svorkovnici</t>
  </si>
  <si>
    <t>902732403</t>
  </si>
  <si>
    <t>19</t>
  </si>
  <si>
    <t>741372151</t>
  </si>
  <si>
    <t>Montáž svítidlo LED průmyslové závěsné lampa</t>
  </si>
  <si>
    <t>1802210410</t>
  </si>
  <si>
    <t>36</t>
  </si>
  <si>
    <t>N1-LED</t>
  </si>
  <si>
    <t>Svítidlo dle PD</t>
  </si>
  <si>
    <t>ks</t>
  </si>
  <si>
    <t>-1514051722</t>
  </si>
  <si>
    <t>20</t>
  </si>
  <si>
    <t>210204002</t>
  </si>
  <si>
    <t>Montáž stožárů osvětlení parkových ocelových</t>
  </si>
  <si>
    <t>756372846</t>
  </si>
  <si>
    <t>35</t>
  </si>
  <si>
    <t>8500619100</t>
  </si>
  <si>
    <t>Stožár sadový K6</t>
  </si>
  <si>
    <t>256</t>
  </si>
  <si>
    <t>-69604982</t>
  </si>
  <si>
    <t>22</t>
  </si>
  <si>
    <t>210220020</t>
  </si>
  <si>
    <t>Montáž uzemňovacího vedení vodičů FeZn pomocí svorek v zemi páskou do 120 mm2 ve městské zástavbě</t>
  </si>
  <si>
    <t>1394890509</t>
  </si>
  <si>
    <t>23</t>
  </si>
  <si>
    <t>35442062</t>
  </si>
  <si>
    <t>pás zemnící 30x4mm FeZn</t>
  </si>
  <si>
    <t>-947393251</t>
  </si>
  <si>
    <t>24</t>
  </si>
  <si>
    <t>35442036</t>
  </si>
  <si>
    <t>svorka uzemnění nerez připojovací</t>
  </si>
  <si>
    <t>-1281445117</t>
  </si>
  <si>
    <t>25</t>
  </si>
  <si>
    <t>35442037</t>
  </si>
  <si>
    <t>svorka uzemnění nerez křížová</t>
  </si>
  <si>
    <t>-1462866851</t>
  </si>
  <si>
    <t>26</t>
  </si>
  <si>
    <t>2210101065</t>
  </si>
  <si>
    <t>Suspenze asfaltová GUMOASFALT SA 23 hnědočervený 30 kg</t>
  </si>
  <si>
    <t>873676680</t>
  </si>
  <si>
    <t>27</t>
  </si>
  <si>
    <t>460131113</t>
  </si>
  <si>
    <t>Hloubení nezapažených jam při elektromontážích ručně v hornině tř I skupiny 3</t>
  </si>
  <si>
    <t>m3</t>
  </si>
  <si>
    <t>-2050996643</t>
  </si>
  <si>
    <t>28</t>
  </si>
  <si>
    <t>460080034</t>
  </si>
  <si>
    <t>Základové konstrukce při elektromontážích ze ŽB tř. C 20/25 bez zvláštních nároků na prostředí</t>
  </si>
  <si>
    <t>-635747255</t>
  </si>
  <si>
    <t>29</t>
  </si>
  <si>
    <t>460080201</t>
  </si>
  <si>
    <t>Zřízení nezabudovaného bednění základových konstrukcí při elektromontážích</t>
  </si>
  <si>
    <t>88820032</t>
  </si>
  <si>
    <t>30</t>
  </si>
  <si>
    <t>460080301</t>
  </si>
  <si>
    <t>Odstranění nezabudovaného bednění základových konstrukcí při elektromontážích</t>
  </si>
  <si>
    <t>520032441</t>
  </si>
  <si>
    <t>210204201</t>
  </si>
  <si>
    <t>Montáž elektrovýzbroje stožárů osvětlení 1 okruh</t>
  </si>
  <si>
    <t>368143602</t>
  </si>
  <si>
    <t>37</t>
  </si>
  <si>
    <t>N1-svorkovnice</t>
  </si>
  <si>
    <t>stožárová svorkovnice 1 pojistka</t>
  </si>
  <si>
    <t>-1050855303</t>
  </si>
  <si>
    <t>04</t>
  </si>
  <si>
    <t>Napojení v ST.01 s výměnou svítidla</t>
  </si>
  <si>
    <t>38</t>
  </si>
  <si>
    <t>-805556122</t>
  </si>
  <si>
    <t>40</t>
  </si>
  <si>
    <t>741372833</t>
  </si>
  <si>
    <t>Demontáž svítidla průmyslového výbojkového venkovního na stožáru přes 3 m bez zachováním funkčnosti</t>
  </si>
  <si>
    <t>-1729767431</t>
  </si>
  <si>
    <t>59</t>
  </si>
  <si>
    <t>1457285190</t>
  </si>
  <si>
    <t>60</t>
  </si>
  <si>
    <t>1904448144</t>
  </si>
  <si>
    <t>43</t>
  </si>
  <si>
    <t>-1162860050</t>
  </si>
  <si>
    <t>44</t>
  </si>
  <si>
    <t>793813928</t>
  </si>
  <si>
    <t>45</t>
  </si>
  <si>
    <t>1737577983</t>
  </si>
  <si>
    <t>61</t>
  </si>
  <si>
    <t>1381598734</t>
  </si>
  <si>
    <t>05</t>
  </si>
  <si>
    <t>Napojení SM N.15 (stávající stožár)</t>
  </si>
  <si>
    <t>80</t>
  </si>
  <si>
    <t>1394949713</t>
  </si>
  <si>
    <t>81</t>
  </si>
  <si>
    <t>-790834834</t>
  </si>
  <si>
    <t>-246442297</t>
  </si>
  <si>
    <t>65</t>
  </si>
  <si>
    <t>600068884</t>
  </si>
  <si>
    <t>66</t>
  </si>
  <si>
    <t>74796660</t>
  </si>
  <si>
    <t>82</t>
  </si>
  <si>
    <t>913937756</t>
  </si>
  <si>
    <t>69</t>
  </si>
  <si>
    <t>1869477406</t>
  </si>
  <si>
    <t>70</t>
  </si>
  <si>
    <t>223051640</t>
  </si>
  <si>
    <t>71</t>
  </si>
  <si>
    <t>-652816040</t>
  </si>
  <si>
    <t>72</t>
  </si>
  <si>
    <t>-1600858315</t>
  </si>
  <si>
    <t>73</t>
  </si>
  <si>
    <t>-85815887</t>
  </si>
  <si>
    <t>83</t>
  </si>
  <si>
    <t>210204105</t>
  </si>
  <si>
    <t>Montáž výložníků osvětlení dvouramenných sloupových hmotnosti do 70 kg</t>
  </si>
  <si>
    <t>-809743209</t>
  </si>
  <si>
    <t>84</t>
  </si>
  <si>
    <t>N15-výložník</t>
  </si>
  <si>
    <t>Dvojvýložník dle PD</t>
  </si>
  <si>
    <t>-1702224940</t>
  </si>
  <si>
    <t>85</t>
  </si>
  <si>
    <t>210204202</t>
  </si>
  <si>
    <t>Montáž elektrovýzbroje stožárů osvětlení 2 okruhy</t>
  </si>
  <si>
    <t>896696273</t>
  </si>
  <si>
    <t>86</t>
  </si>
  <si>
    <t>N15-svorkovnice</t>
  </si>
  <si>
    <t>stožárová svorkovnice 2 pojistky</t>
  </si>
  <si>
    <t>1703416961</t>
  </si>
  <si>
    <t>06</t>
  </si>
  <si>
    <t>Kabeláž</t>
  </si>
  <si>
    <t>87</t>
  </si>
  <si>
    <t>210220020.1</t>
  </si>
  <si>
    <t>445969276</t>
  </si>
  <si>
    <t>88</t>
  </si>
  <si>
    <t>354420620</t>
  </si>
  <si>
    <t>1132461242</t>
  </si>
  <si>
    <t>89</t>
  </si>
  <si>
    <t>354420370</t>
  </si>
  <si>
    <t>105356995</t>
  </si>
  <si>
    <t>90</t>
  </si>
  <si>
    <t>111633460</t>
  </si>
  <si>
    <t>suspenze hydroizolační asfaltová pro opravu střech</t>
  </si>
  <si>
    <t>1658866651</t>
  </si>
  <si>
    <t>91</t>
  </si>
  <si>
    <t>741122222</t>
  </si>
  <si>
    <t>Montáž kabel Cu plný kulatý žíla 4x10 mm2 uložený volně (např. CYKY)</t>
  </si>
  <si>
    <t>512</t>
  </si>
  <si>
    <t>-587927427</t>
  </si>
  <si>
    <t>92</t>
  </si>
  <si>
    <t>341110760</t>
  </si>
  <si>
    <t>kabel silový s Cu jádrem 1 kV 4x10mm2</t>
  </si>
  <si>
    <t>-488619238</t>
  </si>
  <si>
    <t>93</t>
  </si>
  <si>
    <t>460500001</t>
  </si>
  <si>
    <t>Přepážky s utěsněním pro oddělení kabelů ve výkopu z cihel</t>
  </si>
  <si>
    <t>-93768629</t>
  </si>
  <si>
    <t>Zemní práce</t>
  </si>
  <si>
    <t>94</t>
  </si>
  <si>
    <t>171201211</t>
  </si>
  <si>
    <t>Poplatek za uložení odpadu ze sypaniny na skládce (skládkovné)</t>
  </si>
  <si>
    <t>981676976</t>
  </si>
  <si>
    <t>VRN</t>
  </si>
  <si>
    <t>Vedlejší rozpočtové náklady</t>
  </si>
  <si>
    <t>5</t>
  </si>
  <si>
    <t>VRN1</t>
  </si>
  <si>
    <t>Průzkumné, geodetické a projektové práce</t>
  </si>
  <si>
    <t>95</t>
  </si>
  <si>
    <t>011314000</t>
  </si>
  <si>
    <t>Archeologický dohled</t>
  </si>
  <si>
    <t>KS</t>
  </si>
  <si>
    <t>1024</t>
  </si>
  <si>
    <t>-1689235062</t>
  </si>
  <si>
    <t>96</t>
  </si>
  <si>
    <t>012103000</t>
  </si>
  <si>
    <t>Geodetické práce před výstavbou</t>
  </si>
  <si>
    <t>km</t>
  </si>
  <si>
    <t>-1934704275</t>
  </si>
  <si>
    <t>97</t>
  </si>
  <si>
    <t>012303000</t>
  </si>
  <si>
    <t>Geodetické práce po výstavbě</t>
  </si>
  <si>
    <t>-2133471597</t>
  </si>
  <si>
    <t>VRN3</t>
  </si>
  <si>
    <t>Zařízení staveniště</t>
  </si>
  <si>
    <t>98</t>
  </si>
  <si>
    <t>031002000</t>
  </si>
  <si>
    <t>Související práce pro zařízení staveniště</t>
  </si>
  <si>
    <t>-102023034</t>
  </si>
  <si>
    <t>99</t>
  </si>
  <si>
    <t>032503000</t>
  </si>
  <si>
    <t>Skládky na staveništi</t>
  </si>
  <si>
    <t>-1335717012</t>
  </si>
  <si>
    <t>100</t>
  </si>
  <si>
    <t>034002000</t>
  </si>
  <si>
    <t>Zabezpečení staveniště</t>
  </si>
  <si>
    <t>-989705357</t>
  </si>
  <si>
    <t>101</t>
  </si>
  <si>
    <t>034303000</t>
  </si>
  <si>
    <t>Dopravní značení na staveništi</t>
  </si>
  <si>
    <t>-149254147</t>
  </si>
  <si>
    <t>VRN4</t>
  </si>
  <si>
    <t>Inženýrská činnost</t>
  </si>
  <si>
    <t>102</t>
  </si>
  <si>
    <t>044002000</t>
  </si>
  <si>
    <t>Revize</t>
  </si>
  <si>
    <t>833913714</t>
  </si>
  <si>
    <t>VRN6</t>
  </si>
  <si>
    <t>Územní vlivy</t>
  </si>
  <si>
    <t>103</t>
  </si>
  <si>
    <t>065002000</t>
  </si>
  <si>
    <t>Mimostaveništní doprava materiálů</t>
  </si>
  <si>
    <t>1286594262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</si>
</sst>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2208053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ROTAVA veřejné osvětlení ke hřbitovu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Rotava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15. 8. 2022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'SO01 - veřejné osvětlení'!J30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'SO01 - veřejné osvětlení'!P129</f>
        <v>0</v>
      </c>
      <c r="AV95" s="125">
        <f>'SO01 - veřejné osvětlení'!J33</f>
        <v>0</v>
      </c>
      <c r="AW95" s="125">
        <f>'SO01 - veřejné osvětlení'!J34</f>
        <v>0</v>
      </c>
      <c r="AX95" s="125">
        <f>'SO01 - veřejné osvětlení'!J35</f>
        <v>0</v>
      </c>
      <c r="AY95" s="125">
        <f>'SO01 - veřejné osvětlení'!J36</f>
        <v>0</v>
      </c>
      <c r="AZ95" s="125">
        <f>'SO01 - veřejné osvětlení'!F33</f>
        <v>0</v>
      </c>
      <c r="BA95" s="125">
        <f>'SO01 - veřejné osvětlení'!F34</f>
        <v>0</v>
      </c>
      <c r="BB95" s="125">
        <f>'SO01 - veřejné osvětlení'!F35</f>
        <v>0</v>
      </c>
      <c r="BC95" s="125">
        <f>'SO01 - veřejné osvětlení'!F36</f>
        <v>0</v>
      </c>
      <c r="BD95" s="127">
        <f>'SO01 - veřejné osvětlení'!F37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84</v>
      </c>
    </row>
    <row r="4" spans="2:46" s="1" customFormat="1" ht="24.95" customHeight="1">
      <c r="B4" s="17"/>
      <c r="D4" s="131" t="s">
        <v>85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ROTAVA veřejné osvětlení ke hřbitovu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15. 8. 2022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27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27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32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27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34</v>
      </c>
      <c r="E30" s="35"/>
      <c r="F30" s="35"/>
      <c r="G30" s="35"/>
      <c r="H30" s="35"/>
      <c r="I30" s="35"/>
      <c r="J30" s="144">
        <f>ROUND(J129,2)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36</v>
      </c>
      <c r="G32" s="35"/>
      <c r="H32" s="35"/>
      <c r="I32" s="145" t="s">
        <v>35</v>
      </c>
      <c r="J32" s="14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38</v>
      </c>
      <c r="E33" s="133" t="s">
        <v>39</v>
      </c>
      <c r="F33" s="147">
        <f>ROUND((SUM(BE129:BE212)),2)</f>
        <v>0</v>
      </c>
      <c r="G33" s="35"/>
      <c r="H33" s="35"/>
      <c r="I33" s="148">
        <v>0.21</v>
      </c>
      <c r="J33" s="147">
        <f>ROUND(((SUM(BE129:BE212))*I33),2)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40</v>
      </c>
      <c r="F34" s="147">
        <f>ROUND((SUM(BF129:BF212)),2)</f>
        <v>0</v>
      </c>
      <c r="G34" s="35"/>
      <c r="H34" s="35"/>
      <c r="I34" s="148">
        <v>0.15</v>
      </c>
      <c r="J34" s="147">
        <f>ROUND(((SUM(BF129:BF212))*I34),2)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41</v>
      </c>
      <c r="F35" s="147">
        <f>ROUND((SUM(BG129:BG212)),2)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42</v>
      </c>
      <c r="F36" s="147">
        <f>ROUND((SUM(BH129:BH212)),2)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43</v>
      </c>
      <c r="F37" s="147">
        <f>ROUND((SUM(BI129:BI212)),2)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44</v>
      </c>
      <c r="E39" s="151"/>
      <c r="F39" s="151"/>
      <c r="G39" s="152" t="s">
        <v>45</v>
      </c>
      <c r="H39" s="153" t="s">
        <v>46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ROTAVA veřejné osvětlení ke hřbitovu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SO01 - veřejné osvětlení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Rotava</v>
      </c>
      <c r="G89" s="37"/>
      <c r="H89" s="37"/>
      <c r="I89" s="29" t="s">
        <v>22</v>
      </c>
      <c r="J89" s="76" t="str">
        <f>IF(J12="","",J12)</f>
        <v>15. 8. 2022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89</v>
      </c>
      <c r="D94" s="169"/>
      <c r="E94" s="169"/>
      <c r="F94" s="169"/>
      <c r="G94" s="169"/>
      <c r="H94" s="169"/>
      <c r="I94" s="169"/>
      <c r="J94" s="170" t="s">
        <v>90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91</v>
      </c>
      <c r="D96" s="37"/>
      <c r="E96" s="37"/>
      <c r="F96" s="37"/>
      <c r="G96" s="37"/>
      <c r="H96" s="37"/>
      <c r="I96" s="37"/>
      <c r="J96" s="107">
        <f>J129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pans="1:31" s="9" customFormat="1" ht="24.95" customHeight="1">
      <c r="A97" s="9"/>
      <c r="B97" s="172"/>
      <c r="C97" s="173"/>
      <c r="D97" s="174" t="s">
        <v>93</v>
      </c>
      <c r="E97" s="175"/>
      <c r="F97" s="175"/>
      <c r="G97" s="175"/>
      <c r="H97" s="175"/>
      <c r="I97" s="175"/>
      <c r="J97" s="176">
        <f>J130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94</v>
      </c>
      <c r="E98" s="181"/>
      <c r="F98" s="181"/>
      <c r="G98" s="181"/>
      <c r="H98" s="181"/>
      <c r="I98" s="181"/>
      <c r="J98" s="182">
        <f>J131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95</v>
      </c>
      <c r="E99" s="181"/>
      <c r="F99" s="181"/>
      <c r="G99" s="181"/>
      <c r="H99" s="181"/>
      <c r="I99" s="181"/>
      <c r="J99" s="182">
        <f>J133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96</v>
      </c>
      <c r="E100" s="181"/>
      <c r="F100" s="181"/>
      <c r="G100" s="181"/>
      <c r="H100" s="181"/>
      <c r="I100" s="181"/>
      <c r="J100" s="182">
        <f>J144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97</v>
      </c>
      <c r="E101" s="181"/>
      <c r="F101" s="181"/>
      <c r="G101" s="181"/>
      <c r="H101" s="181"/>
      <c r="I101" s="181"/>
      <c r="J101" s="182">
        <f>J164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98</v>
      </c>
      <c r="E102" s="181"/>
      <c r="F102" s="181"/>
      <c r="G102" s="181"/>
      <c r="H102" s="181"/>
      <c r="I102" s="181"/>
      <c r="J102" s="182">
        <f>J173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99</v>
      </c>
      <c r="E103" s="181"/>
      <c r="F103" s="181"/>
      <c r="G103" s="181"/>
      <c r="H103" s="181"/>
      <c r="I103" s="181"/>
      <c r="J103" s="182">
        <f>J189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100</v>
      </c>
      <c r="E104" s="181"/>
      <c r="F104" s="181"/>
      <c r="G104" s="181"/>
      <c r="H104" s="181"/>
      <c r="I104" s="181"/>
      <c r="J104" s="182">
        <f>J197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2"/>
      <c r="C105" s="173"/>
      <c r="D105" s="174" t="s">
        <v>101</v>
      </c>
      <c r="E105" s="175"/>
      <c r="F105" s="175"/>
      <c r="G105" s="175"/>
      <c r="H105" s="175"/>
      <c r="I105" s="175"/>
      <c r="J105" s="176">
        <f>J199</f>
        <v>0</v>
      </c>
      <c r="K105" s="173"/>
      <c r="L105" s="17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78"/>
      <c r="C106" s="179"/>
      <c r="D106" s="180" t="s">
        <v>102</v>
      </c>
      <c r="E106" s="181"/>
      <c r="F106" s="181"/>
      <c r="G106" s="181"/>
      <c r="H106" s="181"/>
      <c r="I106" s="181"/>
      <c r="J106" s="182">
        <f>J200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103</v>
      </c>
      <c r="E107" s="181"/>
      <c r="F107" s="181"/>
      <c r="G107" s="181"/>
      <c r="H107" s="181"/>
      <c r="I107" s="181"/>
      <c r="J107" s="182">
        <f>J204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104</v>
      </c>
      <c r="E108" s="181"/>
      <c r="F108" s="181"/>
      <c r="G108" s="181"/>
      <c r="H108" s="181"/>
      <c r="I108" s="181"/>
      <c r="J108" s="182">
        <f>J209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105</v>
      </c>
      <c r="E109" s="181"/>
      <c r="F109" s="181"/>
      <c r="G109" s="181"/>
      <c r="H109" s="181"/>
      <c r="I109" s="181"/>
      <c r="J109" s="182">
        <f>J211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0" t="s">
        <v>106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167" t="str">
        <f>E7</f>
        <v>ROTAVA veřejné osvětlení ke hřbitovu</v>
      </c>
      <c r="F119" s="29"/>
      <c r="G119" s="29"/>
      <c r="H119" s="29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86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73" t="str">
        <f>E9</f>
        <v>SO01 - veřejné osvětlení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20</v>
      </c>
      <c r="D123" s="37"/>
      <c r="E123" s="37"/>
      <c r="F123" s="24" t="str">
        <f>F12</f>
        <v>Rotava</v>
      </c>
      <c r="G123" s="37"/>
      <c r="H123" s="37"/>
      <c r="I123" s="29" t="s">
        <v>22</v>
      </c>
      <c r="J123" s="76" t="str">
        <f>IF(J12="","",J12)</f>
        <v>15. 8. 2022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24</v>
      </c>
      <c r="D125" s="37"/>
      <c r="E125" s="37"/>
      <c r="F125" s="24" t="str">
        <f>E15</f>
        <v xml:space="preserve"> </v>
      </c>
      <c r="G125" s="37"/>
      <c r="H125" s="37"/>
      <c r="I125" s="29" t="s">
        <v>30</v>
      </c>
      <c r="J125" s="33" t="str">
        <f>E21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28</v>
      </c>
      <c r="D126" s="37"/>
      <c r="E126" s="37"/>
      <c r="F126" s="24" t="str">
        <f>IF(E18="","",E18)</f>
        <v>Vyplň údaj</v>
      </c>
      <c r="G126" s="37"/>
      <c r="H126" s="37"/>
      <c r="I126" s="29" t="s">
        <v>32</v>
      </c>
      <c r="J126" s="33" t="str">
        <f>E24</f>
        <v xml:space="preserve"> 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84"/>
      <c r="B128" s="185"/>
      <c r="C128" s="186" t="s">
        <v>107</v>
      </c>
      <c r="D128" s="187" t="s">
        <v>59</v>
      </c>
      <c r="E128" s="187" t="s">
        <v>55</v>
      </c>
      <c r="F128" s="187" t="s">
        <v>56</v>
      </c>
      <c r="G128" s="187" t="s">
        <v>108</v>
      </c>
      <c r="H128" s="187" t="s">
        <v>109</v>
      </c>
      <c r="I128" s="187" t="s">
        <v>110</v>
      </c>
      <c r="J128" s="188" t="s">
        <v>90</v>
      </c>
      <c r="K128" s="189" t="s">
        <v>111</v>
      </c>
      <c r="L128" s="190"/>
      <c r="M128" s="97" t="s">
        <v>1</v>
      </c>
      <c r="N128" s="98" t="s">
        <v>38</v>
      </c>
      <c r="O128" s="98" t="s">
        <v>112</v>
      </c>
      <c r="P128" s="98" t="s">
        <v>113</v>
      </c>
      <c r="Q128" s="98" t="s">
        <v>114</v>
      </c>
      <c r="R128" s="98" t="s">
        <v>115</v>
      </c>
      <c r="S128" s="98" t="s">
        <v>116</v>
      </c>
      <c r="T128" s="99" t="s">
        <v>117</v>
      </c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63" s="2" customFormat="1" ht="22.8" customHeight="1">
      <c r="A129" s="35"/>
      <c r="B129" s="36"/>
      <c r="C129" s="104" t="s">
        <v>118</v>
      </c>
      <c r="D129" s="37"/>
      <c r="E129" s="37"/>
      <c r="F129" s="37"/>
      <c r="G129" s="37"/>
      <c r="H129" s="37"/>
      <c r="I129" s="37"/>
      <c r="J129" s="191">
        <f>BK129</f>
        <v>0</v>
      </c>
      <c r="K129" s="37"/>
      <c r="L129" s="41"/>
      <c r="M129" s="100"/>
      <c r="N129" s="192"/>
      <c r="O129" s="101"/>
      <c r="P129" s="193">
        <f>P130+P199</f>
        <v>0</v>
      </c>
      <c r="Q129" s="101"/>
      <c r="R129" s="193">
        <f>R130+R199</f>
        <v>34.29909108</v>
      </c>
      <c r="S129" s="101"/>
      <c r="T129" s="194">
        <f>T130+T199</f>
        <v>0.0075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73</v>
      </c>
      <c r="AU129" s="14" t="s">
        <v>92</v>
      </c>
      <c r="BK129" s="195">
        <f>BK130+BK199</f>
        <v>0</v>
      </c>
    </row>
    <row r="130" spans="1:63" s="12" customFormat="1" ht="25.9" customHeight="1">
      <c r="A130" s="12"/>
      <c r="B130" s="196"/>
      <c r="C130" s="197"/>
      <c r="D130" s="198" t="s">
        <v>73</v>
      </c>
      <c r="E130" s="199" t="s">
        <v>119</v>
      </c>
      <c r="F130" s="199" t="s">
        <v>119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P131+P133+P144+P164+P173+P189+P197</f>
        <v>0</v>
      </c>
      <c r="Q130" s="204"/>
      <c r="R130" s="205">
        <f>R131+R133+R144+R164+R173+R189+R197</f>
        <v>34.29909108</v>
      </c>
      <c r="S130" s="204"/>
      <c r="T130" s="206">
        <f>T131+T133+T144+T164+T173+T189+T197</f>
        <v>0.0075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82</v>
      </c>
      <c r="AT130" s="208" t="s">
        <v>73</v>
      </c>
      <c r="AU130" s="208" t="s">
        <v>74</v>
      </c>
      <c r="AY130" s="207" t="s">
        <v>120</v>
      </c>
      <c r="BK130" s="209">
        <f>BK131+BK133+BK144+BK164+BK173+BK189+BK197</f>
        <v>0</v>
      </c>
    </row>
    <row r="131" spans="1:63" s="12" customFormat="1" ht="22.8" customHeight="1">
      <c r="A131" s="12"/>
      <c r="B131" s="196"/>
      <c r="C131" s="197"/>
      <c r="D131" s="198" t="s">
        <v>73</v>
      </c>
      <c r="E131" s="210" t="s">
        <v>121</v>
      </c>
      <c r="F131" s="210" t="s">
        <v>122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P132</f>
        <v>0</v>
      </c>
      <c r="Q131" s="204"/>
      <c r="R131" s="205">
        <f>R132</f>
        <v>0</v>
      </c>
      <c r="S131" s="204"/>
      <c r="T131" s="206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82</v>
      </c>
      <c r="AT131" s="208" t="s">
        <v>73</v>
      </c>
      <c r="AU131" s="208" t="s">
        <v>82</v>
      </c>
      <c r="AY131" s="207" t="s">
        <v>120</v>
      </c>
      <c r="BK131" s="209">
        <f>BK132</f>
        <v>0</v>
      </c>
    </row>
    <row r="132" spans="1:65" s="2" customFormat="1" ht="21.75" customHeight="1">
      <c r="A132" s="35"/>
      <c r="B132" s="36"/>
      <c r="C132" s="212" t="s">
        <v>84</v>
      </c>
      <c r="D132" s="212" t="s">
        <v>123</v>
      </c>
      <c r="E132" s="213" t="s">
        <v>124</v>
      </c>
      <c r="F132" s="214" t="s">
        <v>125</v>
      </c>
      <c r="G132" s="215" t="s">
        <v>126</v>
      </c>
      <c r="H132" s="216">
        <v>660</v>
      </c>
      <c r="I132" s="217"/>
      <c r="J132" s="218">
        <f>ROUND(I132*H132,2)</f>
        <v>0</v>
      </c>
      <c r="K132" s="219"/>
      <c r="L132" s="41"/>
      <c r="M132" s="220" t="s">
        <v>1</v>
      </c>
      <c r="N132" s="221" t="s">
        <v>39</v>
      </c>
      <c r="O132" s="88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4" t="s">
        <v>127</v>
      </c>
      <c r="AT132" s="224" t="s">
        <v>123</v>
      </c>
      <c r="AU132" s="224" t="s">
        <v>84</v>
      </c>
      <c r="AY132" s="14" t="s">
        <v>120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4" t="s">
        <v>82</v>
      </c>
      <c r="BK132" s="225">
        <f>ROUND(I132*H132,2)</f>
        <v>0</v>
      </c>
      <c r="BL132" s="14" t="s">
        <v>127</v>
      </c>
      <c r="BM132" s="224" t="s">
        <v>128</v>
      </c>
    </row>
    <row r="133" spans="1:63" s="12" customFormat="1" ht="22.8" customHeight="1">
      <c r="A133" s="12"/>
      <c r="B133" s="196"/>
      <c r="C133" s="197"/>
      <c r="D133" s="198" t="s">
        <v>73</v>
      </c>
      <c r="E133" s="210" t="s">
        <v>129</v>
      </c>
      <c r="F133" s="210" t="s">
        <v>130</v>
      </c>
      <c r="G133" s="197"/>
      <c r="H133" s="197"/>
      <c r="I133" s="200"/>
      <c r="J133" s="211">
        <f>BK133</f>
        <v>0</v>
      </c>
      <c r="K133" s="197"/>
      <c r="L133" s="202"/>
      <c r="M133" s="203"/>
      <c r="N133" s="204"/>
      <c r="O133" s="204"/>
      <c r="P133" s="205">
        <f>SUM(P134:P143)</f>
        <v>0</v>
      </c>
      <c r="Q133" s="204"/>
      <c r="R133" s="205">
        <f>SUM(R134:R143)</f>
        <v>8.408294999999999</v>
      </c>
      <c r="S133" s="204"/>
      <c r="T133" s="206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7" t="s">
        <v>82</v>
      </c>
      <c r="AT133" s="208" t="s">
        <v>73</v>
      </c>
      <c r="AU133" s="208" t="s">
        <v>82</v>
      </c>
      <c r="AY133" s="207" t="s">
        <v>120</v>
      </c>
      <c r="BK133" s="209">
        <f>SUM(BK134:BK143)</f>
        <v>0</v>
      </c>
    </row>
    <row r="134" spans="1:65" s="2" customFormat="1" ht="33" customHeight="1">
      <c r="A134" s="35"/>
      <c r="B134" s="36"/>
      <c r="C134" s="212" t="s">
        <v>131</v>
      </c>
      <c r="D134" s="212" t="s">
        <v>123</v>
      </c>
      <c r="E134" s="213" t="s">
        <v>132</v>
      </c>
      <c r="F134" s="214" t="s">
        <v>133</v>
      </c>
      <c r="G134" s="215" t="s">
        <v>134</v>
      </c>
      <c r="H134" s="216">
        <v>7.56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39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135</v>
      </c>
      <c r="AT134" s="224" t="s">
        <v>123</v>
      </c>
      <c r="AU134" s="224" t="s">
        <v>84</v>
      </c>
      <c r="AY134" s="14" t="s">
        <v>120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82</v>
      </c>
      <c r="BK134" s="225">
        <f>ROUND(I134*H134,2)</f>
        <v>0</v>
      </c>
      <c r="BL134" s="14" t="s">
        <v>135</v>
      </c>
      <c r="BM134" s="224" t="s">
        <v>136</v>
      </c>
    </row>
    <row r="135" spans="1:65" s="2" customFormat="1" ht="33" customHeight="1">
      <c r="A135" s="35"/>
      <c r="B135" s="36"/>
      <c r="C135" s="212" t="s">
        <v>135</v>
      </c>
      <c r="D135" s="212" t="s">
        <v>123</v>
      </c>
      <c r="E135" s="213" t="s">
        <v>137</v>
      </c>
      <c r="F135" s="214" t="s">
        <v>138</v>
      </c>
      <c r="G135" s="215" t="s">
        <v>134</v>
      </c>
      <c r="H135" s="216">
        <v>7.56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39</v>
      </c>
      <c r="O135" s="88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135</v>
      </c>
      <c r="AT135" s="224" t="s">
        <v>123</v>
      </c>
      <c r="AU135" s="224" t="s">
        <v>84</v>
      </c>
      <c r="AY135" s="14" t="s">
        <v>120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82</v>
      </c>
      <c r="BK135" s="225">
        <f>ROUND(I135*H135,2)</f>
        <v>0</v>
      </c>
      <c r="BL135" s="14" t="s">
        <v>135</v>
      </c>
      <c r="BM135" s="224" t="s">
        <v>139</v>
      </c>
    </row>
    <row r="136" spans="1:65" s="2" customFormat="1" ht="21.75" customHeight="1">
      <c r="A136" s="35"/>
      <c r="B136" s="36"/>
      <c r="C136" s="212" t="s">
        <v>140</v>
      </c>
      <c r="D136" s="212" t="s">
        <v>123</v>
      </c>
      <c r="E136" s="213" t="s">
        <v>141</v>
      </c>
      <c r="F136" s="214" t="s">
        <v>142</v>
      </c>
      <c r="G136" s="215" t="s">
        <v>126</v>
      </c>
      <c r="H136" s="216">
        <v>42</v>
      </c>
      <c r="I136" s="217"/>
      <c r="J136" s="218">
        <f>ROUND(I136*H136,2)</f>
        <v>0</v>
      </c>
      <c r="K136" s="219"/>
      <c r="L136" s="41"/>
      <c r="M136" s="220" t="s">
        <v>1</v>
      </c>
      <c r="N136" s="221" t="s">
        <v>39</v>
      </c>
      <c r="O136" s="88"/>
      <c r="P136" s="222">
        <f>O136*H136</f>
        <v>0</v>
      </c>
      <c r="Q136" s="222">
        <v>0.20015</v>
      </c>
      <c r="R136" s="222">
        <f>Q136*H136</f>
        <v>8.4063</v>
      </c>
      <c r="S136" s="222">
        <v>0</v>
      </c>
      <c r="T136" s="22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4" t="s">
        <v>127</v>
      </c>
      <c r="AT136" s="224" t="s">
        <v>123</v>
      </c>
      <c r="AU136" s="224" t="s">
        <v>84</v>
      </c>
      <c r="AY136" s="14" t="s">
        <v>120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4" t="s">
        <v>82</v>
      </c>
      <c r="BK136" s="225">
        <f>ROUND(I136*H136,2)</f>
        <v>0</v>
      </c>
      <c r="BL136" s="14" t="s">
        <v>127</v>
      </c>
      <c r="BM136" s="224" t="s">
        <v>143</v>
      </c>
    </row>
    <row r="137" spans="1:65" s="2" customFormat="1" ht="21.75" customHeight="1">
      <c r="A137" s="35"/>
      <c r="B137" s="36"/>
      <c r="C137" s="212" t="s">
        <v>144</v>
      </c>
      <c r="D137" s="212" t="s">
        <v>123</v>
      </c>
      <c r="E137" s="213" t="s">
        <v>145</v>
      </c>
      <c r="F137" s="214" t="s">
        <v>146</v>
      </c>
      <c r="G137" s="215" t="s">
        <v>147</v>
      </c>
      <c r="H137" s="216">
        <v>31.5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39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127</v>
      </c>
      <c r="AT137" s="224" t="s">
        <v>123</v>
      </c>
      <c r="AU137" s="224" t="s">
        <v>84</v>
      </c>
      <c r="AY137" s="14" t="s">
        <v>120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82</v>
      </c>
      <c r="BK137" s="225">
        <f>ROUND(I137*H137,2)</f>
        <v>0</v>
      </c>
      <c r="BL137" s="14" t="s">
        <v>127</v>
      </c>
      <c r="BM137" s="224" t="s">
        <v>148</v>
      </c>
    </row>
    <row r="138" spans="1:65" s="2" customFormat="1" ht="21.75" customHeight="1">
      <c r="A138" s="35"/>
      <c r="B138" s="36"/>
      <c r="C138" s="212" t="s">
        <v>149</v>
      </c>
      <c r="D138" s="212" t="s">
        <v>123</v>
      </c>
      <c r="E138" s="213" t="s">
        <v>150</v>
      </c>
      <c r="F138" s="214" t="s">
        <v>151</v>
      </c>
      <c r="G138" s="215" t="s">
        <v>147</v>
      </c>
      <c r="H138" s="216">
        <v>31.5</v>
      </c>
      <c r="I138" s="217"/>
      <c r="J138" s="218">
        <f>ROUND(I138*H138,2)</f>
        <v>0</v>
      </c>
      <c r="K138" s="219"/>
      <c r="L138" s="41"/>
      <c r="M138" s="220" t="s">
        <v>1</v>
      </c>
      <c r="N138" s="221" t="s">
        <v>39</v>
      </c>
      <c r="O138" s="88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127</v>
      </c>
      <c r="AT138" s="224" t="s">
        <v>123</v>
      </c>
      <c r="AU138" s="224" t="s">
        <v>84</v>
      </c>
      <c r="AY138" s="14" t="s">
        <v>120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82</v>
      </c>
      <c r="BK138" s="225">
        <f>ROUND(I138*H138,2)</f>
        <v>0</v>
      </c>
      <c r="BL138" s="14" t="s">
        <v>127</v>
      </c>
      <c r="BM138" s="224" t="s">
        <v>152</v>
      </c>
    </row>
    <row r="139" spans="1:65" s="2" customFormat="1" ht="21.75" customHeight="1">
      <c r="A139" s="35"/>
      <c r="B139" s="36"/>
      <c r="C139" s="212" t="s">
        <v>153</v>
      </c>
      <c r="D139" s="212" t="s">
        <v>123</v>
      </c>
      <c r="E139" s="213" t="s">
        <v>154</v>
      </c>
      <c r="F139" s="214" t="s">
        <v>155</v>
      </c>
      <c r="G139" s="215" t="s">
        <v>126</v>
      </c>
      <c r="H139" s="216">
        <v>42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39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127</v>
      </c>
      <c r="AT139" s="224" t="s">
        <v>123</v>
      </c>
      <c r="AU139" s="224" t="s">
        <v>84</v>
      </c>
      <c r="AY139" s="14" t="s">
        <v>120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82</v>
      </c>
      <c r="BK139" s="225">
        <f>ROUND(I139*H139,2)</f>
        <v>0</v>
      </c>
      <c r="BL139" s="14" t="s">
        <v>127</v>
      </c>
      <c r="BM139" s="224" t="s">
        <v>156</v>
      </c>
    </row>
    <row r="140" spans="1:65" s="2" customFormat="1" ht="21.75" customHeight="1">
      <c r="A140" s="35"/>
      <c r="B140" s="36"/>
      <c r="C140" s="212" t="s">
        <v>157</v>
      </c>
      <c r="D140" s="212" t="s">
        <v>123</v>
      </c>
      <c r="E140" s="213" t="s">
        <v>158</v>
      </c>
      <c r="F140" s="214" t="s">
        <v>159</v>
      </c>
      <c r="G140" s="215" t="s">
        <v>126</v>
      </c>
      <c r="H140" s="216">
        <v>42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39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127</v>
      </c>
      <c r="AT140" s="224" t="s">
        <v>123</v>
      </c>
      <c r="AU140" s="224" t="s">
        <v>84</v>
      </c>
      <c r="AY140" s="14" t="s">
        <v>120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82</v>
      </c>
      <c r="BK140" s="225">
        <f>ROUND(I140*H140,2)</f>
        <v>0</v>
      </c>
      <c r="BL140" s="14" t="s">
        <v>127</v>
      </c>
      <c r="BM140" s="224" t="s">
        <v>160</v>
      </c>
    </row>
    <row r="141" spans="1:65" s="2" customFormat="1" ht="16.5" customHeight="1">
      <c r="A141" s="35"/>
      <c r="B141" s="36"/>
      <c r="C141" s="212" t="s">
        <v>161</v>
      </c>
      <c r="D141" s="212" t="s">
        <v>123</v>
      </c>
      <c r="E141" s="213" t="s">
        <v>162</v>
      </c>
      <c r="F141" s="214" t="s">
        <v>163</v>
      </c>
      <c r="G141" s="215" t="s">
        <v>147</v>
      </c>
      <c r="H141" s="216">
        <v>31.5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39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127</v>
      </c>
      <c r="AT141" s="224" t="s">
        <v>123</v>
      </c>
      <c r="AU141" s="224" t="s">
        <v>84</v>
      </c>
      <c r="AY141" s="14" t="s">
        <v>120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82</v>
      </c>
      <c r="BK141" s="225">
        <f>ROUND(I141*H141,2)</f>
        <v>0</v>
      </c>
      <c r="BL141" s="14" t="s">
        <v>127</v>
      </c>
      <c r="BM141" s="224" t="s">
        <v>164</v>
      </c>
    </row>
    <row r="142" spans="1:65" s="2" customFormat="1" ht="16.5" customHeight="1">
      <c r="A142" s="35"/>
      <c r="B142" s="36"/>
      <c r="C142" s="212" t="s">
        <v>165</v>
      </c>
      <c r="D142" s="212" t="s">
        <v>123</v>
      </c>
      <c r="E142" s="213" t="s">
        <v>166</v>
      </c>
      <c r="F142" s="214" t="s">
        <v>167</v>
      </c>
      <c r="G142" s="215" t="s">
        <v>147</v>
      </c>
      <c r="H142" s="216">
        <v>31.5</v>
      </c>
      <c r="I142" s="217"/>
      <c r="J142" s="218">
        <f>ROUND(I142*H142,2)</f>
        <v>0</v>
      </c>
      <c r="K142" s="219"/>
      <c r="L142" s="41"/>
      <c r="M142" s="220" t="s">
        <v>1</v>
      </c>
      <c r="N142" s="221" t="s">
        <v>39</v>
      </c>
      <c r="O142" s="88"/>
      <c r="P142" s="222">
        <f>O142*H142</f>
        <v>0</v>
      </c>
      <c r="Q142" s="222">
        <v>3E-05</v>
      </c>
      <c r="R142" s="222">
        <f>Q142*H142</f>
        <v>0.000945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127</v>
      </c>
      <c r="AT142" s="224" t="s">
        <v>123</v>
      </c>
      <c r="AU142" s="224" t="s">
        <v>84</v>
      </c>
      <c r="AY142" s="14" t="s">
        <v>120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82</v>
      </c>
      <c r="BK142" s="225">
        <f>ROUND(I142*H142,2)</f>
        <v>0</v>
      </c>
      <c r="BL142" s="14" t="s">
        <v>127</v>
      </c>
      <c r="BM142" s="224" t="s">
        <v>168</v>
      </c>
    </row>
    <row r="143" spans="1:65" s="2" customFormat="1" ht="16.5" customHeight="1">
      <c r="A143" s="35"/>
      <c r="B143" s="36"/>
      <c r="C143" s="226" t="s">
        <v>169</v>
      </c>
      <c r="D143" s="226" t="s">
        <v>170</v>
      </c>
      <c r="E143" s="227" t="s">
        <v>171</v>
      </c>
      <c r="F143" s="228" t="s">
        <v>172</v>
      </c>
      <c r="G143" s="229" t="s">
        <v>173</v>
      </c>
      <c r="H143" s="230">
        <v>1.05</v>
      </c>
      <c r="I143" s="231"/>
      <c r="J143" s="232">
        <f>ROUND(I143*H143,2)</f>
        <v>0</v>
      </c>
      <c r="K143" s="233"/>
      <c r="L143" s="234"/>
      <c r="M143" s="235" t="s">
        <v>1</v>
      </c>
      <c r="N143" s="236" t="s">
        <v>39</v>
      </c>
      <c r="O143" s="88"/>
      <c r="P143" s="222">
        <f>O143*H143</f>
        <v>0</v>
      </c>
      <c r="Q143" s="222">
        <v>0.001</v>
      </c>
      <c r="R143" s="222">
        <f>Q143*H143</f>
        <v>0.0010500000000000002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174</v>
      </c>
      <c r="AT143" s="224" t="s">
        <v>170</v>
      </c>
      <c r="AU143" s="224" t="s">
        <v>84</v>
      </c>
      <c r="AY143" s="14" t="s">
        <v>120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82</v>
      </c>
      <c r="BK143" s="225">
        <f>ROUND(I143*H143,2)</f>
        <v>0</v>
      </c>
      <c r="BL143" s="14" t="s">
        <v>174</v>
      </c>
      <c r="BM143" s="224" t="s">
        <v>175</v>
      </c>
    </row>
    <row r="144" spans="1:63" s="12" customFormat="1" ht="22.8" customHeight="1">
      <c r="A144" s="12"/>
      <c r="B144" s="196"/>
      <c r="C144" s="197"/>
      <c r="D144" s="198" t="s">
        <v>73</v>
      </c>
      <c r="E144" s="210" t="s">
        <v>176</v>
      </c>
      <c r="F144" s="210" t="s">
        <v>177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SUM(P145:P163)</f>
        <v>0</v>
      </c>
      <c r="Q144" s="204"/>
      <c r="R144" s="205">
        <f>SUM(R145:R163)</f>
        <v>22.235566079999998</v>
      </c>
      <c r="S144" s="204"/>
      <c r="T144" s="206">
        <f>SUM(T145:T163)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73</v>
      </c>
      <c r="AU144" s="208" t="s">
        <v>82</v>
      </c>
      <c r="AY144" s="207" t="s">
        <v>120</v>
      </c>
      <c r="BK144" s="209">
        <f>SUM(BK145:BK163)</f>
        <v>0</v>
      </c>
    </row>
    <row r="145" spans="1:65" s="2" customFormat="1" ht="21.75" customHeight="1">
      <c r="A145" s="35"/>
      <c r="B145" s="36"/>
      <c r="C145" s="212" t="s">
        <v>178</v>
      </c>
      <c r="D145" s="212" t="s">
        <v>123</v>
      </c>
      <c r="E145" s="213" t="s">
        <v>179</v>
      </c>
      <c r="F145" s="214" t="s">
        <v>180</v>
      </c>
      <c r="G145" s="215" t="s">
        <v>126</v>
      </c>
      <c r="H145" s="216">
        <v>84</v>
      </c>
      <c r="I145" s="217"/>
      <c r="J145" s="218">
        <f>ROUND(I145*H145,2)</f>
        <v>0</v>
      </c>
      <c r="K145" s="219"/>
      <c r="L145" s="41"/>
      <c r="M145" s="220" t="s">
        <v>1</v>
      </c>
      <c r="N145" s="221" t="s">
        <v>39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181</v>
      </c>
      <c r="AT145" s="224" t="s">
        <v>123</v>
      </c>
      <c r="AU145" s="224" t="s">
        <v>84</v>
      </c>
      <c r="AY145" s="14" t="s">
        <v>120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82</v>
      </c>
      <c r="BK145" s="225">
        <f>ROUND(I145*H145,2)</f>
        <v>0</v>
      </c>
      <c r="BL145" s="14" t="s">
        <v>181</v>
      </c>
      <c r="BM145" s="224" t="s">
        <v>182</v>
      </c>
    </row>
    <row r="146" spans="1:65" s="2" customFormat="1" ht="16.5" customHeight="1">
      <c r="A146" s="35"/>
      <c r="B146" s="36"/>
      <c r="C146" s="226" t="s">
        <v>183</v>
      </c>
      <c r="D146" s="226" t="s">
        <v>170</v>
      </c>
      <c r="E146" s="227" t="s">
        <v>184</v>
      </c>
      <c r="F146" s="228" t="s">
        <v>185</v>
      </c>
      <c r="G146" s="229" t="s">
        <v>126</v>
      </c>
      <c r="H146" s="230">
        <v>96.6</v>
      </c>
      <c r="I146" s="231"/>
      <c r="J146" s="232">
        <f>ROUND(I146*H146,2)</f>
        <v>0</v>
      </c>
      <c r="K146" s="233"/>
      <c r="L146" s="234"/>
      <c r="M146" s="235" t="s">
        <v>1</v>
      </c>
      <c r="N146" s="236" t="s">
        <v>39</v>
      </c>
      <c r="O146" s="88"/>
      <c r="P146" s="222">
        <f>O146*H146</f>
        <v>0</v>
      </c>
      <c r="Q146" s="222">
        <v>0.12</v>
      </c>
      <c r="R146" s="222">
        <f>Q146*H146</f>
        <v>11.591999999999999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186</v>
      </c>
      <c r="AT146" s="224" t="s">
        <v>170</v>
      </c>
      <c r="AU146" s="224" t="s">
        <v>84</v>
      </c>
      <c r="AY146" s="14" t="s">
        <v>120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82</v>
      </c>
      <c r="BK146" s="225">
        <f>ROUND(I146*H146,2)</f>
        <v>0</v>
      </c>
      <c r="BL146" s="14" t="s">
        <v>181</v>
      </c>
      <c r="BM146" s="224" t="s">
        <v>187</v>
      </c>
    </row>
    <row r="147" spans="1:65" s="2" customFormat="1" ht="21.75" customHeight="1">
      <c r="A147" s="35"/>
      <c r="B147" s="36"/>
      <c r="C147" s="212" t="s">
        <v>188</v>
      </c>
      <c r="D147" s="212" t="s">
        <v>123</v>
      </c>
      <c r="E147" s="213" t="s">
        <v>189</v>
      </c>
      <c r="F147" s="214" t="s">
        <v>190</v>
      </c>
      <c r="G147" s="215" t="s">
        <v>191</v>
      </c>
      <c r="H147" s="216">
        <v>84</v>
      </c>
      <c r="I147" s="217"/>
      <c r="J147" s="218">
        <f>ROUND(I147*H147,2)</f>
        <v>0</v>
      </c>
      <c r="K147" s="219"/>
      <c r="L147" s="41"/>
      <c r="M147" s="220" t="s">
        <v>1</v>
      </c>
      <c r="N147" s="221" t="s">
        <v>39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181</v>
      </c>
      <c r="AT147" s="224" t="s">
        <v>123</v>
      </c>
      <c r="AU147" s="224" t="s">
        <v>84</v>
      </c>
      <c r="AY147" s="14" t="s">
        <v>120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82</v>
      </c>
      <c r="BK147" s="225">
        <f>ROUND(I147*H147,2)</f>
        <v>0</v>
      </c>
      <c r="BL147" s="14" t="s">
        <v>181</v>
      </c>
      <c r="BM147" s="224" t="s">
        <v>192</v>
      </c>
    </row>
    <row r="148" spans="1:65" s="2" customFormat="1" ht="21.75" customHeight="1">
      <c r="A148" s="35"/>
      <c r="B148" s="36"/>
      <c r="C148" s="212" t="s">
        <v>193</v>
      </c>
      <c r="D148" s="212" t="s">
        <v>123</v>
      </c>
      <c r="E148" s="213" t="s">
        <v>194</v>
      </c>
      <c r="F148" s="214" t="s">
        <v>195</v>
      </c>
      <c r="G148" s="215" t="s">
        <v>191</v>
      </c>
      <c r="H148" s="216">
        <v>112</v>
      </c>
      <c r="I148" s="217"/>
      <c r="J148" s="218">
        <f>ROUND(I148*H148,2)</f>
        <v>0</v>
      </c>
      <c r="K148" s="219"/>
      <c r="L148" s="41"/>
      <c r="M148" s="220" t="s">
        <v>1</v>
      </c>
      <c r="N148" s="221" t="s">
        <v>39</v>
      </c>
      <c r="O148" s="88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181</v>
      </c>
      <c r="AT148" s="224" t="s">
        <v>123</v>
      </c>
      <c r="AU148" s="224" t="s">
        <v>84</v>
      </c>
      <c r="AY148" s="14" t="s">
        <v>120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82</v>
      </c>
      <c r="BK148" s="225">
        <f>ROUND(I148*H148,2)</f>
        <v>0</v>
      </c>
      <c r="BL148" s="14" t="s">
        <v>181</v>
      </c>
      <c r="BM148" s="224" t="s">
        <v>196</v>
      </c>
    </row>
    <row r="149" spans="1:65" s="2" customFormat="1" ht="16.5" customHeight="1">
      <c r="A149" s="35"/>
      <c r="B149" s="36"/>
      <c r="C149" s="212" t="s">
        <v>197</v>
      </c>
      <c r="D149" s="212" t="s">
        <v>123</v>
      </c>
      <c r="E149" s="213" t="s">
        <v>198</v>
      </c>
      <c r="F149" s="214" t="s">
        <v>199</v>
      </c>
      <c r="G149" s="215" t="s">
        <v>191</v>
      </c>
      <c r="H149" s="216">
        <v>14</v>
      </c>
      <c r="I149" s="217"/>
      <c r="J149" s="218">
        <f>ROUND(I149*H149,2)</f>
        <v>0</v>
      </c>
      <c r="K149" s="219"/>
      <c r="L149" s="41"/>
      <c r="M149" s="220" t="s">
        <v>1</v>
      </c>
      <c r="N149" s="221" t="s">
        <v>39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181</v>
      </c>
      <c r="AT149" s="224" t="s">
        <v>123</v>
      </c>
      <c r="AU149" s="224" t="s">
        <v>84</v>
      </c>
      <c r="AY149" s="14" t="s">
        <v>120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82</v>
      </c>
      <c r="BK149" s="225">
        <f>ROUND(I149*H149,2)</f>
        <v>0</v>
      </c>
      <c r="BL149" s="14" t="s">
        <v>181</v>
      </c>
      <c r="BM149" s="224" t="s">
        <v>200</v>
      </c>
    </row>
    <row r="150" spans="1:65" s="2" customFormat="1" ht="16.5" customHeight="1">
      <c r="A150" s="35"/>
      <c r="B150" s="36"/>
      <c r="C150" s="226" t="s">
        <v>201</v>
      </c>
      <c r="D150" s="226" t="s">
        <v>170</v>
      </c>
      <c r="E150" s="227" t="s">
        <v>202</v>
      </c>
      <c r="F150" s="228" t="s">
        <v>203</v>
      </c>
      <c r="G150" s="229" t="s">
        <v>204</v>
      </c>
      <c r="H150" s="230">
        <v>14</v>
      </c>
      <c r="I150" s="231"/>
      <c r="J150" s="232">
        <f>ROUND(I150*H150,2)</f>
        <v>0</v>
      </c>
      <c r="K150" s="233"/>
      <c r="L150" s="234"/>
      <c r="M150" s="235" t="s">
        <v>1</v>
      </c>
      <c r="N150" s="236" t="s">
        <v>39</v>
      </c>
      <c r="O150" s="88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186</v>
      </c>
      <c r="AT150" s="224" t="s">
        <v>170</v>
      </c>
      <c r="AU150" s="224" t="s">
        <v>84</v>
      </c>
      <c r="AY150" s="14" t="s">
        <v>120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82</v>
      </c>
      <c r="BK150" s="225">
        <f>ROUND(I150*H150,2)</f>
        <v>0</v>
      </c>
      <c r="BL150" s="14" t="s">
        <v>181</v>
      </c>
      <c r="BM150" s="224" t="s">
        <v>205</v>
      </c>
    </row>
    <row r="151" spans="1:65" s="2" customFormat="1" ht="16.5" customHeight="1">
      <c r="A151" s="35"/>
      <c r="B151" s="36"/>
      <c r="C151" s="212" t="s">
        <v>206</v>
      </c>
      <c r="D151" s="212" t="s">
        <v>123</v>
      </c>
      <c r="E151" s="213" t="s">
        <v>207</v>
      </c>
      <c r="F151" s="214" t="s">
        <v>208</v>
      </c>
      <c r="G151" s="215" t="s">
        <v>191</v>
      </c>
      <c r="H151" s="216">
        <v>14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39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127</v>
      </c>
      <c r="AT151" s="224" t="s">
        <v>123</v>
      </c>
      <c r="AU151" s="224" t="s">
        <v>84</v>
      </c>
      <c r="AY151" s="14" t="s">
        <v>120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82</v>
      </c>
      <c r="BK151" s="225">
        <f>ROUND(I151*H151,2)</f>
        <v>0</v>
      </c>
      <c r="BL151" s="14" t="s">
        <v>127</v>
      </c>
      <c r="BM151" s="224" t="s">
        <v>209</v>
      </c>
    </row>
    <row r="152" spans="1:65" s="2" customFormat="1" ht="16.5" customHeight="1">
      <c r="A152" s="35"/>
      <c r="B152" s="36"/>
      <c r="C152" s="226" t="s">
        <v>210</v>
      </c>
      <c r="D152" s="226" t="s">
        <v>170</v>
      </c>
      <c r="E152" s="227" t="s">
        <v>211</v>
      </c>
      <c r="F152" s="228" t="s">
        <v>212</v>
      </c>
      <c r="G152" s="229" t="s">
        <v>191</v>
      </c>
      <c r="H152" s="230">
        <v>14</v>
      </c>
      <c r="I152" s="231"/>
      <c r="J152" s="232">
        <f>ROUND(I152*H152,2)</f>
        <v>0</v>
      </c>
      <c r="K152" s="233"/>
      <c r="L152" s="234"/>
      <c r="M152" s="235" t="s">
        <v>1</v>
      </c>
      <c r="N152" s="236" t="s">
        <v>39</v>
      </c>
      <c r="O152" s="88"/>
      <c r="P152" s="222">
        <f>O152*H152</f>
        <v>0</v>
      </c>
      <c r="Q152" s="222">
        <v>0.048</v>
      </c>
      <c r="R152" s="222">
        <f>Q152*H152</f>
        <v>0.672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213</v>
      </c>
      <c r="AT152" s="224" t="s">
        <v>170</v>
      </c>
      <c r="AU152" s="224" t="s">
        <v>84</v>
      </c>
      <c r="AY152" s="14" t="s">
        <v>120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82</v>
      </c>
      <c r="BK152" s="225">
        <f>ROUND(I152*H152,2)</f>
        <v>0</v>
      </c>
      <c r="BL152" s="14" t="s">
        <v>127</v>
      </c>
      <c r="BM152" s="224" t="s">
        <v>214</v>
      </c>
    </row>
    <row r="153" spans="1:65" s="2" customFormat="1" ht="33" customHeight="1">
      <c r="A153" s="35"/>
      <c r="B153" s="36"/>
      <c r="C153" s="212" t="s">
        <v>215</v>
      </c>
      <c r="D153" s="212" t="s">
        <v>123</v>
      </c>
      <c r="E153" s="213" t="s">
        <v>216</v>
      </c>
      <c r="F153" s="214" t="s">
        <v>217</v>
      </c>
      <c r="G153" s="215" t="s">
        <v>126</v>
      </c>
      <c r="H153" s="216">
        <v>28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39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127</v>
      </c>
      <c r="AT153" s="224" t="s">
        <v>123</v>
      </c>
      <c r="AU153" s="224" t="s">
        <v>84</v>
      </c>
      <c r="AY153" s="14" t="s">
        <v>120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82</v>
      </c>
      <c r="BK153" s="225">
        <f>ROUND(I153*H153,2)</f>
        <v>0</v>
      </c>
      <c r="BL153" s="14" t="s">
        <v>127</v>
      </c>
      <c r="BM153" s="224" t="s">
        <v>218</v>
      </c>
    </row>
    <row r="154" spans="1:65" s="2" customFormat="1" ht="16.5" customHeight="1">
      <c r="A154" s="35"/>
      <c r="B154" s="36"/>
      <c r="C154" s="226" t="s">
        <v>219</v>
      </c>
      <c r="D154" s="226" t="s">
        <v>170</v>
      </c>
      <c r="E154" s="227" t="s">
        <v>220</v>
      </c>
      <c r="F154" s="228" t="s">
        <v>221</v>
      </c>
      <c r="G154" s="229" t="s">
        <v>173</v>
      </c>
      <c r="H154" s="230">
        <v>26.6</v>
      </c>
      <c r="I154" s="231"/>
      <c r="J154" s="232">
        <f>ROUND(I154*H154,2)</f>
        <v>0</v>
      </c>
      <c r="K154" s="233"/>
      <c r="L154" s="234"/>
      <c r="M154" s="235" t="s">
        <v>1</v>
      </c>
      <c r="N154" s="236" t="s">
        <v>39</v>
      </c>
      <c r="O154" s="88"/>
      <c r="P154" s="222">
        <f>O154*H154</f>
        <v>0</v>
      </c>
      <c r="Q154" s="222">
        <v>0.001</v>
      </c>
      <c r="R154" s="222">
        <f>Q154*H154</f>
        <v>0.026600000000000002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174</v>
      </c>
      <c r="AT154" s="224" t="s">
        <v>170</v>
      </c>
      <c r="AU154" s="224" t="s">
        <v>84</v>
      </c>
      <c r="AY154" s="14" t="s">
        <v>120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82</v>
      </c>
      <c r="BK154" s="225">
        <f>ROUND(I154*H154,2)</f>
        <v>0</v>
      </c>
      <c r="BL154" s="14" t="s">
        <v>174</v>
      </c>
      <c r="BM154" s="224" t="s">
        <v>222</v>
      </c>
    </row>
    <row r="155" spans="1:65" s="2" customFormat="1" ht="16.5" customHeight="1">
      <c r="A155" s="35"/>
      <c r="B155" s="36"/>
      <c r="C155" s="226" t="s">
        <v>223</v>
      </c>
      <c r="D155" s="226" t="s">
        <v>170</v>
      </c>
      <c r="E155" s="227" t="s">
        <v>224</v>
      </c>
      <c r="F155" s="228" t="s">
        <v>225</v>
      </c>
      <c r="G155" s="229" t="s">
        <v>191</v>
      </c>
      <c r="H155" s="230">
        <v>14</v>
      </c>
      <c r="I155" s="231"/>
      <c r="J155" s="232">
        <f>ROUND(I155*H155,2)</f>
        <v>0</v>
      </c>
      <c r="K155" s="233"/>
      <c r="L155" s="234"/>
      <c r="M155" s="235" t="s">
        <v>1</v>
      </c>
      <c r="N155" s="236" t="s">
        <v>39</v>
      </c>
      <c r="O155" s="88"/>
      <c r="P155" s="222">
        <f>O155*H155</f>
        <v>0</v>
      </c>
      <c r="Q155" s="222">
        <v>0.00014</v>
      </c>
      <c r="R155" s="222">
        <f>Q155*H155</f>
        <v>0.00196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174</v>
      </c>
      <c r="AT155" s="224" t="s">
        <v>170</v>
      </c>
      <c r="AU155" s="224" t="s">
        <v>84</v>
      </c>
      <c r="AY155" s="14" t="s">
        <v>120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82</v>
      </c>
      <c r="BK155" s="225">
        <f>ROUND(I155*H155,2)</f>
        <v>0</v>
      </c>
      <c r="BL155" s="14" t="s">
        <v>174</v>
      </c>
      <c r="BM155" s="224" t="s">
        <v>226</v>
      </c>
    </row>
    <row r="156" spans="1:65" s="2" customFormat="1" ht="16.5" customHeight="1">
      <c r="A156" s="35"/>
      <c r="B156" s="36"/>
      <c r="C156" s="226" t="s">
        <v>227</v>
      </c>
      <c r="D156" s="226" t="s">
        <v>170</v>
      </c>
      <c r="E156" s="227" t="s">
        <v>228</v>
      </c>
      <c r="F156" s="228" t="s">
        <v>229</v>
      </c>
      <c r="G156" s="229" t="s">
        <v>191</v>
      </c>
      <c r="H156" s="230">
        <v>28</v>
      </c>
      <c r="I156" s="231"/>
      <c r="J156" s="232">
        <f>ROUND(I156*H156,2)</f>
        <v>0</v>
      </c>
      <c r="K156" s="233"/>
      <c r="L156" s="234"/>
      <c r="M156" s="235" t="s">
        <v>1</v>
      </c>
      <c r="N156" s="236" t="s">
        <v>39</v>
      </c>
      <c r="O156" s="88"/>
      <c r="P156" s="222">
        <f>O156*H156</f>
        <v>0</v>
      </c>
      <c r="Q156" s="222">
        <v>0.00022</v>
      </c>
      <c r="R156" s="222">
        <f>Q156*H156</f>
        <v>0.0061600000000000005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174</v>
      </c>
      <c r="AT156" s="224" t="s">
        <v>170</v>
      </c>
      <c r="AU156" s="224" t="s">
        <v>84</v>
      </c>
      <c r="AY156" s="14" t="s">
        <v>120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82</v>
      </c>
      <c r="BK156" s="225">
        <f>ROUND(I156*H156,2)</f>
        <v>0</v>
      </c>
      <c r="BL156" s="14" t="s">
        <v>174</v>
      </c>
      <c r="BM156" s="224" t="s">
        <v>230</v>
      </c>
    </row>
    <row r="157" spans="1:65" s="2" customFormat="1" ht="21.75" customHeight="1">
      <c r="A157" s="35"/>
      <c r="B157" s="36"/>
      <c r="C157" s="226" t="s">
        <v>231</v>
      </c>
      <c r="D157" s="226" t="s">
        <v>170</v>
      </c>
      <c r="E157" s="227" t="s">
        <v>232</v>
      </c>
      <c r="F157" s="228" t="s">
        <v>233</v>
      </c>
      <c r="G157" s="229" t="s">
        <v>173</v>
      </c>
      <c r="H157" s="230">
        <v>14</v>
      </c>
      <c r="I157" s="231"/>
      <c r="J157" s="232">
        <f>ROUND(I157*H157,2)</f>
        <v>0</v>
      </c>
      <c r="K157" s="233"/>
      <c r="L157" s="234"/>
      <c r="M157" s="235" t="s">
        <v>1</v>
      </c>
      <c r="N157" s="236" t="s">
        <v>39</v>
      </c>
      <c r="O157" s="88"/>
      <c r="P157" s="222">
        <f>O157*H157</f>
        <v>0</v>
      </c>
      <c r="Q157" s="222">
        <v>0.001</v>
      </c>
      <c r="R157" s="222">
        <f>Q157*H157</f>
        <v>0.014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174</v>
      </c>
      <c r="AT157" s="224" t="s">
        <v>170</v>
      </c>
      <c r="AU157" s="224" t="s">
        <v>84</v>
      </c>
      <c r="AY157" s="14" t="s">
        <v>120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82</v>
      </c>
      <c r="BK157" s="225">
        <f>ROUND(I157*H157,2)</f>
        <v>0</v>
      </c>
      <c r="BL157" s="14" t="s">
        <v>174</v>
      </c>
      <c r="BM157" s="224" t="s">
        <v>234</v>
      </c>
    </row>
    <row r="158" spans="1:65" s="2" customFormat="1" ht="21.75" customHeight="1">
      <c r="A158" s="35"/>
      <c r="B158" s="36"/>
      <c r="C158" s="212" t="s">
        <v>235</v>
      </c>
      <c r="D158" s="212" t="s">
        <v>123</v>
      </c>
      <c r="E158" s="213" t="s">
        <v>236</v>
      </c>
      <c r="F158" s="214" t="s">
        <v>237</v>
      </c>
      <c r="G158" s="215" t="s">
        <v>238</v>
      </c>
      <c r="H158" s="216">
        <v>6.86</v>
      </c>
      <c r="I158" s="217"/>
      <c r="J158" s="218">
        <f>ROUND(I158*H158,2)</f>
        <v>0</v>
      </c>
      <c r="K158" s="219"/>
      <c r="L158" s="41"/>
      <c r="M158" s="220" t="s">
        <v>1</v>
      </c>
      <c r="N158" s="221" t="s">
        <v>39</v>
      </c>
      <c r="O158" s="88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127</v>
      </c>
      <c r="AT158" s="224" t="s">
        <v>123</v>
      </c>
      <c r="AU158" s="224" t="s">
        <v>84</v>
      </c>
      <c r="AY158" s="14" t="s">
        <v>120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82</v>
      </c>
      <c r="BK158" s="225">
        <f>ROUND(I158*H158,2)</f>
        <v>0</v>
      </c>
      <c r="BL158" s="14" t="s">
        <v>127</v>
      </c>
      <c r="BM158" s="224" t="s">
        <v>239</v>
      </c>
    </row>
    <row r="159" spans="1:65" s="2" customFormat="1" ht="21.75" customHeight="1">
      <c r="A159" s="35"/>
      <c r="B159" s="36"/>
      <c r="C159" s="212" t="s">
        <v>240</v>
      </c>
      <c r="D159" s="212" t="s">
        <v>123</v>
      </c>
      <c r="E159" s="213" t="s">
        <v>241</v>
      </c>
      <c r="F159" s="214" t="s">
        <v>242</v>
      </c>
      <c r="G159" s="215" t="s">
        <v>238</v>
      </c>
      <c r="H159" s="216">
        <v>4.032</v>
      </c>
      <c r="I159" s="217"/>
      <c r="J159" s="218">
        <f>ROUND(I159*H159,2)</f>
        <v>0</v>
      </c>
      <c r="K159" s="219"/>
      <c r="L159" s="41"/>
      <c r="M159" s="220" t="s">
        <v>1</v>
      </c>
      <c r="N159" s="221" t="s">
        <v>39</v>
      </c>
      <c r="O159" s="88"/>
      <c r="P159" s="222">
        <f>O159*H159</f>
        <v>0</v>
      </c>
      <c r="Q159" s="222">
        <v>2.45329</v>
      </c>
      <c r="R159" s="222">
        <f>Q159*H159</f>
        <v>9.89166528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127</v>
      </c>
      <c r="AT159" s="224" t="s">
        <v>123</v>
      </c>
      <c r="AU159" s="224" t="s">
        <v>84</v>
      </c>
      <c r="AY159" s="14" t="s">
        <v>120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82</v>
      </c>
      <c r="BK159" s="225">
        <f>ROUND(I159*H159,2)</f>
        <v>0</v>
      </c>
      <c r="BL159" s="14" t="s">
        <v>127</v>
      </c>
      <c r="BM159" s="224" t="s">
        <v>243</v>
      </c>
    </row>
    <row r="160" spans="1:65" s="2" customFormat="1" ht="21.75" customHeight="1">
      <c r="A160" s="35"/>
      <c r="B160" s="36"/>
      <c r="C160" s="212" t="s">
        <v>244</v>
      </c>
      <c r="D160" s="212" t="s">
        <v>123</v>
      </c>
      <c r="E160" s="213" t="s">
        <v>245</v>
      </c>
      <c r="F160" s="214" t="s">
        <v>246</v>
      </c>
      <c r="G160" s="215" t="s">
        <v>147</v>
      </c>
      <c r="H160" s="216">
        <v>26.88</v>
      </c>
      <c r="I160" s="217"/>
      <c r="J160" s="218">
        <f>ROUND(I160*H160,2)</f>
        <v>0</v>
      </c>
      <c r="K160" s="219"/>
      <c r="L160" s="41"/>
      <c r="M160" s="220" t="s">
        <v>1</v>
      </c>
      <c r="N160" s="221" t="s">
        <v>39</v>
      </c>
      <c r="O160" s="88"/>
      <c r="P160" s="222">
        <f>O160*H160</f>
        <v>0</v>
      </c>
      <c r="Q160" s="222">
        <v>0.00116</v>
      </c>
      <c r="R160" s="222">
        <f>Q160*H160</f>
        <v>0.031180799999999998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127</v>
      </c>
      <c r="AT160" s="224" t="s">
        <v>123</v>
      </c>
      <c r="AU160" s="224" t="s">
        <v>84</v>
      </c>
      <c r="AY160" s="14" t="s">
        <v>120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82</v>
      </c>
      <c r="BK160" s="225">
        <f>ROUND(I160*H160,2)</f>
        <v>0</v>
      </c>
      <c r="BL160" s="14" t="s">
        <v>127</v>
      </c>
      <c r="BM160" s="224" t="s">
        <v>247</v>
      </c>
    </row>
    <row r="161" spans="1:65" s="2" customFormat="1" ht="21.75" customHeight="1">
      <c r="A161" s="35"/>
      <c r="B161" s="36"/>
      <c r="C161" s="212" t="s">
        <v>248</v>
      </c>
      <c r="D161" s="212" t="s">
        <v>123</v>
      </c>
      <c r="E161" s="213" t="s">
        <v>249</v>
      </c>
      <c r="F161" s="214" t="s">
        <v>250</v>
      </c>
      <c r="G161" s="215" t="s">
        <v>147</v>
      </c>
      <c r="H161" s="216">
        <v>26.88</v>
      </c>
      <c r="I161" s="217"/>
      <c r="J161" s="218">
        <f>ROUND(I161*H161,2)</f>
        <v>0</v>
      </c>
      <c r="K161" s="219"/>
      <c r="L161" s="41"/>
      <c r="M161" s="220" t="s">
        <v>1</v>
      </c>
      <c r="N161" s="221" t="s">
        <v>39</v>
      </c>
      <c r="O161" s="88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127</v>
      </c>
      <c r="AT161" s="224" t="s">
        <v>123</v>
      </c>
      <c r="AU161" s="224" t="s">
        <v>84</v>
      </c>
      <c r="AY161" s="14" t="s">
        <v>120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82</v>
      </c>
      <c r="BK161" s="225">
        <f>ROUND(I161*H161,2)</f>
        <v>0</v>
      </c>
      <c r="BL161" s="14" t="s">
        <v>127</v>
      </c>
      <c r="BM161" s="224" t="s">
        <v>251</v>
      </c>
    </row>
    <row r="162" spans="1:65" s="2" customFormat="1" ht="16.5" customHeight="1">
      <c r="A162" s="35"/>
      <c r="B162" s="36"/>
      <c r="C162" s="212" t="s">
        <v>186</v>
      </c>
      <c r="D162" s="212" t="s">
        <v>123</v>
      </c>
      <c r="E162" s="213" t="s">
        <v>252</v>
      </c>
      <c r="F162" s="214" t="s">
        <v>253</v>
      </c>
      <c r="G162" s="215" t="s">
        <v>191</v>
      </c>
      <c r="H162" s="216">
        <v>14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39</v>
      </c>
      <c r="O162" s="88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181</v>
      </c>
      <c r="AT162" s="224" t="s">
        <v>123</v>
      </c>
      <c r="AU162" s="224" t="s">
        <v>84</v>
      </c>
      <c r="AY162" s="14" t="s">
        <v>120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82</v>
      </c>
      <c r="BK162" s="225">
        <f>ROUND(I162*H162,2)</f>
        <v>0</v>
      </c>
      <c r="BL162" s="14" t="s">
        <v>181</v>
      </c>
      <c r="BM162" s="224" t="s">
        <v>254</v>
      </c>
    </row>
    <row r="163" spans="1:65" s="2" customFormat="1" ht="16.5" customHeight="1">
      <c r="A163" s="35"/>
      <c r="B163" s="36"/>
      <c r="C163" s="226" t="s">
        <v>255</v>
      </c>
      <c r="D163" s="226" t="s">
        <v>170</v>
      </c>
      <c r="E163" s="227" t="s">
        <v>256</v>
      </c>
      <c r="F163" s="228" t="s">
        <v>257</v>
      </c>
      <c r="G163" s="229" t="s">
        <v>204</v>
      </c>
      <c r="H163" s="230">
        <v>14</v>
      </c>
      <c r="I163" s="231"/>
      <c r="J163" s="232">
        <f>ROUND(I163*H163,2)</f>
        <v>0</v>
      </c>
      <c r="K163" s="233"/>
      <c r="L163" s="234"/>
      <c r="M163" s="235" t="s">
        <v>1</v>
      </c>
      <c r="N163" s="236" t="s">
        <v>39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186</v>
      </c>
      <c r="AT163" s="224" t="s">
        <v>170</v>
      </c>
      <c r="AU163" s="224" t="s">
        <v>84</v>
      </c>
      <c r="AY163" s="14" t="s">
        <v>120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82</v>
      </c>
      <c r="BK163" s="225">
        <f>ROUND(I163*H163,2)</f>
        <v>0</v>
      </c>
      <c r="BL163" s="14" t="s">
        <v>181</v>
      </c>
      <c r="BM163" s="224" t="s">
        <v>258</v>
      </c>
    </row>
    <row r="164" spans="1:63" s="12" customFormat="1" ht="22.8" customHeight="1">
      <c r="A164" s="12"/>
      <c r="B164" s="196"/>
      <c r="C164" s="197"/>
      <c r="D164" s="198" t="s">
        <v>73</v>
      </c>
      <c r="E164" s="210" t="s">
        <v>259</v>
      </c>
      <c r="F164" s="210" t="s">
        <v>260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SUM(P165:P172)</f>
        <v>0</v>
      </c>
      <c r="Q164" s="204"/>
      <c r="R164" s="205">
        <f>SUM(R165:R172)</f>
        <v>0.828</v>
      </c>
      <c r="S164" s="204"/>
      <c r="T164" s="206">
        <f>SUM(T165:T172)</f>
        <v>0.0075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82</v>
      </c>
      <c r="AT164" s="208" t="s">
        <v>73</v>
      </c>
      <c r="AU164" s="208" t="s">
        <v>82</v>
      </c>
      <c r="AY164" s="207" t="s">
        <v>120</v>
      </c>
      <c r="BK164" s="209">
        <f>SUM(BK165:BK172)</f>
        <v>0</v>
      </c>
    </row>
    <row r="165" spans="1:65" s="2" customFormat="1" ht="21.75" customHeight="1">
      <c r="A165" s="35"/>
      <c r="B165" s="36"/>
      <c r="C165" s="212" t="s">
        <v>261</v>
      </c>
      <c r="D165" s="212" t="s">
        <v>123</v>
      </c>
      <c r="E165" s="213" t="s">
        <v>189</v>
      </c>
      <c r="F165" s="214" t="s">
        <v>190</v>
      </c>
      <c r="G165" s="215" t="s">
        <v>191</v>
      </c>
      <c r="H165" s="216">
        <v>6</v>
      </c>
      <c r="I165" s="217"/>
      <c r="J165" s="218">
        <f>ROUND(I165*H165,2)</f>
        <v>0</v>
      </c>
      <c r="K165" s="219"/>
      <c r="L165" s="41"/>
      <c r="M165" s="220" t="s">
        <v>1</v>
      </c>
      <c r="N165" s="221" t="s">
        <v>39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181</v>
      </c>
      <c r="AT165" s="224" t="s">
        <v>123</v>
      </c>
      <c r="AU165" s="224" t="s">
        <v>84</v>
      </c>
      <c r="AY165" s="14" t="s">
        <v>120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82</v>
      </c>
      <c r="BK165" s="225">
        <f>ROUND(I165*H165,2)</f>
        <v>0</v>
      </c>
      <c r="BL165" s="14" t="s">
        <v>181</v>
      </c>
      <c r="BM165" s="224" t="s">
        <v>262</v>
      </c>
    </row>
    <row r="166" spans="1:65" s="2" customFormat="1" ht="33" customHeight="1">
      <c r="A166" s="35"/>
      <c r="B166" s="36"/>
      <c r="C166" s="212" t="s">
        <v>263</v>
      </c>
      <c r="D166" s="212" t="s">
        <v>123</v>
      </c>
      <c r="E166" s="213" t="s">
        <v>264</v>
      </c>
      <c r="F166" s="214" t="s">
        <v>265</v>
      </c>
      <c r="G166" s="215" t="s">
        <v>191</v>
      </c>
      <c r="H166" s="216">
        <v>1</v>
      </c>
      <c r="I166" s="217"/>
      <c r="J166" s="218">
        <f>ROUND(I166*H166,2)</f>
        <v>0</v>
      </c>
      <c r="K166" s="219"/>
      <c r="L166" s="41"/>
      <c r="M166" s="220" t="s">
        <v>1</v>
      </c>
      <c r="N166" s="221" t="s">
        <v>39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0.0075</v>
      </c>
      <c r="T166" s="223">
        <f>S166*H166</f>
        <v>0.0075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181</v>
      </c>
      <c r="AT166" s="224" t="s">
        <v>123</v>
      </c>
      <c r="AU166" s="224" t="s">
        <v>84</v>
      </c>
      <c r="AY166" s="14" t="s">
        <v>120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82</v>
      </c>
      <c r="BK166" s="225">
        <f>ROUND(I166*H166,2)</f>
        <v>0</v>
      </c>
      <c r="BL166" s="14" t="s">
        <v>181</v>
      </c>
      <c r="BM166" s="224" t="s">
        <v>266</v>
      </c>
    </row>
    <row r="167" spans="1:65" s="2" customFormat="1" ht="21.75" customHeight="1">
      <c r="A167" s="35"/>
      <c r="B167" s="36"/>
      <c r="C167" s="212" t="s">
        <v>267</v>
      </c>
      <c r="D167" s="212" t="s">
        <v>123</v>
      </c>
      <c r="E167" s="213" t="s">
        <v>179</v>
      </c>
      <c r="F167" s="214" t="s">
        <v>180</v>
      </c>
      <c r="G167" s="215" t="s">
        <v>126</v>
      </c>
      <c r="H167" s="216">
        <v>6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39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181</v>
      </c>
      <c r="AT167" s="224" t="s">
        <v>123</v>
      </c>
      <c r="AU167" s="224" t="s">
        <v>84</v>
      </c>
      <c r="AY167" s="14" t="s">
        <v>120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82</v>
      </c>
      <c r="BK167" s="225">
        <f>ROUND(I167*H167,2)</f>
        <v>0</v>
      </c>
      <c r="BL167" s="14" t="s">
        <v>181</v>
      </c>
      <c r="BM167" s="224" t="s">
        <v>268</v>
      </c>
    </row>
    <row r="168" spans="1:65" s="2" customFormat="1" ht="16.5" customHeight="1">
      <c r="A168" s="35"/>
      <c r="B168" s="36"/>
      <c r="C168" s="226" t="s">
        <v>269</v>
      </c>
      <c r="D168" s="226" t="s">
        <v>170</v>
      </c>
      <c r="E168" s="227" t="s">
        <v>184</v>
      </c>
      <c r="F168" s="228" t="s">
        <v>185</v>
      </c>
      <c r="G168" s="229" t="s">
        <v>126</v>
      </c>
      <c r="H168" s="230">
        <v>6.9</v>
      </c>
      <c r="I168" s="231"/>
      <c r="J168" s="232">
        <f>ROUND(I168*H168,2)</f>
        <v>0</v>
      </c>
      <c r="K168" s="233"/>
      <c r="L168" s="234"/>
      <c r="M168" s="235" t="s">
        <v>1</v>
      </c>
      <c r="N168" s="236" t="s">
        <v>39</v>
      </c>
      <c r="O168" s="88"/>
      <c r="P168" s="222">
        <f>O168*H168</f>
        <v>0</v>
      </c>
      <c r="Q168" s="222">
        <v>0.12</v>
      </c>
      <c r="R168" s="222">
        <f>Q168*H168</f>
        <v>0.828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186</v>
      </c>
      <c r="AT168" s="224" t="s">
        <v>170</v>
      </c>
      <c r="AU168" s="224" t="s">
        <v>84</v>
      </c>
      <c r="AY168" s="14" t="s">
        <v>120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82</v>
      </c>
      <c r="BK168" s="225">
        <f>ROUND(I168*H168,2)</f>
        <v>0</v>
      </c>
      <c r="BL168" s="14" t="s">
        <v>181</v>
      </c>
      <c r="BM168" s="224" t="s">
        <v>270</v>
      </c>
    </row>
    <row r="169" spans="1:65" s="2" customFormat="1" ht="21.75" customHeight="1">
      <c r="A169" s="35"/>
      <c r="B169" s="36"/>
      <c r="C169" s="212" t="s">
        <v>271</v>
      </c>
      <c r="D169" s="212" t="s">
        <v>123</v>
      </c>
      <c r="E169" s="213" t="s">
        <v>189</v>
      </c>
      <c r="F169" s="214" t="s">
        <v>190</v>
      </c>
      <c r="G169" s="215" t="s">
        <v>191</v>
      </c>
      <c r="H169" s="216">
        <v>6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39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181</v>
      </c>
      <c r="AT169" s="224" t="s">
        <v>123</v>
      </c>
      <c r="AU169" s="224" t="s">
        <v>84</v>
      </c>
      <c r="AY169" s="14" t="s">
        <v>120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82</v>
      </c>
      <c r="BK169" s="225">
        <f>ROUND(I169*H169,2)</f>
        <v>0</v>
      </c>
      <c r="BL169" s="14" t="s">
        <v>181</v>
      </c>
      <c r="BM169" s="224" t="s">
        <v>272</v>
      </c>
    </row>
    <row r="170" spans="1:65" s="2" customFormat="1" ht="21.75" customHeight="1">
      <c r="A170" s="35"/>
      <c r="B170" s="36"/>
      <c r="C170" s="212" t="s">
        <v>273</v>
      </c>
      <c r="D170" s="212" t="s">
        <v>123</v>
      </c>
      <c r="E170" s="213" t="s">
        <v>194</v>
      </c>
      <c r="F170" s="214" t="s">
        <v>195</v>
      </c>
      <c r="G170" s="215" t="s">
        <v>191</v>
      </c>
      <c r="H170" s="216">
        <v>4</v>
      </c>
      <c r="I170" s="217"/>
      <c r="J170" s="218">
        <f>ROUND(I170*H170,2)</f>
        <v>0</v>
      </c>
      <c r="K170" s="219"/>
      <c r="L170" s="41"/>
      <c r="M170" s="220" t="s">
        <v>1</v>
      </c>
      <c r="N170" s="221" t="s">
        <v>39</v>
      </c>
      <c r="O170" s="88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181</v>
      </c>
      <c r="AT170" s="224" t="s">
        <v>123</v>
      </c>
      <c r="AU170" s="224" t="s">
        <v>84</v>
      </c>
      <c r="AY170" s="14" t="s">
        <v>120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82</v>
      </c>
      <c r="BK170" s="225">
        <f>ROUND(I170*H170,2)</f>
        <v>0</v>
      </c>
      <c r="BL170" s="14" t="s">
        <v>181</v>
      </c>
      <c r="BM170" s="224" t="s">
        <v>274</v>
      </c>
    </row>
    <row r="171" spans="1:65" s="2" customFormat="1" ht="16.5" customHeight="1">
      <c r="A171" s="35"/>
      <c r="B171" s="36"/>
      <c r="C171" s="212" t="s">
        <v>275</v>
      </c>
      <c r="D171" s="212" t="s">
        <v>123</v>
      </c>
      <c r="E171" s="213" t="s">
        <v>198</v>
      </c>
      <c r="F171" s="214" t="s">
        <v>199</v>
      </c>
      <c r="G171" s="215" t="s">
        <v>191</v>
      </c>
      <c r="H171" s="216">
        <v>1</v>
      </c>
      <c r="I171" s="217"/>
      <c r="J171" s="218">
        <f>ROUND(I171*H171,2)</f>
        <v>0</v>
      </c>
      <c r="K171" s="219"/>
      <c r="L171" s="41"/>
      <c r="M171" s="220" t="s">
        <v>1</v>
      </c>
      <c r="N171" s="221" t="s">
        <v>39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181</v>
      </c>
      <c r="AT171" s="224" t="s">
        <v>123</v>
      </c>
      <c r="AU171" s="224" t="s">
        <v>84</v>
      </c>
      <c r="AY171" s="14" t="s">
        <v>120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82</v>
      </c>
      <c r="BK171" s="225">
        <f>ROUND(I171*H171,2)</f>
        <v>0</v>
      </c>
      <c r="BL171" s="14" t="s">
        <v>181</v>
      </c>
      <c r="BM171" s="224" t="s">
        <v>276</v>
      </c>
    </row>
    <row r="172" spans="1:65" s="2" customFormat="1" ht="16.5" customHeight="1">
      <c r="A172" s="35"/>
      <c r="B172" s="36"/>
      <c r="C172" s="226" t="s">
        <v>277</v>
      </c>
      <c r="D172" s="226" t="s">
        <v>170</v>
      </c>
      <c r="E172" s="227" t="s">
        <v>202</v>
      </c>
      <c r="F172" s="228" t="s">
        <v>203</v>
      </c>
      <c r="G172" s="229" t="s">
        <v>204</v>
      </c>
      <c r="H172" s="230">
        <v>1</v>
      </c>
      <c r="I172" s="231"/>
      <c r="J172" s="232">
        <f>ROUND(I172*H172,2)</f>
        <v>0</v>
      </c>
      <c r="K172" s="233"/>
      <c r="L172" s="234"/>
      <c r="M172" s="235" t="s">
        <v>1</v>
      </c>
      <c r="N172" s="236" t="s">
        <v>39</v>
      </c>
      <c r="O172" s="88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186</v>
      </c>
      <c r="AT172" s="224" t="s">
        <v>170</v>
      </c>
      <c r="AU172" s="224" t="s">
        <v>84</v>
      </c>
      <c r="AY172" s="14" t="s">
        <v>120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82</v>
      </c>
      <c r="BK172" s="225">
        <f>ROUND(I172*H172,2)</f>
        <v>0</v>
      </c>
      <c r="BL172" s="14" t="s">
        <v>181</v>
      </c>
      <c r="BM172" s="224" t="s">
        <v>278</v>
      </c>
    </row>
    <row r="173" spans="1:63" s="12" customFormat="1" ht="22.8" customHeight="1">
      <c r="A173" s="12"/>
      <c r="B173" s="196"/>
      <c r="C173" s="197"/>
      <c r="D173" s="198" t="s">
        <v>73</v>
      </c>
      <c r="E173" s="210" t="s">
        <v>279</v>
      </c>
      <c r="F173" s="210" t="s">
        <v>280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SUM(P174:P188)</f>
        <v>0</v>
      </c>
      <c r="Q173" s="204"/>
      <c r="R173" s="205">
        <f>SUM(R174:R188)</f>
        <v>1.6594799999999998</v>
      </c>
      <c r="S173" s="204"/>
      <c r="T173" s="206">
        <f>SUM(T174:T188)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7" t="s">
        <v>82</v>
      </c>
      <c r="AT173" s="208" t="s">
        <v>73</v>
      </c>
      <c r="AU173" s="208" t="s">
        <v>82</v>
      </c>
      <c r="AY173" s="207" t="s">
        <v>120</v>
      </c>
      <c r="BK173" s="209">
        <f>SUM(BK174:BK188)</f>
        <v>0</v>
      </c>
    </row>
    <row r="174" spans="1:65" s="2" customFormat="1" ht="21.75" customHeight="1">
      <c r="A174" s="35"/>
      <c r="B174" s="36"/>
      <c r="C174" s="212" t="s">
        <v>281</v>
      </c>
      <c r="D174" s="212" t="s">
        <v>123</v>
      </c>
      <c r="E174" s="213" t="s">
        <v>179</v>
      </c>
      <c r="F174" s="214" t="s">
        <v>180</v>
      </c>
      <c r="G174" s="215" t="s">
        <v>126</v>
      </c>
      <c r="H174" s="216">
        <v>12</v>
      </c>
      <c r="I174" s="217"/>
      <c r="J174" s="218">
        <f>ROUND(I174*H174,2)</f>
        <v>0</v>
      </c>
      <c r="K174" s="219"/>
      <c r="L174" s="41"/>
      <c r="M174" s="220" t="s">
        <v>1</v>
      </c>
      <c r="N174" s="221" t="s">
        <v>39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181</v>
      </c>
      <c r="AT174" s="224" t="s">
        <v>123</v>
      </c>
      <c r="AU174" s="224" t="s">
        <v>84</v>
      </c>
      <c r="AY174" s="14" t="s">
        <v>120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82</v>
      </c>
      <c r="BK174" s="225">
        <f>ROUND(I174*H174,2)</f>
        <v>0</v>
      </c>
      <c r="BL174" s="14" t="s">
        <v>181</v>
      </c>
      <c r="BM174" s="224" t="s">
        <v>282</v>
      </c>
    </row>
    <row r="175" spans="1:65" s="2" customFormat="1" ht="16.5" customHeight="1">
      <c r="A175" s="35"/>
      <c r="B175" s="36"/>
      <c r="C175" s="226" t="s">
        <v>283</v>
      </c>
      <c r="D175" s="226" t="s">
        <v>170</v>
      </c>
      <c r="E175" s="227" t="s">
        <v>184</v>
      </c>
      <c r="F175" s="228" t="s">
        <v>185</v>
      </c>
      <c r="G175" s="229" t="s">
        <v>126</v>
      </c>
      <c r="H175" s="230">
        <v>13.8</v>
      </c>
      <c r="I175" s="231"/>
      <c r="J175" s="232">
        <f>ROUND(I175*H175,2)</f>
        <v>0</v>
      </c>
      <c r="K175" s="233"/>
      <c r="L175" s="234"/>
      <c r="M175" s="235" t="s">
        <v>1</v>
      </c>
      <c r="N175" s="236" t="s">
        <v>39</v>
      </c>
      <c r="O175" s="88"/>
      <c r="P175" s="222">
        <f>O175*H175</f>
        <v>0</v>
      </c>
      <c r="Q175" s="222">
        <v>0.12</v>
      </c>
      <c r="R175" s="222">
        <f>Q175*H175</f>
        <v>1.656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186</v>
      </c>
      <c r="AT175" s="224" t="s">
        <v>170</v>
      </c>
      <c r="AU175" s="224" t="s">
        <v>84</v>
      </c>
      <c r="AY175" s="14" t="s">
        <v>120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82</v>
      </c>
      <c r="BK175" s="225">
        <f>ROUND(I175*H175,2)</f>
        <v>0</v>
      </c>
      <c r="BL175" s="14" t="s">
        <v>181</v>
      </c>
      <c r="BM175" s="224" t="s">
        <v>284</v>
      </c>
    </row>
    <row r="176" spans="1:65" s="2" customFormat="1" ht="21.75" customHeight="1">
      <c r="A176" s="35"/>
      <c r="B176" s="36"/>
      <c r="C176" s="212" t="s">
        <v>127</v>
      </c>
      <c r="D176" s="212" t="s">
        <v>123</v>
      </c>
      <c r="E176" s="213" t="s">
        <v>189</v>
      </c>
      <c r="F176" s="214" t="s">
        <v>190</v>
      </c>
      <c r="G176" s="215" t="s">
        <v>191</v>
      </c>
      <c r="H176" s="216">
        <v>12</v>
      </c>
      <c r="I176" s="217"/>
      <c r="J176" s="218">
        <f>ROUND(I176*H176,2)</f>
        <v>0</v>
      </c>
      <c r="K176" s="219"/>
      <c r="L176" s="41"/>
      <c r="M176" s="220" t="s">
        <v>1</v>
      </c>
      <c r="N176" s="221" t="s">
        <v>39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181</v>
      </c>
      <c r="AT176" s="224" t="s">
        <v>123</v>
      </c>
      <c r="AU176" s="224" t="s">
        <v>84</v>
      </c>
      <c r="AY176" s="14" t="s">
        <v>120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82</v>
      </c>
      <c r="BK176" s="225">
        <f>ROUND(I176*H176,2)</f>
        <v>0</v>
      </c>
      <c r="BL176" s="14" t="s">
        <v>181</v>
      </c>
      <c r="BM176" s="224" t="s">
        <v>285</v>
      </c>
    </row>
    <row r="177" spans="1:65" s="2" customFormat="1" ht="21.75" customHeight="1">
      <c r="A177" s="35"/>
      <c r="B177" s="36"/>
      <c r="C177" s="212" t="s">
        <v>286</v>
      </c>
      <c r="D177" s="212" t="s">
        <v>123</v>
      </c>
      <c r="E177" s="213" t="s">
        <v>194</v>
      </c>
      <c r="F177" s="214" t="s">
        <v>195</v>
      </c>
      <c r="G177" s="215" t="s">
        <v>191</v>
      </c>
      <c r="H177" s="216">
        <v>4</v>
      </c>
      <c r="I177" s="217"/>
      <c r="J177" s="218">
        <f>ROUND(I177*H177,2)</f>
        <v>0</v>
      </c>
      <c r="K177" s="219"/>
      <c r="L177" s="41"/>
      <c r="M177" s="220" t="s">
        <v>1</v>
      </c>
      <c r="N177" s="221" t="s">
        <v>39</v>
      </c>
      <c r="O177" s="88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181</v>
      </c>
      <c r="AT177" s="224" t="s">
        <v>123</v>
      </c>
      <c r="AU177" s="224" t="s">
        <v>84</v>
      </c>
      <c r="AY177" s="14" t="s">
        <v>120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82</v>
      </c>
      <c r="BK177" s="225">
        <f>ROUND(I177*H177,2)</f>
        <v>0</v>
      </c>
      <c r="BL177" s="14" t="s">
        <v>181</v>
      </c>
      <c r="BM177" s="224" t="s">
        <v>287</v>
      </c>
    </row>
    <row r="178" spans="1:65" s="2" customFormat="1" ht="16.5" customHeight="1">
      <c r="A178" s="35"/>
      <c r="B178" s="36"/>
      <c r="C178" s="212" t="s">
        <v>288</v>
      </c>
      <c r="D178" s="212" t="s">
        <v>123</v>
      </c>
      <c r="E178" s="213" t="s">
        <v>198</v>
      </c>
      <c r="F178" s="214" t="s">
        <v>199</v>
      </c>
      <c r="G178" s="215" t="s">
        <v>191</v>
      </c>
      <c r="H178" s="216">
        <v>2</v>
      </c>
      <c r="I178" s="217"/>
      <c r="J178" s="218">
        <f>ROUND(I178*H178,2)</f>
        <v>0</v>
      </c>
      <c r="K178" s="219"/>
      <c r="L178" s="41"/>
      <c r="M178" s="220" t="s">
        <v>1</v>
      </c>
      <c r="N178" s="221" t="s">
        <v>39</v>
      </c>
      <c r="O178" s="88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181</v>
      </c>
      <c r="AT178" s="224" t="s">
        <v>123</v>
      </c>
      <c r="AU178" s="224" t="s">
        <v>84</v>
      </c>
      <c r="AY178" s="14" t="s">
        <v>120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82</v>
      </c>
      <c r="BK178" s="225">
        <f>ROUND(I178*H178,2)</f>
        <v>0</v>
      </c>
      <c r="BL178" s="14" t="s">
        <v>181</v>
      </c>
      <c r="BM178" s="224" t="s">
        <v>289</v>
      </c>
    </row>
    <row r="179" spans="1:65" s="2" customFormat="1" ht="16.5" customHeight="1">
      <c r="A179" s="35"/>
      <c r="B179" s="36"/>
      <c r="C179" s="226" t="s">
        <v>290</v>
      </c>
      <c r="D179" s="226" t="s">
        <v>170</v>
      </c>
      <c r="E179" s="227" t="s">
        <v>202</v>
      </c>
      <c r="F179" s="228" t="s">
        <v>203</v>
      </c>
      <c r="G179" s="229" t="s">
        <v>204</v>
      </c>
      <c r="H179" s="230">
        <v>2</v>
      </c>
      <c r="I179" s="231"/>
      <c r="J179" s="232">
        <f>ROUND(I179*H179,2)</f>
        <v>0</v>
      </c>
      <c r="K179" s="233"/>
      <c r="L179" s="234"/>
      <c r="M179" s="235" t="s">
        <v>1</v>
      </c>
      <c r="N179" s="236" t="s">
        <v>39</v>
      </c>
      <c r="O179" s="88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186</v>
      </c>
      <c r="AT179" s="224" t="s">
        <v>170</v>
      </c>
      <c r="AU179" s="224" t="s">
        <v>84</v>
      </c>
      <c r="AY179" s="14" t="s">
        <v>120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82</v>
      </c>
      <c r="BK179" s="225">
        <f>ROUND(I179*H179,2)</f>
        <v>0</v>
      </c>
      <c r="BL179" s="14" t="s">
        <v>181</v>
      </c>
      <c r="BM179" s="224" t="s">
        <v>291</v>
      </c>
    </row>
    <row r="180" spans="1:65" s="2" customFormat="1" ht="33" customHeight="1">
      <c r="A180" s="35"/>
      <c r="B180" s="36"/>
      <c r="C180" s="212" t="s">
        <v>292</v>
      </c>
      <c r="D180" s="212" t="s">
        <v>123</v>
      </c>
      <c r="E180" s="213" t="s">
        <v>216</v>
      </c>
      <c r="F180" s="214" t="s">
        <v>217</v>
      </c>
      <c r="G180" s="215" t="s">
        <v>126</v>
      </c>
      <c r="H180" s="216">
        <v>2</v>
      </c>
      <c r="I180" s="217"/>
      <c r="J180" s="218">
        <f>ROUND(I180*H180,2)</f>
        <v>0</v>
      </c>
      <c r="K180" s="219"/>
      <c r="L180" s="41"/>
      <c r="M180" s="220" t="s">
        <v>1</v>
      </c>
      <c r="N180" s="221" t="s">
        <v>39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127</v>
      </c>
      <c r="AT180" s="224" t="s">
        <v>123</v>
      </c>
      <c r="AU180" s="224" t="s">
        <v>84</v>
      </c>
      <c r="AY180" s="14" t="s">
        <v>120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82</v>
      </c>
      <c r="BK180" s="225">
        <f>ROUND(I180*H180,2)</f>
        <v>0</v>
      </c>
      <c r="BL180" s="14" t="s">
        <v>127</v>
      </c>
      <c r="BM180" s="224" t="s">
        <v>293</v>
      </c>
    </row>
    <row r="181" spans="1:65" s="2" customFormat="1" ht="16.5" customHeight="1">
      <c r="A181" s="35"/>
      <c r="B181" s="36"/>
      <c r="C181" s="226" t="s">
        <v>294</v>
      </c>
      <c r="D181" s="226" t="s">
        <v>170</v>
      </c>
      <c r="E181" s="227" t="s">
        <v>220</v>
      </c>
      <c r="F181" s="228" t="s">
        <v>221</v>
      </c>
      <c r="G181" s="229" t="s">
        <v>173</v>
      </c>
      <c r="H181" s="230">
        <v>1.9</v>
      </c>
      <c r="I181" s="231"/>
      <c r="J181" s="232">
        <f>ROUND(I181*H181,2)</f>
        <v>0</v>
      </c>
      <c r="K181" s="233"/>
      <c r="L181" s="234"/>
      <c r="M181" s="235" t="s">
        <v>1</v>
      </c>
      <c r="N181" s="236" t="s">
        <v>39</v>
      </c>
      <c r="O181" s="88"/>
      <c r="P181" s="222">
        <f>O181*H181</f>
        <v>0</v>
      </c>
      <c r="Q181" s="222">
        <v>0.001</v>
      </c>
      <c r="R181" s="222">
        <f>Q181*H181</f>
        <v>0.0019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174</v>
      </c>
      <c r="AT181" s="224" t="s">
        <v>170</v>
      </c>
      <c r="AU181" s="224" t="s">
        <v>84</v>
      </c>
      <c r="AY181" s="14" t="s">
        <v>120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82</v>
      </c>
      <c r="BK181" s="225">
        <f>ROUND(I181*H181,2)</f>
        <v>0</v>
      </c>
      <c r="BL181" s="14" t="s">
        <v>174</v>
      </c>
      <c r="BM181" s="224" t="s">
        <v>295</v>
      </c>
    </row>
    <row r="182" spans="1:65" s="2" customFormat="1" ht="16.5" customHeight="1">
      <c r="A182" s="35"/>
      <c r="B182" s="36"/>
      <c r="C182" s="226" t="s">
        <v>296</v>
      </c>
      <c r="D182" s="226" t="s">
        <v>170</v>
      </c>
      <c r="E182" s="227" t="s">
        <v>224</v>
      </c>
      <c r="F182" s="228" t="s">
        <v>225</v>
      </c>
      <c r="G182" s="229" t="s">
        <v>191</v>
      </c>
      <c r="H182" s="230">
        <v>1</v>
      </c>
      <c r="I182" s="231"/>
      <c r="J182" s="232">
        <f>ROUND(I182*H182,2)</f>
        <v>0</v>
      </c>
      <c r="K182" s="233"/>
      <c r="L182" s="234"/>
      <c r="M182" s="235" t="s">
        <v>1</v>
      </c>
      <c r="N182" s="236" t="s">
        <v>39</v>
      </c>
      <c r="O182" s="88"/>
      <c r="P182" s="222">
        <f>O182*H182</f>
        <v>0</v>
      </c>
      <c r="Q182" s="222">
        <v>0.00014</v>
      </c>
      <c r="R182" s="222">
        <f>Q182*H182</f>
        <v>0.00014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174</v>
      </c>
      <c r="AT182" s="224" t="s">
        <v>170</v>
      </c>
      <c r="AU182" s="224" t="s">
        <v>84</v>
      </c>
      <c r="AY182" s="14" t="s">
        <v>120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82</v>
      </c>
      <c r="BK182" s="225">
        <f>ROUND(I182*H182,2)</f>
        <v>0</v>
      </c>
      <c r="BL182" s="14" t="s">
        <v>174</v>
      </c>
      <c r="BM182" s="224" t="s">
        <v>297</v>
      </c>
    </row>
    <row r="183" spans="1:65" s="2" customFormat="1" ht="16.5" customHeight="1">
      <c r="A183" s="35"/>
      <c r="B183" s="36"/>
      <c r="C183" s="226" t="s">
        <v>298</v>
      </c>
      <c r="D183" s="226" t="s">
        <v>170</v>
      </c>
      <c r="E183" s="227" t="s">
        <v>228</v>
      </c>
      <c r="F183" s="228" t="s">
        <v>229</v>
      </c>
      <c r="G183" s="229" t="s">
        <v>191</v>
      </c>
      <c r="H183" s="230">
        <v>2</v>
      </c>
      <c r="I183" s="231"/>
      <c r="J183" s="232">
        <f>ROUND(I183*H183,2)</f>
        <v>0</v>
      </c>
      <c r="K183" s="233"/>
      <c r="L183" s="234"/>
      <c r="M183" s="235" t="s">
        <v>1</v>
      </c>
      <c r="N183" s="236" t="s">
        <v>39</v>
      </c>
      <c r="O183" s="88"/>
      <c r="P183" s="222">
        <f>O183*H183</f>
        <v>0</v>
      </c>
      <c r="Q183" s="222">
        <v>0.00022</v>
      </c>
      <c r="R183" s="222">
        <f>Q183*H183</f>
        <v>0.00044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174</v>
      </c>
      <c r="AT183" s="224" t="s">
        <v>170</v>
      </c>
      <c r="AU183" s="224" t="s">
        <v>84</v>
      </c>
      <c r="AY183" s="14" t="s">
        <v>120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82</v>
      </c>
      <c r="BK183" s="225">
        <f>ROUND(I183*H183,2)</f>
        <v>0</v>
      </c>
      <c r="BL183" s="14" t="s">
        <v>174</v>
      </c>
      <c r="BM183" s="224" t="s">
        <v>299</v>
      </c>
    </row>
    <row r="184" spans="1:65" s="2" customFormat="1" ht="21.75" customHeight="1">
      <c r="A184" s="35"/>
      <c r="B184" s="36"/>
      <c r="C184" s="226" t="s">
        <v>300</v>
      </c>
      <c r="D184" s="226" t="s">
        <v>170</v>
      </c>
      <c r="E184" s="227" t="s">
        <v>232</v>
      </c>
      <c r="F184" s="228" t="s">
        <v>233</v>
      </c>
      <c r="G184" s="229" t="s">
        <v>173</v>
      </c>
      <c r="H184" s="230">
        <v>1</v>
      </c>
      <c r="I184" s="231"/>
      <c r="J184" s="232">
        <f>ROUND(I184*H184,2)</f>
        <v>0</v>
      </c>
      <c r="K184" s="233"/>
      <c r="L184" s="234"/>
      <c r="M184" s="235" t="s">
        <v>1</v>
      </c>
      <c r="N184" s="236" t="s">
        <v>39</v>
      </c>
      <c r="O184" s="88"/>
      <c r="P184" s="222">
        <f>O184*H184</f>
        <v>0</v>
      </c>
      <c r="Q184" s="222">
        <v>0.001</v>
      </c>
      <c r="R184" s="222">
        <f>Q184*H184</f>
        <v>0.001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174</v>
      </c>
      <c r="AT184" s="224" t="s">
        <v>170</v>
      </c>
      <c r="AU184" s="224" t="s">
        <v>84</v>
      </c>
      <c r="AY184" s="14" t="s">
        <v>120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82</v>
      </c>
      <c r="BK184" s="225">
        <f>ROUND(I184*H184,2)</f>
        <v>0</v>
      </c>
      <c r="BL184" s="14" t="s">
        <v>174</v>
      </c>
      <c r="BM184" s="224" t="s">
        <v>301</v>
      </c>
    </row>
    <row r="185" spans="1:65" s="2" customFormat="1" ht="21.75" customHeight="1">
      <c r="A185" s="35"/>
      <c r="B185" s="36"/>
      <c r="C185" s="212" t="s">
        <v>302</v>
      </c>
      <c r="D185" s="212" t="s">
        <v>123</v>
      </c>
      <c r="E185" s="213" t="s">
        <v>303</v>
      </c>
      <c r="F185" s="214" t="s">
        <v>304</v>
      </c>
      <c r="G185" s="215" t="s">
        <v>191</v>
      </c>
      <c r="H185" s="216">
        <v>1</v>
      </c>
      <c r="I185" s="217"/>
      <c r="J185" s="218">
        <f>ROUND(I185*H185,2)</f>
        <v>0</v>
      </c>
      <c r="K185" s="219"/>
      <c r="L185" s="41"/>
      <c r="M185" s="220" t="s">
        <v>1</v>
      </c>
      <c r="N185" s="221" t="s">
        <v>39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127</v>
      </c>
      <c r="AT185" s="224" t="s">
        <v>123</v>
      </c>
      <c r="AU185" s="224" t="s">
        <v>84</v>
      </c>
      <c r="AY185" s="14" t="s">
        <v>120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82</v>
      </c>
      <c r="BK185" s="225">
        <f>ROUND(I185*H185,2)</f>
        <v>0</v>
      </c>
      <c r="BL185" s="14" t="s">
        <v>127</v>
      </c>
      <c r="BM185" s="224" t="s">
        <v>305</v>
      </c>
    </row>
    <row r="186" spans="1:65" s="2" customFormat="1" ht="16.5" customHeight="1">
      <c r="A186" s="35"/>
      <c r="B186" s="36"/>
      <c r="C186" s="226" t="s">
        <v>306</v>
      </c>
      <c r="D186" s="226" t="s">
        <v>170</v>
      </c>
      <c r="E186" s="227" t="s">
        <v>307</v>
      </c>
      <c r="F186" s="228" t="s">
        <v>308</v>
      </c>
      <c r="G186" s="229" t="s">
        <v>204</v>
      </c>
      <c r="H186" s="230">
        <v>1</v>
      </c>
      <c r="I186" s="231"/>
      <c r="J186" s="232">
        <f>ROUND(I186*H186,2)</f>
        <v>0</v>
      </c>
      <c r="K186" s="233"/>
      <c r="L186" s="234"/>
      <c r="M186" s="235" t="s">
        <v>1</v>
      </c>
      <c r="N186" s="236" t="s">
        <v>39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213</v>
      </c>
      <c r="AT186" s="224" t="s">
        <v>170</v>
      </c>
      <c r="AU186" s="224" t="s">
        <v>84</v>
      </c>
      <c r="AY186" s="14" t="s">
        <v>120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82</v>
      </c>
      <c r="BK186" s="225">
        <f>ROUND(I186*H186,2)</f>
        <v>0</v>
      </c>
      <c r="BL186" s="14" t="s">
        <v>127</v>
      </c>
      <c r="BM186" s="224" t="s">
        <v>309</v>
      </c>
    </row>
    <row r="187" spans="1:65" s="2" customFormat="1" ht="16.5" customHeight="1">
      <c r="A187" s="35"/>
      <c r="B187" s="36"/>
      <c r="C187" s="212" t="s">
        <v>310</v>
      </c>
      <c r="D187" s="212" t="s">
        <v>123</v>
      </c>
      <c r="E187" s="213" t="s">
        <v>311</v>
      </c>
      <c r="F187" s="214" t="s">
        <v>312</v>
      </c>
      <c r="G187" s="215" t="s">
        <v>191</v>
      </c>
      <c r="H187" s="216">
        <v>1</v>
      </c>
      <c r="I187" s="217"/>
      <c r="J187" s="218">
        <f>ROUND(I187*H187,2)</f>
        <v>0</v>
      </c>
      <c r="K187" s="219"/>
      <c r="L187" s="41"/>
      <c r="M187" s="220" t="s">
        <v>1</v>
      </c>
      <c r="N187" s="221" t="s">
        <v>39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181</v>
      </c>
      <c r="AT187" s="224" t="s">
        <v>123</v>
      </c>
      <c r="AU187" s="224" t="s">
        <v>84</v>
      </c>
      <c r="AY187" s="14" t="s">
        <v>120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82</v>
      </c>
      <c r="BK187" s="225">
        <f>ROUND(I187*H187,2)</f>
        <v>0</v>
      </c>
      <c r="BL187" s="14" t="s">
        <v>181</v>
      </c>
      <c r="BM187" s="224" t="s">
        <v>313</v>
      </c>
    </row>
    <row r="188" spans="1:65" s="2" customFormat="1" ht="16.5" customHeight="1">
      <c r="A188" s="35"/>
      <c r="B188" s="36"/>
      <c r="C188" s="226" t="s">
        <v>314</v>
      </c>
      <c r="D188" s="226" t="s">
        <v>170</v>
      </c>
      <c r="E188" s="227" t="s">
        <v>315</v>
      </c>
      <c r="F188" s="228" t="s">
        <v>316</v>
      </c>
      <c r="G188" s="229" t="s">
        <v>204</v>
      </c>
      <c r="H188" s="230">
        <v>1</v>
      </c>
      <c r="I188" s="231"/>
      <c r="J188" s="232">
        <f>ROUND(I188*H188,2)</f>
        <v>0</v>
      </c>
      <c r="K188" s="233"/>
      <c r="L188" s="234"/>
      <c r="M188" s="235" t="s">
        <v>1</v>
      </c>
      <c r="N188" s="236" t="s">
        <v>39</v>
      </c>
      <c r="O188" s="88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186</v>
      </c>
      <c r="AT188" s="224" t="s">
        <v>170</v>
      </c>
      <c r="AU188" s="224" t="s">
        <v>84</v>
      </c>
      <c r="AY188" s="14" t="s">
        <v>120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82</v>
      </c>
      <c r="BK188" s="225">
        <f>ROUND(I188*H188,2)</f>
        <v>0</v>
      </c>
      <c r="BL188" s="14" t="s">
        <v>181</v>
      </c>
      <c r="BM188" s="224" t="s">
        <v>317</v>
      </c>
    </row>
    <row r="189" spans="1:63" s="12" customFormat="1" ht="22.8" customHeight="1">
      <c r="A189" s="12"/>
      <c r="B189" s="196"/>
      <c r="C189" s="197"/>
      <c r="D189" s="198" t="s">
        <v>73</v>
      </c>
      <c r="E189" s="210" t="s">
        <v>318</v>
      </c>
      <c r="F189" s="210" t="s">
        <v>319</v>
      </c>
      <c r="G189" s="197"/>
      <c r="H189" s="197"/>
      <c r="I189" s="200"/>
      <c r="J189" s="211">
        <f>BK189</f>
        <v>0</v>
      </c>
      <c r="K189" s="197"/>
      <c r="L189" s="202"/>
      <c r="M189" s="203"/>
      <c r="N189" s="204"/>
      <c r="O189" s="204"/>
      <c r="P189" s="205">
        <f>SUM(P190:P196)</f>
        <v>0</v>
      </c>
      <c r="Q189" s="204"/>
      <c r="R189" s="205">
        <f>SUM(R190:R196)</f>
        <v>1.1677499999999998</v>
      </c>
      <c r="S189" s="204"/>
      <c r="T189" s="206">
        <f>SUM(T190:T196)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7" t="s">
        <v>82</v>
      </c>
      <c r="AT189" s="208" t="s">
        <v>73</v>
      </c>
      <c r="AU189" s="208" t="s">
        <v>82</v>
      </c>
      <c r="AY189" s="207" t="s">
        <v>120</v>
      </c>
      <c r="BK189" s="209">
        <f>SUM(BK190:BK196)</f>
        <v>0</v>
      </c>
    </row>
    <row r="190" spans="1:65" s="2" customFormat="1" ht="33" customHeight="1">
      <c r="A190" s="35"/>
      <c r="B190" s="36"/>
      <c r="C190" s="212" t="s">
        <v>320</v>
      </c>
      <c r="D190" s="212" t="s">
        <v>123</v>
      </c>
      <c r="E190" s="213" t="s">
        <v>321</v>
      </c>
      <c r="F190" s="214" t="s">
        <v>217</v>
      </c>
      <c r="G190" s="215" t="s">
        <v>126</v>
      </c>
      <c r="H190" s="216">
        <v>44</v>
      </c>
      <c r="I190" s="217"/>
      <c r="J190" s="218">
        <f>ROUND(I190*H190,2)</f>
        <v>0</v>
      </c>
      <c r="K190" s="219"/>
      <c r="L190" s="41"/>
      <c r="M190" s="220" t="s">
        <v>1</v>
      </c>
      <c r="N190" s="221" t="s">
        <v>39</v>
      </c>
      <c r="O190" s="88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127</v>
      </c>
      <c r="AT190" s="224" t="s">
        <v>123</v>
      </c>
      <c r="AU190" s="224" t="s">
        <v>84</v>
      </c>
      <c r="AY190" s="14" t="s">
        <v>120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82</v>
      </c>
      <c r="BK190" s="225">
        <f>ROUND(I190*H190,2)</f>
        <v>0</v>
      </c>
      <c r="BL190" s="14" t="s">
        <v>127</v>
      </c>
      <c r="BM190" s="224" t="s">
        <v>322</v>
      </c>
    </row>
    <row r="191" spans="1:65" s="2" customFormat="1" ht="16.5" customHeight="1">
      <c r="A191" s="35"/>
      <c r="B191" s="36"/>
      <c r="C191" s="226" t="s">
        <v>323</v>
      </c>
      <c r="D191" s="226" t="s">
        <v>170</v>
      </c>
      <c r="E191" s="227" t="s">
        <v>324</v>
      </c>
      <c r="F191" s="228" t="s">
        <v>221</v>
      </c>
      <c r="G191" s="229" t="s">
        <v>173</v>
      </c>
      <c r="H191" s="230">
        <v>41.8</v>
      </c>
      <c r="I191" s="231"/>
      <c r="J191" s="232">
        <f>ROUND(I191*H191,2)</f>
        <v>0</v>
      </c>
      <c r="K191" s="233"/>
      <c r="L191" s="234"/>
      <c r="M191" s="235" t="s">
        <v>1</v>
      </c>
      <c r="N191" s="236" t="s">
        <v>39</v>
      </c>
      <c r="O191" s="88"/>
      <c r="P191" s="222">
        <f>O191*H191</f>
        <v>0</v>
      </c>
      <c r="Q191" s="222">
        <v>0.001</v>
      </c>
      <c r="R191" s="222">
        <f>Q191*H191</f>
        <v>0.0418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174</v>
      </c>
      <c r="AT191" s="224" t="s">
        <v>170</v>
      </c>
      <c r="AU191" s="224" t="s">
        <v>84</v>
      </c>
      <c r="AY191" s="14" t="s">
        <v>120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82</v>
      </c>
      <c r="BK191" s="225">
        <f>ROUND(I191*H191,2)</f>
        <v>0</v>
      </c>
      <c r="BL191" s="14" t="s">
        <v>174</v>
      </c>
      <c r="BM191" s="224" t="s">
        <v>325</v>
      </c>
    </row>
    <row r="192" spans="1:65" s="2" customFormat="1" ht="16.5" customHeight="1">
      <c r="A192" s="35"/>
      <c r="B192" s="36"/>
      <c r="C192" s="226" t="s">
        <v>326</v>
      </c>
      <c r="D192" s="226" t="s">
        <v>170</v>
      </c>
      <c r="E192" s="227" t="s">
        <v>327</v>
      </c>
      <c r="F192" s="228" t="s">
        <v>229</v>
      </c>
      <c r="G192" s="229" t="s">
        <v>191</v>
      </c>
      <c r="H192" s="230">
        <v>28</v>
      </c>
      <c r="I192" s="231"/>
      <c r="J192" s="232">
        <f>ROUND(I192*H192,2)</f>
        <v>0</v>
      </c>
      <c r="K192" s="233"/>
      <c r="L192" s="234"/>
      <c r="M192" s="235" t="s">
        <v>1</v>
      </c>
      <c r="N192" s="236" t="s">
        <v>39</v>
      </c>
      <c r="O192" s="88"/>
      <c r="P192" s="222">
        <f>O192*H192</f>
        <v>0</v>
      </c>
      <c r="Q192" s="222">
        <v>0.00022</v>
      </c>
      <c r="R192" s="222">
        <f>Q192*H192</f>
        <v>0.0061600000000000005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174</v>
      </c>
      <c r="AT192" s="224" t="s">
        <v>170</v>
      </c>
      <c r="AU192" s="224" t="s">
        <v>84</v>
      </c>
      <c r="AY192" s="14" t="s">
        <v>120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82</v>
      </c>
      <c r="BK192" s="225">
        <f>ROUND(I192*H192,2)</f>
        <v>0</v>
      </c>
      <c r="BL192" s="14" t="s">
        <v>174</v>
      </c>
      <c r="BM192" s="224" t="s">
        <v>328</v>
      </c>
    </row>
    <row r="193" spans="1:65" s="2" customFormat="1" ht="21.75" customHeight="1">
      <c r="A193" s="35"/>
      <c r="B193" s="36"/>
      <c r="C193" s="226" t="s">
        <v>329</v>
      </c>
      <c r="D193" s="226" t="s">
        <v>170</v>
      </c>
      <c r="E193" s="227" t="s">
        <v>330</v>
      </c>
      <c r="F193" s="228" t="s">
        <v>331</v>
      </c>
      <c r="G193" s="229" t="s">
        <v>134</v>
      </c>
      <c r="H193" s="230">
        <v>0.014</v>
      </c>
      <c r="I193" s="231"/>
      <c r="J193" s="232">
        <f>ROUND(I193*H193,2)</f>
        <v>0</v>
      </c>
      <c r="K193" s="233"/>
      <c r="L193" s="234"/>
      <c r="M193" s="235" t="s">
        <v>1</v>
      </c>
      <c r="N193" s="236" t="s">
        <v>39</v>
      </c>
      <c r="O193" s="88"/>
      <c r="P193" s="222">
        <f>O193*H193</f>
        <v>0</v>
      </c>
      <c r="Q193" s="222">
        <v>1</v>
      </c>
      <c r="R193" s="222">
        <f>Q193*H193</f>
        <v>0.014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174</v>
      </c>
      <c r="AT193" s="224" t="s">
        <v>170</v>
      </c>
      <c r="AU193" s="224" t="s">
        <v>84</v>
      </c>
      <c r="AY193" s="14" t="s">
        <v>120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82</v>
      </c>
      <c r="BK193" s="225">
        <f>ROUND(I193*H193,2)</f>
        <v>0</v>
      </c>
      <c r="BL193" s="14" t="s">
        <v>174</v>
      </c>
      <c r="BM193" s="224" t="s">
        <v>332</v>
      </c>
    </row>
    <row r="194" spans="1:65" s="2" customFormat="1" ht="21.75" customHeight="1">
      <c r="A194" s="35"/>
      <c r="B194" s="36"/>
      <c r="C194" s="212" t="s">
        <v>333</v>
      </c>
      <c r="D194" s="212" t="s">
        <v>123</v>
      </c>
      <c r="E194" s="213" t="s">
        <v>334</v>
      </c>
      <c r="F194" s="214" t="s">
        <v>335</v>
      </c>
      <c r="G194" s="215" t="s">
        <v>126</v>
      </c>
      <c r="H194" s="216">
        <v>753</v>
      </c>
      <c r="I194" s="217"/>
      <c r="J194" s="218">
        <f>ROUND(I194*H194,2)</f>
        <v>0</v>
      </c>
      <c r="K194" s="219"/>
      <c r="L194" s="41"/>
      <c r="M194" s="220" t="s">
        <v>1</v>
      </c>
      <c r="N194" s="221" t="s">
        <v>39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336</v>
      </c>
      <c r="AT194" s="224" t="s">
        <v>123</v>
      </c>
      <c r="AU194" s="224" t="s">
        <v>84</v>
      </c>
      <c r="AY194" s="14" t="s">
        <v>120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82</v>
      </c>
      <c r="BK194" s="225">
        <f>ROUND(I194*H194,2)</f>
        <v>0</v>
      </c>
      <c r="BL194" s="14" t="s">
        <v>336</v>
      </c>
      <c r="BM194" s="224" t="s">
        <v>337</v>
      </c>
    </row>
    <row r="195" spans="1:65" s="2" customFormat="1" ht="16.5" customHeight="1">
      <c r="A195" s="35"/>
      <c r="B195" s="36"/>
      <c r="C195" s="226" t="s">
        <v>338</v>
      </c>
      <c r="D195" s="226" t="s">
        <v>170</v>
      </c>
      <c r="E195" s="227" t="s">
        <v>339</v>
      </c>
      <c r="F195" s="228" t="s">
        <v>340</v>
      </c>
      <c r="G195" s="229" t="s">
        <v>126</v>
      </c>
      <c r="H195" s="230">
        <v>753</v>
      </c>
      <c r="I195" s="231"/>
      <c r="J195" s="232">
        <f>ROUND(I195*H195,2)</f>
        <v>0</v>
      </c>
      <c r="K195" s="233"/>
      <c r="L195" s="234"/>
      <c r="M195" s="235" t="s">
        <v>1</v>
      </c>
      <c r="N195" s="236" t="s">
        <v>39</v>
      </c>
      <c r="O195" s="88"/>
      <c r="P195" s="222">
        <f>O195*H195</f>
        <v>0</v>
      </c>
      <c r="Q195" s="222">
        <v>0.00063</v>
      </c>
      <c r="R195" s="222">
        <f>Q195*H195</f>
        <v>0.47439000000000003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336</v>
      </c>
      <c r="AT195" s="224" t="s">
        <v>170</v>
      </c>
      <c r="AU195" s="224" t="s">
        <v>84</v>
      </c>
      <c r="AY195" s="14" t="s">
        <v>120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82</v>
      </c>
      <c r="BK195" s="225">
        <f>ROUND(I195*H195,2)</f>
        <v>0</v>
      </c>
      <c r="BL195" s="14" t="s">
        <v>336</v>
      </c>
      <c r="BM195" s="224" t="s">
        <v>341</v>
      </c>
    </row>
    <row r="196" spans="1:65" s="2" customFormat="1" ht="21.75" customHeight="1">
      <c r="A196" s="35"/>
      <c r="B196" s="36"/>
      <c r="C196" s="212" t="s">
        <v>342</v>
      </c>
      <c r="D196" s="212" t="s">
        <v>123</v>
      </c>
      <c r="E196" s="213" t="s">
        <v>343</v>
      </c>
      <c r="F196" s="214" t="s">
        <v>344</v>
      </c>
      <c r="G196" s="215" t="s">
        <v>126</v>
      </c>
      <c r="H196" s="216">
        <v>44</v>
      </c>
      <c r="I196" s="217"/>
      <c r="J196" s="218">
        <f>ROUND(I196*H196,2)</f>
        <v>0</v>
      </c>
      <c r="K196" s="219"/>
      <c r="L196" s="41"/>
      <c r="M196" s="220" t="s">
        <v>1</v>
      </c>
      <c r="N196" s="221" t="s">
        <v>39</v>
      </c>
      <c r="O196" s="88"/>
      <c r="P196" s="222">
        <f>O196*H196</f>
        <v>0</v>
      </c>
      <c r="Q196" s="222">
        <v>0.01435</v>
      </c>
      <c r="R196" s="222">
        <f>Q196*H196</f>
        <v>0.6314</v>
      </c>
      <c r="S196" s="222">
        <v>0</v>
      </c>
      <c r="T196" s="22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336</v>
      </c>
      <c r="AT196" s="224" t="s">
        <v>123</v>
      </c>
      <c r="AU196" s="224" t="s">
        <v>84</v>
      </c>
      <c r="AY196" s="14" t="s">
        <v>120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82</v>
      </c>
      <c r="BK196" s="225">
        <f>ROUND(I196*H196,2)</f>
        <v>0</v>
      </c>
      <c r="BL196" s="14" t="s">
        <v>336</v>
      </c>
      <c r="BM196" s="224" t="s">
        <v>345</v>
      </c>
    </row>
    <row r="197" spans="1:63" s="12" customFormat="1" ht="22.8" customHeight="1">
      <c r="A197" s="12"/>
      <c r="B197" s="196"/>
      <c r="C197" s="197"/>
      <c r="D197" s="198" t="s">
        <v>73</v>
      </c>
      <c r="E197" s="210" t="s">
        <v>82</v>
      </c>
      <c r="F197" s="210" t="s">
        <v>346</v>
      </c>
      <c r="G197" s="197"/>
      <c r="H197" s="197"/>
      <c r="I197" s="200"/>
      <c r="J197" s="211">
        <f>BK197</f>
        <v>0</v>
      </c>
      <c r="K197" s="197"/>
      <c r="L197" s="202"/>
      <c r="M197" s="203"/>
      <c r="N197" s="204"/>
      <c r="O197" s="204"/>
      <c r="P197" s="205">
        <f>P198</f>
        <v>0</v>
      </c>
      <c r="Q197" s="204"/>
      <c r="R197" s="205">
        <f>R198</f>
        <v>0</v>
      </c>
      <c r="S197" s="204"/>
      <c r="T197" s="206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7" t="s">
        <v>82</v>
      </c>
      <c r="AT197" s="208" t="s">
        <v>73</v>
      </c>
      <c r="AU197" s="208" t="s">
        <v>82</v>
      </c>
      <c r="AY197" s="207" t="s">
        <v>120</v>
      </c>
      <c r="BK197" s="209">
        <f>BK198</f>
        <v>0</v>
      </c>
    </row>
    <row r="198" spans="1:65" s="2" customFormat="1" ht="21.75" customHeight="1">
      <c r="A198" s="35"/>
      <c r="B198" s="36"/>
      <c r="C198" s="212" t="s">
        <v>347</v>
      </c>
      <c r="D198" s="212" t="s">
        <v>123</v>
      </c>
      <c r="E198" s="213" t="s">
        <v>348</v>
      </c>
      <c r="F198" s="214" t="s">
        <v>349</v>
      </c>
      <c r="G198" s="215" t="s">
        <v>134</v>
      </c>
      <c r="H198" s="216">
        <v>5.236</v>
      </c>
      <c r="I198" s="217"/>
      <c r="J198" s="218">
        <f>ROUND(I198*H198,2)</f>
        <v>0</v>
      </c>
      <c r="K198" s="219"/>
      <c r="L198" s="41"/>
      <c r="M198" s="220" t="s">
        <v>1</v>
      </c>
      <c r="N198" s="221" t="s">
        <v>39</v>
      </c>
      <c r="O198" s="88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135</v>
      </c>
      <c r="AT198" s="224" t="s">
        <v>123</v>
      </c>
      <c r="AU198" s="224" t="s">
        <v>84</v>
      </c>
      <c r="AY198" s="14" t="s">
        <v>120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82</v>
      </c>
      <c r="BK198" s="225">
        <f>ROUND(I198*H198,2)</f>
        <v>0</v>
      </c>
      <c r="BL198" s="14" t="s">
        <v>135</v>
      </c>
      <c r="BM198" s="224" t="s">
        <v>350</v>
      </c>
    </row>
    <row r="199" spans="1:63" s="12" customFormat="1" ht="25.9" customHeight="1">
      <c r="A199" s="12"/>
      <c r="B199" s="196"/>
      <c r="C199" s="197"/>
      <c r="D199" s="198" t="s">
        <v>73</v>
      </c>
      <c r="E199" s="199" t="s">
        <v>351</v>
      </c>
      <c r="F199" s="199" t="s">
        <v>352</v>
      </c>
      <c r="G199" s="197"/>
      <c r="H199" s="197"/>
      <c r="I199" s="200"/>
      <c r="J199" s="201">
        <f>BK199</f>
        <v>0</v>
      </c>
      <c r="K199" s="197"/>
      <c r="L199" s="202"/>
      <c r="M199" s="203"/>
      <c r="N199" s="204"/>
      <c r="O199" s="204"/>
      <c r="P199" s="205">
        <f>P200+P204+P209+P211</f>
        <v>0</v>
      </c>
      <c r="Q199" s="204"/>
      <c r="R199" s="205">
        <f>R200+R204+R209+R211</f>
        <v>0</v>
      </c>
      <c r="S199" s="204"/>
      <c r="T199" s="206">
        <f>T200+T204+T209+T211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353</v>
      </c>
      <c r="AT199" s="208" t="s">
        <v>73</v>
      </c>
      <c r="AU199" s="208" t="s">
        <v>74</v>
      </c>
      <c r="AY199" s="207" t="s">
        <v>120</v>
      </c>
      <c r="BK199" s="209">
        <f>BK200+BK204+BK209+BK211</f>
        <v>0</v>
      </c>
    </row>
    <row r="200" spans="1:63" s="12" customFormat="1" ht="22.8" customHeight="1">
      <c r="A200" s="12"/>
      <c r="B200" s="196"/>
      <c r="C200" s="197"/>
      <c r="D200" s="198" t="s">
        <v>73</v>
      </c>
      <c r="E200" s="210" t="s">
        <v>354</v>
      </c>
      <c r="F200" s="210" t="s">
        <v>355</v>
      </c>
      <c r="G200" s="197"/>
      <c r="H200" s="197"/>
      <c r="I200" s="200"/>
      <c r="J200" s="211">
        <f>BK200</f>
        <v>0</v>
      </c>
      <c r="K200" s="197"/>
      <c r="L200" s="202"/>
      <c r="M200" s="203"/>
      <c r="N200" s="204"/>
      <c r="O200" s="204"/>
      <c r="P200" s="205">
        <f>SUM(P201:P203)</f>
        <v>0</v>
      </c>
      <c r="Q200" s="204"/>
      <c r="R200" s="205">
        <f>SUM(R201:R203)</f>
        <v>0</v>
      </c>
      <c r="S200" s="204"/>
      <c r="T200" s="206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7" t="s">
        <v>353</v>
      </c>
      <c r="AT200" s="208" t="s">
        <v>73</v>
      </c>
      <c r="AU200" s="208" t="s">
        <v>82</v>
      </c>
      <c r="AY200" s="207" t="s">
        <v>120</v>
      </c>
      <c r="BK200" s="209">
        <f>SUM(BK201:BK203)</f>
        <v>0</v>
      </c>
    </row>
    <row r="201" spans="1:65" s="2" customFormat="1" ht="16.5" customHeight="1">
      <c r="A201" s="35"/>
      <c r="B201" s="36"/>
      <c r="C201" s="212" t="s">
        <v>356</v>
      </c>
      <c r="D201" s="212" t="s">
        <v>123</v>
      </c>
      <c r="E201" s="213" t="s">
        <v>357</v>
      </c>
      <c r="F201" s="214" t="s">
        <v>358</v>
      </c>
      <c r="G201" s="215" t="s">
        <v>359</v>
      </c>
      <c r="H201" s="216">
        <v>14</v>
      </c>
      <c r="I201" s="217"/>
      <c r="J201" s="218">
        <f>ROUND(I201*H201,2)</f>
        <v>0</v>
      </c>
      <c r="K201" s="219"/>
      <c r="L201" s="41"/>
      <c r="M201" s="220" t="s">
        <v>1</v>
      </c>
      <c r="N201" s="221" t="s">
        <v>39</v>
      </c>
      <c r="O201" s="88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360</v>
      </c>
      <c r="AT201" s="224" t="s">
        <v>123</v>
      </c>
      <c r="AU201" s="224" t="s">
        <v>84</v>
      </c>
      <c r="AY201" s="14" t="s">
        <v>120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82</v>
      </c>
      <c r="BK201" s="225">
        <f>ROUND(I201*H201,2)</f>
        <v>0</v>
      </c>
      <c r="BL201" s="14" t="s">
        <v>360</v>
      </c>
      <c r="BM201" s="224" t="s">
        <v>361</v>
      </c>
    </row>
    <row r="202" spans="1:65" s="2" customFormat="1" ht="16.5" customHeight="1">
      <c r="A202" s="35"/>
      <c r="B202" s="36"/>
      <c r="C202" s="212" t="s">
        <v>362</v>
      </c>
      <c r="D202" s="212" t="s">
        <v>123</v>
      </c>
      <c r="E202" s="213" t="s">
        <v>363</v>
      </c>
      <c r="F202" s="214" t="s">
        <v>364</v>
      </c>
      <c r="G202" s="215" t="s">
        <v>365</v>
      </c>
      <c r="H202" s="216">
        <v>0.1</v>
      </c>
      <c r="I202" s="217"/>
      <c r="J202" s="218">
        <f>ROUND(I202*H202,2)</f>
        <v>0</v>
      </c>
      <c r="K202" s="219"/>
      <c r="L202" s="41"/>
      <c r="M202" s="220" t="s">
        <v>1</v>
      </c>
      <c r="N202" s="221" t="s">
        <v>39</v>
      </c>
      <c r="O202" s="88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360</v>
      </c>
      <c r="AT202" s="224" t="s">
        <v>123</v>
      </c>
      <c r="AU202" s="224" t="s">
        <v>84</v>
      </c>
      <c r="AY202" s="14" t="s">
        <v>120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82</v>
      </c>
      <c r="BK202" s="225">
        <f>ROUND(I202*H202,2)</f>
        <v>0</v>
      </c>
      <c r="BL202" s="14" t="s">
        <v>360</v>
      </c>
      <c r="BM202" s="224" t="s">
        <v>366</v>
      </c>
    </row>
    <row r="203" spans="1:65" s="2" customFormat="1" ht="16.5" customHeight="1">
      <c r="A203" s="35"/>
      <c r="B203" s="36"/>
      <c r="C203" s="212" t="s">
        <v>367</v>
      </c>
      <c r="D203" s="212" t="s">
        <v>123</v>
      </c>
      <c r="E203" s="213" t="s">
        <v>368</v>
      </c>
      <c r="F203" s="214" t="s">
        <v>369</v>
      </c>
      <c r="G203" s="215" t="s">
        <v>365</v>
      </c>
      <c r="H203" s="216">
        <v>0.1</v>
      </c>
      <c r="I203" s="217"/>
      <c r="J203" s="218">
        <f>ROUND(I203*H203,2)</f>
        <v>0</v>
      </c>
      <c r="K203" s="219"/>
      <c r="L203" s="41"/>
      <c r="M203" s="220" t="s">
        <v>1</v>
      </c>
      <c r="N203" s="221" t="s">
        <v>39</v>
      </c>
      <c r="O203" s="88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360</v>
      </c>
      <c r="AT203" s="224" t="s">
        <v>123</v>
      </c>
      <c r="AU203" s="224" t="s">
        <v>84</v>
      </c>
      <c r="AY203" s="14" t="s">
        <v>120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82</v>
      </c>
      <c r="BK203" s="225">
        <f>ROUND(I203*H203,2)</f>
        <v>0</v>
      </c>
      <c r="BL203" s="14" t="s">
        <v>360</v>
      </c>
      <c r="BM203" s="224" t="s">
        <v>370</v>
      </c>
    </row>
    <row r="204" spans="1:63" s="12" customFormat="1" ht="22.8" customHeight="1">
      <c r="A204" s="12"/>
      <c r="B204" s="196"/>
      <c r="C204" s="197"/>
      <c r="D204" s="198" t="s">
        <v>73</v>
      </c>
      <c r="E204" s="210" t="s">
        <v>371</v>
      </c>
      <c r="F204" s="210" t="s">
        <v>372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SUM(P205:P208)</f>
        <v>0</v>
      </c>
      <c r="Q204" s="204"/>
      <c r="R204" s="205">
        <f>SUM(R205:R208)</f>
        <v>0</v>
      </c>
      <c r="S204" s="204"/>
      <c r="T204" s="206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353</v>
      </c>
      <c r="AT204" s="208" t="s">
        <v>73</v>
      </c>
      <c r="AU204" s="208" t="s">
        <v>82</v>
      </c>
      <c r="AY204" s="207" t="s">
        <v>120</v>
      </c>
      <c r="BK204" s="209">
        <f>SUM(BK205:BK208)</f>
        <v>0</v>
      </c>
    </row>
    <row r="205" spans="1:65" s="2" customFormat="1" ht="16.5" customHeight="1">
      <c r="A205" s="35"/>
      <c r="B205" s="36"/>
      <c r="C205" s="212" t="s">
        <v>373</v>
      </c>
      <c r="D205" s="212" t="s">
        <v>123</v>
      </c>
      <c r="E205" s="213" t="s">
        <v>374</v>
      </c>
      <c r="F205" s="214" t="s">
        <v>375</v>
      </c>
      <c r="G205" s="215" t="s">
        <v>365</v>
      </c>
      <c r="H205" s="216">
        <v>0.1</v>
      </c>
      <c r="I205" s="217"/>
      <c r="J205" s="218">
        <f>ROUND(I205*H205,2)</f>
        <v>0</v>
      </c>
      <c r="K205" s="219"/>
      <c r="L205" s="41"/>
      <c r="M205" s="220" t="s">
        <v>1</v>
      </c>
      <c r="N205" s="221" t="s">
        <v>39</v>
      </c>
      <c r="O205" s="88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4" t="s">
        <v>360</v>
      </c>
      <c r="AT205" s="224" t="s">
        <v>123</v>
      </c>
      <c r="AU205" s="224" t="s">
        <v>84</v>
      </c>
      <c r="AY205" s="14" t="s">
        <v>120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4" t="s">
        <v>82</v>
      </c>
      <c r="BK205" s="225">
        <f>ROUND(I205*H205,2)</f>
        <v>0</v>
      </c>
      <c r="BL205" s="14" t="s">
        <v>360</v>
      </c>
      <c r="BM205" s="224" t="s">
        <v>376</v>
      </c>
    </row>
    <row r="206" spans="1:65" s="2" customFormat="1" ht="16.5" customHeight="1">
      <c r="A206" s="35"/>
      <c r="B206" s="36"/>
      <c r="C206" s="212" t="s">
        <v>377</v>
      </c>
      <c r="D206" s="212" t="s">
        <v>123</v>
      </c>
      <c r="E206" s="213" t="s">
        <v>378</v>
      </c>
      <c r="F206" s="214" t="s">
        <v>379</v>
      </c>
      <c r="G206" s="215" t="s">
        <v>365</v>
      </c>
      <c r="H206" s="216">
        <v>0.1</v>
      </c>
      <c r="I206" s="217"/>
      <c r="J206" s="218">
        <f>ROUND(I206*H206,2)</f>
        <v>0</v>
      </c>
      <c r="K206" s="219"/>
      <c r="L206" s="41"/>
      <c r="M206" s="220" t="s">
        <v>1</v>
      </c>
      <c r="N206" s="221" t="s">
        <v>39</v>
      </c>
      <c r="O206" s="88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360</v>
      </c>
      <c r="AT206" s="224" t="s">
        <v>123</v>
      </c>
      <c r="AU206" s="224" t="s">
        <v>84</v>
      </c>
      <c r="AY206" s="14" t="s">
        <v>120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82</v>
      </c>
      <c r="BK206" s="225">
        <f>ROUND(I206*H206,2)</f>
        <v>0</v>
      </c>
      <c r="BL206" s="14" t="s">
        <v>360</v>
      </c>
      <c r="BM206" s="224" t="s">
        <v>380</v>
      </c>
    </row>
    <row r="207" spans="1:65" s="2" customFormat="1" ht="16.5" customHeight="1">
      <c r="A207" s="35"/>
      <c r="B207" s="36"/>
      <c r="C207" s="212" t="s">
        <v>381</v>
      </c>
      <c r="D207" s="212" t="s">
        <v>123</v>
      </c>
      <c r="E207" s="213" t="s">
        <v>382</v>
      </c>
      <c r="F207" s="214" t="s">
        <v>383</v>
      </c>
      <c r="G207" s="215" t="s">
        <v>365</v>
      </c>
      <c r="H207" s="216">
        <v>0.1</v>
      </c>
      <c r="I207" s="217"/>
      <c r="J207" s="218">
        <f>ROUND(I207*H207,2)</f>
        <v>0</v>
      </c>
      <c r="K207" s="219"/>
      <c r="L207" s="41"/>
      <c r="M207" s="220" t="s">
        <v>1</v>
      </c>
      <c r="N207" s="221" t="s">
        <v>39</v>
      </c>
      <c r="O207" s="88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4" t="s">
        <v>360</v>
      </c>
      <c r="AT207" s="224" t="s">
        <v>123</v>
      </c>
      <c r="AU207" s="224" t="s">
        <v>84</v>
      </c>
      <c r="AY207" s="14" t="s">
        <v>120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4" t="s">
        <v>82</v>
      </c>
      <c r="BK207" s="225">
        <f>ROUND(I207*H207,2)</f>
        <v>0</v>
      </c>
      <c r="BL207" s="14" t="s">
        <v>360</v>
      </c>
      <c r="BM207" s="224" t="s">
        <v>384</v>
      </c>
    </row>
    <row r="208" spans="1:65" s="2" customFormat="1" ht="16.5" customHeight="1">
      <c r="A208" s="35"/>
      <c r="B208" s="36"/>
      <c r="C208" s="212" t="s">
        <v>385</v>
      </c>
      <c r="D208" s="212" t="s">
        <v>123</v>
      </c>
      <c r="E208" s="213" t="s">
        <v>386</v>
      </c>
      <c r="F208" s="214" t="s">
        <v>387</v>
      </c>
      <c r="G208" s="215" t="s">
        <v>365</v>
      </c>
      <c r="H208" s="216">
        <v>0.1</v>
      </c>
      <c r="I208" s="217"/>
      <c r="J208" s="218">
        <f>ROUND(I208*H208,2)</f>
        <v>0</v>
      </c>
      <c r="K208" s="219"/>
      <c r="L208" s="41"/>
      <c r="M208" s="220" t="s">
        <v>1</v>
      </c>
      <c r="N208" s="221" t="s">
        <v>39</v>
      </c>
      <c r="O208" s="88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360</v>
      </c>
      <c r="AT208" s="224" t="s">
        <v>123</v>
      </c>
      <c r="AU208" s="224" t="s">
        <v>84</v>
      </c>
      <c r="AY208" s="14" t="s">
        <v>120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82</v>
      </c>
      <c r="BK208" s="225">
        <f>ROUND(I208*H208,2)</f>
        <v>0</v>
      </c>
      <c r="BL208" s="14" t="s">
        <v>360</v>
      </c>
      <c r="BM208" s="224" t="s">
        <v>388</v>
      </c>
    </row>
    <row r="209" spans="1:63" s="12" customFormat="1" ht="22.8" customHeight="1">
      <c r="A209" s="12"/>
      <c r="B209" s="196"/>
      <c r="C209" s="197"/>
      <c r="D209" s="198" t="s">
        <v>73</v>
      </c>
      <c r="E209" s="210" t="s">
        <v>389</v>
      </c>
      <c r="F209" s="210" t="s">
        <v>390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P210</f>
        <v>0</v>
      </c>
      <c r="Q209" s="204"/>
      <c r="R209" s="205">
        <f>R210</f>
        <v>0</v>
      </c>
      <c r="S209" s="204"/>
      <c r="T209" s="20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353</v>
      </c>
      <c r="AT209" s="208" t="s">
        <v>73</v>
      </c>
      <c r="AU209" s="208" t="s">
        <v>82</v>
      </c>
      <c r="AY209" s="207" t="s">
        <v>120</v>
      </c>
      <c r="BK209" s="209">
        <f>BK210</f>
        <v>0</v>
      </c>
    </row>
    <row r="210" spans="1:65" s="2" customFormat="1" ht="16.5" customHeight="1">
      <c r="A210" s="35"/>
      <c r="B210" s="36"/>
      <c r="C210" s="212" t="s">
        <v>391</v>
      </c>
      <c r="D210" s="212" t="s">
        <v>123</v>
      </c>
      <c r="E210" s="213" t="s">
        <v>392</v>
      </c>
      <c r="F210" s="214" t="s">
        <v>393</v>
      </c>
      <c r="G210" s="215" t="s">
        <v>365</v>
      </c>
      <c r="H210" s="216">
        <v>0.6</v>
      </c>
      <c r="I210" s="217"/>
      <c r="J210" s="218">
        <f>ROUND(I210*H210,2)</f>
        <v>0</v>
      </c>
      <c r="K210" s="219"/>
      <c r="L210" s="41"/>
      <c r="M210" s="220" t="s">
        <v>1</v>
      </c>
      <c r="N210" s="221" t="s">
        <v>39</v>
      </c>
      <c r="O210" s="88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360</v>
      </c>
      <c r="AT210" s="224" t="s">
        <v>123</v>
      </c>
      <c r="AU210" s="224" t="s">
        <v>84</v>
      </c>
      <c r="AY210" s="14" t="s">
        <v>120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82</v>
      </c>
      <c r="BK210" s="225">
        <f>ROUND(I210*H210,2)</f>
        <v>0</v>
      </c>
      <c r="BL210" s="14" t="s">
        <v>360</v>
      </c>
      <c r="BM210" s="224" t="s">
        <v>394</v>
      </c>
    </row>
    <row r="211" spans="1:63" s="12" customFormat="1" ht="22.8" customHeight="1">
      <c r="A211" s="12"/>
      <c r="B211" s="196"/>
      <c r="C211" s="197"/>
      <c r="D211" s="198" t="s">
        <v>73</v>
      </c>
      <c r="E211" s="210" t="s">
        <v>395</v>
      </c>
      <c r="F211" s="210" t="s">
        <v>396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353</v>
      </c>
      <c r="AT211" s="208" t="s">
        <v>73</v>
      </c>
      <c r="AU211" s="208" t="s">
        <v>82</v>
      </c>
      <c r="AY211" s="207" t="s">
        <v>120</v>
      </c>
      <c r="BK211" s="209">
        <f>BK212</f>
        <v>0</v>
      </c>
    </row>
    <row r="212" spans="1:65" s="2" customFormat="1" ht="16.5" customHeight="1">
      <c r="A212" s="35"/>
      <c r="B212" s="36"/>
      <c r="C212" s="212" t="s">
        <v>397</v>
      </c>
      <c r="D212" s="212" t="s">
        <v>123</v>
      </c>
      <c r="E212" s="213" t="s">
        <v>398</v>
      </c>
      <c r="F212" s="214" t="s">
        <v>399</v>
      </c>
      <c r="G212" s="215" t="s">
        <v>204</v>
      </c>
      <c r="H212" s="216">
        <v>1</v>
      </c>
      <c r="I212" s="217"/>
      <c r="J212" s="218">
        <f>ROUND(I212*H212,2)</f>
        <v>0</v>
      </c>
      <c r="K212" s="219"/>
      <c r="L212" s="41"/>
      <c r="M212" s="237" t="s">
        <v>1</v>
      </c>
      <c r="N212" s="238" t="s">
        <v>39</v>
      </c>
      <c r="O212" s="239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360</v>
      </c>
      <c r="AT212" s="224" t="s">
        <v>123</v>
      </c>
      <c r="AU212" s="224" t="s">
        <v>84</v>
      </c>
      <c r="AY212" s="14" t="s">
        <v>120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82</v>
      </c>
      <c r="BK212" s="225">
        <f>ROUND(I212*H212,2)</f>
        <v>0</v>
      </c>
      <c r="BL212" s="14" t="s">
        <v>360</v>
      </c>
      <c r="BM212" s="224" t="s">
        <v>400</v>
      </c>
    </row>
    <row r="213" spans="1:31" s="2" customFormat="1" ht="6.95" customHeight="1">
      <c r="A213" s="35"/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41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password="CC35" sheet="1" objects="1" scenarios="1" formatColumns="0" formatRows="0" autoFilter="0"/>
  <autoFilter ref="C128:K21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Khynych</dc:creator>
  <cp:keywords/>
  <dc:description/>
  <cp:lastModifiedBy>Khynych</cp:lastModifiedBy>
  <dcterms:created xsi:type="dcterms:W3CDTF">2022-08-15T13:22:52Z</dcterms:created>
  <dcterms:modified xsi:type="dcterms:W3CDTF">2022-08-15T13:22:57Z</dcterms:modified>
  <cp:category/>
  <cp:version/>
  <cp:contentType/>
  <cp:contentStatus/>
</cp:coreProperties>
</file>