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lkuch\Documents\LK\Luby\IROP\Sídliště\Luby Regenerace VŘ\Rozpočty\"/>
    </mc:Choice>
  </mc:AlternateContent>
  <xr:revisionPtr revIDLastSave="0" documentId="13_ncr:1_{34095FB7-71F5-4336-9616-9BE8E20D460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IO 01 - Dopravní řešení a..." sheetId="2" r:id="rId2"/>
    <sheet name="IO 02 - Opěrné zdi a scho..." sheetId="3" r:id="rId3"/>
    <sheet name="IO 03 - Dešťová kanalizac..." sheetId="4" r:id="rId4"/>
    <sheet name="IO 04 - Veřejné osvětlení..." sheetId="5" r:id="rId5"/>
    <sheet name="IO 06 - Optická síť Etapa II" sheetId="6" r:id="rId6"/>
    <sheet name="SO 01-06 - Drobná archite..." sheetId="7" r:id="rId7"/>
    <sheet name="SO 01-07 - Drobná archite..." sheetId="8" r:id="rId8"/>
    <sheet name="SO 02 - Sadové úpravy Eta..." sheetId="9" r:id="rId9"/>
    <sheet name="SO 03 - Mobiliář Etapa II" sheetId="10" r:id="rId10"/>
    <sheet name="SO 04 - Demolice Etapa II" sheetId="11" r:id="rId11"/>
    <sheet name="SO 05 - Bezbariérové přís..." sheetId="12" r:id="rId12"/>
    <sheet name="VON - Vedlejší a ostatní ..." sheetId="13" r:id="rId13"/>
  </sheets>
  <definedNames>
    <definedName name="_xlnm._FilterDatabase" localSheetId="1" hidden="1">'IO 01 - Dopravní řešení a...'!$C$125:$K$283</definedName>
    <definedName name="_xlnm._FilterDatabase" localSheetId="2" hidden="1">'IO 02 - Opěrné zdi a scho...'!$C$126:$K$399</definedName>
    <definedName name="_xlnm._FilterDatabase" localSheetId="3" hidden="1">'IO 03 - Dešťová kanalizac...'!$C$126:$K$251</definedName>
    <definedName name="_xlnm._FilterDatabase" localSheetId="4" hidden="1">'IO 04 - Veřejné osvětlení...'!$C$121:$K$372</definedName>
    <definedName name="_xlnm._FilterDatabase" localSheetId="5" hidden="1">'IO 06 - Optická síť Etapa II'!$C$121:$K$213</definedName>
    <definedName name="_xlnm._FilterDatabase" localSheetId="6" hidden="1">'SO 01-06 - Drobná archite...'!$C$122:$K$182</definedName>
    <definedName name="_xlnm._FilterDatabase" localSheetId="7" hidden="1">'SO 01-07 - Drobná archite...'!$C$122:$K$179</definedName>
    <definedName name="_xlnm._FilterDatabase" localSheetId="8" hidden="1">'SO 02 - Sadové úpravy Eta...'!$C$118:$K$149</definedName>
    <definedName name="_xlnm._FilterDatabase" localSheetId="9" hidden="1">'SO 03 - Mobiliář Etapa II'!$C$117:$K$123</definedName>
    <definedName name="_xlnm._FilterDatabase" localSheetId="10" hidden="1">'SO 04 - Demolice Etapa II'!$C$120:$K$181</definedName>
    <definedName name="_xlnm._FilterDatabase" localSheetId="11" hidden="1">'SO 05 - Bezbariérové přís...'!$C$122:$K$197</definedName>
    <definedName name="_xlnm._FilterDatabase" localSheetId="12" hidden="1">'VON - Vedlejší a ostatní ...'!$C$119:$K$142</definedName>
    <definedName name="_xlnm.Print_Titles" localSheetId="1">'IO 01 - Dopravní řešení a...'!$125:$125</definedName>
    <definedName name="_xlnm.Print_Titles" localSheetId="2">'IO 02 - Opěrné zdi a scho...'!$126:$126</definedName>
    <definedName name="_xlnm.Print_Titles" localSheetId="3">'IO 03 - Dešťová kanalizac...'!$126:$126</definedName>
    <definedName name="_xlnm.Print_Titles" localSheetId="4">'IO 04 - Veřejné osvětlení...'!$121:$121</definedName>
    <definedName name="_xlnm.Print_Titles" localSheetId="5">'IO 06 - Optická síť Etapa II'!$121:$121</definedName>
    <definedName name="_xlnm.Print_Titles" localSheetId="0">'Rekapitulace stavby'!$92:$92</definedName>
    <definedName name="_xlnm.Print_Titles" localSheetId="6">'SO 01-06 - Drobná archite...'!$122:$122</definedName>
    <definedName name="_xlnm.Print_Titles" localSheetId="7">'SO 01-07 - Drobná archite...'!$122:$122</definedName>
    <definedName name="_xlnm.Print_Titles" localSheetId="8">'SO 02 - Sadové úpravy Eta...'!$118:$118</definedName>
    <definedName name="_xlnm.Print_Titles" localSheetId="9">'SO 03 - Mobiliář Etapa II'!$117:$117</definedName>
    <definedName name="_xlnm.Print_Titles" localSheetId="10">'SO 04 - Demolice Etapa II'!$120:$120</definedName>
    <definedName name="_xlnm.Print_Titles" localSheetId="11">'SO 05 - Bezbariérové přís...'!$122:$122</definedName>
    <definedName name="_xlnm.Print_Titles" localSheetId="12">'VON - Vedlejší a ostatní ...'!$119:$119</definedName>
    <definedName name="_xlnm.Print_Area" localSheetId="1">'IO 01 - Dopravní řešení a...'!$C$4:$J$76,'IO 01 - Dopravní řešení a...'!$C$82:$J$107,'IO 01 - Dopravní řešení a...'!$C$113:$J$283</definedName>
    <definedName name="_xlnm.Print_Area" localSheetId="2">'IO 02 - Opěrné zdi a scho...'!$C$4:$J$76,'IO 02 - Opěrné zdi a scho...'!$C$82:$J$108,'IO 02 - Opěrné zdi a scho...'!$C$114:$J$399</definedName>
    <definedName name="_xlnm.Print_Area" localSheetId="3">'IO 03 - Dešťová kanalizac...'!$C$4:$J$76,'IO 03 - Dešťová kanalizac...'!$C$82:$J$108,'IO 03 - Dešťová kanalizac...'!$C$114:$J$251</definedName>
    <definedName name="_xlnm.Print_Area" localSheetId="4">'IO 04 - Veřejné osvětlení...'!$C$4:$J$76,'IO 04 - Veřejné osvětlení...'!$C$82:$J$103,'IO 04 - Veřejné osvětlení...'!$C$109:$J$372</definedName>
    <definedName name="_xlnm.Print_Area" localSheetId="5">'IO 06 - Optická síť Etapa II'!$C$4:$J$76,'IO 06 - Optická síť Etapa II'!$C$82:$J$103,'IO 06 - Optická síť Etapa II'!$C$109:$J$213</definedName>
    <definedName name="_xlnm.Print_Area" localSheetId="0">'Rekapitulace stavby'!$D$4:$AO$76,'Rekapitulace stavby'!$C$82:$AQ$107</definedName>
    <definedName name="_xlnm.Print_Area" localSheetId="6">'SO 01-06 - Drobná archite...'!$C$4:$J$76,'SO 01-06 - Drobná archite...'!$C$82:$J$104,'SO 01-06 - Drobná archite...'!$C$110:$J$182</definedName>
    <definedName name="_xlnm.Print_Area" localSheetId="7">'SO 01-07 - Drobná archite...'!$C$4:$J$76,'SO 01-07 - Drobná archite...'!$C$82:$J$104,'SO 01-07 - Drobná archite...'!$C$110:$J$179</definedName>
    <definedName name="_xlnm.Print_Area" localSheetId="8">'SO 02 - Sadové úpravy Eta...'!$C$4:$J$76,'SO 02 - Sadové úpravy Eta...'!$C$82:$J$100,'SO 02 - Sadové úpravy Eta...'!$C$106:$J$149</definedName>
    <definedName name="_xlnm.Print_Area" localSheetId="9">'SO 03 - Mobiliář Etapa II'!$C$4:$J$76,'SO 03 - Mobiliář Etapa II'!$C$82:$J$99,'SO 03 - Mobiliář Etapa II'!$C$105:$J$123</definedName>
    <definedName name="_xlnm.Print_Area" localSheetId="10">'SO 04 - Demolice Etapa II'!$C$4:$J$76,'SO 04 - Demolice Etapa II'!$C$82:$J$102,'SO 04 - Demolice Etapa II'!$C$108:$J$181</definedName>
    <definedName name="_xlnm.Print_Area" localSheetId="11">'SO 05 - Bezbariérové přís...'!$C$4:$J$76,'SO 05 - Bezbariérové přís...'!$C$82:$J$104,'SO 05 - Bezbariérové přís...'!$C$110:$J$197</definedName>
    <definedName name="_xlnm.Print_Area" localSheetId="12">'VON - Vedlejší a ostatní ...'!$C$4:$J$76,'VON - Vedlejší a ostatní ...'!$C$82:$J$101,'VON - Vedlejší a ostatní ...'!$C$107:$J$142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3" l="1"/>
  <c r="J36" i="13"/>
  <c r="AY106" i="1" s="1"/>
  <c r="J35" i="13"/>
  <c r="AX106" i="1"/>
  <c r="BI142" i="13"/>
  <c r="BH142" i="13"/>
  <c r="BG142" i="13"/>
  <c r="BF142" i="13"/>
  <c r="T142" i="13"/>
  <c r="R142" i="13"/>
  <c r="P142" i="13"/>
  <c r="BI141" i="13"/>
  <c r="BH141" i="13"/>
  <c r="BG141" i="13"/>
  <c r="BF141" i="13"/>
  <c r="T141" i="13"/>
  <c r="R141" i="13"/>
  <c r="P141" i="13"/>
  <c r="BI140" i="13"/>
  <c r="BH140" i="13"/>
  <c r="BG140" i="13"/>
  <c r="BF140" i="13"/>
  <c r="T140" i="13"/>
  <c r="R140" i="13"/>
  <c r="P140" i="13"/>
  <c r="BI139" i="13"/>
  <c r="BH139" i="13"/>
  <c r="BG139" i="13"/>
  <c r="BF139" i="13"/>
  <c r="T139" i="13"/>
  <c r="R139" i="13"/>
  <c r="P139" i="13"/>
  <c r="BI138" i="13"/>
  <c r="BH138" i="13"/>
  <c r="BG138" i="13"/>
  <c r="BF138" i="13"/>
  <c r="T138" i="13"/>
  <c r="R138" i="13"/>
  <c r="P138" i="13"/>
  <c r="BI137" i="13"/>
  <c r="BH137" i="13"/>
  <c r="BG137" i="13"/>
  <c r="BF137" i="13"/>
  <c r="T137" i="13"/>
  <c r="R137" i="13"/>
  <c r="P137" i="13"/>
  <c r="BI135" i="13"/>
  <c r="BH135" i="13"/>
  <c r="BG135" i="13"/>
  <c r="BF135" i="13"/>
  <c r="T135" i="13"/>
  <c r="R135" i="13"/>
  <c r="P135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32" i="13"/>
  <c r="BH132" i="13"/>
  <c r="BG132" i="13"/>
  <c r="BF132" i="13"/>
  <c r="T132" i="13"/>
  <c r="R132" i="13"/>
  <c r="P132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9" i="13"/>
  <c r="BH129" i="13"/>
  <c r="BG129" i="13"/>
  <c r="BF129" i="13"/>
  <c r="T129" i="13"/>
  <c r="R129" i="13"/>
  <c r="P129" i="13"/>
  <c r="BI128" i="13"/>
  <c r="BH128" i="13"/>
  <c r="BG128" i="13"/>
  <c r="BF128" i="13"/>
  <c r="T128" i="13"/>
  <c r="R128" i="13"/>
  <c r="P128" i="13"/>
  <c r="BI127" i="13"/>
  <c r="BH127" i="13"/>
  <c r="BG127" i="13"/>
  <c r="BF127" i="13"/>
  <c r="T127" i="13"/>
  <c r="R127" i="13"/>
  <c r="P127" i="13"/>
  <c r="BI126" i="13"/>
  <c r="BH126" i="13"/>
  <c r="BG126" i="13"/>
  <c r="BF126" i="13"/>
  <c r="T126" i="13"/>
  <c r="R126" i="13"/>
  <c r="P126" i="13"/>
  <c r="BI124" i="13"/>
  <c r="BH124" i="13"/>
  <c r="BG124" i="13"/>
  <c r="BF124" i="13"/>
  <c r="T124" i="13"/>
  <c r="R124" i="13"/>
  <c r="P124" i="13"/>
  <c r="BI123" i="13"/>
  <c r="BH123" i="13"/>
  <c r="BG123" i="13"/>
  <c r="BF123" i="13"/>
  <c r="T123" i="13"/>
  <c r="R123" i="13"/>
  <c r="P123" i="13"/>
  <c r="J117" i="13"/>
  <c r="J116" i="13"/>
  <c r="F116" i="13"/>
  <c r="F114" i="13"/>
  <c r="E112" i="13"/>
  <c r="J92" i="13"/>
  <c r="J91" i="13"/>
  <c r="F91" i="13"/>
  <c r="F89" i="13"/>
  <c r="E87" i="13"/>
  <c r="J18" i="13"/>
  <c r="E18" i="13"/>
  <c r="F92" i="13"/>
  <c r="J17" i="13"/>
  <c r="J12" i="13"/>
  <c r="J114" i="13" s="1"/>
  <c r="E7" i="13"/>
  <c r="E110" i="13"/>
  <c r="J37" i="12"/>
  <c r="J36" i="12"/>
  <c r="AY105" i="1"/>
  <c r="J35" i="12"/>
  <c r="AX105" i="1"/>
  <c r="BI194" i="12"/>
  <c r="BH194" i="12"/>
  <c r="BG194" i="12"/>
  <c r="BF194" i="12"/>
  <c r="T194" i="12"/>
  <c r="R194" i="12"/>
  <c r="P194" i="12"/>
  <c r="BI193" i="12"/>
  <c r="BH193" i="12"/>
  <c r="BG193" i="12"/>
  <c r="BF193" i="12"/>
  <c r="T193" i="12"/>
  <c r="R193" i="12"/>
  <c r="P193" i="12"/>
  <c r="BI189" i="12"/>
  <c r="BH189" i="12"/>
  <c r="BG189" i="12"/>
  <c r="BF189" i="12"/>
  <c r="T189" i="12"/>
  <c r="R189" i="12"/>
  <c r="P189" i="12"/>
  <c r="BI188" i="12"/>
  <c r="BH188" i="12"/>
  <c r="BG188" i="12"/>
  <c r="BF188" i="12"/>
  <c r="T188" i="12"/>
  <c r="R188" i="12"/>
  <c r="P188" i="12"/>
  <c r="BI184" i="12"/>
  <c r="BH184" i="12"/>
  <c r="BG184" i="12"/>
  <c r="BF184" i="12"/>
  <c r="T184" i="12"/>
  <c r="R184" i="12"/>
  <c r="P184" i="12"/>
  <c r="BI182" i="12"/>
  <c r="BH182" i="12"/>
  <c r="BG182" i="12"/>
  <c r="BF182" i="12"/>
  <c r="T182" i="12"/>
  <c r="R182" i="12"/>
  <c r="P182" i="12"/>
  <c r="BI181" i="12"/>
  <c r="BH181" i="12"/>
  <c r="BG181" i="12"/>
  <c r="BF181" i="12"/>
  <c r="T181" i="12"/>
  <c r="R181" i="12"/>
  <c r="P181" i="12"/>
  <c r="BI177" i="12"/>
  <c r="BH177" i="12"/>
  <c r="BG177" i="12"/>
  <c r="BF177" i="12"/>
  <c r="T177" i="12"/>
  <c r="R177" i="12"/>
  <c r="P177" i="12"/>
  <c r="BI173" i="12"/>
  <c r="BH173" i="12"/>
  <c r="BG173" i="12"/>
  <c r="BF173" i="12"/>
  <c r="T173" i="12"/>
  <c r="R173" i="12"/>
  <c r="P173" i="12"/>
  <c r="BI168" i="12"/>
  <c r="BH168" i="12"/>
  <c r="BG168" i="12"/>
  <c r="BF168" i="12"/>
  <c r="T168" i="12"/>
  <c r="T167" i="12" s="1"/>
  <c r="R168" i="12"/>
  <c r="R167" i="12" s="1"/>
  <c r="P168" i="12"/>
  <c r="P167" i="12"/>
  <c r="BI163" i="12"/>
  <c r="BH163" i="12"/>
  <c r="BG163" i="12"/>
  <c r="BF163" i="12"/>
  <c r="T163" i="12"/>
  <c r="R163" i="12"/>
  <c r="P163" i="12"/>
  <c r="BI159" i="12"/>
  <c r="BH159" i="12"/>
  <c r="BG159" i="12"/>
  <c r="BF159" i="12"/>
  <c r="T159" i="12"/>
  <c r="R159" i="12"/>
  <c r="P159" i="12"/>
  <c r="BI155" i="12"/>
  <c r="BH155" i="12"/>
  <c r="BG155" i="12"/>
  <c r="BF155" i="12"/>
  <c r="T155" i="12"/>
  <c r="R155" i="12"/>
  <c r="P155" i="12"/>
  <c r="BI154" i="12"/>
  <c r="BH154" i="12"/>
  <c r="BG154" i="12"/>
  <c r="BF154" i="12"/>
  <c r="T154" i="12"/>
  <c r="R154" i="12"/>
  <c r="P154" i="12"/>
  <c r="BI153" i="12"/>
  <c r="BH153" i="12"/>
  <c r="BG153" i="12"/>
  <c r="BF153" i="12"/>
  <c r="T153" i="12"/>
  <c r="R153" i="12"/>
  <c r="P153" i="12"/>
  <c r="BI150" i="12"/>
  <c r="BH150" i="12"/>
  <c r="BG150" i="12"/>
  <c r="BF150" i="12"/>
  <c r="T150" i="12"/>
  <c r="R150" i="12"/>
  <c r="P150" i="12"/>
  <c r="BI146" i="12"/>
  <c r="BH146" i="12"/>
  <c r="BG146" i="12"/>
  <c r="BF146" i="12"/>
  <c r="T146" i="12"/>
  <c r="R146" i="12"/>
  <c r="P146" i="12"/>
  <c r="BI140" i="12"/>
  <c r="BH140" i="12"/>
  <c r="BG140" i="12"/>
  <c r="BF140" i="12"/>
  <c r="T140" i="12"/>
  <c r="R140" i="12"/>
  <c r="P140" i="12"/>
  <c r="BI137" i="12"/>
  <c r="BH137" i="12"/>
  <c r="BG137" i="12"/>
  <c r="BF137" i="12"/>
  <c r="T137" i="12"/>
  <c r="R137" i="12"/>
  <c r="P137" i="12"/>
  <c r="BI134" i="12"/>
  <c r="BH134" i="12"/>
  <c r="BG134" i="12"/>
  <c r="BF134" i="12"/>
  <c r="T134" i="12"/>
  <c r="R134" i="12"/>
  <c r="P134" i="12"/>
  <c r="BI131" i="12"/>
  <c r="BH131" i="12"/>
  <c r="BG131" i="12"/>
  <c r="BF131" i="12"/>
  <c r="T131" i="12"/>
  <c r="R131" i="12"/>
  <c r="P131" i="12"/>
  <c r="BI126" i="12"/>
  <c r="BH126" i="12"/>
  <c r="BG126" i="12"/>
  <c r="BF126" i="12"/>
  <c r="T126" i="12"/>
  <c r="R126" i="12"/>
  <c r="P126" i="12"/>
  <c r="J120" i="12"/>
  <c r="J119" i="12"/>
  <c r="F119" i="12"/>
  <c r="F117" i="12"/>
  <c r="E115" i="12"/>
  <c r="J92" i="12"/>
  <c r="J91" i="12"/>
  <c r="F91" i="12"/>
  <c r="F89" i="12"/>
  <c r="E87" i="12"/>
  <c r="J18" i="12"/>
  <c r="E18" i="12"/>
  <c r="F120" i="12"/>
  <c r="J17" i="12"/>
  <c r="J12" i="12"/>
  <c r="J89" i="12" s="1"/>
  <c r="E7" i="12"/>
  <c r="E113" i="12"/>
  <c r="J37" i="11"/>
  <c r="J36" i="11"/>
  <c r="AY104" i="1"/>
  <c r="J35" i="11"/>
  <c r="AX104" i="1"/>
  <c r="BI179" i="11"/>
  <c r="BH179" i="11"/>
  <c r="BG179" i="11"/>
  <c r="BF179" i="11"/>
  <c r="T179" i="11"/>
  <c r="R179" i="11"/>
  <c r="P179" i="11"/>
  <c r="BI176" i="11"/>
  <c r="BH176" i="11"/>
  <c r="BG176" i="11"/>
  <c r="BF176" i="11"/>
  <c r="T176" i="11"/>
  <c r="R176" i="11"/>
  <c r="P176" i="11"/>
  <c r="BI173" i="11"/>
  <c r="BH173" i="11"/>
  <c r="BG173" i="11"/>
  <c r="BF173" i="11"/>
  <c r="T173" i="11"/>
  <c r="R173" i="11"/>
  <c r="P173" i="11"/>
  <c r="BI166" i="11"/>
  <c r="BH166" i="11"/>
  <c r="BG166" i="11"/>
  <c r="BF166" i="11"/>
  <c r="T166" i="11"/>
  <c r="R166" i="11"/>
  <c r="P166" i="11"/>
  <c r="BI163" i="11"/>
  <c r="BH163" i="11"/>
  <c r="BG163" i="11"/>
  <c r="BF163" i="11"/>
  <c r="T163" i="11"/>
  <c r="R163" i="11"/>
  <c r="P163" i="11"/>
  <c r="BI162" i="11"/>
  <c r="BH162" i="11"/>
  <c r="BG162" i="11"/>
  <c r="BF162" i="11"/>
  <c r="T162" i="11"/>
  <c r="R162" i="11"/>
  <c r="P162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1" i="11"/>
  <c r="BH151" i="11"/>
  <c r="BG151" i="11"/>
  <c r="BF151" i="11"/>
  <c r="T151" i="11"/>
  <c r="T150" i="11"/>
  <c r="R151" i="11"/>
  <c r="R150" i="11"/>
  <c r="P151" i="11"/>
  <c r="P150" i="11"/>
  <c r="BI149" i="11"/>
  <c r="BH149" i="11"/>
  <c r="BG149" i="11"/>
  <c r="BF149" i="11"/>
  <c r="T149" i="11"/>
  <c r="R149" i="11"/>
  <c r="P149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2" i="11"/>
  <c r="BH142" i="11"/>
  <c r="BG142" i="11"/>
  <c r="BF142" i="11"/>
  <c r="T142" i="11"/>
  <c r="R142" i="11"/>
  <c r="P142" i="11"/>
  <c r="BI139" i="11"/>
  <c r="BH139" i="11"/>
  <c r="BG139" i="11"/>
  <c r="BF139" i="11"/>
  <c r="T139" i="11"/>
  <c r="R139" i="11"/>
  <c r="P139" i="11"/>
  <c r="BI136" i="11"/>
  <c r="BH136" i="11"/>
  <c r="BG136" i="11"/>
  <c r="BF136" i="11"/>
  <c r="T136" i="11"/>
  <c r="R136" i="11"/>
  <c r="P136" i="11"/>
  <c r="BI133" i="11"/>
  <c r="BH133" i="11"/>
  <c r="BG133" i="11"/>
  <c r="BF133" i="11"/>
  <c r="T133" i="11"/>
  <c r="R133" i="11"/>
  <c r="P133" i="11"/>
  <c r="BI130" i="11"/>
  <c r="BH130" i="11"/>
  <c r="BG130" i="11"/>
  <c r="BF130" i="11"/>
  <c r="T130" i="11"/>
  <c r="R130" i="11"/>
  <c r="P130" i="11"/>
  <c r="BI127" i="11"/>
  <c r="BH127" i="11"/>
  <c r="BG127" i="11"/>
  <c r="BF127" i="11"/>
  <c r="T127" i="11"/>
  <c r="R127" i="11"/>
  <c r="P127" i="11"/>
  <c r="BI124" i="11"/>
  <c r="BH124" i="11"/>
  <c r="BG124" i="11"/>
  <c r="BF124" i="11"/>
  <c r="T124" i="11"/>
  <c r="R124" i="11"/>
  <c r="P124" i="11"/>
  <c r="J118" i="11"/>
  <c r="J117" i="11"/>
  <c r="F117" i="11"/>
  <c r="F115" i="11"/>
  <c r="E113" i="11"/>
  <c r="J92" i="11"/>
  <c r="J91" i="11"/>
  <c r="F91" i="11"/>
  <c r="F89" i="11"/>
  <c r="E87" i="11"/>
  <c r="J18" i="11"/>
  <c r="E18" i="11"/>
  <c r="F118" i="11"/>
  <c r="J17" i="11"/>
  <c r="J12" i="11"/>
  <c r="J115" i="11" s="1"/>
  <c r="E7" i="11"/>
  <c r="E85" i="11" s="1"/>
  <c r="J37" i="10"/>
  <c r="J36" i="10"/>
  <c r="AY103" i="1"/>
  <c r="J35" i="10"/>
  <c r="AX103" i="1"/>
  <c r="BI123" i="10"/>
  <c r="BH123" i="10"/>
  <c r="BG123" i="10"/>
  <c r="BF123" i="10"/>
  <c r="T123" i="10"/>
  <c r="R123" i="10"/>
  <c r="P123" i="10"/>
  <c r="BI122" i="10"/>
  <c r="BH122" i="10"/>
  <c r="BG122" i="10"/>
  <c r="BF122" i="10"/>
  <c r="T122" i="10"/>
  <c r="R122" i="10"/>
  <c r="P122" i="10"/>
  <c r="BI121" i="10"/>
  <c r="BH121" i="10"/>
  <c r="BG121" i="10"/>
  <c r="BF121" i="10"/>
  <c r="T121" i="10"/>
  <c r="R121" i="10"/>
  <c r="P121" i="10"/>
  <c r="J115" i="10"/>
  <c r="J114" i="10"/>
  <c r="F114" i="10"/>
  <c r="F112" i="10"/>
  <c r="E110" i="10"/>
  <c r="J92" i="10"/>
  <c r="J91" i="10"/>
  <c r="F91" i="10"/>
  <c r="F89" i="10"/>
  <c r="E87" i="10"/>
  <c r="J18" i="10"/>
  <c r="E18" i="10"/>
  <c r="F115" i="10"/>
  <c r="J17" i="10"/>
  <c r="J12" i="10"/>
  <c r="J89" i="10" s="1"/>
  <c r="E7" i="10"/>
  <c r="E85" i="10"/>
  <c r="J37" i="9"/>
  <c r="J36" i="9"/>
  <c r="AY102" i="1"/>
  <c r="J35" i="9"/>
  <c r="AX102" i="1"/>
  <c r="BI149" i="9"/>
  <c r="BH149" i="9"/>
  <c r="BG149" i="9"/>
  <c r="BF149" i="9"/>
  <c r="T149" i="9"/>
  <c r="T148" i="9"/>
  <c r="R149" i="9"/>
  <c r="R148" i="9"/>
  <c r="P149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J116" i="9"/>
  <c r="J115" i="9"/>
  <c r="F115" i="9"/>
  <c r="F113" i="9"/>
  <c r="E111" i="9"/>
  <c r="J92" i="9"/>
  <c r="J91" i="9"/>
  <c r="F91" i="9"/>
  <c r="F89" i="9"/>
  <c r="E87" i="9"/>
  <c r="J18" i="9"/>
  <c r="E18" i="9"/>
  <c r="F116" i="9"/>
  <c r="J17" i="9"/>
  <c r="J12" i="9"/>
  <c r="J113" i="9"/>
  <c r="E7" i="9"/>
  <c r="E85" i="9" s="1"/>
  <c r="J37" i="8"/>
  <c r="J36" i="8"/>
  <c r="AY101" i="1"/>
  <c r="J35" i="8"/>
  <c r="AX101" i="1" s="1"/>
  <c r="BI177" i="8"/>
  <c r="BH177" i="8"/>
  <c r="BG177" i="8"/>
  <c r="BF177" i="8"/>
  <c r="T177" i="8"/>
  <c r="T176" i="8" s="1"/>
  <c r="R177" i="8"/>
  <c r="R176" i="8"/>
  <c r="P177" i="8"/>
  <c r="P176" i="8"/>
  <c r="BI175" i="8"/>
  <c r="BH175" i="8"/>
  <c r="BG175" i="8"/>
  <c r="BF175" i="8"/>
  <c r="T175" i="8"/>
  <c r="R175" i="8"/>
  <c r="P175" i="8"/>
  <c r="BI168" i="8"/>
  <c r="BH168" i="8"/>
  <c r="BG168" i="8"/>
  <c r="BF168" i="8"/>
  <c r="T168" i="8"/>
  <c r="R168" i="8"/>
  <c r="P168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60" i="8"/>
  <c r="BH160" i="8"/>
  <c r="BG160" i="8"/>
  <c r="BF160" i="8"/>
  <c r="T160" i="8"/>
  <c r="R160" i="8"/>
  <c r="P160" i="8"/>
  <c r="BI156" i="8"/>
  <c r="BH156" i="8"/>
  <c r="BG156" i="8"/>
  <c r="BF156" i="8"/>
  <c r="T156" i="8"/>
  <c r="R156" i="8"/>
  <c r="P156" i="8"/>
  <c r="BI153" i="8"/>
  <c r="BH153" i="8"/>
  <c r="BG153" i="8"/>
  <c r="BF153" i="8"/>
  <c r="T153" i="8"/>
  <c r="R153" i="8"/>
  <c r="P153" i="8"/>
  <c r="BI148" i="8"/>
  <c r="BH148" i="8"/>
  <c r="BG148" i="8"/>
  <c r="BF148" i="8"/>
  <c r="T148" i="8"/>
  <c r="T147" i="8"/>
  <c r="R148" i="8"/>
  <c r="R147" i="8"/>
  <c r="P148" i="8"/>
  <c r="P147" i="8"/>
  <c r="BI144" i="8"/>
  <c r="BH144" i="8"/>
  <c r="BG144" i="8"/>
  <c r="BF144" i="8"/>
  <c r="T144" i="8"/>
  <c r="R144" i="8"/>
  <c r="P144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6" i="8"/>
  <c r="BH126" i="8"/>
  <c r="BG126" i="8"/>
  <c r="BF126" i="8"/>
  <c r="T126" i="8"/>
  <c r="R126" i="8"/>
  <c r="P126" i="8"/>
  <c r="J120" i="8"/>
  <c r="J119" i="8"/>
  <c r="F119" i="8"/>
  <c r="F117" i="8"/>
  <c r="E115" i="8"/>
  <c r="J92" i="8"/>
  <c r="J91" i="8"/>
  <c r="F91" i="8"/>
  <c r="F89" i="8"/>
  <c r="E87" i="8"/>
  <c r="J18" i="8"/>
  <c r="E18" i="8"/>
  <c r="F92" i="8" s="1"/>
  <c r="J17" i="8"/>
  <c r="J12" i="8"/>
  <c r="J89" i="8"/>
  <c r="E7" i="8"/>
  <c r="E113" i="8"/>
  <c r="J37" i="7"/>
  <c r="J36" i="7"/>
  <c r="AY100" i="1"/>
  <c r="J35" i="7"/>
  <c r="AX100" i="1"/>
  <c r="BI180" i="7"/>
  <c r="BH180" i="7"/>
  <c r="BG180" i="7"/>
  <c r="BF180" i="7"/>
  <c r="T180" i="7"/>
  <c r="T179" i="7"/>
  <c r="R180" i="7"/>
  <c r="R179" i="7" s="1"/>
  <c r="P180" i="7"/>
  <c r="P179" i="7" s="1"/>
  <c r="BI178" i="7"/>
  <c r="BH178" i="7"/>
  <c r="BG178" i="7"/>
  <c r="BF178" i="7"/>
  <c r="T178" i="7"/>
  <c r="R178" i="7"/>
  <c r="P178" i="7"/>
  <c r="BI171" i="7"/>
  <c r="BH171" i="7"/>
  <c r="BG171" i="7"/>
  <c r="BF171" i="7"/>
  <c r="T171" i="7"/>
  <c r="R171" i="7"/>
  <c r="P171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3" i="7"/>
  <c r="BH163" i="7"/>
  <c r="BG163" i="7"/>
  <c r="BF163" i="7"/>
  <c r="T163" i="7"/>
  <c r="R163" i="7"/>
  <c r="P163" i="7"/>
  <c r="BI159" i="7"/>
  <c r="BH159" i="7"/>
  <c r="BG159" i="7"/>
  <c r="BF159" i="7"/>
  <c r="T159" i="7"/>
  <c r="R159" i="7"/>
  <c r="P159" i="7"/>
  <c r="BI156" i="7"/>
  <c r="BH156" i="7"/>
  <c r="BG156" i="7"/>
  <c r="BF156" i="7"/>
  <c r="T156" i="7"/>
  <c r="R156" i="7"/>
  <c r="P156" i="7"/>
  <c r="BI151" i="7"/>
  <c r="BH151" i="7"/>
  <c r="BG151" i="7"/>
  <c r="BF151" i="7"/>
  <c r="T151" i="7"/>
  <c r="T150" i="7"/>
  <c r="R151" i="7"/>
  <c r="R150" i="7"/>
  <c r="P151" i="7"/>
  <c r="P150" i="7" s="1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38" i="7"/>
  <c r="BH138" i="7"/>
  <c r="BG138" i="7"/>
  <c r="BF138" i="7"/>
  <c r="T138" i="7"/>
  <c r="R138" i="7"/>
  <c r="P138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BI126" i="7"/>
  <c r="BH126" i="7"/>
  <c r="BG126" i="7"/>
  <c r="BF126" i="7"/>
  <c r="T126" i="7"/>
  <c r="R126" i="7"/>
  <c r="P126" i="7"/>
  <c r="J120" i="7"/>
  <c r="J119" i="7"/>
  <c r="F119" i="7"/>
  <c r="F117" i="7"/>
  <c r="E115" i="7"/>
  <c r="J92" i="7"/>
  <c r="J91" i="7"/>
  <c r="F91" i="7"/>
  <c r="F89" i="7"/>
  <c r="E87" i="7"/>
  <c r="J18" i="7"/>
  <c r="E18" i="7"/>
  <c r="F120" i="7"/>
  <c r="J17" i="7"/>
  <c r="J12" i="7"/>
  <c r="J89" i="7" s="1"/>
  <c r="E7" i="7"/>
  <c r="E85" i="7"/>
  <c r="J125" i="6"/>
  <c r="J99" i="6" s="1"/>
  <c r="J124" i="6"/>
  <c r="J98" i="6" s="1"/>
  <c r="J37" i="6"/>
  <c r="J36" i="6"/>
  <c r="AY99" i="1"/>
  <c r="J35" i="6"/>
  <c r="AX99" i="1"/>
  <c r="BI210" i="6"/>
  <c r="BH210" i="6"/>
  <c r="BG210" i="6"/>
  <c r="BF210" i="6"/>
  <c r="T210" i="6"/>
  <c r="R210" i="6"/>
  <c r="P210" i="6"/>
  <c r="BI206" i="6"/>
  <c r="BH206" i="6"/>
  <c r="BG206" i="6"/>
  <c r="BF206" i="6"/>
  <c r="T206" i="6"/>
  <c r="R206" i="6"/>
  <c r="P206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0" i="6"/>
  <c r="BH190" i="6"/>
  <c r="BG190" i="6"/>
  <c r="BF190" i="6"/>
  <c r="T190" i="6"/>
  <c r="R190" i="6"/>
  <c r="P190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1" i="6"/>
  <c r="BH181" i="6"/>
  <c r="BG181" i="6"/>
  <c r="BF181" i="6"/>
  <c r="T181" i="6"/>
  <c r="R181" i="6"/>
  <c r="P181" i="6"/>
  <c r="BI177" i="6"/>
  <c r="BH177" i="6"/>
  <c r="BG177" i="6"/>
  <c r="BF177" i="6"/>
  <c r="T177" i="6"/>
  <c r="R177" i="6"/>
  <c r="P177" i="6"/>
  <c r="BI173" i="6"/>
  <c r="BH173" i="6"/>
  <c r="BG173" i="6"/>
  <c r="BF173" i="6"/>
  <c r="T173" i="6"/>
  <c r="R173" i="6"/>
  <c r="P173" i="6"/>
  <c r="BI169" i="6"/>
  <c r="BH169" i="6"/>
  <c r="BG169" i="6"/>
  <c r="BF169" i="6"/>
  <c r="T169" i="6"/>
  <c r="R169" i="6"/>
  <c r="P169" i="6"/>
  <c r="BI165" i="6"/>
  <c r="BH165" i="6"/>
  <c r="BG165" i="6"/>
  <c r="BF165" i="6"/>
  <c r="T165" i="6"/>
  <c r="R165" i="6"/>
  <c r="P165" i="6"/>
  <c r="BI161" i="6"/>
  <c r="BH161" i="6"/>
  <c r="BG161" i="6"/>
  <c r="BF161" i="6"/>
  <c r="T161" i="6"/>
  <c r="R161" i="6"/>
  <c r="P161" i="6"/>
  <c r="BI156" i="6"/>
  <c r="BH156" i="6"/>
  <c r="BG156" i="6"/>
  <c r="BF156" i="6"/>
  <c r="T156" i="6"/>
  <c r="R156" i="6"/>
  <c r="P156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R127" i="6"/>
  <c r="P127" i="6"/>
  <c r="J119" i="6"/>
  <c r="J118" i="6"/>
  <c r="F118" i="6"/>
  <c r="F116" i="6"/>
  <c r="E114" i="6"/>
  <c r="J92" i="6"/>
  <c r="J91" i="6"/>
  <c r="F91" i="6"/>
  <c r="F89" i="6"/>
  <c r="E87" i="6"/>
  <c r="J18" i="6"/>
  <c r="E18" i="6"/>
  <c r="F92" i="6"/>
  <c r="J17" i="6"/>
  <c r="J12" i="6"/>
  <c r="J116" i="6"/>
  <c r="E7" i="6"/>
  <c r="E112" i="6" s="1"/>
  <c r="J125" i="5"/>
  <c r="J124" i="5"/>
  <c r="J98" i="5" s="1"/>
  <c r="J37" i="5"/>
  <c r="J36" i="5"/>
  <c r="AY98" i="1" s="1"/>
  <c r="J35" i="5"/>
  <c r="AX98" i="1"/>
  <c r="BI369" i="5"/>
  <c r="BH369" i="5"/>
  <c r="BG369" i="5"/>
  <c r="BF369" i="5"/>
  <c r="T369" i="5"/>
  <c r="R369" i="5"/>
  <c r="P369" i="5"/>
  <c r="BI365" i="5"/>
  <c r="BH365" i="5"/>
  <c r="BG365" i="5"/>
  <c r="BF365" i="5"/>
  <c r="T365" i="5"/>
  <c r="R365" i="5"/>
  <c r="P365" i="5"/>
  <c r="BI361" i="5"/>
  <c r="BH361" i="5"/>
  <c r="BG361" i="5"/>
  <c r="BF361" i="5"/>
  <c r="T361" i="5"/>
  <c r="R361" i="5"/>
  <c r="P361" i="5"/>
  <c r="BI360" i="5"/>
  <c r="BH360" i="5"/>
  <c r="BG360" i="5"/>
  <c r="BF360" i="5"/>
  <c r="T360" i="5"/>
  <c r="R360" i="5"/>
  <c r="P360" i="5"/>
  <c r="BI356" i="5"/>
  <c r="BH356" i="5"/>
  <c r="BG356" i="5"/>
  <c r="BF356" i="5"/>
  <c r="T356" i="5"/>
  <c r="R356" i="5"/>
  <c r="P356" i="5"/>
  <c r="BI351" i="5"/>
  <c r="BH351" i="5"/>
  <c r="BG351" i="5"/>
  <c r="BF351" i="5"/>
  <c r="T351" i="5"/>
  <c r="R351" i="5"/>
  <c r="P351" i="5"/>
  <c r="BI350" i="5"/>
  <c r="BH350" i="5"/>
  <c r="BG350" i="5"/>
  <c r="BF350" i="5"/>
  <c r="T350" i="5"/>
  <c r="R350" i="5"/>
  <c r="P350" i="5"/>
  <c r="BI349" i="5"/>
  <c r="BH349" i="5"/>
  <c r="BG349" i="5"/>
  <c r="BF349" i="5"/>
  <c r="T349" i="5"/>
  <c r="R349" i="5"/>
  <c r="P349" i="5"/>
  <c r="BI345" i="5"/>
  <c r="BH345" i="5"/>
  <c r="BG345" i="5"/>
  <c r="BF345" i="5"/>
  <c r="T345" i="5"/>
  <c r="R345" i="5"/>
  <c r="P345" i="5"/>
  <c r="BI341" i="5"/>
  <c r="BH341" i="5"/>
  <c r="BG341" i="5"/>
  <c r="BF341" i="5"/>
  <c r="T341" i="5"/>
  <c r="R341" i="5"/>
  <c r="P341" i="5"/>
  <c r="BI337" i="5"/>
  <c r="BH337" i="5"/>
  <c r="BG337" i="5"/>
  <c r="BF337" i="5"/>
  <c r="T337" i="5"/>
  <c r="R337" i="5"/>
  <c r="P337" i="5"/>
  <c r="BI333" i="5"/>
  <c r="BH333" i="5"/>
  <c r="BG333" i="5"/>
  <c r="BF333" i="5"/>
  <c r="T333" i="5"/>
  <c r="R333" i="5"/>
  <c r="P333" i="5"/>
  <c r="BI329" i="5"/>
  <c r="BH329" i="5"/>
  <c r="BG329" i="5"/>
  <c r="BF329" i="5"/>
  <c r="T329" i="5"/>
  <c r="R329" i="5"/>
  <c r="P329" i="5"/>
  <c r="BI328" i="5"/>
  <c r="BH328" i="5"/>
  <c r="BG328" i="5"/>
  <c r="BF328" i="5"/>
  <c r="T328" i="5"/>
  <c r="R328" i="5"/>
  <c r="P328" i="5"/>
  <c r="BI324" i="5"/>
  <c r="BH324" i="5"/>
  <c r="BG324" i="5"/>
  <c r="BF324" i="5"/>
  <c r="T324" i="5"/>
  <c r="R324" i="5"/>
  <c r="P324" i="5"/>
  <c r="BI320" i="5"/>
  <c r="BH320" i="5"/>
  <c r="BG320" i="5"/>
  <c r="BF320" i="5"/>
  <c r="T320" i="5"/>
  <c r="R320" i="5"/>
  <c r="P320" i="5"/>
  <c r="BI316" i="5"/>
  <c r="BH316" i="5"/>
  <c r="BG316" i="5"/>
  <c r="BF316" i="5"/>
  <c r="T316" i="5"/>
  <c r="R316" i="5"/>
  <c r="P316" i="5"/>
  <c r="BI312" i="5"/>
  <c r="BH312" i="5"/>
  <c r="BG312" i="5"/>
  <c r="BF312" i="5"/>
  <c r="T312" i="5"/>
  <c r="R312" i="5"/>
  <c r="P312" i="5"/>
  <c r="BI308" i="5"/>
  <c r="BH308" i="5"/>
  <c r="BG308" i="5"/>
  <c r="BF308" i="5"/>
  <c r="T308" i="5"/>
  <c r="R308" i="5"/>
  <c r="P308" i="5"/>
  <c r="BI304" i="5"/>
  <c r="BH304" i="5"/>
  <c r="BG304" i="5"/>
  <c r="BF304" i="5"/>
  <c r="T304" i="5"/>
  <c r="R304" i="5"/>
  <c r="P304" i="5"/>
  <c r="BI300" i="5"/>
  <c r="BH300" i="5"/>
  <c r="BG300" i="5"/>
  <c r="BF300" i="5"/>
  <c r="T300" i="5"/>
  <c r="R300" i="5"/>
  <c r="P300" i="5"/>
  <c r="BI296" i="5"/>
  <c r="BH296" i="5"/>
  <c r="BG296" i="5"/>
  <c r="BF296" i="5"/>
  <c r="T296" i="5"/>
  <c r="R296" i="5"/>
  <c r="P296" i="5"/>
  <c r="BI292" i="5"/>
  <c r="BH292" i="5"/>
  <c r="BG292" i="5"/>
  <c r="BF292" i="5"/>
  <c r="T292" i="5"/>
  <c r="R292" i="5"/>
  <c r="P292" i="5"/>
  <c r="BI288" i="5"/>
  <c r="BH288" i="5"/>
  <c r="BG288" i="5"/>
  <c r="BF288" i="5"/>
  <c r="T288" i="5"/>
  <c r="R288" i="5"/>
  <c r="P288" i="5"/>
  <c r="BI284" i="5"/>
  <c r="BH284" i="5"/>
  <c r="BG284" i="5"/>
  <c r="BF284" i="5"/>
  <c r="T284" i="5"/>
  <c r="R284" i="5"/>
  <c r="P284" i="5"/>
  <c r="BI280" i="5"/>
  <c r="BH280" i="5"/>
  <c r="BG280" i="5"/>
  <c r="BF280" i="5"/>
  <c r="T280" i="5"/>
  <c r="R280" i="5"/>
  <c r="P280" i="5"/>
  <c r="BI276" i="5"/>
  <c r="BH276" i="5"/>
  <c r="BG276" i="5"/>
  <c r="BF276" i="5"/>
  <c r="T276" i="5"/>
  <c r="R276" i="5"/>
  <c r="P276" i="5"/>
  <c r="BI272" i="5"/>
  <c r="BH272" i="5"/>
  <c r="BG272" i="5"/>
  <c r="BF272" i="5"/>
  <c r="T272" i="5"/>
  <c r="R272" i="5"/>
  <c r="P272" i="5"/>
  <c r="BI267" i="5"/>
  <c r="BH267" i="5"/>
  <c r="BG267" i="5"/>
  <c r="BF267" i="5"/>
  <c r="T267" i="5"/>
  <c r="R267" i="5"/>
  <c r="P267" i="5"/>
  <c r="BI263" i="5"/>
  <c r="BH263" i="5"/>
  <c r="BG263" i="5"/>
  <c r="BF263" i="5"/>
  <c r="T263" i="5"/>
  <c r="R263" i="5"/>
  <c r="P263" i="5"/>
  <c r="BI259" i="5"/>
  <c r="BH259" i="5"/>
  <c r="BG259" i="5"/>
  <c r="BF259" i="5"/>
  <c r="T259" i="5"/>
  <c r="R259" i="5"/>
  <c r="P259" i="5"/>
  <c r="BI255" i="5"/>
  <c r="BH255" i="5"/>
  <c r="BG255" i="5"/>
  <c r="BF255" i="5"/>
  <c r="T255" i="5"/>
  <c r="R255" i="5"/>
  <c r="P255" i="5"/>
  <c r="BI251" i="5"/>
  <c r="BH251" i="5"/>
  <c r="BG251" i="5"/>
  <c r="BF251" i="5"/>
  <c r="T251" i="5"/>
  <c r="R251" i="5"/>
  <c r="P251" i="5"/>
  <c r="BI247" i="5"/>
  <c r="BH247" i="5"/>
  <c r="BG247" i="5"/>
  <c r="BF247" i="5"/>
  <c r="T247" i="5"/>
  <c r="R247" i="5"/>
  <c r="P247" i="5"/>
  <c r="BI243" i="5"/>
  <c r="BH243" i="5"/>
  <c r="BG243" i="5"/>
  <c r="BF243" i="5"/>
  <c r="T243" i="5"/>
  <c r="R243" i="5"/>
  <c r="P243" i="5"/>
  <c r="BI239" i="5"/>
  <c r="BH239" i="5"/>
  <c r="BG239" i="5"/>
  <c r="BF239" i="5"/>
  <c r="T239" i="5"/>
  <c r="R239" i="5"/>
  <c r="P239" i="5"/>
  <c r="BI235" i="5"/>
  <c r="BH235" i="5"/>
  <c r="BG235" i="5"/>
  <c r="BF235" i="5"/>
  <c r="T235" i="5"/>
  <c r="R235" i="5"/>
  <c r="P235" i="5"/>
  <c r="BI231" i="5"/>
  <c r="BH231" i="5"/>
  <c r="BG231" i="5"/>
  <c r="BF231" i="5"/>
  <c r="T231" i="5"/>
  <c r="R231" i="5"/>
  <c r="P231" i="5"/>
  <c r="BI227" i="5"/>
  <c r="BH227" i="5"/>
  <c r="BG227" i="5"/>
  <c r="BF227" i="5"/>
  <c r="T227" i="5"/>
  <c r="R227" i="5"/>
  <c r="P227" i="5"/>
  <c r="BI223" i="5"/>
  <c r="BH223" i="5"/>
  <c r="BG223" i="5"/>
  <c r="BF223" i="5"/>
  <c r="T223" i="5"/>
  <c r="R223" i="5"/>
  <c r="P223" i="5"/>
  <c r="BI219" i="5"/>
  <c r="BH219" i="5"/>
  <c r="BG219" i="5"/>
  <c r="BF219" i="5"/>
  <c r="T219" i="5"/>
  <c r="R219" i="5"/>
  <c r="P219" i="5"/>
  <c r="BI215" i="5"/>
  <c r="BH215" i="5"/>
  <c r="BG215" i="5"/>
  <c r="BF215" i="5"/>
  <c r="T215" i="5"/>
  <c r="R215" i="5"/>
  <c r="P215" i="5"/>
  <c r="BI211" i="5"/>
  <c r="BH211" i="5"/>
  <c r="BG211" i="5"/>
  <c r="BF211" i="5"/>
  <c r="T211" i="5"/>
  <c r="R211" i="5"/>
  <c r="P211" i="5"/>
  <c r="BI207" i="5"/>
  <c r="BH207" i="5"/>
  <c r="BG207" i="5"/>
  <c r="BF207" i="5"/>
  <c r="T207" i="5"/>
  <c r="R207" i="5"/>
  <c r="P207" i="5"/>
  <c r="BI203" i="5"/>
  <c r="BH203" i="5"/>
  <c r="BG203" i="5"/>
  <c r="BF203" i="5"/>
  <c r="T203" i="5"/>
  <c r="R203" i="5"/>
  <c r="P203" i="5"/>
  <c r="BI199" i="5"/>
  <c r="BH199" i="5"/>
  <c r="BG199" i="5"/>
  <c r="BF199" i="5"/>
  <c r="T199" i="5"/>
  <c r="R199" i="5"/>
  <c r="P199" i="5"/>
  <c r="BI195" i="5"/>
  <c r="BH195" i="5"/>
  <c r="BG195" i="5"/>
  <c r="BF195" i="5"/>
  <c r="T195" i="5"/>
  <c r="R195" i="5"/>
  <c r="P195" i="5"/>
  <c r="BI191" i="5"/>
  <c r="BH191" i="5"/>
  <c r="BG191" i="5"/>
  <c r="BF191" i="5"/>
  <c r="T191" i="5"/>
  <c r="R191" i="5"/>
  <c r="P191" i="5"/>
  <c r="BI187" i="5"/>
  <c r="BH187" i="5"/>
  <c r="BG187" i="5"/>
  <c r="BF187" i="5"/>
  <c r="T187" i="5"/>
  <c r="R187" i="5"/>
  <c r="P187" i="5"/>
  <c r="BI183" i="5"/>
  <c r="BH183" i="5"/>
  <c r="BG183" i="5"/>
  <c r="BF183" i="5"/>
  <c r="T183" i="5"/>
  <c r="R183" i="5"/>
  <c r="P183" i="5"/>
  <c r="BI179" i="5"/>
  <c r="BH179" i="5"/>
  <c r="BG179" i="5"/>
  <c r="BF179" i="5"/>
  <c r="T179" i="5"/>
  <c r="R179" i="5"/>
  <c r="P179" i="5"/>
  <c r="BI175" i="5"/>
  <c r="BH175" i="5"/>
  <c r="BG175" i="5"/>
  <c r="BF175" i="5"/>
  <c r="T175" i="5"/>
  <c r="R175" i="5"/>
  <c r="P175" i="5"/>
  <c r="BI171" i="5"/>
  <c r="BH171" i="5"/>
  <c r="BG171" i="5"/>
  <c r="BF171" i="5"/>
  <c r="T171" i="5"/>
  <c r="R171" i="5"/>
  <c r="P171" i="5"/>
  <c r="BI167" i="5"/>
  <c r="BH167" i="5"/>
  <c r="BG167" i="5"/>
  <c r="BF167" i="5"/>
  <c r="T167" i="5"/>
  <c r="R167" i="5"/>
  <c r="P167" i="5"/>
  <c r="BI163" i="5"/>
  <c r="BH163" i="5"/>
  <c r="BG163" i="5"/>
  <c r="BF163" i="5"/>
  <c r="T163" i="5"/>
  <c r="R163" i="5"/>
  <c r="P163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7" i="5"/>
  <c r="BH147" i="5"/>
  <c r="BG147" i="5"/>
  <c r="BF147" i="5"/>
  <c r="T147" i="5"/>
  <c r="R147" i="5"/>
  <c r="P147" i="5"/>
  <c r="BI143" i="5"/>
  <c r="BH143" i="5"/>
  <c r="BG143" i="5"/>
  <c r="BF143" i="5"/>
  <c r="T143" i="5"/>
  <c r="R143" i="5"/>
  <c r="P143" i="5"/>
  <c r="BI139" i="5"/>
  <c r="BH139" i="5"/>
  <c r="BG139" i="5"/>
  <c r="BF139" i="5"/>
  <c r="T139" i="5"/>
  <c r="R139" i="5"/>
  <c r="P139" i="5"/>
  <c r="BI135" i="5"/>
  <c r="BH135" i="5"/>
  <c r="BG135" i="5"/>
  <c r="BF135" i="5"/>
  <c r="T135" i="5"/>
  <c r="R135" i="5"/>
  <c r="P135" i="5"/>
  <c r="BI131" i="5"/>
  <c r="BH131" i="5"/>
  <c r="BG131" i="5"/>
  <c r="BF131" i="5"/>
  <c r="T131" i="5"/>
  <c r="R131" i="5"/>
  <c r="P131" i="5"/>
  <c r="BI127" i="5"/>
  <c r="BH127" i="5"/>
  <c r="BG127" i="5"/>
  <c r="BF127" i="5"/>
  <c r="T127" i="5"/>
  <c r="R127" i="5"/>
  <c r="P127" i="5"/>
  <c r="J99" i="5"/>
  <c r="J119" i="5"/>
  <c r="J118" i="5"/>
  <c r="F118" i="5"/>
  <c r="F116" i="5"/>
  <c r="E114" i="5"/>
  <c r="J92" i="5"/>
  <c r="J91" i="5"/>
  <c r="F91" i="5"/>
  <c r="F89" i="5"/>
  <c r="E87" i="5"/>
  <c r="J18" i="5"/>
  <c r="E18" i="5"/>
  <c r="F119" i="5"/>
  <c r="J17" i="5"/>
  <c r="J12" i="5"/>
  <c r="J116" i="5" s="1"/>
  <c r="E7" i="5"/>
  <c r="E112" i="5" s="1"/>
  <c r="J37" i="4"/>
  <c r="J36" i="4"/>
  <c r="AY97" i="1"/>
  <c r="J35" i="4"/>
  <c r="AX97" i="1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T238" i="4" s="1"/>
  <c r="R239" i="4"/>
  <c r="R238" i="4"/>
  <c r="P239" i="4"/>
  <c r="P238" i="4"/>
  <c r="BI236" i="4"/>
  <c r="BH236" i="4"/>
  <c r="BG236" i="4"/>
  <c r="BF236" i="4"/>
  <c r="T236" i="4"/>
  <c r="T235" i="4"/>
  <c r="R236" i="4"/>
  <c r="R235" i="4"/>
  <c r="P236" i="4"/>
  <c r="P235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0" i="4"/>
  <c r="BH180" i="4"/>
  <c r="BG180" i="4"/>
  <c r="BF180" i="4"/>
  <c r="T180" i="4"/>
  <c r="T179" i="4"/>
  <c r="R180" i="4"/>
  <c r="R179" i="4"/>
  <c r="P180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J124" i="4"/>
  <c r="J123" i="4"/>
  <c r="F123" i="4"/>
  <c r="F121" i="4"/>
  <c r="E119" i="4"/>
  <c r="J92" i="4"/>
  <c r="J91" i="4"/>
  <c r="F91" i="4"/>
  <c r="F89" i="4"/>
  <c r="E87" i="4"/>
  <c r="J18" i="4"/>
  <c r="E18" i="4"/>
  <c r="F124" i="4"/>
  <c r="J17" i="4"/>
  <c r="J12" i="4"/>
  <c r="J121" i="4" s="1"/>
  <c r="E7" i="4"/>
  <c r="E117" i="4"/>
  <c r="J37" i="3"/>
  <c r="J36" i="3"/>
  <c r="AY96" i="1"/>
  <c r="J35" i="3"/>
  <c r="AX96" i="1"/>
  <c r="BI399" i="3"/>
  <c r="BH399" i="3"/>
  <c r="BG399" i="3"/>
  <c r="BF399" i="3"/>
  <c r="T399" i="3"/>
  <c r="R399" i="3"/>
  <c r="P399" i="3"/>
  <c r="BI398" i="3"/>
  <c r="BH398" i="3"/>
  <c r="BG398" i="3"/>
  <c r="BF398" i="3"/>
  <c r="T398" i="3"/>
  <c r="R398" i="3"/>
  <c r="P398" i="3"/>
  <c r="BI397" i="3"/>
  <c r="BH397" i="3"/>
  <c r="BG397" i="3"/>
  <c r="BF397" i="3"/>
  <c r="T397" i="3"/>
  <c r="R397" i="3"/>
  <c r="P397" i="3"/>
  <c r="BI396" i="3"/>
  <c r="BH396" i="3"/>
  <c r="BG396" i="3"/>
  <c r="BF396" i="3"/>
  <c r="T396" i="3"/>
  <c r="R396" i="3"/>
  <c r="P396" i="3"/>
  <c r="BI395" i="3"/>
  <c r="BH395" i="3"/>
  <c r="BG395" i="3"/>
  <c r="BF395" i="3"/>
  <c r="T395" i="3"/>
  <c r="R395" i="3"/>
  <c r="P395" i="3"/>
  <c r="BI394" i="3"/>
  <c r="BH394" i="3"/>
  <c r="BG394" i="3"/>
  <c r="BF394" i="3"/>
  <c r="T394" i="3"/>
  <c r="R394" i="3"/>
  <c r="P394" i="3"/>
  <c r="BI393" i="3"/>
  <c r="BH393" i="3"/>
  <c r="BG393" i="3"/>
  <c r="BF393" i="3"/>
  <c r="T393" i="3"/>
  <c r="R393" i="3"/>
  <c r="P393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89" i="3"/>
  <c r="BH389" i="3"/>
  <c r="BG389" i="3"/>
  <c r="BF389" i="3"/>
  <c r="T389" i="3"/>
  <c r="R389" i="3"/>
  <c r="P389" i="3"/>
  <c r="BI387" i="3"/>
  <c r="BH387" i="3"/>
  <c r="BG387" i="3"/>
  <c r="BF387" i="3"/>
  <c r="T387" i="3"/>
  <c r="R387" i="3"/>
  <c r="P387" i="3"/>
  <c r="BI380" i="3"/>
  <c r="BH380" i="3"/>
  <c r="BG380" i="3"/>
  <c r="BF380" i="3"/>
  <c r="T380" i="3"/>
  <c r="R380" i="3"/>
  <c r="P380" i="3"/>
  <c r="BI377" i="3"/>
  <c r="BH377" i="3"/>
  <c r="BG377" i="3"/>
  <c r="BF377" i="3"/>
  <c r="T377" i="3"/>
  <c r="T376" i="3"/>
  <c r="R377" i="3"/>
  <c r="R376" i="3"/>
  <c r="P377" i="3"/>
  <c r="P376" i="3" s="1"/>
  <c r="BI358" i="3"/>
  <c r="BH358" i="3"/>
  <c r="BG358" i="3"/>
  <c r="BF358" i="3"/>
  <c r="T358" i="3"/>
  <c r="T357" i="3"/>
  <c r="R358" i="3"/>
  <c r="R357" i="3"/>
  <c r="P358" i="3"/>
  <c r="P357" i="3"/>
  <c r="BI355" i="3"/>
  <c r="BH355" i="3"/>
  <c r="BG355" i="3"/>
  <c r="BF355" i="3"/>
  <c r="T355" i="3"/>
  <c r="T354" i="3"/>
  <c r="R355" i="3"/>
  <c r="R354" i="3"/>
  <c r="P355" i="3"/>
  <c r="P354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3" i="3"/>
  <c r="BH333" i="3"/>
  <c r="BG333" i="3"/>
  <c r="BF333" i="3"/>
  <c r="T333" i="3"/>
  <c r="R333" i="3"/>
  <c r="P333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255" i="3"/>
  <c r="BH255" i="3"/>
  <c r="BG255" i="3"/>
  <c r="BF255" i="3"/>
  <c r="T255" i="3"/>
  <c r="R255" i="3"/>
  <c r="P255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49" i="3"/>
  <c r="BH149" i="3"/>
  <c r="BG149" i="3"/>
  <c r="BF149" i="3"/>
  <c r="T149" i="3"/>
  <c r="R149" i="3"/>
  <c r="P149" i="3"/>
  <c r="BI130" i="3"/>
  <c r="BH130" i="3"/>
  <c r="BG130" i="3"/>
  <c r="BF130" i="3"/>
  <c r="T130" i="3"/>
  <c r="R130" i="3"/>
  <c r="P130" i="3"/>
  <c r="J124" i="3"/>
  <c r="J123" i="3"/>
  <c r="F123" i="3"/>
  <c r="F121" i="3"/>
  <c r="E119" i="3"/>
  <c r="J92" i="3"/>
  <c r="J91" i="3"/>
  <c r="F91" i="3"/>
  <c r="F89" i="3"/>
  <c r="E87" i="3"/>
  <c r="J18" i="3"/>
  <c r="E18" i="3"/>
  <c r="F124" i="3"/>
  <c r="J17" i="3"/>
  <c r="J12" i="3"/>
  <c r="J121" i="3" s="1"/>
  <c r="E7" i="3"/>
  <c r="E85" i="3" s="1"/>
  <c r="J37" i="2"/>
  <c r="J36" i="2"/>
  <c r="AY95" i="1"/>
  <c r="J35" i="2"/>
  <c r="AX95" i="1"/>
  <c r="BI283" i="2"/>
  <c r="BH283" i="2"/>
  <c r="BG283" i="2"/>
  <c r="BF283" i="2"/>
  <c r="T283" i="2"/>
  <c r="T282" i="2"/>
  <c r="T281" i="2"/>
  <c r="R283" i="2"/>
  <c r="R282" i="2"/>
  <c r="R281" i="2"/>
  <c r="P283" i="2"/>
  <c r="P282" i="2"/>
  <c r="P281" i="2"/>
  <c r="BI279" i="2"/>
  <c r="BH279" i="2"/>
  <c r="BG279" i="2"/>
  <c r="BF279" i="2"/>
  <c r="T279" i="2"/>
  <c r="T278" i="2"/>
  <c r="R279" i="2"/>
  <c r="R278" i="2"/>
  <c r="P279" i="2"/>
  <c r="P278" i="2" s="1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0" i="2"/>
  <c r="BH220" i="2"/>
  <c r="BG220" i="2"/>
  <c r="BF220" i="2"/>
  <c r="T220" i="2"/>
  <c r="R220" i="2"/>
  <c r="P220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4" i="2"/>
  <c r="BH194" i="2"/>
  <c r="BG194" i="2"/>
  <c r="BF194" i="2"/>
  <c r="T194" i="2"/>
  <c r="R194" i="2"/>
  <c r="P194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T169" i="2"/>
  <c r="R170" i="2"/>
  <c r="R169" i="2" s="1"/>
  <c r="P170" i="2"/>
  <c r="P169" i="2" s="1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29" i="2"/>
  <c r="BH129" i="2"/>
  <c r="BG129" i="2"/>
  <c r="BF129" i="2"/>
  <c r="T129" i="2"/>
  <c r="R129" i="2"/>
  <c r="P129" i="2"/>
  <c r="J123" i="2"/>
  <c r="J122" i="2"/>
  <c r="F122" i="2"/>
  <c r="F120" i="2"/>
  <c r="E118" i="2"/>
  <c r="J92" i="2"/>
  <c r="J91" i="2"/>
  <c r="F91" i="2"/>
  <c r="F89" i="2"/>
  <c r="E87" i="2"/>
  <c r="J18" i="2"/>
  <c r="E18" i="2"/>
  <c r="F123" i="2" s="1"/>
  <c r="J17" i="2"/>
  <c r="J12" i="2"/>
  <c r="J120" i="2"/>
  <c r="E7" i="2"/>
  <c r="E85" i="2" s="1"/>
  <c r="L90" i="1"/>
  <c r="AM90" i="1"/>
  <c r="AM89" i="1"/>
  <c r="L89" i="1"/>
  <c r="AM87" i="1"/>
  <c r="L87" i="1"/>
  <c r="L85" i="1"/>
  <c r="L84" i="1"/>
  <c r="J260" i="2"/>
  <c r="BK250" i="2"/>
  <c r="BK239" i="2"/>
  <c r="BK161" i="2"/>
  <c r="BK276" i="2"/>
  <c r="BK259" i="2"/>
  <c r="BK245" i="2"/>
  <c r="BK212" i="2"/>
  <c r="J276" i="2"/>
  <c r="BK243" i="2"/>
  <c r="BK214" i="2"/>
  <c r="BK164" i="2"/>
  <c r="J210" i="2"/>
  <c r="J166" i="2"/>
  <c r="BK174" i="2"/>
  <c r="J153" i="2"/>
  <c r="J167" i="2"/>
  <c r="J143" i="2"/>
  <c r="BK155" i="3"/>
  <c r="J352" i="3"/>
  <c r="BK159" i="3"/>
  <c r="BK391" i="3"/>
  <c r="J358" i="3"/>
  <c r="J164" i="3"/>
  <c r="J338" i="3"/>
  <c r="BK149" i="3"/>
  <c r="J312" i="3"/>
  <c r="BK195" i="3"/>
  <c r="J394" i="3"/>
  <c r="J214" i="4"/>
  <c r="J151" i="4"/>
  <c r="J226" i="4"/>
  <c r="J221" i="4"/>
  <c r="BK195" i="4"/>
  <c r="BK156" i="4"/>
  <c r="J239" i="4"/>
  <c r="J199" i="4"/>
  <c r="J165" i="4"/>
  <c r="BK226" i="4"/>
  <c r="BK186" i="4"/>
  <c r="BK219" i="4"/>
  <c r="BK239" i="4"/>
  <c r="BK213" i="4"/>
  <c r="BK174" i="4"/>
  <c r="BK217" i="4"/>
  <c r="BK198" i="4"/>
  <c r="J141" i="4"/>
  <c r="J219" i="4"/>
  <c r="BK199" i="4"/>
  <c r="BK168" i="4"/>
  <c r="J351" i="5"/>
  <c r="BK247" i="5"/>
  <c r="J175" i="5"/>
  <c r="J127" i="5"/>
  <c r="J333" i="5"/>
  <c r="J276" i="5"/>
  <c r="J191" i="5"/>
  <c r="J345" i="5"/>
  <c r="BK308" i="5"/>
  <c r="J215" i="5"/>
  <c r="BK135" i="5"/>
  <c r="J296" i="5"/>
  <c r="J239" i="5"/>
  <c r="J135" i="5"/>
  <c r="J300" i="5"/>
  <c r="BK300" i="5"/>
  <c r="J199" i="5"/>
  <c r="J159" i="5"/>
  <c r="BK151" i="5"/>
  <c r="J177" i="6"/>
  <c r="J131" i="6"/>
  <c r="J165" i="6"/>
  <c r="BK181" i="6"/>
  <c r="J151" i="6"/>
  <c r="J156" i="6"/>
  <c r="J151" i="7"/>
  <c r="BK138" i="7"/>
  <c r="BK144" i="7"/>
  <c r="BK163" i="7"/>
  <c r="BK156" i="7"/>
  <c r="BK153" i="8"/>
  <c r="J129" i="8"/>
  <c r="J177" i="8"/>
  <c r="BK133" i="8"/>
  <c r="J133" i="8"/>
  <c r="BK140" i="9"/>
  <c r="J139" i="9"/>
  <c r="J136" i="9"/>
  <c r="BK132" i="9"/>
  <c r="BK126" i="9"/>
  <c r="BK131" i="9"/>
  <c r="J124" i="9"/>
  <c r="BK159" i="12"/>
  <c r="J173" i="12"/>
  <c r="BK153" i="12"/>
  <c r="BK188" i="12"/>
  <c r="BK155" i="12"/>
  <c r="J154" i="12"/>
  <c r="J141" i="13"/>
  <c r="BK138" i="13"/>
  <c r="BK132" i="13"/>
  <c r="BK129" i="13"/>
  <c r="J140" i="13"/>
  <c r="BK123" i="13"/>
  <c r="BK264" i="2"/>
  <c r="J258" i="2"/>
  <c r="J243" i="2"/>
  <c r="J214" i="2"/>
  <c r="BK279" i="2"/>
  <c r="J266" i="2"/>
  <c r="J255" i="2"/>
  <c r="J228" i="2"/>
  <c r="J149" i="2"/>
  <c r="BK262" i="2"/>
  <c r="BK236" i="2"/>
  <c r="BK202" i="2"/>
  <c r="J237" i="2"/>
  <c r="BK194" i="2"/>
  <c r="BK149" i="2"/>
  <c r="AS94" i="1"/>
  <c r="BK389" i="3"/>
  <c r="J157" i="3"/>
  <c r="J387" i="3"/>
  <c r="BK352" i="3"/>
  <c r="J183" i="3"/>
  <c r="BK396" i="3"/>
  <c r="BK312" i="3"/>
  <c r="BK395" i="3"/>
  <c r="J346" i="3"/>
  <c r="BK161" i="3"/>
  <c r="J236" i="4"/>
  <c r="J158" i="4"/>
  <c r="BK228" i="4"/>
  <c r="J217" i="4"/>
  <c r="BK162" i="4"/>
  <c r="J218" i="4"/>
  <c r="BK188" i="4"/>
  <c r="BK130" i="4"/>
  <c r="J209" i="4"/>
  <c r="BK210" i="4"/>
  <c r="BK173" i="4"/>
  <c r="BK218" i="4"/>
  <c r="BK202" i="4"/>
  <c r="BK170" i="4"/>
  <c r="J202" i="4"/>
  <c r="BK158" i="4"/>
  <c r="J250" i="4"/>
  <c r="J197" i="4"/>
  <c r="BK143" i="4"/>
  <c r="J304" i="5"/>
  <c r="BK243" i="5"/>
  <c r="J151" i="5"/>
  <c r="BK365" i="5"/>
  <c r="J324" i="5"/>
  <c r="BK284" i="5"/>
  <c r="BK195" i="5"/>
  <c r="BK356" i="5"/>
  <c r="BK276" i="5"/>
  <c r="BK159" i="5"/>
  <c r="J284" i="5"/>
  <c r="BK235" i="5"/>
  <c r="BK345" i="5"/>
  <c r="BK351" i="5"/>
  <c r="J259" i="5"/>
  <c r="BK147" i="5"/>
  <c r="J203" i="5"/>
  <c r="J143" i="6"/>
  <c r="BK169" i="6"/>
  <c r="J190" i="6"/>
  <c r="BK185" i="6"/>
  <c r="J210" i="6"/>
  <c r="BK127" i="6"/>
  <c r="J194" i="6"/>
  <c r="BK147" i="6"/>
  <c r="J132" i="7"/>
  <c r="J145" i="7"/>
  <c r="J163" i="7"/>
  <c r="J129" i="7"/>
  <c r="J147" i="7"/>
  <c r="BK165" i="8"/>
  <c r="J160" i="8"/>
  <c r="BK163" i="8"/>
  <c r="J138" i="8"/>
  <c r="BK146" i="9"/>
  <c r="BK134" i="9"/>
  <c r="J127" i="9"/>
  <c r="BK122" i="9"/>
  <c r="BK145" i="9"/>
  <c r="J132" i="9"/>
  <c r="BK123" i="9"/>
  <c r="BK179" i="11"/>
  <c r="J142" i="11"/>
  <c r="BK140" i="12"/>
  <c r="BK163" i="12"/>
  <c r="J146" i="12"/>
  <c r="J168" i="12"/>
  <c r="BK131" i="12"/>
  <c r="J140" i="12"/>
  <c r="J123" i="13"/>
  <c r="BK142" i="13"/>
  <c r="BK126" i="13"/>
  <c r="BK134" i="13"/>
  <c r="J127" i="13"/>
  <c r="J124" i="13"/>
  <c r="BK255" i="2"/>
  <c r="BK206" i="2"/>
  <c r="J264" i="2"/>
  <c r="J250" i="2"/>
  <c r="J226" i="2"/>
  <c r="J145" i="2"/>
  <c r="BK266" i="2"/>
  <c r="BK230" i="2"/>
  <c r="J194" i="2"/>
  <c r="BK155" i="2"/>
  <c r="J208" i="2"/>
  <c r="BK170" i="2"/>
  <c r="J137" i="2"/>
  <c r="BK167" i="2"/>
  <c r="BK157" i="2"/>
  <c r="J342" i="3"/>
  <c r="BK399" i="3"/>
  <c r="BK340" i="3"/>
  <c r="BK394" i="3"/>
  <c r="J333" i="3"/>
  <c r="J155" i="3"/>
  <c r="J344" i="3"/>
  <c r="BK242" i="4"/>
  <c r="J147" i="4"/>
  <c r="J222" i="4"/>
  <c r="BK175" i="4"/>
  <c r="J249" i="4"/>
  <c r="BK197" i="4"/>
  <c r="BK223" i="4"/>
  <c r="J204" i="4"/>
  <c r="BK221" i="4"/>
  <c r="J212" i="4"/>
  <c r="J194" i="4"/>
  <c r="J225" i="4"/>
  <c r="J192" i="4"/>
  <c r="J139" i="4"/>
  <c r="J195" i="4"/>
  <c r="J137" i="4"/>
  <c r="BK267" i="5"/>
  <c r="BK187" i="5"/>
  <c r="J147" i="5"/>
  <c r="BK320" i="5"/>
  <c r="BK179" i="5"/>
  <c r="BK219" i="5"/>
  <c r="J308" i="5"/>
  <c r="BK259" i="5"/>
  <c r="BK183" i="5"/>
  <c r="BK360" i="5"/>
  <c r="J187" i="5"/>
  <c r="J235" i="5"/>
  <c r="J169" i="6"/>
  <c r="BK165" i="6"/>
  <c r="BK195" i="6"/>
  <c r="BK210" i="6"/>
  <c r="J139" i="6"/>
  <c r="BK151" i="6"/>
  <c r="J166" i="7"/>
  <c r="BK147" i="7"/>
  <c r="BK151" i="7"/>
  <c r="BK160" i="8"/>
  <c r="J140" i="8"/>
  <c r="BK132" i="8"/>
  <c r="J141" i="8"/>
  <c r="J156" i="8"/>
  <c r="BK125" i="9"/>
  <c r="J143" i="9"/>
  <c r="J144" i="9"/>
  <c r="J149" i="9"/>
  <c r="BK142" i="9"/>
  <c r="BK151" i="11"/>
  <c r="J188" i="12"/>
  <c r="J134" i="12"/>
  <c r="BK137" i="12"/>
  <c r="BK168" i="12"/>
  <c r="J126" i="13"/>
  <c r="BK124" i="13"/>
  <c r="J135" i="13"/>
  <c r="J268" i="2"/>
  <c r="BK252" i="2"/>
  <c r="J230" i="2"/>
  <c r="J200" i="2"/>
  <c r="J262" i="2"/>
  <c r="BK254" i="2"/>
  <c r="J236" i="2"/>
  <c r="J139" i="2"/>
  <c r="J254" i="2"/>
  <c r="BK228" i="2"/>
  <c r="J186" i="2"/>
  <c r="BK226" i="2"/>
  <c r="BK188" i="2"/>
  <c r="BK129" i="2"/>
  <c r="BK159" i="2"/>
  <c r="J129" i="2"/>
  <c r="J164" i="2"/>
  <c r="BK147" i="2"/>
  <c r="BK189" i="3"/>
  <c r="BK355" i="3"/>
  <c r="BK164" i="3"/>
  <c r="BK377" i="3"/>
  <c r="BK198" i="3"/>
  <c r="BK350" i="3"/>
  <c r="BK344" i="3"/>
  <c r="J189" i="3"/>
  <c r="BK346" i="3"/>
  <c r="J396" i="3"/>
  <c r="J198" i="3"/>
  <c r="BK157" i="3"/>
  <c r="BK222" i="4"/>
  <c r="J173" i="4"/>
  <c r="BK247" i="4"/>
  <c r="BK212" i="4"/>
  <c r="BK194" i="4"/>
  <c r="BK160" i="4"/>
  <c r="BK246" i="4"/>
  <c r="J206" i="4"/>
  <c r="J162" i="4"/>
  <c r="J230" i="4"/>
  <c r="BK133" i="4"/>
  <c r="J186" i="4"/>
  <c r="J145" i="4"/>
  <c r="J207" i="4"/>
  <c r="BK191" i="4"/>
  <c r="BK244" i="4"/>
  <c r="BK165" i="4"/>
  <c r="BK250" i="4"/>
  <c r="J213" i="4"/>
  <c r="BK185" i="4"/>
  <c r="J369" i="5"/>
  <c r="J263" i="5"/>
  <c r="J211" i="5"/>
  <c r="BK155" i="5"/>
  <c r="BK361" i="5"/>
  <c r="BK316" i="5"/>
  <c r="J251" i="5"/>
  <c r="BK127" i="5"/>
  <c r="J337" i="5"/>
  <c r="BK227" i="5"/>
  <c r="J356" i="5"/>
  <c r="BK288" i="5"/>
  <c r="BK215" i="5"/>
  <c r="J155" i="5"/>
  <c r="BK337" i="5"/>
  <c r="J349" i="5"/>
  <c r="J280" i="5"/>
  <c r="BK191" i="5"/>
  <c r="BK143" i="5"/>
  <c r="BK131" i="5"/>
  <c r="BK202" i="6"/>
  <c r="BK156" i="6"/>
  <c r="BK173" i="6"/>
  <c r="BK161" i="6"/>
  <c r="BK186" i="6"/>
  <c r="BK194" i="6"/>
  <c r="BK190" i="6"/>
  <c r="BK171" i="7"/>
  <c r="BK145" i="7"/>
  <c r="J156" i="7"/>
  <c r="J159" i="7"/>
  <c r="BK126" i="7"/>
  <c r="BK133" i="7"/>
  <c r="BK177" i="8"/>
  <c r="J126" i="8"/>
  <c r="J163" i="8"/>
  <c r="BK140" i="8"/>
  <c r="J144" i="8"/>
  <c r="J146" i="9"/>
  <c r="J145" i="9"/>
  <c r="J137" i="9"/>
  <c r="BK136" i="9"/>
  <c r="BK141" i="9"/>
  <c r="J138" i="9"/>
  <c r="BK124" i="9"/>
  <c r="BK139" i="11"/>
  <c r="J155" i="11"/>
  <c r="J184" i="12"/>
  <c r="J193" i="12"/>
  <c r="J150" i="12"/>
  <c r="BK146" i="12"/>
  <c r="BK154" i="12"/>
  <c r="BK150" i="12"/>
  <c r="J155" i="12"/>
  <c r="J153" i="12"/>
  <c r="BK133" i="13"/>
  <c r="BK139" i="13"/>
  <c r="J131" i="13"/>
  <c r="J128" i="13"/>
  <c r="J138" i="13"/>
  <c r="J245" i="2"/>
  <c r="BK232" i="2"/>
  <c r="J159" i="2"/>
  <c r="BK274" i="2"/>
  <c r="BK258" i="2"/>
  <c r="BK247" i="2"/>
  <c r="BK200" i="2"/>
  <c r="J279" i="2"/>
  <c r="BK233" i="2"/>
  <c r="BK145" i="2"/>
  <c r="J206" i="2"/>
  <c r="J141" i="2"/>
  <c r="J170" i="2"/>
  <c r="J155" i="2"/>
  <c r="BK186" i="2"/>
  <c r="J239" i="2"/>
  <c r="J398" i="3"/>
  <c r="J392" i="3"/>
  <c r="J195" i="3"/>
  <c r="BK398" i="3"/>
  <c r="BK380" i="3"/>
  <c r="BK255" i="3"/>
  <c r="J377" i="3"/>
  <c r="BK358" i="3"/>
  <c r="BK333" i="3"/>
  <c r="J159" i="3"/>
  <c r="BK314" i="3"/>
  <c r="J380" i="3"/>
  <c r="J170" i="4"/>
  <c r="J247" i="4"/>
  <c r="J215" i="4"/>
  <c r="J168" i="4"/>
  <c r="J246" i="4"/>
  <c r="J189" i="4"/>
  <c r="J177" i="4"/>
  <c r="J223" i="4"/>
  <c r="J210" i="4"/>
  <c r="J180" i="4"/>
  <c r="BK214" i="4"/>
  <c r="J160" i="4"/>
  <c r="J130" i="4"/>
  <c r="BK225" i="4"/>
  <c r="J188" i="4"/>
  <c r="J360" i="5"/>
  <c r="BK296" i="5"/>
  <c r="J227" i="5"/>
  <c r="J171" i="5"/>
  <c r="J131" i="5"/>
  <c r="J341" i="5"/>
  <c r="J288" i="5"/>
  <c r="J243" i="5"/>
  <c r="J361" i="5"/>
  <c r="BK329" i="5"/>
  <c r="BK255" i="5"/>
  <c r="BK139" i="5"/>
  <c r="BK304" i="5"/>
  <c r="BK203" i="5"/>
  <c r="BK349" i="5"/>
  <c r="BK280" i="5"/>
  <c r="BK328" i="5"/>
  <c r="J267" i="5"/>
  <c r="BK171" i="5"/>
  <c r="J223" i="5"/>
  <c r="J197" i="6"/>
  <c r="J195" i="6"/>
  <c r="J206" i="6"/>
  <c r="J201" i="6"/>
  <c r="J147" i="6"/>
  <c r="J127" i="6"/>
  <c r="J185" i="6"/>
  <c r="BK143" i="6"/>
  <c r="BK178" i="7"/>
  <c r="J168" i="7"/>
  <c r="J126" i="7"/>
  <c r="BK166" i="7"/>
  <c r="BK168" i="7"/>
  <c r="J175" i="8"/>
  <c r="BK141" i="8"/>
  <c r="BK168" i="8"/>
  <c r="BK126" i="8"/>
  <c r="J132" i="8"/>
  <c r="BK147" i="9"/>
  <c r="J147" i="9"/>
  <c r="J126" i="9"/>
  <c r="J125" i="9"/>
  <c r="BK149" i="9"/>
  <c r="BK133" i="9"/>
  <c r="J133" i="9"/>
  <c r="J133" i="11"/>
  <c r="BK149" i="11"/>
  <c r="J131" i="12"/>
  <c r="BK189" i="12"/>
  <c r="BK184" i="12"/>
  <c r="BK193" i="12"/>
  <c r="J159" i="12"/>
  <c r="J181" i="12"/>
  <c r="BK182" i="12"/>
  <c r="J137" i="13"/>
  <c r="BK140" i="13"/>
  <c r="J129" i="13"/>
  <c r="J130" i="13"/>
  <c r="J134" i="13"/>
  <c r="J259" i="2"/>
  <c r="J247" i="2"/>
  <c r="BK210" i="2"/>
  <c r="BK283" i="2"/>
  <c r="BK260" i="2"/>
  <c r="J232" i="2"/>
  <c r="BK153" i="2"/>
  <c r="J274" i="2"/>
  <c r="BK237" i="2"/>
  <c r="J212" i="2"/>
  <c r="BK166" i="2"/>
  <c r="J220" i="2"/>
  <c r="J174" i="2"/>
  <c r="J172" i="2"/>
  <c r="J147" i="2"/>
  <c r="BK172" i="2"/>
  <c r="BK143" i="2"/>
  <c r="BK387" i="3"/>
  <c r="J393" i="3"/>
  <c r="J314" i="3"/>
  <c r="BK397" i="3"/>
  <c r="J389" i="3"/>
  <c r="BK338" i="3"/>
  <c r="BK392" i="3"/>
  <c r="J395" i="3"/>
  <c r="J340" i="3"/>
  <c r="J161" i="3"/>
  <c r="J255" i="3"/>
  <c r="J149" i="3"/>
  <c r="J187" i="3"/>
  <c r="BK130" i="3"/>
  <c r="BK220" i="4"/>
  <c r="BK249" i="4"/>
  <c r="BK201" i="4"/>
  <c r="BK189" i="4"/>
  <c r="BK141" i="4"/>
  <c r="BK236" i="4"/>
  <c r="J201" i="4"/>
  <c r="J149" i="4"/>
  <c r="J216" i="4"/>
  <c r="J175" i="4"/>
  <c r="BK203" i="4"/>
  <c r="BK137" i="4"/>
  <c r="BK204" i="4"/>
  <c r="J156" i="4"/>
  <c r="BK209" i="4"/>
  <c r="BK177" i="4"/>
  <c r="J143" i="4"/>
  <c r="BK230" i="4"/>
  <c r="BK206" i="4"/>
  <c r="BK149" i="4"/>
  <c r="BK324" i="5"/>
  <c r="BK251" i="5"/>
  <c r="J207" i="5"/>
  <c r="J143" i="5"/>
  <c r="J350" i="5"/>
  <c r="BK292" i="5"/>
  <c r="J219" i="5"/>
  <c r="J365" i="5"/>
  <c r="BK333" i="5"/>
  <c r="BK263" i="5"/>
  <c r="J179" i="5"/>
  <c r="BK312" i="5"/>
  <c r="J247" i="5"/>
  <c r="J163" i="5"/>
  <c r="J328" i="5"/>
  <c r="BK231" i="5"/>
  <c r="J292" i="5"/>
  <c r="J231" i="5"/>
  <c r="J167" i="5"/>
  <c r="BK175" i="5"/>
  <c r="BK201" i="6"/>
  <c r="BK131" i="6"/>
  <c r="BK135" i="6"/>
  <c r="BK177" i="6"/>
  <c r="BK197" i="6"/>
  <c r="J202" i="6"/>
  <c r="J152" i="6"/>
  <c r="J138" i="7"/>
  <c r="J178" i="7"/>
  <c r="BK132" i="7"/>
  <c r="J144" i="7"/>
  <c r="BK159" i="7"/>
  <c r="J165" i="8"/>
  <c r="J153" i="8"/>
  <c r="BK138" i="8"/>
  <c r="BK175" i="8"/>
  <c r="J148" i="8"/>
  <c r="J123" i="9"/>
  <c r="J140" i="9"/>
  <c r="J142" i="9"/>
  <c r="BK135" i="9"/>
  <c r="BK137" i="9"/>
  <c r="BK144" i="9"/>
  <c r="BK143" i="9"/>
  <c r="J141" i="9"/>
  <c r="J134" i="9"/>
  <c r="J131" i="9"/>
  <c r="BK130" i="9"/>
  <c r="BK123" i="10"/>
  <c r="J122" i="10"/>
  <c r="BK122" i="10"/>
  <c r="J121" i="10"/>
  <c r="J123" i="10"/>
  <c r="BK121" i="10"/>
  <c r="J176" i="11"/>
  <c r="BK158" i="11"/>
  <c r="J149" i="11"/>
  <c r="J148" i="11"/>
  <c r="J139" i="11"/>
  <c r="BK136" i="11"/>
  <c r="J130" i="11"/>
  <c r="BK124" i="11"/>
  <c r="J179" i="11"/>
  <c r="J163" i="11"/>
  <c r="J159" i="11"/>
  <c r="BK157" i="11"/>
  <c r="BK155" i="11"/>
  <c r="J153" i="11"/>
  <c r="J124" i="11"/>
  <c r="J162" i="11"/>
  <c r="J160" i="11"/>
  <c r="J157" i="11"/>
  <c r="BK148" i="11"/>
  <c r="J127" i="11"/>
  <c r="BK176" i="11"/>
  <c r="J173" i="11"/>
  <c r="J166" i="11"/>
  <c r="J158" i="11"/>
  <c r="J154" i="11"/>
  <c r="BK142" i="11"/>
  <c r="BK133" i="11"/>
  <c r="BK160" i="11"/>
  <c r="BK159" i="11"/>
  <c r="BK156" i="11"/>
  <c r="BK153" i="11"/>
  <c r="BK147" i="11"/>
  <c r="BK146" i="11"/>
  <c r="J136" i="11"/>
  <c r="BK127" i="11"/>
  <c r="BK163" i="11"/>
  <c r="J156" i="11"/>
  <c r="J147" i="11"/>
  <c r="BK173" i="11"/>
  <c r="BK162" i="11"/>
  <c r="BK154" i="11"/>
  <c r="J151" i="11"/>
  <c r="BK166" i="11"/>
  <c r="J163" i="12"/>
  <c r="J177" i="12"/>
  <c r="J182" i="12"/>
  <c r="BK177" i="12"/>
  <c r="BK181" i="12"/>
  <c r="BK134" i="12"/>
  <c r="BK126" i="12"/>
  <c r="BK127" i="13"/>
  <c r="BK135" i="13"/>
  <c r="J133" i="13"/>
  <c r="BK131" i="13"/>
  <c r="BK130" i="13"/>
  <c r="J283" i="2"/>
  <c r="J256" i="2"/>
  <c r="J241" i="2"/>
  <c r="BK208" i="2"/>
  <c r="BK137" i="2"/>
  <c r="BK268" i="2"/>
  <c r="J252" i="2"/>
  <c r="BK241" i="2"/>
  <c r="BK176" i="2"/>
  <c r="BK256" i="2"/>
  <c r="BK220" i="2"/>
  <c r="J176" i="2"/>
  <c r="J233" i="2"/>
  <c r="J202" i="2"/>
  <c r="BK139" i="2"/>
  <c r="J157" i="2"/>
  <c r="J188" i="2"/>
  <c r="J161" i="2"/>
  <c r="BK141" i="2"/>
  <c r="J397" i="3"/>
  <c r="J350" i="3"/>
  <c r="BK393" i="3"/>
  <c r="J355" i="3"/>
  <c r="J130" i="3"/>
  <c r="BK342" i="3"/>
  <c r="BK183" i="3"/>
  <c r="J399" i="3"/>
  <c r="J391" i="3"/>
  <c r="BK187" i="3"/>
  <c r="J228" i="4"/>
  <c r="BK180" i="4"/>
  <c r="J244" i="4"/>
  <c r="J203" i="4"/>
  <c r="J191" i="4"/>
  <c r="BK139" i="4"/>
  <c r="BK216" i="4"/>
  <c r="BK192" i="4"/>
  <c r="BK151" i="4"/>
  <c r="J208" i="4"/>
  <c r="J220" i="4"/>
  <c r="J185" i="4"/>
  <c r="J133" i="4"/>
  <c r="BK215" i="4"/>
  <c r="J198" i="4"/>
  <c r="BK147" i="4"/>
  <c r="BK207" i="4"/>
  <c r="BK145" i="4"/>
  <c r="J242" i="4"/>
  <c r="BK208" i="4"/>
  <c r="J174" i="4"/>
  <c r="J312" i="5"/>
  <c r="BK239" i="5"/>
  <c r="BK167" i="5"/>
  <c r="BK369" i="5"/>
  <c r="J329" i="5"/>
  <c r="J255" i="5"/>
  <c r="J183" i="5"/>
  <c r="BK341" i="5"/>
  <c r="J272" i="5"/>
  <c r="BK199" i="5"/>
  <c r="BK350" i="5"/>
  <c r="BK272" i="5"/>
  <c r="J195" i="5"/>
  <c r="J139" i="5"/>
  <c r="J316" i="5"/>
  <c r="BK207" i="5"/>
  <c r="J320" i="5"/>
  <c r="BK223" i="5"/>
  <c r="BK163" i="5"/>
  <c r="BK211" i="5"/>
  <c r="J186" i="6"/>
  <c r="J181" i="6"/>
  <c r="J135" i="6"/>
  <c r="BK139" i="6"/>
  <c r="BK152" i="6"/>
  <c r="J173" i="6"/>
  <c r="BK206" i="6"/>
  <c r="J161" i="6"/>
  <c r="BK180" i="7"/>
  <c r="J171" i="7"/>
  <c r="J133" i="7"/>
  <c r="J180" i="7"/>
  <c r="BK129" i="7"/>
  <c r="J168" i="8"/>
  <c r="BK148" i="8"/>
  <c r="BK129" i="8"/>
  <c r="BK144" i="8"/>
  <c r="BK156" i="8"/>
  <c r="BK139" i="9"/>
  <c r="J122" i="9"/>
  <c r="BK138" i="9"/>
  <c r="J130" i="9"/>
  <c r="J135" i="9"/>
  <c r="BK127" i="9"/>
  <c r="BK130" i="11"/>
  <c r="J146" i="11"/>
  <c r="BK194" i="12"/>
  <c r="J126" i="12"/>
  <c r="J194" i="12"/>
  <c r="J137" i="12"/>
  <c r="BK173" i="12"/>
  <c r="J189" i="12"/>
  <c r="J142" i="13"/>
  <c r="BK128" i="13"/>
  <c r="BK141" i="13"/>
  <c r="BK137" i="13"/>
  <c r="J132" i="13"/>
  <c r="J139" i="13"/>
  <c r="R171" i="2" l="1"/>
  <c r="P235" i="2"/>
  <c r="P379" i="3"/>
  <c r="P129" i="4"/>
  <c r="T184" i="4"/>
  <c r="BK241" i="4"/>
  <c r="J241" i="4"/>
  <c r="J107" i="4" s="1"/>
  <c r="T126" i="5"/>
  <c r="BK355" i="5"/>
  <c r="J355" i="5" s="1"/>
  <c r="J102" i="5" s="1"/>
  <c r="BK160" i="6"/>
  <c r="J160" i="6" s="1"/>
  <c r="J101" i="6" s="1"/>
  <c r="T196" i="6"/>
  <c r="P155" i="7"/>
  <c r="R152" i="8"/>
  <c r="T120" i="10"/>
  <c r="T119" i="10" s="1"/>
  <c r="T118" i="10" s="1"/>
  <c r="R123" i="11"/>
  <c r="R152" i="11"/>
  <c r="P149" i="12"/>
  <c r="P172" i="12"/>
  <c r="P180" i="12"/>
  <c r="T171" i="2"/>
  <c r="T235" i="2"/>
  <c r="BK197" i="3"/>
  <c r="R337" i="3"/>
  <c r="BK390" i="3"/>
  <c r="J390" i="3" s="1"/>
  <c r="J107" i="3" s="1"/>
  <c r="BK129" i="4"/>
  <c r="J129" i="4" s="1"/>
  <c r="J98" i="4" s="1"/>
  <c r="P164" i="4"/>
  <c r="BK172" i="4"/>
  <c r="J172" i="4"/>
  <c r="J100" i="4"/>
  <c r="R172" i="4"/>
  <c r="T224" i="4"/>
  <c r="P271" i="5"/>
  <c r="R126" i="6"/>
  <c r="R196" i="6"/>
  <c r="R125" i="7"/>
  <c r="R124" i="7" s="1"/>
  <c r="P167" i="7"/>
  <c r="BK152" i="8"/>
  <c r="T123" i="11"/>
  <c r="T161" i="11"/>
  <c r="P125" i="12"/>
  <c r="R183" i="12"/>
  <c r="P128" i="2"/>
  <c r="BK163" i="2"/>
  <c r="J163" i="2" s="1"/>
  <c r="J99" i="2" s="1"/>
  <c r="P163" i="2"/>
  <c r="BK235" i="2"/>
  <c r="J235" i="2" s="1"/>
  <c r="J102" i="2" s="1"/>
  <c r="R235" i="2"/>
  <c r="P197" i="3"/>
  <c r="T337" i="3"/>
  <c r="R379" i="3"/>
  <c r="BK164" i="4"/>
  <c r="J164" i="4"/>
  <c r="J99" i="4" s="1"/>
  <c r="T164" i="4"/>
  <c r="T172" i="4"/>
  <c r="BK224" i="4"/>
  <c r="J224" i="4" s="1"/>
  <c r="J103" i="4" s="1"/>
  <c r="P126" i="5"/>
  <c r="P123" i="5"/>
  <c r="P122" i="5"/>
  <c r="AU98" i="1" s="1"/>
  <c r="T355" i="5"/>
  <c r="P126" i="6"/>
  <c r="BK125" i="7"/>
  <c r="J125" i="7"/>
  <c r="J98" i="7"/>
  <c r="T155" i="7"/>
  <c r="BK125" i="8"/>
  <c r="J125" i="8"/>
  <c r="J98" i="8" s="1"/>
  <c r="P152" i="8"/>
  <c r="P121" i="9"/>
  <c r="P120" i="9" s="1"/>
  <c r="P119" i="9" s="1"/>
  <c r="AU102" i="1" s="1"/>
  <c r="R120" i="10"/>
  <c r="R119" i="10"/>
  <c r="R118" i="10"/>
  <c r="T152" i="11"/>
  <c r="BK125" i="12"/>
  <c r="BK172" i="12"/>
  <c r="J172" i="12" s="1"/>
  <c r="J101" i="12" s="1"/>
  <c r="BK180" i="12"/>
  <c r="J180" i="12" s="1"/>
  <c r="J102" i="12" s="1"/>
  <c r="BK128" i="2"/>
  <c r="J128" i="2" s="1"/>
  <c r="J98" i="2" s="1"/>
  <c r="P171" i="2"/>
  <c r="T249" i="2"/>
  <c r="T197" i="3"/>
  <c r="T379" i="3"/>
  <c r="R129" i="4"/>
  <c r="P184" i="4"/>
  <c r="BK126" i="5"/>
  <c r="J126" i="5" s="1"/>
  <c r="J100" i="5" s="1"/>
  <c r="P355" i="5"/>
  <c r="T160" i="6"/>
  <c r="R167" i="7"/>
  <c r="R125" i="8"/>
  <c r="R124" i="8"/>
  <c r="T164" i="8"/>
  <c r="P123" i="11"/>
  <c r="P161" i="11"/>
  <c r="BK149" i="12"/>
  <c r="J149" i="12" s="1"/>
  <c r="J99" i="12" s="1"/>
  <c r="T172" i="12"/>
  <c r="T180" i="12"/>
  <c r="BK122" i="13"/>
  <c r="BK121" i="13"/>
  <c r="R128" i="2"/>
  <c r="R163" i="2"/>
  <c r="R249" i="2"/>
  <c r="P129" i="3"/>
  <c r="BK163" i="3"/>
  <c r="J163" i="3"/>
  <c r="J99" i="3" s="1"/>
  <c r="R163" i="3"/>
  <c r="BK337" i="3"/>
  <c r="J337" i="3" s="1"/>
  <c r="J101" i="3" s="1"/>
  <c r="R390" i="3"/>
  <c r="R184" i="4"/>
  <c r="P241" i="4"/>
  <c r="P240" i="4"/>
  <c r="R126" i="5"/>
  <c r="R355" i="5"/>
  <c r="T126" i="6"/>
  <c r="T123" i="6" s="1"/>
  <c r="T122" i="6" s="1"/>
  <c r="BK196" i="6"/>
  <c r="BK123" i="6" s="1"/>
  <c r="J123" i="6" s="1"/>
  <c r="J97" i="6" s="1"/>
  <c r="P125" i="7"/>
  <c r="P124" i="7" s="1"/>
  <c r="R155" i="7"/>
  <c r="R154" i="7"/>
  <c r="BK164" i="8"/>
  <c r="J164" i="8"/>
  <c r="J102" i="8"/>
  <c r="R121" i="9"/>
  <c r="R120" i="9"/>
  <c r="R119" i="9"/>
  <c r="BK161" i="11"/>
  <c r="J161" i="11"/>
  <c r="J101" i="11"/>
  <c r="R125" i="12"/>
  <c r="T183" i="12"/>
  <c r="T122" i="13"/>
  <c r="T121" i="13" s="1"/>
  <c r="BK136" i="13"/>
  <c r="J136" i="13"/>
  <c r="J100" i="13" s="1"/>
  <c r="T128" i="2"/>
  <c r="T127" i="2"/>
  <c r="T126" i="2" s="1"/>
  <c r="T163" i="2"/>
  <c r="P249" i="2"/>
  <c r="R197" i="3"/>
  <c r="P390" i="3"/>
  <c r="BK184" i="4"/>
  <c r="J184" i="4" s="1"/>
  <c r="J102" i="4" s="1"/>
  <c r="P224" i="4"/>
  <c r="R241" i="4"/>
  <c r="R240" i="4"/>
  <c r="R271" i="5"/>
  <c r="P160" i="6"/>
  <c r="BK155" i="7"/>
  <c r="J155" i="7"/>
  <c r="J101" i="7" s="1"/>
  <c r="P125" i="8"/>
  <c r="P124" i="8"/>
  <c r="P164" i="8"/>
  <c r="T121" i="9"/>
  <c r="T120" i="9"/>
  <c r="T119" i="9" s="1"/>
  <c r="P120" i="10"/>
  <c r="P119" i="10"/>
  <c r="P118" i="10" s="1"/>
  <c r="AU103" i="1" s="1"/>
  <c r="BK123" i="11"/>
  <c r="J123" i="11" s="1"/>
  <c r="J98" i="11" s="1"/>
  <c r="P152" i="11"/>
  <c r="R149" i="12"/>
  <c r="R172" i="12"/>
  <c r="R180" i="12"/>
  <c r="P122" i="13"/>
  <c r="P121" i="13"/>
  <c r="P136" i="13"/>
  <c r="P125" i="13" s="1"/>
  <c r="T271" i="5"/>
  <c r="BK126" i="6"/>
  <c r="J126" i="6" s="1"/>
  <c r="J100" i="6" s="1"/>
  <c r="P196" i="6"/>
  <c r="T167" i="7"/>
  <c r="T154" i="7" s="1"/>
  <c r="T125" i="8"/>
  <c r="T124" i="8" s="1"/>
  <c r="R164" i="8"/>
  <c r="BK120" i="10"/>
  <c r="BK119" i="10" s="1"/>
  <c r="BK118" i="10" s="1"/>
  <c r="J118" i="10" s="1"/>
  <c r="J30" i="10" s="1"/>
  <c r="BK152" i="11"/>
  <c r="J152" i="11" s="1"/>
  <c r="J100" i="11" s="1"/>
  <c r="T125" i="12"/>
  <c r="BK183" i="12"/>
  <c r="J183" i="12" s="1"/>
  <c r="J103" i="12" s="1"/>
  <c r="R136" i="13"/>
  <c r="R125" i="13"/>
  <c r="BK171" i="2"/>
  <c r="J171" i="2" s="1"/>
  <c r="J101" i="2" s="1"/>
  <c r="BK249" i="2"/>
  <c r="J249" i="2" s="1"/>
  <c r="J103" i="2" s="1"/>
  <c r="BK129" i="3"/>
  <c r="J129" i="3" s="1"/>
  <c r="J98" i="3" s="1"/>
  <c r="R129" i="3"/>
  <c r="T129" i="3"/>
  <c r="P163" i="3"/>
  <c r="T163" i="3"/>
  <c r="P337" i="3"/>
  <c r="BK379" i="3"/>
  <c r="J379" i="3"/>
  <c r="J106" i="3" s="1"/>
  <c r="T390" i="3"/>
  <c r="T129" i="4"/>
  <c r="T128" i="4" s="1"/>
  <c r="R164" i="4"/>
  <c r="P172" i="4"/>
  <c r="R224" i="4"/>
  <c r="T241" i="4"/>
  <c r="T240" i="4" s="1"/>
  <c r="BK271" i="5"/>
  <c r="J271" i="5"/>
  <c r="J101" i="5" s="1"/>
  <c r="R160" i="6"/>
  <c r="T125" i="7"/>
  <c r="T124" i="7" s="1"/>
  <c r="T123" i="7" s="1"/>
  <c r="BK167" i="7"/>
  <c r="J167" i="7" s="1"/>
  <c r="J102" i="7" s="1"/>
  <c r="T152" i="8"/>
  <c r="T151" i="8" s="1"/>
  <c r="BK121" i="9"/>
  <c r="J121" i="9"/>
  <c r="J98" i="9" s="1"/>
  <c r="R161" i="11"/>
  <c r="T149" i="12"/>
  <c r="P183" i="12"/>
  <c r="R122" i="13"/>
  <c r="R121" i="13"/>
  <c r="T136" i="13"/>
  <c r="T125" i="13"/>
  <c r="BK278" i="2"/>
  <c r="J278" i="2" s="1"/>
  <c r="J104" i="2" s="1"/>
  <c r="BK150" i="7"/>
  <c r="J150" i="7" s="1"/>
  <c r="J99" i="7" s="1"/>
  <c r="BK282" i="2"/>
  <c r="J282" i="2" s="1"/>
  <c r="J106" i="2" s="1"/>
  <c r="BK167" i="12"/>
  <c r="J167" i="12" s="1"/>
  <c r="J100" i="12" s="1"/>
  <c r="BK357" i="3"/>
  <c r="J357" i="3" s="1"/>
  <c r="J103" i="3" s="1"/>
  <c r="BK176" i="8"/>
  <c r="J176" i="8" s="1"/>
  <c r="J103" i="8" s="1"/>
  <c r="BK376" i="3"/>
  <c r="J376" i="3" s="1"/>
  <c r="J104" i="3" s="1"/>
  <c r="BK235" i="4"/>
  <c r="J235" i="4" s="1"/>
  <c r="J104" i="4" s="1"/>
  <c r="BK238" i="4"/>
  <c r="J238" i="4" s="1"/>
  <c r="J105" i="4" s="1"/>
  <c r="BK148" i="9"/>
  <c r="J148" i="9" s="1"/>
  <c r="J99" i="9" s="1"/>
  <c r="BK150" i="11"/>
  <c r="J150" i="11" s="1"/>
  <c r="J99" i="11" s="1"/>
  <c r="BK179" i="7"/>
  <c r="J179" i="7" s="1"/>
  <c r="J103" i="7" s="1"/>
  <c r="BK147" i="8"/>
  <c r="BK124" i="8" s="1"/>
  <c r="J124" i="8" s="1"/>
  <c r="J97" i="8" s="1"/>
  <c r="BK169" i="2"/>
  <c r="J169" i="2" s="1"/>
  <c r="J100" i="2" s="1"/>
  <c r="BK125" i="13"/>
  <c r="J125" i="13" s="1"/>
  <c r="J99" i="13" s="1"/>
  <c r="BK354" i="3"/>
  <c r="J354" i="3" s="1"/>
  <c r="J102" i="3" s="1"/>
  <c r="BK179" i="4"/>
  <c r="J179" i="4" s="1"/>
  <c r="J101" i="4" s="1"/>
  <c r="F117" i="13"/>
  <c r="E85" i="13"/>
  <c r="BE129" i="13"/>
  <c r="J125" i="12"/>
  <c r="J98" i="12" s="1"/>
  <c r="J89" i="13"/>
  <c r="BE123" i="13"/>
  <c r="BE126" i="13"/>
  <c r="BE132" i="13"/>
  <c r="BE133" i="13"/>
  <c r="BE139" i="13"/>
  <c r="BE140" i="13"/>
  <c r="BE142" i="13"/>
  <c r="BE137" i="13"/>
  <c r="BE138" i="13"/>
  <c r="BE124" i="13"/>
  <c r="BE128" i="13"/>
  <c r="BE130" i="13"/>
  <c r="BE134" i="13"/>
  <c r="BE141" i="13"/>
  <c r="BE135" i="13"/>
  <c r="BE127" i="13"/>
  <c r="BE131" i="13"/>
  <c r="BE126" i="12"/>
  <c r="BE131" i="12"/>
  <c r="BE134" i="12"/>
  <c r="BE137" i="12"/>
  <c r="BE146" i="12"/>
  <c r="BE154" i="12"/>
  <c r="BE159" i="12"/>
  <c r="BE177" i="12"/>
  <c r="BE168" i="12"/>
  <c r="BE188" i="12"/>
  <c r="BE193" i="12"/>
  <c r="BE194" i="12"/>
  <c r="BE140" i="12"/>
  <c r="BE155" i="12"/>
  <c r="BE163" i="12"/>
  <c r="E85" i="12"/>
  <c r="F92" i="12"/>
  <c r="J117" i="12"/>
  <c r="BE150" i="12"/>
  <c r="BE153" i="12"/>
  <c r="BE182" i="12"/>
  <c r="BE181" i="12"/>
  <c r="BE184" i="12"/>
  <c r="BE189" i="12"/>
  <c r="BE173" i="12"/>
  <c r="J89" i="11"/>
  <c r="BE147" i="11"/>
  <c r="BE157" i="11"/>
  <c r="BE159" i="11"/>
  <c r="BE162" i="11"/>
  <c r="F92" i="11"/>
  <c r="BE127" i="11"/>
  <c r="BE156" i="11"/>
  <c r="BE160" i="11"/>
  <c r="E111" i="11"/>
  <c r="BE139" i="11"/>
  <c r="BE149" i="11"/>
  <c r="BE153" i="11"/>
  <c r="BE176" i="11"/>
  <c r="BE130" i="11"/>
  <c r="BE158" i="11"/>
  <c r="BE179" i="11"/>
  <c r="BE124" i="11"/>
  <c r="BE146" i="11"/>
  <c r="BE148" i="11"/>
  <c r="BE151" i="11"/>
  <c r="BE133" i="11"/>
  <c r="BE136" i="11"/>
  <c r="BE154" i="11"/>
  <c r="BE155" i="11"/>
  <c r="BE173" i="11"/>
  <c r="BE142" i="11"/>
  <c r="BE166" i="11"/>
  <c r="BE163" i="11"/>
  <c r="F92" i="10"/>
  <c r="J112" i="10"/>
  <c r="BK120" i="9"/>
  <c r="BK119" i="9"/>
  <c r="J119" i="9"/>
  <c r="J96" i="9" s="1"/>
  <c r="E108" i="10"/>
  <c r="BE121" i="10"/>
  <c r="BE123" i="10"/>
  <c r="BE122" i="10"/>
  <c r="E109" i="9"/>
  <c r="BE139" i="9"/>
  <c r="BE131" i="9"/>
  <c r="J152" i="8"/>
  <c r="J101" i="8" s="1"/>
  <c r="J89" i="9"/>
  <c r="BE122" i="9"/>
  <c r="BE125" i="9"/>
  <c r="BE126" i="9"/>
  <c r="BE127" i="9"/>
  <c r="BE141" i="9"/>
  <c r="BE132" i="9"/>
  <c r="BE134" i="9"/>
  <c r="BE147" i="9"/>
  <c r="BE149" i="9"/>
  <c r="BE140" i="9"/>
  <c r="F92" i="9"/>
  <c r="BE124" i="9"/>
  <c r="BE130" i="9"/>
  <c r="BE142" i="9"/>
  <c r="BE143" i="9"/>
  <c r="BE145" i="9"/>
  <c r="BE146" i="9"/>
  <c r="BE123" i="9"/>
  <c r="BE138" i="9"/>
  <c r="BE144" i="9"/>
  <c r="BE133" i="9"/>
  <c r="BE135" i="9"/>
  <c r="BE136" i="9"/>
  <c r="BE137" i="9"/>
  <c r="BK124" i="7"/>
  <c r="E85" i="8"/>
  <c r="BE129" i="8"/>
  <c r="BE175" i="8"/>
  <c r="BE160" i="8"/>
  <c r="J117" i="8"/>
  <c r="BE153" i="8"/>
  <c r="BE165" i="8"/>
  <c r="BK154" i="7"/>
  <c r="J154" i="7"/>
  <c r="J100" i="7" s="1"/>
  <c r="F120" i="8"/>
  <c r="BE140" i="8"/>
  <c r="BE177" i="8"/>
  <c r="BE144" i="8"/>
  <c r="BE148" i="8"/>
  <c r="BE168" i="8"/>
  <c r="BE126" i="8"/>
  <c r="BE141" i="8"/>
  <c r="BE156" i="8"/>
  <c r="BE163" i="8"/>
  <c r="BE132" i="8"/>
  <c r="BE133" i="8"/>
  <c r="BE138" i="8"/>
  <c r="BE126" i="7"/>
  <c r="E113" i="7"/>
  <c r="BE178" i="7"/>
  <c r="F92" i="7"/>
  <c r="BE132" i="7"/>
  <c r="BE138" i="7"/>
  <c r="BE145" i="7"/>
  <c r="BE156" i="7"/>
  <c r="BE166" i="7"/>
  <c r="BE180" i="7"/>
  <c r="BE129" i="7"/>
  <c r="BE151" i="7"/>
  <c r="BE159" i="7"/>
  <c r="BE163" i="7"/>
  <c r="J117" i="7"/>
  <c r="BE133" i="7"/>
  <c r="BE171" i="7"/>
  <c r="BE144" i="7"/>
  <c r="BE147" i="7"/>
  <c r="BE168" i="7"/>
  <c r="J89" i="6"/>
  <c r="BE131" i="6"/>
  <c r="BE139" i="6"/>
  <c r="BE197" i="6"/>
  <c r="BE210" i="6"/>
  <c r="E85" i="6"/>
  <c r="BE181" i="6"/>
  <c r="BE135" i="6"/>
  <c r="BE177" i="6"/>
  <c r="BE190" i="6"/>
  <c r="BE195" i="6"/>
  <c r="BE156" i="6"/>
  <c r="BE173" i="6"/>
  <c r="F119" i="6"/>
  <c r="BE143" i="6"/>
  <c r="BE151" i="6"/>
  <c r="BE165" i="6"/>
  <c r="BE169" i="6"/>
  <c r="BE202" i="6"/>
  <c r="BE201" i="6"/>
  <c r="BE206" i="6"/>
  <c r="BE161" i="6"/>
  <c r="BE185" i="6"/>
  <c r="BE186" i="6"/>
  <c r="BE194" i="6"/>
  <c r="BE127" i="6"/>
  <c r="BE147" i="6"/>
  <c r="BE152" i="6"/>
  <c r="E85" i="5"/>
  <c r="F92" i="5"/>
  <c r="BE159" i="5"/>
  <c r="BE227" i="5"/>
  <c r="J89" i="5"/>
  <c r="BE127" i="5"/>
  <c r="BE139" i="5"/>
  <c r="BE179" i="5"/>
  <c r="BE183" i="5"/>
  <c r="BE187" i="5"/>
  <c r="BE203" i="5"/>
  <c r="BE207" i="5"/>
  <c r="BE215" i="5"/>
  <c r="BE219" i="5"/>
  <c r="BE239" i="5"/>
  <c r="BE263" i="5"/>
  <c r="BE276" i="5"/>
  <c r="BE288" i="5"/>
  <c r="BE296" i="5"/>
  <c r="BE304" i="5"/>
  <c r="BE316" i="5"/>
  <c r="BE337" i="5"/>
  <c r="BK240" i="4"/>
  <c r="J240" i="4" s="1"/>
  <c r="J106" i="4" s="1"/>
  <c r="BE143" i="5"/>
  <c r="BE175" i="5"/>
  <c r="BE211" i="5"/>
  <c r="BE284" i="5"/>
  <c r="BE324" i="5"/>
  <c r="BE329" i="5"/>
  <c r="BE333" i="5"/>
  <c r="BE350" i="5"/>
  <c r="BE360" i="5"/>
  <c r="BK128" i="4"/>
  <c r="J128" i="4" s="1"/>
  <c r="J97" i="4" s="1"/>
  <c r="BE151" i="5"/>
  <c r="BE199" i="5"/>
  <c r="BE255" i="5"/>
  <c r="BE267" i="5"/>
  <c r="BE280" i="5"/>
  <c r="BE300" i="5"/>
  <c r="BE349" i="5"/>
  <c r="BE351" i="5"/>
  <c r="BE131" i="5"/>
  <c r="BE147" i="5"/>
  <c r="BE155" i="5"/>
  <c r="BE191" i="5"/>
  <c r="BE195" i="5"/>
  <c r="BE243" i="5"/>
  <c r="BE251" i="5"/>
  <c r="BE365" i="5"/>
  <c r="BE369" i="5"/>
  <c r="BE167" i="5"/>
  <c r="BE171" i="5"/>
  <c r="BE231" i="5"/>
  <c r="BE235" i="5"/>
  <c r="BE247" i="5"/>
  <c r="BE272" i="5"/>
  <c r="BE312" i="5"/>
  <c r="BE328" i="5"/>
  <c r="BE135" i="5"/>
  <c r="BE163" i="5"/>
  <c r="BE223" i="5"/>
  <c r="BE259" i="5"/>
  <c r="BE292" i="5"/>
  <c r="BE308" i="5"/>
  <c r="BE320" i="5"/>
  <c r="BE341" i="5"/>
  <c r="BE345" i="5"/>
  <c r="BE356" i="5"/>
  <c r="BE361" i="5"/>
  <c r="J89" i="4"/>
  <c r="BE147" i="4"/>
  <c r="BE177" i="4"/>
  <c r="BE201" i="4"/>
  <c r="BE202" i="4"/>
  <c r="BE203" i="4"/>
  <c r="BE215" i="4"/>
  <c r="BE220" i="4"/>
  <c r="BE223" i="4"/>
  <c r="BE244" i="4"/>
  <c r="BE249" i="4"/>
  <c r="BE250" i="4"/>
  <c r="BE173" i="4"/>
  <c r="BE174" i="4"/>
  <c r="BE186" i="4"/>
  <c r="BE189" i="4"/>
  <c r="BE204" i="4"/>
  <c r="BE218" i="4"/>
  <c r="BE219" i="4"/>
  <c r="BE247" i="4"/>
  <c r="BE130" i="4"/>
  <c r="BE141" i="4"/>
  <c r="BE162" i="4"/>
  <c r="BE242" i="4"/>
  <c r="BE139" i="4"/>
  <c r="BE158" i="4"/>
  <c r="BE168" i="4"/>
  <c r="BE170" i="4"/>
  <c r="BE194" i="4"/>
  <c r="BE197" i="4"/>
  <c r="BE207" i="4"/>
  <c r="BE217" i="4"/>
  <c r="BE222" i="4"/>
  <c r="BE226" i="4"/>
  <c r="BE246" i="4"/>
  <c r="BE143" i="4"/>
  <c r="BE145" i="4"/>
  <c r="BE185" i="4"/>
  <c r="BE191" i="4"/>
  <c r="BE192" i="4"/>
  <c r="BE195" i="4"/>
  <c r="BE198" i="4"/>
  <c r="BE213" i="4"/>
  <c r="BE221" i="4"/>
  <c r="BE225" i="4"/>
  <c r="E85" i="4"/>
  <c r="BE156" i="4"/>
  <c r="BE160" i="4"/>
  <c r="BE175" i="4"/>
  <c r="BE228" i="4"/>
  <c r="J197" i="3"/>
  <c r="J100" i="3"/>
  <c r="BE137" i="4"/>
  <c r="BE151" i="4"/>
  <c r="BE165" i="4"/>
  <c r="BE180" i="4"/>
  <c r="BE199" i="4"/>
  <c r="BE206" i="4"/>
  <c r="BE208" i="4"/>
  <c r="BE210" i="4"/>
  <c r="BE214" i="4"/>
  <c r="BE236" i="4"/>
  <c r="F92" i="4"/>
  <c r="BE133" i="4"/>
  <c r="BE149" i="4"/>
  <c r="BE188" i="4"/>
  <c r="BE209" i="4"/>
  <c r="BE212" i="4"/>
  <c r="BE216" i="4"/>
  <c r="BE230" i="4"/>
  <c r="BE239" i="4"/>
  <c r="E117" i="3"/>
  <c r="BE130" i="3"/>
  <c r="BE312" i="3"/>
  <c r="BE314" i="3"/>
  <c r="BE333" i="3"/>
  <c r="BE350" i="3"/>
  <c r="BE389" i="3"/>
  <c r="J89" i="3"/>
  <c r="BE159" i="3"/>
  <c r="BE164" i="3"/>
  <c r="BE183" i="3"/>
  <c r="BE187" i="3"/>
  <c r="BE189" i="3"/>
  <c r="BE338" i="3"/>
  <c r="BE340" i="3"/>
  <c r="BE342" i="3"/>
  <c r="BE344" i="3"/>
  <c r="BE358" i="3"/>
  <c r="BE352" i="3"/>
  <c r="BE355" i="3"/>
  <c r="BE155" i="3"/>
  <c r="BE157" i="3"/>
  <c r="BE195" i="3"/>
  <c r="BE393" i="3"/>
  <c r="BE397" i="3"/>
  <c r="BE398" i="3"/>
  <c r="BE149" i="3"/>
  <c r="BE396" i="3"/>
  <c r="F92" i="3"/>
  <c r="BE161" i="3"/>
  <c r="BE346" i="3"/>
  <c r="BE377" i="3"/>
  <c r="BE387" i="3"/>
  <c r="BE391" i="3"/>
  <c r="BE399" i="3"/>
  <c r="BE198" i="3"/>
  <c r="BE255" i="3"/>
  <c r="BE380" i="3"/>
  <c r="BE392" i="3"/>
  <c r="BE394" i="3"/>
  <c r="BE395" i="3"/>
  <c r="BE226" i="2"/>
  <c r="F92" i="2"/>
  <c r="BE139" i="2"/>
  <c r="BE141" i="2"/>
  <c r="BE147" i="2"/>
  <c r="BE149" i="2"/>
  <c r="BE159" i="2"/>
  <c r="BE166" i="2"/>
  <c r="BE170" i="2"/>
  <c r="BE176" i="2"/>
  <c r="BE137" i="2"/>
  <c r="BE145" i="2"/>
  <c r="J89" i="2"/>
  <c r="BE153" i="2"/>
  <c r="BE161" i="2"/>
  <c r="BE164" i="2"/>
  <c r="BE172" i="2"/>
  <c r="BE200" i="2"/>
  <c r="BE206" i="2"/>
  <c r="BE210" i="2"/>
  <c r="BE212" i="2"/>
  <c r="BE228" i="2"/>
  <c r="BE233" i="2"/>
  <c r="BE236" i="2"/>
  <c r="BE143" i="2"/>
  <c r="BE232" i="2"/>
  <c r="BE239" i="2"/>
  <c r="BE243" i="2"/>
  <c r="BE245" i="2"/>
  <c r="BE250" i="2"/>
  <c r="BE252" i="2"/>
  <c r="BE258" i="2"/>
  <c r="BE259" i="2"/>
  <c r="BE260" i="2"/>
  <c r="BE262" i="2"/>
  <c r="BE264" i="2"/>
  <c r="BE268" i="2"/>
  <c r="BE276" i="2"/>
  <c r="E116" i="2"/>
  <c r="BE129" i="2"/>
  <c r="BE174" i="2"/>
  <c r="BE208" i="2"/>
  <c r="BE220" i="2"/>
  <c r="BE230" i="2"/>
  <c r="BE247" i="2"/>
  <c r="BE255" i="2"/>
  <c r="BE256" i="2"/>
  <c r="BE274" i="2"/>
  <c r="BE279" i="2"/>
  <c r="BE283" i="2"/>
  <c r="BE155" i="2"/>
  <c r="BE157" i="2"/>
  <c r="BE167" i="2"/>
  <c r="BE186" i="2"/>
  <c r="BE188" i="2"/>
  <c r="BE194" i="2"/>
  <c r="BE202" i="2"/>
  <c r="BE214" i="2"/>
  <c r="BE237" i="2"/>
  <c r="BE241" i="2"/>
  <c r="BE254" i="2"/>
  <c r="BE266" i="2"/>
  <c r="F34" i="3"/>
  <c r="BA96" i="1" s="1"/>
  <c r="F37" i="4"/>
  <c r="BD97" i="1"/>
  <c r="F35" i="6"/>
  <c r="BB99" i="1" s="1"/>
  <c r="F37" i="6"/>
  <c r="BD99" i="1" s="1"/>
  <c r="F35" i="7"/>
  <c r="BB100" i="1"/>
  <c r="F36" i="7"/>
  <c r="BC100" i="1" s="1"/>
  <c r="F36" i="9"/>
  <c r="BC102" i="1" s="1"/>
  <c r="F34" i="10"/>
  <c r="BA103" i="1"/>
  <c r="F37" i="11"/>
  <c r="BD104" i="1" s="1"/>
  <c r="F35" i="12"/>
  <c r="BB105" i="1" s="1"/>
  <c r="F35" i="3"/>
  <c r="BB96" i="1"/>
  <c r="F36" i="4"/>
  <c r="BC97" i="1" s="1"/>
  <c r="J34" i="6"/>
  <c r="AW99" i="1" s="1"/>
  <c r="F37" i="7"/>
  <c r="BD100" i="1"/>
  <c r="J34" i="7"/>
  <c r="AW100" i="1" s="1"/>
  <c r="F35" i="8"/>
  <c r="BB101" i="1" s="1"/>
  <c r="F37" i="9"/>
  <c r="BD102" i="1"/>
  <c r="J34" i="12"/>
  <c r="AW105" i="1" s="1"/>
  <c r="F37" i="13"/>
  <c r="BD106" i="1" s="1"/>
  <c r="J34" i="3"/>
  <c r="AW96" i="1"/>
  <c r="F34" i="5"/>
  <c r="BA98" i="1" s="1"/>
  <c r="F34" i="8"/>
  <c r="BA101" i="1" s="1"/>
  <c r="F35" i="9"/>
  <c r="BB102" i="1"/>
  <c r="F34" i="12"/>
  <c r="BA105" i="1" s="1"/>
  <c r="F36" i="13"/>
  <c r="BC106" i="1" s="1"/>
  <c r="F36" i="2"/>
  <c r="BC95" i="1"/>
  <c r="F34" i="4"/>
  <c r="BA97" i="1" s="1"/>
  <c r="F34" i="6"/>
  <c r="BA99" i="1" s="1"/>
  <c r="F36" i="6"/>
  <c r="BC99" i="1"/>
  <c r="F34" i="7"/>
  <c r="BA100" i="1" s="1"/>
  <c r="J34" i="8"/>
  <c r="AW101" i="1" s="1"/>
  <c r="F37" i="10"/>
  <c r="BD103" i="1"/>
  <c r="F35" i="10"/>
  <c r="BB103" i="1" s="1"/>
  <c r="F35" i="11"/>
  <c r="BB104" i="1" s="1"/>
  <c r="F36" i="12"/>
  <c r="BC105" i="1"/>
  <c r="F35" i="2"/>
  <c r="BB95" i="1" s="1"/>
  <c r="F37" i="3"/>
  <c r="BD96" i="1" s="1"/>
  <c r="F37" i="5"/>
  <c r="BD98" i="1"/>
  <c r="F36" i="8"/>
  <c r="BC101" i="1" s="1"/>
  <c r="J34" i="9"/>
  <c r="AW102" i="1" s="1"/>
  <c r="F36" i="11"/>
  <c r="BC104" i="1" s="1"/>
  <c r="F35" i="13"/>
  <c r="BB106" i="1" s="1"/>
  <c r="F37" i="2"/>
  <c r="BD95" i="1"/>
  <c r="J34" i="4"/>
  <c r="AW97" i="1" s="1"/>
  <c r="F35" i="5"/>
  <c r="BB98" i="1" s="1"/>
  <c r="F37" i="8"/>
  <c r="BD101" i="1"/>
  <c r="J34" i="10"/>
  <c r="AW103" i="1" s="1"/>
  <c r="F36" i="10"/>
  <c r="BC103" i="1" s="1"/>
  <c r="J34" i="11"/>
  <c r="AW104" i="1"/>
  <c r="J34" i="13"/>
  <c r="AW106" i="1" s="1"/>
  <c r="J34" i="2"/>
  <c r="AW95" i="1" s="1"/>
  <c r="F35" i="4"/>
  <c r="BB97" i="1"/>
  <c r="F36" i="5"/>
  <c r="BC98" i="1" s="1"/>
  <c r="F34" i="9"/>
  <c r="BA102" i="1" s="1"/>
  <c r="F34" i="11"/>
  <c r="BA104" i="1"/>
  <c r="F34" i="13"/>
  <c r="BA106" i="1" s="1"/>
  <c r="F34" i="2"/>
  <c r="BA95" i="1" s="1"/>
  <c r="F36" i="3"/>
  <c r="BC96" i="1"/>
  <c r="J34" i="5"/>
  <c r="AW98" i="1" s="1"/>
  <c r="F37" i="12"/>
  <c r="BD105" i="1" s="1"/>
  <c r="T127" i="4" l="1"/>
  <c r="BK122" i="11"/>
  <c r="J122" i="11" s="1"/>
  <c r="J97" i="11" s="1"/>
  <c r="J147" i="8"/>
  <c r="J99" i="8" s="1"/>
  <c r="J120" i="10"/>
  <c r="J98" i="10" s="1"/>
  <c r="J196" i="6"/>
  <c r="J102" i="6" s="1"/>
  <c r="T123" i="8"/>
  <c r="T128" i="3"/>
  <c r="P128" i="3"/>
  <c r="R123" i="7"/>
  <c r="P120" i="13"/>
  <c r="AU106" i="1" s="1"/>
  <c r="T378" i="3"/>
  <c r="P123" i="6"/>
  <c r="P122" i="6"/>
  <c r="AU99" i="1"/>
  <c r="T124" i="12"/>
  <c r="T123" i="12" s="1"/>
  <c r="T120" i="13"/>
  <c r="R128" i="4"/>
  <c r="R127" i="4"/>
  <c r="BK124" i="12"/>
  <c r="BK123" i="12"/>
  <c r="J123" i="12" s="1"/>
  <c r="J96" i="12" s="1"/>
  <c r="P154" i="7"/>
  <c r="P123" i="7"/>
  <c r="AU100" i="1"/>
  <c r="R128" i="3"/>
  <c r="R127" i="3" s="1"/>
  <c r="BK120" i="13"/>
  <c r="J120" i="13" s="1"/>
  <c r="J96" i="13" s="1"/>
  <c r="P151" i="8"/>
  <c r="P123" i="8"/>
  <c r="AU101" i="1" s="1"/>
  <c r="R378" i="3"/>
  <c r="P124" i="12"/>
  <c r="P123" i="12"/>
  <c r="AU105" i="1"/>
  <c r="R122" i="11"/>
  <c r="R121" i="11" s="1"/>
  <c r="R124" i="12"/>
  <c r="R123" i="12" s="1"/>
  <c r="BK123" i="5"/>
  <c r="BK122" i="5"/>
  <c r="J122" i="5"/>
  <c r="J30" i="5" s="1"/>
  <c r="AG98" i="1" s="1"/>
  <c r="BK151" i="8"/>
  <c r="J151" i="8" s="1"/>
  <c r="J100" i="8" s="1"/>
  <c r="R151" i="8"/>
  <c r="R123" i="8"/>
  <c r="P127" i="2"/>
  <c r="P126" i="2" s="1"/>
  <c r="AU95" i="1" s="1"/>
  <c r="R123" i="6"/>
  <c r="R122" i="6"/>
  <c r="R120" i="13"/>
  <c r="P122" i="11"/>
  <c r="P121" i="11" s="1"/>
  <c r="AU104" i="1" s="1"/>
  <c r="T122" i="11"/>
  <c r="T121" i="11"/>
  <c r="T123" i="5"/>
  <c r="T122" i="5"/>
  <c r="P378" i="3"/>
  <c r="R123" i="5"/>
  <c r="R122" i="5" s="1"/>
  <c r="R127" i="2"/>
  <c r="R126" i="2"/>
  <c r="BK128" i="3"/>
  <c r="J128" i="3" s="1"/>
  <c r="J97" i="3" s="1"/>
  <c r="P128" i="4"/>
  <c r="P127" i="4"/>
  <c r="AU97" i="1"/>
  <c r="BK127" i="2"/>
  <c r="J127" i="2" s="1"/>
  <c r="J97" i="2" s="1"/>
  <c r="BK378" i="3"/>
  <c r="J378" i="3"/>
  <c r="J105" i="3"/>
  <c r="J121" i="13"/>
  <c r="J97" i="13" s="1"/>
  <c r="BK281" i="2"/>
  <c r="J281" i="2" s="1"/>
  <c r="J105" i="2" s="1"/>
  <c r="J122" i="13"/>
  <c r="J98" i="13"/>
  <c r="BK121" i="11"/>
  <c r="J121" i="11"/>
  <c r="J96" i="11" s="1"/>
  <c r="AG103" i="1"/>
  <c r="J96" i="10"/>
  <c r="J119" i="10"/>
  <c r="J97" i="10" s="1"/>
  <c r="J120" i="9"/>
  <c r="J97" i="9" s="1"/>
  <c r="BK123" i="8"/>
  <c r="J123" i="8"/>
  <c r="J96" i="8"/>
  <c r="BK123" i="7"/>
  <c r="J123" i="7"/>
  <c r="J96" i="7" s="1"/>
  <c r="J124" i="7"/>
  <c r="J97" i="7"/>
  <c r="BK122" i="6"/>
  <c r="J122" i="6" s="1"/>
  <c r="J96" i="6" s="1"/>
  <c r="BK127" i="4"/>
  <c r="J127" i="4"/>
  <c r="J96" i="4"/>
  <c r="J33" i="2"/>
  <c r="AV95" i="1" s="1"/>
  <c r="AT95" i="1" s="1"/>
  <c r="J33" i="6"/>
  <c r="AV99" i="1"/>
  <c r="AT99" i="1"/>
  <c r="F33" i="11"/>
  <c r="AZ104" i="1" s="1"/>
  <c r="J33" i="4"/>
  <c r="AV97" i="1" s="1"/>
  <c r="AT97" i="1" s="1"/>
  <c r="F33" i="7"/>
  <c r="AZ100" i="1"/>
  <c r="J30" i="9"/>
  <c r="AG102" i="1"/>
  <c r="J33" i="11"/>
  <c r="AV104" i="1"/>
  <c r="AT104" i="1"/>
  <c r="F33" i="2"/>
  <c r="AZ95" i="1" s="1"/>
  <c r="F33" i="6"/>
  <c r="AZ99" i="1" s="1"/>
  <c r="F33" i="10"/>
  <c r="AZ103" i="1"/>
  <c r="J33" i="12"/>
  <c r="AV105" i="1" s="1"/>
  <c r="AT105" i="1" s="1"/>
  <c r="F33" i="3"/>
  <c r="AZ96" i="1"/>
  <c r="J33" i="8"/>
  <c r="AV101" i="1"/>
  <c r="AT101" i="1" s="1"/>
  <c r="J33" i="10"/>
  <c r="AV103" i="1" s="1"/>
  <c r="AT103" i="1" s="1"/>
  <c r="AN103" i="1" s="1"/>
  <c r="F33" i="12"/>
  <c r="AZ105" i="1" s="1"/>
  <c r="F33" i="4"/>
  <c r="AZ97" i="1"/>
  <c r="J33" i="7"/>
  <c r="AV100" i="1" s="1"/>
  <c r="AT100" i="1" s="1"/>
  <c r="J33" i="9"/>
  <c r="AV102" i="1"/>
  <c r="AT102" i="1"/>
  <c r="BA94" i="1"/>
  <c r="W30" i="1" s="1"/>
  <c r="J33" i="3"/>
  <c r="AV96" i="1" s="1"/>
  <c r="AT96" i="1" s="1"/>
  <c r="F33" i="8"/>
  <c r="AZ101" i="1"/>
  <c r="F33" i="9"/>
  <c r="AZ102" i="1"/>
  <c r="J33" i="13"/>
  <c r="AV106" i="1"/>
  <c r="AT106" i="1"/>
  <c r="F33" i="5"/>
  <c r="AZ98" i="1" s="1"/>
  <c r="BD94" i="1"/>
  <c r="W33" i="1" s="1"/>
  <c r="BB94" i="1"/>
  <c r="AX94" i="1"/>
  <c r="J33" i="5"/>
  <c r="AV98" i="1" s="1"/>
  <c r="AT98" i="1" s="1"/>
  <c r="F33" i="13"/>
  <c r="AZ106" i="1"/>
  <c r="BC94" i="1"/>
  <c r="AY94" i="1" s="1"/>
  <c r="AN98" i="1" l="1"/>
  <c r="T127" i="3"/>
  <c r="P127" i="3"/>
  <c r="AU96" i="1"/>
  <c r="AU94" i="1" s="1"/>
  <c r="J124" i="12"/>
  <c r="J97" i="12"/>
  <c r="J96" i="5"/>
  <c r="J123" i="5"/>
  <c r="J97" i="5"/>
  <c r="BK126" i="2"/>
  <c r="J126" i="2" s="1"/>
  <c r="J30" i="2" s="1"/>
  <c r="AG95" i="1" s="1"/>
  <c r="BK127" i="3"/>
  <c r="J127" i="3" s="1"/>
  <c r="J30" i="3" s="1"/>
  <c r="AG96" i="1" s="1"/>
  <c r="AN102" i="1"/>
  <c r="J39" i="10"/>
  <c r="J39" i="9"/>
  <c r="J39" i="5"/>
  <c r="W32" i="1"/>
  <c r="J30" i="12"/>
  <c r="AG105" i="1"/>
  <c r="J30" i="6"/>
  <c r="AG99" i="1"/>
  <c r="AZ94" i="1"/>
  <c r="W29" i="1"/>
  <c r="W31" i="1"/>
  <c r="J30" i="8"/>
  <c r="AG101" i="1"/>
  <c r="AN101" i="1"/>
  <c r="AW94" i="1"/>
  <c r="AK30" i="1" s="1"/>
  <c r="J30" i="4"/>
  <c r="AG97" i="1" s="1"/>
  <c r="AN97" i="1" s="1"/>
  <c r="J30" i="13"/>
  <c r="AG106" i="1"/>
  <c r="J30" i="7"/>
  <c r="AG100" i="1"/>
  <c r="AN100" i="1" s="1"/>
  <c r="J30" i="11"/>
  <c r="AG104" i="1"/>
  <c r="AN104" i="1"/>
  <c r="J39" i="3" l="1"/>
  <c r="J39" i="12"/>
  <c r="J39" i="2"/>
  <c r="J39" i="13"/>
  <c r="J96" i="3"/>
  <c r="J96" i="2"/>
  <c r="J39" i="11"/>
  <c r="J39" i="8"/>
  <c r="J39" i="7"/>
  <c r="J39" i="6"/>
  <c r="AN99" i="1"/>
  <c r="J39" i="4"/>
  <c r="AN95" i="1"/>
  <c r="AN105" i="1"/>
  <c r="AN96" i="1"/>
  <c r="AN106" i="1"/>
  <c r="AG94" i="1"/>
  <c r="AK26" i="1"/>
  <c r="AV94" i="1"/>
  <c r="AK29" i="1"/>
  <c r="AK35" i="1" l="1"/>
  <c r="AT94" i="1"/>
  <c r="AN94" i="1"/>
</calcChain>
</file>

<file path=xl/sharedStrings.xml><?xml version="1.0" encoding="utf-8"?>
<sst xmlns="http://schemas.openxmlformats.org/spreadsheetml/2006/main" count="14211" uniqueCount="1666">
  <si>
    <t>Export Komplet</t>
  </si>
  <si>
    <t/>
  </si>
  <si>
    <t>2.0</t>
  </si>
  <si>
    <t>ZAMOK</t>
  </si>
  <si>
    <t>False</t>
  </si>
  <si>
    <t>{8bc4482c-2625-4a9b-b6f2-e011a9e0ae83}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</si>
  <si>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</si>
  <si>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</si>
  <si>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</si>
  <si>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</si>
  <si>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</si>
  <si>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</si>
  <si>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</si>
  <si>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</si>
  <si>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28092020-02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</si>
  <si>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</si>
  <si>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</si>
  <si>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veřejných ploch města Luby - ETAPA II</t>
  </si>
  <si>
    <t>KSO:</t>
  </si>
  <si>
    <t>CC-CZ:</t>
  </si>
  <si>
    <t>Místo:</t>
  </si>
  <si>
    <t>Luby u Chebu</t>
  </si>
  <si>
    <t>Datum:</t>
  </si>
  <si>
    <t>Zadavatel:</t>
  </si>
  <si>
    <t>IČ:</t>
  </si>
  <si>
    <t>00254053</t>
  </si>
  <si>
    <t>Město Luby</t>
  </si>
  <si>
    <t>DIČ:</t>
  </si>
  <si>
    <t>Uchazeč:</t>
  </si>
  <si>
    <t>Vyplň údaj</t>
  </si>
  <si>
    <t>Projektant:</t>
  </si>
  <si>
    <t>26355981</t>
  </si>
  <si>
    <t>A69 - Architekti s.r.o.</t>
  </si>
  <si>
    <t>True</t>
  </si>
  <si>
    <t>Zpracovatel:</t>
  </si>
  <si>
    <t>14733099</t>
  </si>
  <si>
    <t>Ing. Pavel Šturc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</si>
  <si>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</si>
  <si>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</si>
  <si>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</si>
  <si>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</si>
  <si>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</si>
  <si>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</si>
  <si>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</si>
  <si>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</si>
  <si>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</si>
  <si>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</si>
  <si>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</si>
  <si>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</si>
  <si>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</si>
  <si>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</si>
  <si>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</si>
  <si>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</si>
  <si>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</si>
  <si>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</si>
  <si>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</si>
  <si>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</si>
  <si>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</si>
  <si>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</si>
  <si>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</si>
  <si>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</si>
  <si>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</si>
  <si>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</si>
  <si>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</si>
  <si>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</si>
  <si>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</si>
  <si>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</si>
  <si>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</si>
  <si>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</si>
  <si>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</si>
  <si>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</si>
  <si>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</si>
  <si>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</si>
  <si>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</si>
  <si>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</si>
  <si>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</si>
  <si>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</si>
  <si>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</si>
  <si>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</si>
  <si>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</si>
  <si>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</si>
  <si>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</si>
  <si>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</si>
  <si>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</si>
  <si>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Dopravní řešení a komunikace Etapa II</t>
  </si>
  <si>
    <t>STA</t>
  </si>
  <si>
    <t>1</t>
  </si>
  <si>
    <t>{2161e457-fa90-4e2d-8fa8-408daef56231}</t>
  </si>
  <si>
    <t>822</t>
  </si>
  <si>
    <t>2</t>
  </si>
  <si>
    <t>IO 02</t>
  </si>
  <si>
    <t>Opěrné zdi a schodiště Etapa II</t>
  </si>
  <si>
    <t>{8a9e487d-a334-43b0-b906-f77543ac1dae}</t>
  </si>
  <si>
    <t>IO 03</t>
  </si>
  <si>
    <t>Dešťová kanalizace Etapa II</t>
  </si>
  <si>
    <t>{321d274b-0da3-4e10-a835-1d97819b3a47}</t>
  </si>
  <si>
    <t>IO 04</t>
  </si>
  <si>
    <t>Veřejné osvětlení Etapa II</t>
  </si>
  <si>
    <t>{d4fb27b3-c6a5-4f5c-83b9-1b951093e119}</t>
  </si>
  <si>
    <t>IO 06</t>
  </si>
  <si>
    <t>Optická síť Etapa II</t>
  </si>
  <si>
    <t>{21119e0d-7b2e-4cc5-87c1-4af0560758d7}</t>
  </si>
  <si>
    <t>SO 01-06</t>
  </si>
  <si>
    <t>Drobná architektura - Oplocení kontejnerů - Etapa II</t>
  </si>
  <si>
    <t>{bc4d3fb4-5f4f-41f1-8651-f2e284be0e68}</t>
  </si>
  <si>
    <t>SO 01-07</t>
  </si>
  <si>
    <t>{69124db7-7661-4278-b04f-2061e7f02cef}</t>
  </si>
  <si>
    <t>SO 02</t>
  </si>
  <si>
    <t>Sadové úpravy Etapa II</t>
  </si>
  <si>
    <t>{c925b280-5092-40af-8937-23baf15271cb}</t>
  </si>
  <si>
    <t>SO 03</t>
  </si>
  <si>
    <t>Mobiliář Etapa II</t>
  </si>
  <si>
    <t>{e87d9790-1e1c-4e3a-88ea-c5eff8df5175}</t>
  </si>
  <si>
    <t>SO 04</t>
  </si>
  <si>
    <t>Demolice Etapa II</t>
  </si>
  <si>
    <t>{1bbc494b-24be-4642-9281-73943314fe23}</t>
  </si>
  <si>
    <t>SO 05</t>
  </si>
  <si>
    <t>Bezbariérové přístupy Etapa II</t>
  </si>
  <si>
    <t>{ad254236-dfea-4afe-a0c3-56e796adaee8}</t>
  </si>
  <si>
    <t>VON</t>
  </si>
  <si>
    <t>Vedlejší a ostatní náklady Etapa II</t>
  </si>
  <si>
    <t>{0c35cd16-5557-40bc-9b5e-62d21ae1521f}</t>
  </si>
  <si>
    <t>KRYCÍ LIST SOUPISU PRACÍ</t>
  </si>
  <si>
    <t>Objekt:</t>
  </si>
  <si>
    <t>IO 01 - Dopravní řešení a komunikace Etapa II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</si>
  <si>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</si>
  <si>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</si>
  <si>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</si>
  <si>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</si>
  <si>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</si>
  <si>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</si>
  <si>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</si>
  <si>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</si>
  <si>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</si>
  <si>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</si>
  <si>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</si>
  <si>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</si>
  <si>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</si>
  <si>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</si>
  <si>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</si>
  <si>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</si>
  <si>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</si>
  <si>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</si>
  <si>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</si>
  <si>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</si>
  <si>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</si>
  <si>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</si>
  <si>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</si>
  <si>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</si>
  <si>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</si>
  <si>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</si>
  <si>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</si>
  <si>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</si>
  <si>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</si>
  <si>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</si>
  <si>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</si>
  <si>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</si>
  <si>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</si>
  <si>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122251106</t>
  </si>
  <si>
    <t>Odkopávky a prokopávky nezapažené v hornině třídy těžitelnosti I, skupiny 3 objem do 5000 m3 strojně</t>
  </si>
  <si>
    <t>m3</t>
  </si>
  <si>
    <t>4</t>
  </si>
  <si>
    <t>189601100</t>
  </si>
  <si>
    <t>VV</t>
  </si>
  <si>
    <t>194"profil 4</t>
  </si>
  <si>
    <t>252"profil 2</t>
  </si>
  <si>
    <t>1467"profil 3</t>
  </si>
  <si>
    <t>50"chodníky</t>
  </si>
  <si>
    <t>200"ostatní</t>
  </si>
  <si>
    <t>738*0,3*0,3"rýha pro drenáže</t>
  </si>
  <si>
    <t>Součet</t>
  </si>
  <si>
    <t>122351104</t>
  </si>
  <si>
    <t>Odkopávky a prokopávky nezapažené v hornině třídy těžitelnosti II, skupiny 4 objem do 500 m3 strojně</t>
  </si>
  <si>
    <t>-2057576863</t>
  </si>
  <si>
    <t>300"pro možný výskyt hornin třídy těžitelnosti II, skupiny 4</t>
  </si>
  <si>
    <t>3</t>
  </si>
  <si>
    <t>162306111</t>
  </si>
  <si>
    <t>Vodorovné přemístění do 500 m bez naložení výkopku ze zemin schopných zúrodnění</t>
  </si>
  <si>
    <t>-1258480190</t>
  </si>
  <si>
    <t>1336*0,15</t>
  </si>
  <si>
    <t>162751117</t>
  </si>
  <si>
    <t>Vodorovné přemístění do 10000 m výkopku/sypaniny z horniny třídy těžitelnosti I, skupiny 1 až 3</t>
  </si>
  <si>
    <t>-528139355</t>
  </si>
  <si>
    <t>2229,42</t>
  </si>
  <si>
    <t>5</t>
  </si>
  <si>
    <t>162751119</t>
  </si>
  <si>
    <t>Příplatek k vodorovnému přemístění výkopku/sypaniny z horniny třídy těžitelnosti I, skupiny 1 až 3 ZKD 1000 m přes 10000 m</t>
  </si>
  <si>
    <t>785601696</t>
  </si>
  <si>
    <t>2229,42*12</t>
  </si>
  <si>
    <t>6</t>
  </si>
  <si>
    <t>162751137</t>
  </si>
  <si>
    <t>Vodorovné přemístění do 10000 m výkopku/sypaniny z horniny třídy těžitelnosti II, skupiny 4 a 5</t>
  </si>
  <si>
    <t>-2127967202</t>
  </si>
  <si>
    <t>300</t>
  </si>
  <si>
    <t>7</t>
  </si>
  <si>
    <t>162751139</t>
  </si>
  <si>
    <t>Příplatek k vodorovnému přemístění výkopku/sypaniny z horniny třídy těžitelnosti II, skupiny 4 a 5 ZKD 1000 m přes 10000 m</t>
  </si>
  <si>
    <t>995138053</t>
  </si>
  <si>
    <t>300*12</t>
  </si>
  <si>
    <t>8</t>
  </si>
  <si>
    <t>171151103</t>
  </si>
  <si>
    <t>Uložení sypaniny z hornin soudržných do násypů zhutněných</t>
  </si>
  <si>
    <t>386731548</t>
  </si>
  <si>
    <t>39+6"stávající výkopek pro profil 3, násyp</t>
  </si>
  <si>
    <t>125"štěrkopísek za obrubami</t>
  </si>
  <si>
    <t>9</t>
  </si>
  <si>
    <t>M</t>
  </si>
  <si>
    <t>58337344</t>
  </si>
  <si>
    <t>štěrkopísek frakce 0/32</t>
  </si>
  <si>
    <t>t</t>
  </si>
  <si>
    <t>-1036190234</t>
  </si>
  <si>
    <t>500*0,5*0,5*2,2</t>
  </si>
  <si>
    <t>10</t>
  </si>
  <si>
    <t>181311103</t>
  </si>
  <si>
    <t>Rozprostření ornice tl vrstvy do 200 mm v rovině nebo ve svahu do 1:5 ručně</t>
  </si>
  <si>
    <t>m2</t>
  </si>
  <si>
    <t>1882098072</t>
  </si>
  <si>
    <t>1336</t>
  </si>
  <si>
    <t>11</t>
  </si>
  <si>
    <t>181411131</t>
  </si>
  <si>
    <t>Založení parkového trávníku výsevem plochy do 1000 m2 v rovině a ve svahu do 1:5</t>
  </si>
  <si>
    <t>1191192394</t>
  </si>
  <si>
    <t>12</t>
  </si>
  <si>
    <t>00572410</t>
  </si>
  <si>
    <t>osivo směs travní parková</t>
  </si>
  <si>
    <t>kg</t>
  </si>
  <si>
    <t>1490025644</t>
  </si>
  <si>
    <t>1336*0,03 "Přepočtené koeficientem množství</t>
  </si>
  <si>
    <t>13</t>
  </si>
  <si>
    <t>181951112</t>
  </si>
  <si>
    <t>Úprava pláně v hornině třídy těžitelnosti I, skupiny 1 až 3 se zhutněním</t>
  </si>
  <si>
    <t>999961321</t>
  </si>
  <si>
    <t>1928</t>
  </si>
  <si>
    <t>Zakládání</t>
  </si>
  <si>
    <t>14</t>
  </si>
  <si>
    <t>211971110</t>
  </si>
  <si>
    <t>Zřízení opláštění žeber nebo trativodů geotextilií v rýze nebo zářezu sklonu do 1:2</t>
  </si>
  <si>
    <t>-1956639451</t>
  </si>
  <si>
    <t>(0,3+0,3+0,3+0,3)*738</t>
  </si>
  <si>
    <t>69311060</t>
  </si>
  <si>
    <t>geotextilie netkaná separační, ochranná, filtrační, drenážní PP 200g/m2</t>
  </si>
  <si>
    <t>-597401819</t>
  </si>
  <si>
    <t>16</t>
  </si>
  <si>
    <t>212752101</t>
  </si>
  <si>
    <t>Trativod z drenážních trubek korugovaných PE-HD SN 4 perforace 360° včetně lože otevřený výkop DN 100 pro liniové stavby</t>
  </si>
  <si>
    <t>m</t>
  </si>
  <si>
    <t>859639801</t>
  </si>
  <si>
    <t>738</t>
  </si>
  <si>
    <t>Svislé a kompletní konstrukce</t>
  </si>
  <si>
    <t>17</t>
  </si>
  <si>
    <t>348942142</t>
  </si>
  <si>
    <t>Zábradlí ocelové osazené do vynechaných otvorů ze tří vodorovných trubek</t>
  </si>
  <si>
    <t>-536399353</t>
  </si>
  <si>
    <t>Komunikace pozemní</t>
  </si>
  <si>
    <t>67</t>
  </si>
  <si>
    <t>28323010</t>
  </si>
  <si>
    <t>fólie profilovaná (nopová) drenážní HDPE s výškou nopů 20mm</t>
  </si>
  <si>
    <t>604166359</t>
  </si>
  <si>
    <t>180</t>
  </si>
  <si>
    <t>18</t>
  </si>
  <si>
    <t>564211111</t>
  </si>
  <si>
    <t>Podklad nebo podsyp ze štěrkopísku ŠP tl 50 mm</t>
  </si>
  <si>
    <t>-1422716967</t>
  </si>
  <si>
    <t>495*2</t>
  </si>
  <si>
    <t>19</t>
  </si>
  <si>
    <t>564751111</t>
  </si>
  <si>
    <t>Podklad z kameniva hrubého drceného vel. 32-63 mm tl 150 mm</t>
  </si>
  <si>
    <t>1863764472</t>
  </si>
  <si>
    <t xml:space="preserve">495*1,25"parkovací stání, 1. vrstva </t>
  </si>
  <si>
    <t xml:space="preserve">976*1,25"vozovka obytná zóna, 1. vrstva </t>
  </si>
  <si>
    <t xml:space="preserve">(344+131)*1,25"chodníky kamenná dlažba a místo pro kontejnery + výměna za mlat. chodník, 1. vrstva </t>
  </si>
  <si>
    <t xml:space="preserve">5,5*1,25"chodník mezi garážemi a panelákem, 1. vrstva </t>
  </si>
  <si>
    <t xml:space="preserve">495*1,2"parkovací stání, 2. vrstva </t>
  </si>
  <si>
    <t xml:space="preserve">976*1,2"vozovka obytná zóna, 2. vrstva </t>
  </si>
  <si>
    <t xml:space="preserve">(344+131)*1,2"chodníky kamenná dlažba a místo pro kontejnery + výměna za mlat. chodník, 2. vrstva </t>
  </si>
  <si>
    <t xml:space="preserve">5,5*1,2"chodník mezi garážemi a panelákem, 2. vrstva </t>
  </si>
  <si>
    <t>33</t>
  </si>
  <si>
    <t>564831111</t>
  </si>
  <si>
    <t>Podklad ze štěrkodrtě ŠD tl 100 mm</t>
  </si>
  <si>
    <t>1113243142</t>
  </si>
  <si>
    <t>5,5*1,12"chodník mezi garážemi</t>
  </si>
  <si>
    <t>564841111</t>
  </si>
  <si>
    <t>Podklad ze štěrkodrtě ŠD tl 120 mm</t>
  </si>
  <si>
    <t>-1408238831</t>
  </si>
  <si>
    <t>495*1,16"parkovací stání</t>
  </si>
  <si>
    <t>976*1,16"vozovka obytná zóna</t>
  </si>
  <si>
    <t>(344+131)*1,16"chodníky kamenná dlažba a místo pro kontejnery + výměna za mlat. chodník</t>
  </si>
  <si>
    <t>5,5*1,16"chodník mezi garážemi a panelákem</t>
  </si>
  <si>
    <t>22</t>
  </si>
  <si>
    <t>564851111</t>
  </si>
  <si>
    <t>Podklad ze štěrkodrtě ŠD tl 150 mm</t>
  </si>
  <si>
    <t>782450796</t>
  </si>
  <si>
    <t>495*1,12"parkovací stání</t>
  </si>
  <si>
    <t>(344+131)*1,12"chodníky kamenná dlažba a místo pro kontejnery + výměna za mlat. chodník</t>
  </si>
  <si>
    <t>83*1,12"odvodňovací žlab</t>
  </si>
  <si>
    <t>72*1,12"okapový chodník</t>
  </si>
  <si>
    <t>23</t>
  </si>
  <si>
    <t>564861111</t>
  </si>
  <si>
    <t>Podklad ze štěrkodrtě ŠD tl 200 mm</t>
  </si>
  <si>
    <t>-198108238</t>
  </si>
  <si>
    <t>976*1,12"vozovka obytná zóna</t>
  </si>
  <si>
    <t>24</t>
  </si>
  <si>
    <t>564952111</t>
  </si>
  <si>
    <t>Podklad z mechanicky zpevněného kameniva MZK tl 150 mm</t>
  </si>
  <si>
    <t>227090466</t>
  </si>
  <si>
    <t>495*1,1"parkovací stání</t>
  </si>
  <si>
    <t>976*1,1"vozovka obytná zóna</t>
  </si>
  <si>
    <t>25</t>
  </si>
  <si>
    <t>565155111</t>
  </si>
  <si>
    <t>Asfaltový beton vrstva podkladní ACP 16 (obalované kamenivo OKS) tl 70 mm š do 3 m</t>
  </si>
  <si>
    <t>-777394865</t>
  </si>
  <si>
    <t>976*1,05"vozovka obytná zóna</t>
  </si>
  <si>
    <t>26</t>
  </si>
  <si>
    <t>573111112</t>
  </si>
  <si>
    <t>Postřik živičný infiltrační s posypem z asfaltu množství 1 kg/m2</t>
  </si>
  <si>
    <t>592890181</t>
  </si>
  <si>
    <t>27</t>
  </si>
  <si>
    <t>573211107</t>
  </si>
  <si>
    <t>Postřik živičný spojovací z asfaltu v množství 0,30 kg/m2</t>
  </si>
  <si>
    <t>1738802723</t>
  </si>
  <si>
    <t>976"vozovka obytná zóna</t>
  </si>
  <si>
    <t>28</t>
  </si>
  <si>
    <t>577134111</t>
  </si>
  <si>
    <t>Asfaltový beton vrstva obrusná ACO 11 (ABS) tř. I tl 40 mm š do 3 m z nemodifikovaného asfaltu</t>
  </si>
  <si>
    <t>1178764950</t>
  </si>
  <si>
    <t>29</t>
  </si>
  <si>
    <t>591211111</t>
  </si>
  <si>
    <t>Kladení dlažby z kostek drobných z kamene do lože z kameniva těženého tl 50 mm</t>
  </si>
  <si>
    <t>-1526863840</t>
  </si>
  <si>
    <t>495"parkovací stání, kostka tmavá</t>
  </si>
  <si>
    <t>5,5"chodník mezi garážemi, kostka tmavá</t>
  </si>
  <si>
    <t>(5+5+10)*0,1"kladení bílých žulových kostek jako předěl mezi stáními TP</t>
  </si>
  <si>
    <t>(1+30*2,5)*0,1"kladení bílých žulových kostek jako VDZ V10a a V10b</t>
  </si>
  <si>
    <t>30</t>
  </si>
  <si>
    <t>58381007</t>
  </si>
  <si>
    <t>kostka dlažební žula drobná 8/10</t>
  </si>
  <si>
    <t>-757701254</t>
  </si>
  <si>
    <t>500,5*1,02"parkovací stání a chodník mezi garážemi, tmavá kostka</t>
  </si>
  <si>
    <t>297*0,1"přídlažba jednolinka, tmavá kostka</t>
  </si>
  <si>
    <t>(5+5+10)*0,1"předěl mezi stáními TP, bílá kostka</t>
  </si>
  <si>
    <t>(1+30*2,5)*0,1"VDZ V10a a V10b, bílá kostka</t>
  </si>
  <si>
    <t>31</t>
  </si>
  <si>
    <t>591412111</t>
  </si>
  <si>
    <t>Kladení dlažby z mozaiky dvou a vícebarevné komunikací pro pěší lože z kameniva</t>
  </si>
  <si>
    <t>2049786726</t>
  </si>
  <si>
    <t>344+131</t>
  </si>
  <si>
    <t>32</t>
  </si>
  <si>
    <t>58381004</t>
  </si>
  <si>
    <t>kostka dlažební mozaika žula 4/6 tř 1</t>
  </si>
  <si>
    <t>1229914038</t>
  </si>
  <si>
    <t>475*1,02 "Přepočtené koeficientem množství</t>
  </si>
  <si>
    <t>34</t>
  </si>
  <si>
    <t>596841120</t>
  </si>
  <si>
    <t>Kladení betonové dlažby komunikací pro pěší do lože z cement malty vel do 0,09 m2 plochy do 50 m2</t>
  </si>
  <si>
    <t>337620439</t>
  </si>
  <si>
    <t>72</t>
  </si>
  <si>
    <t>36</t>
  </si>
  <si>
    <t>59246005</t>
  </si>
  <si>
    <t>dlažba plošná betonová terasová reliéfní 400x400x40mm</t>
  </si>
  <si>
    <t>1822243949</t>
  </si>
  <si>
    <t>38</t>
  </si>
  <si>
    <t>597661111</t>
  </si>
  <si>
    <t>Rigol dlážděný do lože z betonu tl 100 mm z dlažebních kostek drobných</t>
  </si>
  <si>
    <t>1536260803</t>
  </si>
  <si>
    <t>85</t>
  </si>
  <si>
    <t>Trubní vedení</t>
  </si>
  <si>
    <t>39</t>
  </si>
  <si>
    <t>877265251</t>
  </si>
  <si>
    <t>Montáž samostatného nalepovacího hrdla z tvrdého PVC-systém KG DN 110</t>
  </si>
  <si>
    <t>kus</t>
  </si>
  <si>
    <t>-90041465</t>
  </si>
  <si>
    <t>40</t>
  </si>
  <si>
    <t>28611706</t>
  </si>
  <si>
    <t>nalepovací hrdlo samostatné kanalizace plastové KG DN 110</t>
  </si>
  <si>
    <t>-749282041</t>
  </si>
  <si>
    <t>78</t>
  </si>
  <si>
    <t>41</t>
  </si>
  <si>
    <t>895270102</t>
  </si>
  <si>
    <t>Proplachovací a kontrolní šachta z PE-HD pro drenáže liniových staveb šachtové dno DN 400/250 odbočné</t>
  </si>
  <si>
    <t>-1004456724</t>
  </si>
  <si>
    <t>42</t>
  </si>
  <si>
    <t>895270221</t>
  </si>
  <si>
    <t>Proplachovací a kontrolní šachta z PE-HD DN 400 pro drenáže liniových staveb poklop litinový pro třídu zatížení A 15</t>
  </si>
  <si>
    <t>-1469021132</t>
  </si>
  <si>
    <t>43</t>
  </si>
  <si>
    <t>895270224</t>
  </si>
  <si>
    <t>Proplachovací a kontrolní šachta z PE-HD DN 400 pro drenáže liniových staveb poklop litinový pro třídu zatížení D 400</t>
  </si>
  <si>
    <t>-299523007</t>
  </si>
  <si>
    <t>44</t>
  </si>
  <si>
    <t>899331111</t>
  </si>
  <si>
    <t>Výšková úprava uličního vstupu nebo vpusti do 200 mm zvýšením poklopu</t>
  </si>
  <si>
    <t>-2019616566</t>
  </si>
  <si>
    <t>20</t>
  </si>
  <si>
    <t>45</t>
  </si>
  <si>
    <t>899431111</t>
  </si>
  <si>
    <t>Výšková úprava uličního vstupu nebo vpusti do 200 mm zvýšením krycího hrnce, šoupěte nebo hydrantu</t>
  </si>
  <si>
    <t>1139744685</t>
  </si>
  <si>
    <t>Ostatní konstrukce a práce, bourání</t>
  </si>
  <si>
    <t>48</t>
  </si>
  <si>
    <t>914111121</t>
  </si>
  <si>
    <t>Montáž svislé dopravní značky do velikosti 2 m2 objímkami na sloupek nebo konzolu</t>
  </si>
  <si>
    <t>1626719391</t>
  </si>
  <si>
    <t>49</t>
  </si>
  <si>
    <t>40445625</t>
  </si>
  <si>
    <t>informativní značky provozní IP8, IP9, IP11-IP13 500x700mm</t>
  </si>
  <si>
    <t>-1512666610</t>
  </si>
  <si>
    <t>54</t>
  </si>
  <si>
    <t>40445647</t>
  </si>
  <si>
    <t>dodatkové tabulky E1, E2a,b , E6, E9, E10 E12c, E17 500x500mm</t>
  </si>
  <si>
    <t>-1340004398</t>
  </si>
  <si>
    <t>51</t>
  </si>
  <si>
    <t>914511111</t>
  </si>
  <si>
    <t>Montáž sloupku dopravních značek délky do 3,5 m s betonovým základem</t>
  </si>
  <si>
    <t>1524397769</t>
  </si>
  <si>
    <t>52</t>
  </si>
  <si>
    <t>40445225</t>
  </si>
  <si>
    <t>sloupek pro dopravní značku Zn D 60mm v 3,5m</t>
  </si>
  <si>
    <t>-2124423636</t>
  </si>
  <si>
    <t>64</t>
  </si>
  <si>
    <t>915311113</t>
  </si>
  <si>
    <t>Předformátované vodorovné dopravní značení dopravní značky do 5 m2</t>
  </si>
  <si>
    <t>33772911</t>
  </si>
  <si>
    <t>55</t>
  </si>
  <si>
    <t>916111123</t>
  </si>
  <si>
    <t>Osazení obruby z drobných kostek s boční opěrou do lože z betonu prostého</t>
  </si>
  <si>
    <t>-601125887</t>
  </si>
  <si>
    <t>56</t>
  </si>
  <si>
    <t>916241213</t>
  </si>
  <si>
    <t>Osazení obrubníku kamenného stojatého s boční opěrou do lože z betonu prostého</t>
  </si>
  <si>
    <t>-178768355</t>
  </si>
  <si>
    <t>726+10+69+2+24</t>
  </si>
  <si>
    <t>59</t>
  </si>
  <si>
    <t>58380374</t>
  </si>
  <si>
    <t>obrubník kamenný žulový přímý 120x250mm</t>
  </si>
  <si>
    <t>700043228</t>
  </si>
  <si>
    <t>726+10+69</t>
  </si>
  <si>
    <t>58</t>
  </si>
  <si>
    <t>58380416</t>
  </si>
  <si>
    <t>obrubník kamenný žulový obloukový R 0,5-1m 200x250mm</t>
  </si>
  <si>
    <t>-935026037</t>
  </si>
  <si>
    <t>60</t>
  </si>
  <si>
    <t>58380428</t>
  </si>
  <si>
    <t>obrubník kamenný žulový obloukový R 1-3m 200x200mm</t>
  </si>
  <si>
    <t>694367062</t>
  </si>
  <si>
    <t>61</t>
  </si>
  <si>
    <t>919726122</t>
  </si>
  <si>
    <t>Geotextilie pro ochranu, separaci a filtraci netkaná měrná hmotnost do 300 g/m2</t>
  </si>
  <si>
    <t>793912420</t>
  </si>
  <si>
    <t>495*1,4"parkovací stání</t>
  </si>
  <si>
    <t>976*1,4"vozovka obytná zóna</t>
  </si>
  <si>
    <t>(344+131)*1,4"chodník kamenná dlažba a místo pro kontejnery + výměna za mlat. chodník</t>
  </si>
  <si>
    <t>5,5*1,4"chodník mezi garážemi a panelákem</t>
  </si>
  <si>
    <t>62</t>
  </si>
  <si>
    <t>919726203</t>
  </si>
  <si>
    <t>Izolační vana - 950 kg/m3 HDPE</t>
  </si>
  <si>
    <t>1939138456</t>
  </si>
  <si>
    <t>495*1,5"včetně přesahů a zatáhnutí až k obrubě</t>
  </si>
  <si>
    <t>63</t>
  </si>
  <si>
    <t>919735125</t>
  </si>
  <si>
    <t>Řezání kamenné obruby</t>
  </si>
  <si>
    <t>2062521534</t>
  </si>
  <si>
    <t>997</t>
  </si>
  <si>
    <t>Přesun sutě</t>
  </si>
  <si>
    <t>65</t>
  </si>
  <si>
    <t>997221873</t>
  </si>
  <si>
    <t>Poplatek za uložení stavebního odpadu na recyklační skládce (skládkovné) zeminy a kamení zatříděného do Katalogu odpadů pod kódem 17 05 04</t>
  </si>
  <si>
    <t>-975402042</t>
  </si>
  <si>
    <t>2529,42*1,9</t>
  </si>
  <si>
    <t>VRN</t>
  </si>
  <si>
    <t>Vedlejší rozpočtové náklady</t>
  </si>
  <si>
    <t>VRN4</t>
  </si>
  <si>
    <t>Inženýrská činnost</t>
  </si>
  <si>
    <t>66</t>
  </si>
  <si>
    <t>043002000</t>
  </si>
  <si>
    <t>Zkoušky a ostatní měření</t>
  </si>
  <si>
    <t>kpl</t>
  </si>
  <si>
    <t>1024</t>
  </si>
  <si>
    <t>2047036642</t>
  </si>
  <si>
    <t>IO 02 - Opěrné zdi a schodiště Etapa II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</si>
  <si>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</si>
  <si>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</si>
  <si>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</si>
  <si>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</si>
  <si>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</si>
  <si>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</si>
  <si>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132251103</t>
  </si>
  <si>
    <t>Hloubení rýh nezapažených  š do 800 mm v hornině třídy těžitelnosti I, skupiny 3 objem do 100 m3 strojně</t>
  </si>
  <si>
    <t>19651020</t>
  </si>
  <si>
    <t>0,4*1,4*6,265</t>
  </si>
  <si>
    <t>0,4*0,8*4,252</t>
  </si>
  <si>
    <t>0,4*1,4*6,19</t>
  </si>
  <si>
    <t>0,4*1,4*5,98</t>
  </si>
  <si>
    <t>0,4*1,4*5,789</t>
  </si>
  <si>
    <t>0,4*0,8*4</t>
  </si>
  <si>
    <t>0,4*1,4*6,493</t>
  </si>
  <si>
    <t>0,4*0,8*6,393</t>
  </si>
  <si>
    <t>0,4*1,4*11,871</t>
  </si>
  <si>
    <t>0,4*1,4*8,057</t>
  </si>
  <si>
    <t>0,4*0,8*5,107</t>
  </si>
  <si>
    <t>0,4*1,4*6,025</t>
  </si>
  <si>
    <t>0,4*0,8*3,968</t>
  </si>
  <si>
    <t>131251100</t>
  </si>
  <si>
    <t>Hloubení jam nezapažených v hornině třídy těžitelnosti I, skupiny 3 objem do 20 m3 strojně</t>
  </si>
  <si>
    <t>564416583</t>
  </si>
  <si>
    <t>(2,5*0,9*0,3)*2</t>
  </si>
  <si>
    <t>Vodorovné přemístění přes 9 000 do 10000 m výkopku/sypaniny z horniny třídy těžitelnosti I skupiny 1 až 3</t>
  </si>
  <si>
    <t>905157333</t>
  </si>
  <si>
    <t>52,956+5,4</t>
  </si>
  <si>
    <t>655489357</t>
  </si>
  <si>
    <t>58,356*11</t>
  </si>
  <si>
    <t>167151101</t>
  </si>
  <si>
    <t>Nakládání výkopku z hornin třídy těžitelnosti I, skupiny 1 až 3 do 100 m3</t>
  </si>
  <si>
    <t>-189418966</t>
  </si>
  <si>
    <t>171201231</t>
  </si>
  <si>
    <t>Poplatek za uložení zeminy a kamení na recyklační skládce (skládkovné) kód odpadu 17 05 04</t>
  </si>
  <si>
    <t>-1520467345</t>
  </si>
  <si>
    <t>58,356*1,7</t>
  </si>
  <si>
    <t>274322611</t>
  </si>
  <si>
    <t>Základové pasy ze ŽB se zvýšenými nároky na prostředí tř. C 30/37</t>
  </si>
  <si>
    <t>2133363991</t>
  </si>
  <si>
    <t>274361821</t>
  </si>
  <si>
    <t>Výztuž základových pásů betonářskou ocelí 10 505 (R)</t>
  </si>
  <si>
    <t>1253586333</t>
  </si>
  <si>
    <t>0,175+0,082+0,174+0,168+0,162+0,077+0,182+0,123</t>
  </si>
  <si>
    <t>0,333+0,226+0,098+0,174+0,168+0,169+0,076+0,174+0,168</t>
  </si>
  <si>
    <t>212750101</t>
  </si>
  <si>
    <t>Trativod z drenážních trubek PVC-U SN 4 perforace 360° včetně lože otevřený výkop DN 100 pro budovy plocha pro vtékání vody min. 80 cm2/m</t>
  </si>
  <si>
    <t>52884582</t>
  </si>
  <si>
    <t>(5,45+82,194)*1,2</t>
  </si>
  <si>
    <t>275322611</t>
  </si>
  <si>
    <t>Základové patky ze ŽB se zvýšenými nároky na prostředí tř. C 30/37</t>
  </si>
  <si>
    <t>107208493</t>
  </si>
  <si>
    <t>275361821</t>
  </si>
  <si>
    <t>Výztuž základových patek betonářskou ocelí 10 505 (R)</t>
  </si>
  <si>
    <t>754927418</t>
  </si>
  <si>
    <t>0,067</t>
  </si>
  <si>
    <t>311351311</t>
  </si>
  <si>
    <t>Zřízení jednostranného bednění nosných nadzákladových zdí</t>
  </si>
  <si>
    <t>-1679531335</t>
  </si>
  <si>
    <t>5,05*1,89</t>
  </si>
  <si>
    <t>0,2*1,89</t>
  </si>
  <si>
    <t>5,25*1,89</t>
  </si>
  <si>
    <t>6,321*1,89</t>
  </si>
  <si>
    <t>6,421*1,57</t>
  </si>
  <si>
    <t>2,125*1,57</t>
  </si>
  <si>
    <t>0,2*1,57</t>
  </si>
  <si>
    <t>2,025*1,57</t>
  </si>
  <si>
    <t>6,221*1,57</t>
  </si>
  <si>
    <t>6,121*1,89</t>
  </si>
  <si>
    <t>2,025*1,5</t>
  </si>
  <si>
    <t>0,2*1,5</t>
  </si>
  <si>
    <t>2,125*1,5</t>
  </si>
  <si>
    <t>6,19*1,5</t>
  </si>
  <si>
    <t>5,98*1,18</t>
  </si>
  <si>
    <t>4,277*1</t>
  </si>
  <si>
    <t>1,5*1</t>
  </si>
  <si>
    <t>0,2*1</t>
  </si>
  <si>
    <t>1,3*1</t>
  </si>
  <si>
    <t>4,077*1</t>
  </si>
  <si>
    <t>5,99*1,5</t>
  </si>
  <si>
    <t>1,3*1,31</t>
  </si>
  <si>
    <t>0,2*1,31</t>
  </si>
  <si>
    <t>1,5*1,31</t>
  </si>
  <si>
    <t>6,19*1,31</t>
  </si>
  <si>
    <t>3,113*1,31</t>
  </si>
  <si>
    <t>2,867*1,31</t>
  </si>
  <si>
    <t>4,527*1,21</t>
  </si>
  <si>
    <t>1,7*1,21</t>
  </si>
  <si>
    <t>0,2*1,21</t>
  </si>
  <si>
    <t>1,5*1,21</t>
  </si>
  <si>
    <t>4,327*1,21</t>
  </si>
  <si>
    <t>2,87*1,31</t>
  </si>
  <si>
    <t>5,09*1,31</t>
  </si>
  <si>
    <t>1,5*1,24</t>
  </si>
  <si>
    <t>0,2*1,24</t>
  </si>
  <si>
    <t>1,7*1,24</t>
  </si>
  <si>
    <t>6,19*1,24</t>
  </si>
  <si>
    <t>5,98*1,24</t>
  </si>
  <si>
    <t>3,882*1,014</t>
  </si>
  <si>
    <t>1,3*1,014</t>
  </si>
  <si>
    <t>0,2*1,014</t>
  </si>
  <si>
    <t>3,682*1,014</t>
  </si>
  <si>
    <t>5,99*1,24</t>
  </si>
  <si>
    <t>1,2*1,014</t>
  </si>
  <si>
    <t>1,5*1,014</t>
  </si>
  <si>
    <t>6,493*1,014</t>
  </si>
  <si>
    <t>6,293*0,8</t>
  </si>
  <si>
    <t>0,2*0,8</t>
  </si>
  <si>
    <t>6,293*1,014</t>
  </si>
  <si>
    <t>311351312</t>
  </si>
  <si>
    <t>Odstranění jednostranného bednění nosných nadzákladových zdí</t>
  </si>
  <si>
    <t>-1736498743</t>
  </si>
  <si>
    <t>311351911</t>
  </si>
  <si>
    <t>Příplatek k cenám bednění nosných nadzákladových zdí za pohledový beton</t>
  </si>
  <si>
    <t>699571661</t>
  </si>
  <si>
    <t>238,983</t>
  </si>
  <si>
    <t>311322611</t>
  </si>
  <si>
    <t>Nosná zeď ze ŽB odolného proti agresivnímu prostředí tř. C 30/37 bez výztuže</t>
  </si>
  <si>
    <t>-2059956094</t>
  </si>
  <si>
    <t>0,2*1,21*6,265</t>
  </si>
  <si>
    <t>0,2*1,24*2,694</t>
  </si>
  <si>
    <t>0,2*1,24*6,29</t>
  </si>
  <si>
    <t>0,2*1,24*5,98</t>
  </si>
  <si>
    <t>0,2*1,014*5,789</t>
  </si>
  <si>
    <t>0,2*1,014*2,272</t>
  </si>
  <si>
    <t>0,2*1,014*6,593</t>
  </si>
  <si>
    <t>0,2*0,8*6,293</t>
  </si>
  <si>
    <t>0,2*1,89*11,771</t>
  </si>
  <si>
    <t>0,2*1,89*8,057</t>
  </si>
  <si>
    <t>0,2*1,5*3,64</t>
  </si>
  <si>
    <t>0,2*1,5*6,29</t>
  </si>
  <si>
    <t>0,2*1,18*5,98</t>
  </si>
  <si>
    <t>0,2*1*6,025</t>
  </si>
  <si>
    <t>0,2*1,31*2,4</t>
  </si>
  <si>
    <t>0,2*1,31*6,29</t>
  </si>
  <si>
    <t>0,2*1,31*5,98</t>
  </si>
  <si>
    <t>311361821</t>
  </si>
  <si>
    <t>Výztuž nosných zdí betonářskou ocelí 10 505</t>
  </si>
  <si>
    <t>1436585004</t>
  </si>
  <si>
    <t>0,193+0,072+0,196+0,186+0,162+0,053+0,184+0,129</t>
  </si>
  <si>
    <t>0,475+0,325+0,109+0,217+0,183+0,168+0,065+0,199+0,189</t>
  </si>
  <si>
    <t>Vodorovné konstrukce</t>
  </si>
  <si>
    <t>434121416</t>
  </si>
  <si>
    <t>Osazení ŽB schodišťových stupňů drsných na schodnice</t>
  </si>
  <si>
    <t>1688599731</t>
  </si>
  <si>
    <t>(25+1+3)*1,5</t>
  </si>
  <si>
    <t>59373756</t>
  </si>
  <si>
    <t>stupeň schodišťový nosný ŽB 1500x450x150mm</t>
  </si>
  <si>
    <t>2071302205</t>
  </si>
  <si>
    <t>59373001</t>
  </si>
  <si>
    <t>stupeň schodišťový nosný ŽB 1500x422x150mm</t>
  </si>
  <si>
    <t>476531971</t>
  </si>
  <si>
    <t>59373757</t>
  </si>
  <si>
    <t>stupeň schodišťový nosný ŽB 1500x362x150mm</t>
  </si>
  <si>
    <t>925121518</t>
  </si>
  <si>
    <t>430321616</t>
  </si>
  <si>
    <t>Schodišťová konstrukce a rampa ze ŽB tř. C 30/37</t>
  </si>
  <si>
    <t>-905369879</t>
  </si>
  <si>
    <t>(1,617*0,25*0,3)*7</t>
  </si>
  <si>
    <t>(1,728*0,25*0,3)*5</t>
  </si>
  <si>
    <t>430361821</t>
  </si>
  <si>
    <t>Výztuž schodišťové konstrukce a rampy betonářskou ocelí 10 505</t>
  </si>
  <si>
    <t>-668460159</t>
  </si>
  <si>
    <t>0,139</t>
  </si>
  <si>
    <t>430362021</t>
  </si>
  <si>
    <t>Výztuž schodišťové konstrukce a rampy svařovanými sítěmi Kari</t>
  </si>
  <si>
    <t>-912735662</t>
  </si>
  <si>
    <t>0,141</t>
  </si>
  <si>
    <t>Úpravy povrchů, podlahy a osazování výplní</t>
  </si>
  <si>
    <t>624631212</t>
  </si>
  <si>
    <t>Tmelení akrylátovým tmelem spár prefabrikovaných dílců š do 20 mm včetně penetrace</t>
  </si>
  <si>
    <t>811633996</t>
  </si>
  <si>
    <t>(1,4+1,89+1,4+1,5+1,4+1,18+1,4+1,31+1,4+1,31+1,4+1,24+1,4+1,24+0,8+1,014)*2</t>
  </si>
  <si>
    <t>953312112</t>
  </si>
  <si>
    <t>Vložky do svislých dilatačních spár z fasádních polystyrénových desek tl 20 mm</t>
  </si>
  <si>
    <t>494536328</t>
  </si>
  <si>
    <t>1,4*0,4</t>
  </si>
  <si>
    <t>1,89*0,2</t>
  </si>
  <si>
    <t>1,5*0,2</t>
  </si>
  <si>
    <t>1,18*0,2</t>
  </si>
  <si>
    <t>1,31*0,2</t>
  </si>
  <si>
    <t>1,24*0,2</t>
  </si>
  <si>
    <t>0,8*0,4</t>
  </si>
  <si>
    <t>1,014*0,2</t>
  </si>
  <si>
    <t>998</t>
  </si>
  <si>
    <t>Přesun hmot</t>
  </si>
  <si>
    <t>998152111</t>
  </si>
  <si>
    <t>Přesun hmot pro montované zdi a valy v do 12 m</t>
  </si>
  <si>
    <t>-2109195804</t>
  </si>
  <si>
    <t>PSV</t>
  </si>
  <si>
    <t>Práce a dodávky PSV</t>
  </si>
  <si>
    <t>711</t>
  </si>
  <si>
    <t>Izolace proti vodě, vlhkosti a plynům</t>
  </si>
  <si>
    <t>711491273</t>
  </si>
  <si>
    <t>Provedení izolace proti tlakové vodě svislé z nopové folie</t>
  </si>
  <si>
    <t>-144167662</t>
  </si>
  <si>
    <t>12,862*2,5</t>
  </si>
  <si>
    <t>16,487*2</t>
  </si>
  <si>
    <t>16,737*1,8</t>
  </si>
  <si>
    <t>16,092*1,8</t>
  </si>
  <si>
    <t>12,906*1,5</t>
  </si>
  <si>
    <t>28323005</t>
  </si>
  <si>
    <t>fólie drenážní nopová v 8mm tl 0,5mm š 2,0m</t>
  </si>
  <si>
    <t>-36812670</t>
  </si>
  <si>
    <t>143,581*1,2</t>
  </si>
  <si>
    <t>998711201</t>
  </si>
  <si>
    <t>Přesun hmot procentní pro izolace proti vodě, vlhkosti a plynům v objektech v do 6 m</t>
  </si>
  <si>
    <t>%</t>
  </si>
  <si>
    <t>-1893479747</t>
  </si>
  <si>
    <t>767</t>
  </si>
  <si>
    <t>Konstrukce zámečnické</t>
  </si>
  <si>
    <t>IO 02-3</t>
  </si>
  <si>
    <t>Zábradlí + madlo</t>
  </si>
  <si>
    <t>-50536266</t>
  </si>
  <si>
    <t>IO 02-4</t>
  </si>
  <si>
    <t>Zábradlí + 2x madlo</t>
  </si>
  <si>
    <t>-152592609</t>
  </si>
  <si>
    <t>IO 02-5</t>
  </si>
  <si>
    <t>-346346472</t>
  </si>
  <si>
    <t>IO 02-6</t>
  </si>
  <si>
    <t>-276481077</t>
  </si>
  <si>
    <t>IO 02-7</t>
  </si>
  <si>
    <t>469774682</t>
  </si>
  <si>
    <t>35</t>
  </si>
  <si>
    <t>IO 02-55</t>
  </si>
  <si>
    <t>Madlo schodů</t>
  </si>
  <si>
    <t>-1986862264</t>
  </si>
  <si>
    <t>IO 02-56</t>
  </si>
  <si>
    <t>937445839</t>
  </si>
  <si>
    <t>37</t>
  </si>
  <si>
    <t>IO 02-57</t>
  </si>
  <si>
    <t>1331770884</t>
  </si>
  <si>
    <t>IO 02-58</t>
  </si>
  <si>
    <t>384075264</t>
  </si>
  <si>
    <t>IO 03 - Dešťová kanalizace Etapa II</t>
  </si>
  <si>
    <t>131251104</t>
  </si>
  <si>
    <t>Hloubení jam nezapažených v hornině třídy těžitelnosti I skupiny 3 objem do 500 m3 strojně</t>
  </si>
  <si>
    <t>-61086502</t>
  </si>
  <si>
    <t>pro retenci</t>
  </si>
  <si>
    <t>5,6*17,24*3,2</t>
  </si>
  <si>
    <t>132254204</t>
  </si>
  <si>
    <t>Hloubení zapažených rýh š do 2000 mm v hornině třídy těžitelnosti I, skupiny 3 objem do 500 m3</t>
  </si>
  <si>
    <t>-1173925429</t>
  </si>
  <si>
    <t>(116,35*1,38+168,51*1,23+68,62*1,27+60,63*2,13)*1</t>
  </si>
  <si>
    <t>-39,2</t>
  </si>
  <si>
    <t>131251021</t>
  </si>
  <si>
    <t>Hloubení jam do 15 m3 zapažených v hornině třídy těžitelnosti I, skupiny 3 při překopech inženýrských sítí strojně</t>
  </si>
  <si>
    <t>-503660507</t>
  </si>
  <si>
    <t>7*2*2*1,4</t>
  </si>
  <si>
    <t>151102101</t>
  </si>
  <si>
    <t>Zřízení příložného pažení a rozepření stěn rýh do 20 m2 hl do 2 m při překopech inženýrských sítí</t>
  </si>
  <si>
    <t>653607081</t>
  </si>
  <si>
    <t>(116,35*1,38+168,51*1,23+68,62*1,27+60,63*2,13)*2</t>
  </si>
  <si>
    <t>151102111</t>
  </si>
  <si>
    <t>Odstranění příložného pažení a rozepření stěn rýh do 20 m2 hl do 2 m při překopech inženýrských sítí</t>
  </si>
  <si>
    <t>1160900817</t>
  </si>
  <si>
    <t>-1286529077</t>
  </si>
  <si>
    <t>308,941+544,92+39,2-442,644</t>
  </si>
  <si>
    <t>1473756690</t>
  </si>
  <si>
    <t>450,417*12</t>
  </si>
  <si>
    <t>175151101</t>
  </si>
  <si>
    <t>Obsypání potrubí strojně sypaninou bez prohození, uloženou do 3 m</t>
  </si>
  <si>
    <t>-643315658</t>
  </si>
  <si>
    <t>(116,35+168,51+68,62+60,63)*1*0,55</t>
  </si>
  <si>
    <t>58331200</t>
  </si>
  <si>
    <t>štěrkopísek netříděný zásypový materiál</t>
  </si>
  <si>
    <t>927396922</t>
  </si>
  <si>
    <t>227,761*2 "Přepočtené koeficientem množství</t>
  </si>
  <si>
    <t>174102101</t>
  </si>
  <si>
    <t>Zásyp jam, šachet a rýh do 30 m3 sypaninou se zhutněním při překopech inženýrských sítí</t>
  </si>
  <si>
    <t>-2095048743</t>
  </si>
  <si>
    <t>-(227,761+29,568)</t>
  </si>
  <si>
    <t>5,6*17,24*1,2</t>
  </si>
  <si>
    <t>180405111</t>
  </si>
  <si>
    <t>Založení trávníku ve vegetačních prefabrikátech výsevem semene v rovině a ve svahu do 1:5</t>
  </si>
  <si>
    <t>-97145116</t>
  </si>
  <si>
    <t>4*20</t>
  </si>
  <si>
    <t>135189304</t>
  </si>
  <si>
    <t>80*0,015 "Přepočtené koeficientem množství</t>
  </si>
  <si>
    <t>175151201</t>
  </si>
  <si>
    <t>Obsypání objektu nad přilehlým původním terénem sypaninou bez prohození, uloženou do 3 m strojně</t>
  </si>
  <si>
    <t>279879328</t>
  </si>
  <si>
    <t>(3,6*1,2*0,2+19,2*1,2*0,2+3,6*19,2*0,2)*2</t>
  </si>
  <si>
    <t>58333651</t>
  </si>
  <si>
    <t>kamenivo těžené hrubé frakce 8/16</t>
  </si>
  <si>
    <t>179300368</t>
  </si>
  <si>
    <t>38,592*2 "Přepočtené koeficientem množství</t>
  </si>
  <si>
    <t>213141111</t>
  </si>
  <si>
    <t>Zřízení vrstvy z geotextilie v rovině nebo ve sklonu do 1:5 š do 3 m</t>
  </si>
  <si>
    <t>-1436702903</t>
  </si>
  <si>
    <t>překrytí vsaku</t>
  </si>
  <si>
    <t>56,16</t>
  </si>
  <si>
    <t>69311081</t>
  </si>
  <si>
    <t>geotextilie netkaná separační, ochranná, filtrační, drenážní PES 300g/m2</t>
  </si>
  <si>
    <t>1324388119</t>
  </si>
  <si>
    <t>56,16*1,1845 'Přepočtené koeficientem množství</t>
  </si>
  <si>
    <t>271572211</t>
  </si>
  <si>
    <t>Podsyp pod základové konstrukce se zhutněním z netříděného štěrkopísku</t>
  </si>
  <si>
    <t>-1663812155</t>
  </si>
  <si>
    <t>17,6*5,6*0,3</t>
  </si>
  <si>
    <t>K3001</t>
  </si>
  <si>
    <t>Montáž uliční sorpční vpusti vč. mříže a poklopu</t>
  </si>
  <si>
    <t>-1939852474</t>
  </si>
  <si>
    <t>M3001</t>
  </si>
  <si>
    <t>uliční sorpční vpusť 800x1600x1600mm, 4,0l/s, plast-beton</t>
  </si>
  <si>
    <t>1578285101</t>
  </si>
  <si>
    <t>55242328</t>
  </si>
  <si>
    <t>mříž D 400 -  plochá, 600x600 4-stranný rám</t>
  </si>
  <si>
    <t>1225722358</t>
  </si>
  <si>
    <t>4*2 "Přepočtené koeficientem množství</t>
  </si>
  <si>
    <t>63126058</t>
  </si>
  <si>
    <t>poklop kompozitní zátěžový hranatý včetně rámů a příslušenství 600/600mm D400</t>
  </si>
  <si>
    <t>-928291995</t>
  </si>
  <si>
    <t>451573111</t>
  </si>
  <si>
    <t>Lože pod potrubí otevřený výkop ze štěrkopísku</t>
  </si>
  <si>
    <t>63715276</t>
  </si>
  <si>
    <t>(68,2+61,7+6,5+92,35)*0,8*0,1</t>
  </si>
  <si>
    <t>17,6*5,6*0,1</t>
  </si>
  <si>
    <t>871313121</t>
  </si>
  <si>
    <t>Montáž kanalizačního potrubí z PVC těsněné gumovým kroužkem otevřený výkop sklon do 20 % DN 160</t>
  </si>
  <si>
    <t>-1997048388</t>
  </si>
  <si>
    <t>28611166</t>
  </si>
  <si>
    <t>trubka kanalizační PVC DN 160x5000 mm SN 8</t>
  </si>
  <si>
    <t>119194508</t>
  </si>
  <si>
    <t>115,35*1,1</t>
  </si>
  <si>
    <t>871353121</t>
  </si>
  <si>
    <t>Montáž kanalizačního potrubí z PVC těsněné gumovým kroužkem otevřený výkop sklon do 20 % DN 200</t>
  </si>
  <si>
    <t>1313424418</t>
  </si>
  <si>
    <t>28611169</t>
  </si>
  <si>
    <t>trubka kanalizační PVC DN 200x5000 mm SN 8</t>
  </si>
  <si>
    <t>120892071</t>
  </si>
  <si>
    <t>168,51*1,1</t>
  </si>
  <si>
    <t>871363121</t>
  </si>
  <si>
    <t>Montáž kanalizačního potrubí z PVC těsněné gumovým kroužkem otevřený výkop sklon do 20 % DN 250</t>
  </si>
  <si>
    <t>-601365604</t>
  </si>
  <si>
    <t>28611154</t>
  </si>
  <si>
    <t>trubka kanalizační PVC DN 250x5000 mm SN8</t>
  </si>
  <si>
    <t>1781369265</t>
  </si>
  <si>
    <t>68,62*1,1</t>
  </si>
  <si>
    <t>871373121</t>
  </si>
  <si>
    <t>Montáž kanalizačního potrubí z PVC těsněné gumovým kroužkem otevřený výkop sklon do 20 % DN 315</t>
  </si>
  <si>
    <t>-2079018113</t>
  </si>
  <si>
    <t>28611156</t>
  </si>
  <si>
    <t>trubka kanalizační PVC DN 315x2000 mm SN8</t>
  </si>
  <si>
    <t>-460726374</t>
  </si>
  <si>
    <t>60,63*1,1</t>
  </si>
  <si>
    <t>894414111</t>
  </si>
  <si>
    <t>Osazení železobetonových dílců pro šachty skruží základových (dno)</t>
  </si>
  <si>
    <t>-393182303</t>
  </si>
  <si>
    <t>59224337</t>
  </si>
  <si>
    <t>dno betonové šachty kanalizační přímé 100x60x40 cm</t>
  </si>
  <si>
    <t>1515803472</t>
  </si>
  <si>
    <t>894411311</t>
  </si>
  <si>
    <t>Osazení železobetonových dílců pro šachty skruží rovných</t>
  </si>
  <si>
    <t>-318178486</t>
  </si>
  <si>
    <t>6+2+1</t>
  </si>
  <si>
    <t>59224051</t>
  </si>
  <si>
    <t>skruž pro kanalizační šachty se zabudovanými stupadly 100 x 50 x 12 cm</t>
  </si>
  <si>
    <t>-1037809774</t>
  </si>
  <si>
    <t>59224050</t>
  </si>
  <si>
    <t>skruž pro kanalizační šachty se zabudovanými stupadly 100x25x12cm</t>
  </si>
  <si>
    <t>255247275</t>
  </si>
  <si>
    <t>59224052</t>
  </si>
  <si>
    <t>skruž pro kanalizační šachty se zabudovanými stupadly 100x100x12cm</t>
  </si>
  <si>
    <t>-1901481730</t>
  </si>
  <si>
    <t>894412411</t>
  </si>
  <si>
    <t>Osazení železobetonových dílců pro šachty skruží přechodových</t>
  </si>
  <si>
    <t>1939199697</t>
  </si>
  <si>
    <t>7+1+5+4</t>
  </si>
  <si>
    <t>59224120</t>
  </si>
  <si>
    <t>skruž betonová přechodová 62,5/100x60x9 cm, stupadla poplastovaná</t>
  </si>
  <si>
    <t>1103457794</t>
  </si>
  <si>
    <t>59224010</t>
  </si>
  <si>
    <t>prstenec šachtový vyrovnávací betonový 625x100x40mm</t>
  </si>
  <si>
    <t>1343885475</t>
  </si>
  <si>
    <t>59224011</t>
  </si>
  <si>
    <t>prstenec šachtový vyrovnávací betonový 625x100x60mm</t>
  </si>
  <si>
    <t>-698064945</t>
  </si>
  <si>
    <t>59224012</t>
  </si>
  <si>
    <t>prstenec šachtový vyrovnávací betonový 625x100x80mm</t>
  </si>
  <si>
    <t>-1737932101</t>
  </si>
  <si>
    <t>897171124</t>
  </si>
  <si>
    <t>Akumulační boxy z PP pro vsakování dešťových vod zatížené nákladními automobily objemu přes 60 do 250 m3</t>
  </si>
  <si>
    <t>-117474227</t>
  </si>
  <si>
    <t>0,6*0,6*1,2*156</t>
  </si>
  <si>
    <t>897173124</t>
  </si>
  <si>
    <t>Kontrolní šachta integrovaná do akumulačních boxů v přes 1050 do 1400 mm</t>
  </si>
  <si>
    <t>-2131199449</t>
  </si>
  <si>
    <t>899104112</t>
  </si>
  <si>
    <t>Osazení poklopů litinových nebo ocelových včetně rámů pro třídu zatížení D400, E600</t>
  </si>
  <si>
    <t>-250188782</t>
  </si>
  <si>
    <t>28661935</t>
  </si>
  <si>
    <t>poklop šachtový litinový dno DN 600 pro třídu zatížení D400</t>
  </si>
  <si>
    <t>-766831302</t>
  </si>
  <si>
    <t>46</t>
  </si>
  <si>
    <t>894811155</t>
  </si>
  <si>
    <t>Revizní šachta z PVC typ přímý, DN 600/200 tlak 12,5 t hl od 1910 do 2280 mm</t>
  </si>
  <si>
    <t>-1023277623</t>
  </si>
  <si>
    <t>47</t>
  </si>
  <si>
    <t>894811151</t>
  </si>
  <si>
    <t>Revizní šachta z PVC typ přímý, DN 600/200 tlak 12,5 t hl od 910 do 1280 mm</t>
  </si>
  <si>
    <t>-1867191453</t>
  </si>
  <si>
    <t>895941111</t>
  </si>
  <si>
    <t>Zřízení vpusti kanalizační uliční z betonových dílců typ UV-50 normální</t>
  </si>
  <si>
    <t>477231456</t>
  </si>
  <si>
    <t>59223852</t>
  </si>
  <si>
    <t>dno betonové pro uliční vpusť s kalovou prohlubní 45x30x5 cm</t>
  </si>
  <si>
    <t>-877641170</t>
  </si>
  <si>
    <t>50</t>
  </si>
  <si>
    <t>59223854</t>
  </si>
  <si>
    <t>skruž betonová pro uliční vpusť s výtokovým otvorem PVC, 45x35x5 cm</t>
  </si>
  <si>
    <t>-594487930</t>
  </si>
  <si>
    <t>59223864</t>
  </si>
  <si>
    <t>prstenec betonový pro uliční vpusť vyrovnávací 39 x 6 x 13 cm</t>
  </si>
  <si>
    <t>-918738169</t>
  </si>
  <si>
    <t>59223857</t>
  </si>
  <si>
    <t>skruž betonová pro uliční vpusť horní 45 x 29,5 x 5 cm</t>
  </si>
  <si>
    <t>2032019875</t>
  </si>
  <si>
    <t>53</t>
  </si>
  <si>
    <t>59223862</t>
  </si>
  <si>
    <t>skruž betonová pro uliční vpusť středová 45 x 29,5 x 5 cm</t>
  </si>
  <si>
    <t>1998428215</t>
  </si>
  <si>
    <t>55242330</t>
  </si>
  <si>
    <t>mříž D 400 -  konkávní 600x600 4-stranný rám</t>
  </si>
  <si>
    <t>-2059378430</t>
  </si>
  <si>
    <t>935113111</t>
  </si>
  <si>
    <t>Osazení odvodňovacího polymerbetonového žlabu s krycím roštem šířky do 200 mm</t>
  </si>
  <si>
    <t>-1927376393</t>
  </si>
  <si>
    <t>56241027</t>
  </si>
  <si>
    <t>žlab PE vyztužený skelnými vlákny zátěž A15-D400 kN světlá š 200mm</t>
  </si>
  <si>
    <t>-618426483</t>
  </si>
  <si>
    <t>57</t>
  </si>
  <si>
    <t>56241034</t>
  </si>
  <si>
    <t>rošt mřížkový D400 Pz dl 1m oka 30/20 pro žlab PE š 200mm</t>
  </si>
  <si>
    <t>-731375624</t>
  </si>
  <si>
    <t>919726123</t>
  </si>
  <si>
    <t>Geotextilie pro ochranu, separaci a filtraci netkaná měrná hmotnost do 500 g/m2</t>
  </si>
  <si>
    <t>-1835797110</t>
  </si>
  <si>
    <t>((3,6+2*0,5)*(15,6+2*0,5))*2</t>
  </si>
  <si>
    <t>(((3,6+2*0,5)*(1,2+2*0,5)+(15,6+2*0,5)*(1,2+2*0,5))*2)*2</t>
  </si>
  <si>
    <t>-630103791</t>
  </si>
  <si>
    <t>450,417*1,9</t>
  </si>
  <si>
    <t>998271201</t>
  </si>
  <si>
    <t>Přesun hmot pro kanalizace hloubené zděné otevřený výkop</t>
  </si>
  <si>
    <t>607979134</t>
  </si>
  <si>
    <t>711471301</t>
  </si>
  <si>
    <t>Provedení dvojitého hydroizolačního systému spodní stavby na ploše vodorovné fólií PVC volně s horkovzdušným navařením segmentů</t>
  </si>
  <si>
    <t>-1864867039</t>
  </si>
  <si>
    <t>3,6*15,6</t>
  </si>
  <si>
    <t>FTR.31106303</t>
  </si>
  <si>
    <t>fólie hydroizolační nevyztužená FATRAFOL 803/V/2, tl. 1,5mm, šířka 2000mm, RAL 8025</t>
  </si>
  <si>
    <t>-1627227277</t>
  </si>
  <si>
    <t>56,16*1,1655 'Přepočtené koeficientem množství</t>
  </si>
  <si>
    <t>711491171</t>
  </si>
  <si>
    <t>Provedení doplňků izolace proti vodě na vodorovné ploše z textilií vrstva podkladní</t>
  </si>
  <si>
    <t>-2012531795</t>
  </si>
  <si>
    <t>-1303296167</t>
  </si>
  <si>
    <t>56,16*1,05 'Přepočtené koeficientem množství</t>
  </si>
  <si>
    <t>711491172</t>
  </si>
  <si>
    <t>Provedení doplňků izolace proti vodě na vodorovné ploše z textilií vrstva ochranná</t>
  </si>
  <si>
    <t>1775142553</t>
  </si>
  <si>
    <t>69311035</t>
  </si>
  <si>
    <t>geotextilie tkaná separační, filtrační, výztužná PP pevnost v tahu 30kN/m</t>
  </si>
  <si>
    <t>-1754769102</t>
  </si>
  <si>
    <t>IO 04 - Veřejné osvětlení Etapa II</t>
  </si>
  <si>
    <t xml:space="preserve">    741 - Elektroinstalace - silnoproud</t>
  </si>
  <si>
    <t xml:space="preserve">    M - Veřejné osvětlení</t>
  </si>
  <si>
    <t xml:space="preserve">    21-M - Elektromontáže</t>
  </si>
  <si>
    <t xml:space="preserve">    46-M - Zemní práce při extr.mont.pracích</t>
  </si>
  <si>
    <t xml:space="preserve">    OST - Ostatní</t>
  </si>
  <si>
    <t>741</t>
  </si>
  <si>
    <t>Elektroinstalace - silnoproud</t>
  </si>
  <si>
    <t>Veřejné osvětlení</t>
  </si>
  <si>
    <t>21-M</t>
  </si>
  <si>
    <t>Elektromontáže</t>
  </si>
  <si>
    <t>210100001-D</t>
  </si>
  <si>
    <t>Demontáž - Ukončení vodičů v rozváděči nebo na přístroji včetně zapojení průřezu žíly do 2,5 mm2</t>
  </si>
  <si>
    <t>562678804</t>
  </si>
  <si>
    <t>Struktura výpočtu: počet kusů</t>
  </si>
  <si>
    <t>IP-00.1.2</t>
  </si>
  <si>
    <t>Demontáž kabel Cu plný kulatýžíla 3x1,5 až 6 mm2 uložený v trubce</t>
  </si>
  <si>
    <t>-589834926</t>
  </si>
  <si>
    <t>Struktura výpočtu: změřeno v digitální verzi PD funkcí na měření délek</t>
  </si>
  <si>
    <t>210203403-D</t>
  </si>
  <si>
    <t>Demontáž svítidel výbojkových průmyslových stropních přisazených 1 zdroj s krytem</t>
  </si>
  <si>
    <t>296473715</t>
  </si>
  <si>
    <t>210204103-D</t>
  </si>
  <si>
    <t>Demontáž výložníků osvětlení jednoramenných sloupových hmotnosti do 35 kg</t>
  </si>
  <si>
    <t>1550863478</t>
  </si>
  <si>
    <t>210100101-D</t>
  </si>
  <si>
    <t>Demontáž - Ukončení vodičů na svorkovnici s otevřením a uzavřením krytu včetně zapojení průřezu žíly do 16 mm2</t>
  </si>
  <si>
    <t>-9691855</t>
  </si>
  <si>
    <t>210204201-D</t>
  </si>
  <si>
    <t>Demontáž elektrovýzbroje stožárů osvětlení 1 okruh</t>
  </si>
  <si>
    <t>-592835011</t>
  </si>
  <si>
    <t>IP-00.1.5</t>
  </si>
  <si>
    <t>Demontáž zařízení místního rozhlasu včetně odpojení</t>
  </si>
  <si>
    <t>ks</t>
  </si>
  <si>
    <t>-634949135</t>
  </si>
  <si>
    <t>IP-00.1.3</t>
  </si>
  <si>
    <t>Demontáž hliníkových kabelů AYKY, AMCMK, TFSP, NAYY-J-RE(-O-SM) 1kV 4x25 mm2 pevně uložených</t>
  </si>
  <si>
    <t>-1150368979</t>
  </si>
  <si>
    <t>16,5</t>
  </si>
  <si>
    <t>210204011-D</t>
  </si>
  <si>
    <t>Demontáž stožárů osvětlení ocelových samostatně stojících délky do 12 m</t>
  </si>
  <si>
    <t>488221307</t>
  </si>
  <si>
    <t>IP-00.1.4</t>
  </si>
  <si>
    <t>Demontáž hliníkových kabelů AYKY, AMCMK, TFSP, NAYY-J-RE(-O-SM) 1kV 4x25 mm2 volně uložených</t>
  </si>
  <si>
    <t>-1127305223</t>
  </si>
  <si>
    <t>210204011</t>
  </si>
  <si>
    <t>Montáž stožárů osvětlení ocelových samostatně stojících délky do 12 m</t>
  </si>
  <si>
    <t>1865949565</t>
  </si>
  <si>
    <t xml:space="preserve">Struktura výpočtu: počet kusů </t>
  </si>
  <si>
    <t>IP-01.1.2</t>
  </si>
  <si>
    <t>stožár ocel. bezpatic. 2st. v=6m (133/89/60), manžeta, žár. Zn</t>
  </si>
  <si>
    <t>256</t>
  </si>
  <si>
    <t>-526711637</t>
  </si>
  <si>
    <t>IP-01.6.1</t>
  </si>
  <si>
    <t>stožárová zemní svorka</t>
  </si>
  <si>
    <t>330459073</t>
  </si>
  <si>
    <t>210204201</t>
  </si>
  <si>
    <t>Montáž elektrovýzbroje stožárů osvětlení 1 okruh</t>
  </si>
  <si>
    <t>-702210292</t>
  </si>
  <si>
    <t>IP-01.5.1</t>
  </si>
  <si>
    <t>stožárová výzbroj průběžná pro prům. 16 Cu s pojistkou 4A</t>
  </si>
  <si>
    <t>921618908</t>
  </si>
  <si>
    <t>IP-01.5.2</t>
  </si>
  <si>
    <t>stožárová výzbroj odbočná pro prům. 16 Cu s pojistkou 4A</t>
  </si>
  <si>
    <t>-1583279528</t>
  </si>
  <si>
    <t>741373002</t>
  </si>
  <si>
    <t>Montáž svítidlo výbojkové průmyslové stropní na výložník</t>
  </si>
  <si>
    <t>-162265226</t>
  </si>
  <si>
    <t>IP-01.3.2</t>
  </si>
  <si>
    <t>svítidlo VO silniční Al, VTS 50W; stavit. fotometrie, 2A , IP66</t>
  </si>
  <si>
    <t>96648847</t>
  </si>
  <si>
    <t>IP-01.3.3</t>
  </si>
  <si>
    <t>svítidlo VO silniční Al, VTS 50W; stavit. fotometrie, 2C , IP66</t>
  </si>
  <si>
    <t>-139808594</t>
  </si>
  <si>
    <t>IP-01.4.3</t>
  </si>
  <si>
    <t>výbojka  vysokotaký sodík - T 50W Super</t>
  </si>
  <si>
    <t>-1042357578</t>
  </si>
  <si>
    <t>741122211</t>
  </si>
  <si>
    <t>Montáž kabel Cu plný kulatý žíla 3x1,5 až 6 mm2 uložený volně (CYKY)</t>
  </si>
  <si>
    <t>1249819346</t>
  </si>
  <si>
    <t>34111030</t>
  </si>
  <si>
    <t>kabel silový s Cu jádrem 1kV 3x1,5mm2</t>
  </si>
  <si>
    <t>-1241013127</t>
  </si>
  <si>
    <t>IP-00.1.6</t>
  </si>
  <si>
    <t>Montáž zařízení místního rozhlasu včetně odpojení</t>
  </si>
  <si>
    <t>-929987098</t>
  </si>
  <si>
    <t>210812035</t>
  </si>
  <si>
    <t>Montáž kabel Cu plný kulatý do 1 kV 4x16 mm2 uložený volně nebo v liště (CYKY)</t>
  </si>
  <si>
    <t>27691506</t>
  </si>
  <si>
    <t>155</t>
  </si>
  <si>
    <t>210813035</t>
  </si>
  <si>
    <t>Montáž kabel Cu plný kulatý do 1 kV 4x16 mm2 uložený pevně (CYKY)</t>
  </si>
  <si>
    <t>-1269252287</t>
  </si>
  <si>
    <t>34111080</t>
  </si>
  <si>
    <t>kabel silový s Cu jádrem 1 kV 4x16mm2</t>
  </si>
  <si>
    <t>1651947201</t>
  </si>
  <si>
    <t>179</t>
  </si>
  <si>
    <t>460520173</t>
  </si>
  <si>
    <t>Montáž trubek ochranných plastových ohebných do 90 mm uložených do rýhy</t>
  </si>
  <si>
    <t>-1518761960</t>
  </si>
  <si>
    <t>34571352</t>
  </si>
  <si>
    <t>trubka elektroinstalační ohebná dvouplášťová korugovaná (chránička) D 52/63mm, HDPE+LDPE</t>
  </si>
  <si>
    <t>1262320802</t>
  </si>
  <si>
    <t>460520172</t>
  </si>
  <si>
    <t>Montáž trubek ochranných plastových ohebných do 50 mm uložených do rýhy</t>
  </si>
  <si>
    <t>-1318003089</t>
  </si>
  <si>
    <t>34571350</t>
  </si>
  <si>
    <t>trubka elektroinstalační ohebná dvouplášťová korugovaná (chránička) D 32/40mm, HDPE+LDPE</t>
  </si>
  <si>
    <t>-2049561633</t>
  </si>
  <si>
    <t>741128022</t>
  </si>
  <si>
    <t>Příplatek k montáži kabelů za zatažení vodiče a kabelu do 2,00 kg</t>
  </si>
  <si>
    <t>-49779232</t>
  </si>
  <si>
    <t>Struktura výpočtu: změřeno v digitální verzi PD funkcí na měření délek (zatažení do nových chrániček)</t>
  </si>
  <si>
    <t>741130021</t>
  </si>
  <si>
    <t>Ukončení vodič izolovaný do 2,5 mm2 na svorkovnici</t>
  </si>
  <si>
    <t>1161585402</t>
  </si>
  <si>
    <t>741130025</t>
  </si>
  <si>
    <t>Ukončení vodič izolovaný do 16 mm2 na svorkovnici</t>
  </si>
  <si>
    <t>-757662527</t>
  </si>
  <si>
    <t>210220002</t>
  </si>
  <si>
    <t>Montáž uzemňovacích vedení vodičů FeZn pomocí svorek na povrchu drátem nebo lanem do 10 mm</t>
  </si>
  <si>
    <t>423588238</t>
  </si>
  <si>
    <t>160</t>
  </si>
  <si>
    <t>35431160</t>
  </si>
  <si>
    <t>svorka univerzální 669101 pro lano 4-16mm2</t>
  </si>
  <si>
    <t>-1670248559</t>
  </si>
  <si>
    <t>35441073</t>
  </si>
  <si>
    <t>drát D 10mm FeZn</t>
  </si>
  <si>
    <t>-587373986</t>
  </si>
  <si>
    <t>160*0,62</t>
  </si>
  <si>
    <t>46-M</t>
  </si>
  <si>
    <t>Zemní práce při extr.mont.pracích</t>
  </si>
  <si>
    <t>460080112</t>
  </si>
  <si>
    <t>Bourání základu betonového se záhozem jámy sypaninou</t>
  </si>
  <si>
    <t>-131140842</t>
  </si>
  <si>
    <t>Struktura výpočtu: objem patky x počet kusů</t>
  </si>
  <si>
    <t>0,38*0+0,3*0+0,7*5</t>
  </si>
  <si>
    <t>460561821</t>
  </si>
  <si>
    <t>Zásyp rýh strojně včetně zhutnění a urovnání povrchu - v zástavbě</t>
  </si>
  <si>
    <t>749982825</t>
  </si>
  <si>
    <t>IP-011</t>
  </si>
  <si>
    <t>Vytýčení pozice nového světelného bodu</t>
  </si>
  <si>
    <t>-200725435</t>
  </si>
  <si>
    <t>460050703</t>
  </si>
  <si>
    <t>Hloubení nezapažených jam pro stožáry veřejného osvětlení ručně v hornině tř 3</t>
  </si>
  <si>
    <t>1817050719</t>
  </si>
  <si>
    <t>460080013</t>
  </si>
  <si>
    <t>Základové konstrukce z monolitického betonu C 12/15 bez bednění</t>
  </si>
  <si>
    <t>1328623695</t>
  </si>
  <si>
    <t>Struktura výpočtu: (objem patky - objem stožáru) * počet patek + základová deska</t>
  </si>
  <si>
    <t>0,64*0+0,41*6+0,3*0+0,2*0</t>
  </si>
  <si>
    <t>IP-022</t>
  </si>
  <si>
    <t>průsaková trubka dvouvrstvá z PE-HD prům. 200 mm/1m</t>
  </si>
  <si>
    <t>-1090387973</t>
  </si>
  <si>
    <t>IP-012</t>
  </si>
  <si>
    <t>Vytýčení trasy kabelového vedení</t>
  </si>
  <si>
    <t>971193202</t>
  </si>
  <si>
    <t>142</t>
  </si>
  <si>
    <t>460150263</t>
  </si>
  <si>
    <t>Hloubení kabelových zapažených i nezapažených rýh ručně š 50 cm, hl 80 cm, v hornině tř 3</t>
  </si>
  <si>
    <t>1855771045</t>
  </si>
  <si>
    <t>Struktura výpočtu: změřeno v digitální verzi PD funkcí na měření délek (výkop silnice)</t>
  </si>
  <si>
    <t>21,5</t>
  </si>
  <si>
    <t>460150153</t>
  </si>
  <si>
    <t>Hloubení kabelových zapažených i nezapažených rýh ručně š 35 cm, hl 70 cm, v hornině tř 3</t>
  </si>
  <si>
    <t>-1762277970</t>
  </si>
  <si>
    <t>Struktura výpočtu: změřeno v digitální verzi PD funkcí na měření délek (výkop zel. pás)</t>
  </si>
  <si>
    <t>37,5</t>
  </si>
  <si>
    <t>460150123</t>
  </si>
  <si>
    <t>Hloubení kabelových zapažených i nezapažených rýh ručně š 35 cm, hl 40 cm, v hornině tř 3</t>
  </si>
  <si>
    <t>1949725447</t>
  </si>
  <si>
    <t>Struktura výpočtu: změřeno v digitální verzi PD funkcí na měření délek (výkop chodník)</t>
  </si>
  <si>
    <t>83</t>
  </si>
  <si>
    <t>460080012</t>
  </si>
  <si>
    <t>Základové konstrukce z monolitického betonu C 8/10 bez bednění</t>
  </si>
  <si>
    <t>-841575622</t>
  </si>
  <si>
    <t>Struktura výpočtu: změřeno v digitální verzi PD funkcí na měření délek (výkop silnice * objem obetonování)</t>
  </si>
  <si>
    <t>21,5*0,06</t>
  </si>
  <si>
    <t>IP-009</t>
  </si>
  <si>
    <t>výstražná fólie do výkopu červená</t>
  </si>
  <si>
    <t>957671520</t>
  </si>
  <si>
    <t>Struktura výpočtu: výkop v zeleném pásu + silnice</t>
  </si>
  <si>
    <t>185</t>
  </si>
  <si>
    <t>460421171</t>
  </si>
  <si>
    <t>Lože kabelů z písku nebo štěrkopísku tl 10 cm nad kabel, kryté plastovou deskou, š lože do 25 cm</t>
  </si>
  <si>
    <t>-761991818</t>
  </si>
  <si>
    <t>Struktura výpočtu: výkop v chodníku</t>
  </si>
  <si>
    <t>120,5</t>
  </si>
  <si>
    <t>34575101</t>
  </si>
  <si>
    <t>deska kabelová krycí PVC červená, 150x7x2mm</t>
  </si>
  <si>
    <t>-2001626355</t>
  </si>
  <si>
    <t>460560253</t>
  </si>
  <si>
    <t>Zásyp rýh ručně šířky 50 cm, hloubky 70 cm, z horniny třídy 3</t>
  </si>
  <si>
    <t>-1886775346</t>
  </si>
  <si>
    <t>460560133</t>
  </si>
  <si>
    <t>Zásyp rýh ručně šířky 35 cm, hloubky 50 cm, z horniny třídy 3</t>
  </si>
  <si>
    <t>1823327952</t>
  </si>
  <si>
    <t>Struktura výpočtu: výkop zelený pás</t>
  </si>
  <si>
    <t>460560103</t>
  </si>
  <si>
    <t>Zásyp rýh ručně šířky 35 cm, hloubky 20 cm, z horniny třídy 3</t>
  </si>
  <si>
    <t>-1355228910</t>
  </si>
  <si>
    <t>460201603</t>
  </si>
  <si>
    <t>Hloubení kabelových nezapažených rýh jakýchkoli rozměrů strojně v hornině tř 3</t>
  </si>
  <si>
    <t>1769515622</t>
  </si>
  <si>
    <t>Struktura výpočtu: změřeno v digitální verzi PD funkcí na měření délek x šířka</t>
  </si>
  <si>
    <t>26*0,3*0,8+0*0,3*0,7+96,5*0,3*0,15</t>
  </si>
  <si>
    <t>460201611</t>
  </si>
  <si>
    <t>Zarovnání kabelových rýh š do 50 cm po výkopu strojně</t>
  </si>
  <si>
    <t>-1900369702</t>
  </si>
  <si>
    <t>460600061</t>
  </si>
  <si>
    <t>Odvoz suti a vybouraných hmot do 1 km</t>
  </si>
  <si>
    <t>-1004454140</t>
  </si>
  <si>
    <t>Struktura výpočtu: přebytek výkopku (pískové lože, betony pro chráničky a patky a ostatní mat. uložený v zemi)</t>
  </si>
  <si>
    <t>26,5</t>
  </si>
  <si>
    <t>460600071</t>
  </si>
  <si>
    <t>Příplatek k odvozu suti a vybouraných hmot za každý další 1 km</t>
  </si>
  <si>
    <t>757812111</t>
  </si>
  <si>
    <t>IP-023</t>
  </si>
  <si>
    <t>Poplatek za uložení stavebního odpadu ze sypaniny na skládce (skládkovné)</t>
  </si>
  <si>
    <t>-803152592</t>
  </si>
  <si>
    <t>IP-101</t>
  </si>
  <si>
    <t>ekologická likvidace svítidla</t>
  </si>
  <si>
    <t>14548815</t>
  </si>
  <si>
    <t>OST</t>
  </si>
  <si>
    <t>Ostatní</t>
  </si>
  <si>
    <t>013254000</t>
  </si>
  <si>
    <t>Dokumentace skutečného provedení stavby</t>
  </si>
  <si>
    <t>262144</t>
  </si>
  <si>
    <t>2088189813</t>
  </si>
  <si>
    <t>Dokumentace</t>
  </si>
  <si>
    <t>065002000</t>
  </si>
  <si>
    <t>Mimostaveništní doprava materiálů</t>
  </si>
  <si>
    <t>1174715005</t>
  </si>
  <si>
    <t>IP-020.2</t>
  </si>
  <si>
    <t>Drobný materiál</t>
  </si>
  <si>
    <t>-1965358143</t>
  </si>
  <si>
    <t>Drobný materiál 3% z ceny materiálu</t>
  </si>
  <si>
    <t>210280003</t>
  </si>
  <si>
    <t>Zkoušky a prohlídky el rozvodů a zařízení celková prohlídka pro objem mtž prací do 1 000 000 Kč</t>
  </si>
  <si>
    <t>591279329</t>
  </si>
  <si>
    <t>Revize</t>
  </si>
  <si>
    <t>HZS2222</t>
  </si>
  <si>
    <t>Hodinová zúčtovací sazba elektrikář odborný</t>
  </si>
  <si>
    <t>hod</t>
  </si>
  <si>
    <t>-213304455</t>
  </si>
  <si>
    <t>Ostatní montážní práce nezahrnuté v položkách</t>
  </si>
  <si>
    <t>IO 06 - Optická síť Etapa II</t>
  </si>
  <si>
    <t xml:space="preserve">    742 - Elektroinstalace - slaboproud</t>
  </si>
  <si>
    <t xml:space="preserve">    M - Optická síť</t>
  </si>
  <si>
    <t xml:space="preserve">    22-M - Montáže technologických zařízení pro dopravní stavby</t>
  </si>
  <si>
    <t>742</t>
  </si>
  <si>
    <t>Elektroinstalace - slaboproud</t>
  </si>
  <si>
    <t>Optická síť</t>
  </si>
  <si>
    <t>22-M</t>
  </si>
  <si>
    <t>Montáže technologických zařízení pro dopravní stavby</t>
  </si>
  <si>
    <t>220182022</t>
  </si>
  <si>
    <t>Uložení HDPE trubky pro optický kabel do výkopu bez zřízení lože a bez krytí</t>
  </si>
  <si>
    <t>-922299427</t>
  </si>
  <si>
    <t>1,5</t>
  </si>
  <si>
    <t>220182021</t>
  </si>
  <si>
    <t>Uložení HDPE trubky do výkopu včetně fixace</t>
  </si>
  <si>
    <t>-984420293</t>
  </si>
  <si>
    <t>9,5</t>
  </si>
  <si>
    <t>1566556516</t>
  </si>
  <si>
    <t>220182027</t>
  </si>
  <si>
    <t>Montáž koncovky nebo záslepky bez svařování na HDPE trubku</t>
  </si>
  <si>
    <t>1122009381</t>
  </si>
  <si>
    <t>IP-13.2.3</t>
  </si>
  <si>
    <t>koncovka HDPE 05041 bez ventilku</t>
  </si>
  <si>
    <t>1599215173</t>
  </si>
  <si>
    <t>741120201</t>
  </si>
  <si>
    <t>Montáž vodič Cu izolovaný plný a laněný s PVC pláštěm žíla 1,5-16 mm2 volně (CY, CHAH-R(V))</t>
  </si>
  <si>
    <t>-627895447</t>
  </si>
  <si>
    <t>34140840</t>
  </si>
  <si>
    <t>vodič izolovaný s Cu jádrem 1,50mm2</t>
  </si>
  <si>
    <t>-2129905255</t>
  </si>
  <si>
    <t>1572252140</t>
  </si>
  <si>
    <t>34571354</t>
  </si>
  <si>
    <t>trubka elektroinstalační ohebná dvouplášťová korugovaná D 75/90 mm, HDPE+LDPE</t>
  </si>
  <si>
    <t>-1498786548</t>
  </si>
  <si>
    <t>IP-014</t>
  </si>
  <si>
    <t>Vytýčení trasy optického vedení</t>
  </si>
  <si>
    <t>-890703405</t>
  </si>
  <si>
    <t>-1019824074</t>
  </si>
  <si>
    <t>-667414463</t>
  </si>
  <si>
    <t>2,5</t>
  </si>
  <si>
    <t>505264468</t>
  </si>
  <si>
    <t>7*0,06</t>
  </si>
  <si>
    <t>IP-010</t>
  </si>
  <si>
    <t>výstražná fólie do výkopu oranžová</t>
  </si>
  <si>
    <t>-73827786</t>
  </si>
  <si>
    <t>-1404192147</t>
  </si>
  <si>
    <t>148646343</t>
  </si>
  <si>
    <t>428112820</t>
  </si>
  <si>
    <t>1710840083</t>
  </si>
  <si>
    <t>0,96</t>
  </si>
  <si>
    <t>-1591939743</t>
  </si>
  <si>
    <t>2121406937</t>
  </si>
  <si>
    <t>-1503097678</t>
  </si>
  <si>
    <t>1963211963</t>
  </si>
  <si>
    <t>-1717465853</t>
  </si>
  <si>
    <t>220182023</t>
  </si>
  <si>
    <t>Kontrola tlakutěsnosti HDPE trubky od 1m do 2000 m</t>
  </si>
  <si>
    <t>-848689846</t>
  </si>
  <si>
    <t>1575373886</t>
  </si>
  <si>
    <t>SO 01-06 - Drobná architektura - Oplocení kontejnerů - Etapa II</t>
  </si>
  <si>
    <t xml:space="preserve">    766 - Konstrukce truhlářské</t>
  </si>
  <si>
    <t xml:space="preserve">    783 - Dokončovací práce - nátěry</t>
  </si>
  <si>
    <t>121101102</t>
  </si>
  <si>
    <t>Sejmutí ornice s přemístěním na vzdálenost do 100 m</t>
  </si>
  <si>
    <t>733768778</t>
  </si>
  <si>
    <t>0,10*0,30*0,30*10</t>
  </si>
  <si>
    <t>131201101</t>
  </si>
  <si>
    <t>Hloubení nezapažených jam a zářezů s urovnáním dna do předepsaného profilu a spádu v hornině tř. 3 do 100 m3</t>
  </si>
  <si>
    <t>-202580345</t>
  </si>
  <si>
    <t>0,90*0,30*0,30*10</t>
  </si>
  <si>
    <t>131201109</t>
  </si>
  <si>
    <t>Hloubení nezapažených jam a zářezů s urovnáním dna do předepsaného profilu a spádu Příplatek k cenám za lepivost horniny tř. 3</t>
  </si>
  <si>
    <t>1416724963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</si>
  <si>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</si>
  <si>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</si>
  <si>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1055058620</t>
  </si>
  <si>
    <t>"ornice" 0,090</t>
  </si>
  <si>
    <t>"jámy" 0,810</t>
  </si>
  <si>
    <t>"odpočet zásypu" -0,135</t>
  </si>
  <si>
    <t>Příplatek k vodorovnému přemístění výkopku/sypaniny z horniny třídy těžitelnosti II skupiny 4 a 5 ZKD 1000 m přes 10000 m</t>
  </si>
  <si>
    <t>-323277203</t>
  </si>
  <si>
    <t>0,765*11 'Přepočtené koeficientem množství</t>
  </si>
  <si>
    <t>171201201</t>
  </si>
  <si>
    <t>Uložení sypaniny na skládky</t>
  </si>
  <si>
    <t>929353059</t>
  </si>
  <si>
    <t>-737205039</t>
  </si>
  <si>
    <t>0,765*1,9 'Přepočtené koeficientem množství</t>
  </si>
  <si>
    <t>174101101</t>
  </si>
  <si>
    <t>Zásyp sypaninou z jakékoliv horniny s uložením výkopku ve vrstvách se zhutněním jam, šachet, rýh nebo kolem objektů v těchto vykopávkách</t>
  </si>
  <si>
    <t>-594152948</t>
  </si>
  <si>
    <t>0,15*0,30*0,30*10</t>
  </si>
  <si>
    <t>275313611</t>
  </si>
  <si>
    <t>Základy z betonu prostého patky a bloky z betonu kamenem neprokládaného tř. C 16/20</t>
  </si>
  <si>
    <t>-152293385</t>
  </si>
  <si>
    <t>0,85*0,30*0,30*10</t>
  </si>
  <si>
    <t>766</t>
  </si>
  <si>
    <t>Konstrukce truhlářské</t>
  </si>
  <si>
    <t>766416211</t>
  </si>
  <si>
    <t>Montáž obložení stěn plochy přes 5 m2 panely obkladovými z měkkého dřeva, plochy do 0,60 m2</t>
  </si>
  <si>
    <t>-1259049359</t>
  </si>
  <si>
    <t>1,65*(4,80+4,48+4,32)</t>
  </si>
  <si>
    <t>60514106</t>
  </si>
  <si>
    <t>řezivo jehličnaté lať pevnostní třída S10-13 průžez 40x60mm</t>
  </si>
  <si>
    <t>165719862</t>
  </si>
  <si>
    <t>hoblovaná povrchová úprava</t>
  </si>
  <si>
    <t>1,65*(4*9+2*8+1*6)" ks "*0,04*0,06*1,05</t>
  </si>
  <si>
    <t>762495000</t>
  </si>
  <si>
    <t>Spojovací prostředky olištování spár, obložení stropů, střešních podhledů a stěn hřebíky, vruty</t>
  </si>
  <si>
    <t>972648669</t>
  </si>
  <si>
    <t>998766201</t>
  </si>
  <si>
    <t>Přesun hmot pro konstrukce truhlářské stanovený procentní sazbou (%) z ceny vodorovná dopravní vzdálenost do 50 m v objektech výšky do 6 m</t>
  </si>
  <si>
    <t>-1661399116</t>
  </si>
  <si>
    <t>767995113</t>
  </si>
  <si>
    <t>Montáž ostatních atypických zámečnických konstrukcí hmotnosti přes 10 do 20 kg</t>
  </si>
  <si>
    <t>2015409213</t>
  </si>
  <si>
    <t>0,273*1000 "Přepočtené koeficientem množství</t>
  </si>
  <si>
    <t>14550154</t>
  </si>
  <si>
    <t>profil ocelový obdélníkový svařovaný 60x40x3mm</t>
  </si>
  <si>
    <t>1912964701</t>
  </si>
  <si>
    <t>včetně povrchové úpravy: žárové zinkování</t>
  </si>
  <si>
    <t>4,25" kg/bm"*(12*2,60)/1000*1,10</t>
  </si>
  <si>
    <t>4,25" kg/bm"*(2*4,80)/1000*1,10</t>
  </si>
  <si>
    <t>4,25" kg/bm"*(2*4,48)/1000*1,10</t>
  </si>
  <si>
    <t>4,25" kg/bm"*(2*4,32)/1000*1,10</t>
  </si>
  <si>
    <t>998767201</t>
  </si>
  <si>
    <t>Přesun hmot pro zámečnické konstrukce stanovený procentní sazbou (%) z ceny vodorovná dopravní vzdálenost do 50 m v objektech výšky do 6 m</t>
  </si>
  <si>
    <t>-1512675620</t>
  </si>
  <si>
    <t>783</t>
  </si>
  <si>
    <t>Dokončovací práce - nátěry</t>
  </si>
  <si>
    <t>762083122</t>
  </si>
  <si>
    <t>Práce společné pro tesařské konstrukce impregnace řeziva máčením proti dřevokaznému hmyzu, houbám a plísním, třída ohrožení 3 a 4 (dřevo v exteriéru)</t>
  </si>
  <si>
    <t>-1530549438</t>
  </si>
  <si>
    <t>SO 01-07 - Drobná architektura - Oplocení kontejnerů - Etapa II</t>
  </si>
  <si>
    <t>-2006027972</t>
  </si>
  <si>
    <t>2007930602</t>
  </si>
  <si>
    <t>1601115104</t>
  </si>
  <si>
    <t>-1682586245</t>
  </si>
  <si>
    <t>Příplatek k vodorovnému přemístění výkopku/sypaniny z horniny třídy těžitelnosti I skupiny 1 až 3 ZKD 1000 m přes 10000 m</t>
  </si>
  <si>
    <t>1921825391</t>
  </si>
  <si>
    <t>-584859738</t>
  </si>
  <si>
    <t>-1819069882</t>
  </si>
  <si>
    <t>0,765*1,7 "Přepočtené koeficientem množství</t>
  </si>
  <si>
    <t>-1360453130</t>
  </si>
  <si>
    <t>-76964598</t>
  </si>
  <si>
    <t>-754919416</t>
  </si>
  <si>
    <t>1,65*(4,16+3,04+6,24)</t>
  </si>
  <si>
    <t>-1621637426</t>
  </si>
  <si>
    <t>1,65*(3*9+2*8+1*5)" ks "*0,04*0,06*1,05</t>
  </si>
  <si>
    <t>-108855528</t>
  </si>
  <si>
    <t>-1310677212</t>
  </si>
  <si>
    <t>-1257169469</t>
  </si>
  <si>
    <t>0,271*1000 "Přepočtené koeficientem množství</t>
  </si>
  <si>
    <t>1215745581</t>
  </si>
  <si>
    <t>4,25" kg/bm"*(2*4,16)/1000*1,10</t>
  </si>
  <si>
    <t>4,25" kg/bm"*(2*3,04)/1000*1,10</t>
  </si>
  <si>
    <t>4,25" kg/bm"*(2*6,24)/1000*1,10</t>
  </si>
  <si>
    <t>454894802</t>
  </si>
  <si>
    <t>-2026112355</t>
  </si>
  <si>
    <t>SO 02 - Sadové úpravy Etapa II</t>
  </si>
  <si>
    <t>112151312</t>
  </si>
  <si>
    <t>Pokácení stromu postupné bez spouštění částí kmene a koruny o průměru na řezné ploše pařezu přes 200 do 300 mm</t>
  </si>
  <si>
    <t>1489205857</t>
  </si>
  <si>
    <t>112151314</t>
  </si>
  <si>
    <t>Pokácení stromu postupné bez spouštění částí kmene a koruny o průměru na řezné ploše pařezu přes 400 do 500 mm</t>
  </si>
  <si>
    <t>1091248586</t>
  </si>
  <si>
    <t>112251221</t>
  </si>
  <si>
    <t>Odstranění pařezu odfrézováním nebo odvrtáním hloubky přes 200 do 500 mm v rovině nebo na svahu do 1:5</t>
  </si>
  <si>
    <t>-1489112686</t>
  </si>
  <si>
    <t>184851523</t>
  </si>
  <si>
    <t>Řez stromů tvarovací hlavový s opakovaným intervalem řezu přes 2 do 5 let výšky nasazení hlavy přes 6 m</t>
  </si>
  <si>
    <t>-694360972</t>
  </si>
  <si>
    <t>183101322</t>
  </si>
  <si>
    <t>Hloubení jamek pro vysazování rostlin v zemině tř.1 až 4 s výměnou půdy z 100% v rovině nebo na svahu do 1:5, objemu přes 1,00 do 2,00 m3</t>
  </si>
  <si>
    <t>-1392174298</t>
  </si>
  <si>
    <t>10321100</t>
  </si>
  <si>
    <t>zahradní substrát pro výsadbu VL</t>
  </si>
  <si>
    <t>1938579247</t>
  </si>
  <si>
    <t>23*1,8 "Přepočtené koeficientem množství</t>
  </si>
  <si>
    <t>184102119</t>
  </si>
  <si>
    <t>Výsadba dřeviny s balem do předem vyhloubené jamky se zalitím v rovině nebo na svahu do 1:5, při průměru balu přes 1200 do 1400 mm</t>
  </si>
  <si>
    <t>706772157</t>
  </si>
  <si>
    <t>026503R1</t>
  </si>
  <si>
    <t>Carpinus betulus "Frans Fontaine" (habr obecný) 16/18 ZB</t>
  </si>
  <si>
    <t>383507860</t>
  </si>
  <si>
    <t>026502R1</t>
  </si>
  <si>
    <t>Corylus colurna (líska obecná) 16/18 ZB</t>
  </si>
  <si>
    <t>1331705353</t>
  </si>
  <si>
    <t>026504R1</t>
  </si>
  <si>
    <t>Malus "Evereste" (okrasná jabloň) 16/18 ZB</t>
  </si>
  <si>
    <t>791024019</t>
  </si>
  <si>
    <t>026505R1</t>
  </si>
  <si>
    <t>Tilia cordata (lípa malolistá) 16/18 ZB</t>
  </si>
  <si>
    <t>-591772759</t>
  </si>
  <si>
    <t>026507R1</t>
  </si>
  <si>
    <t>Sorbus intermedia (jeřáb prostřední) 16/18 ZB</t>
  </si>
  <si>
    <t>-927113188</t>
  </si>
  <si>
    <t>02650388R</t>
  </si>
  <si>
    <t>Malus "Mokum" (okrasná jabloň) 16/18 ZB</t>
  </si>
  <si>
    <t>825492083</t>
  </si>
  <si>
    <t>026503R2</t>
  </si>
  <si>
    <t>Hrušeň "Konference" 12/14 ZB</t>
  </si>
  <si>
    <t>572876789</t>
  </si>
  <si>
    <t>026504R2</t>
  </si>
  <si>
    <t>Hrušeň "Clappova" 12/14 ZB</t>
  </si>
  <si>
    <t>1240925004</t>
  </si>
  <si>
    <t>026505R2</t>
  </si>
  <si>
    <t>Jabloň "Průsvitné letní" 12/14 ZB</t>
  </si>
  <si>
    <t>457901829</t>
  </si>
  <si>
    <t>026506R2</t>
  </si>
  <si>
    <t>Jabloň "Matčino" 12/14 ZB</t>
  </si>
  <si>
    <t>-180693204</t>
  </si>
  <si>
    <t>026507R2</t>
  </si>
  <si>
    <t>Jabloň "Gerventýnské červené" 12/14 ZB</t>
  </si>
  <si>
    <t>-1213411916</t>
  </si>
  <si>
    <t>183211312</t>
  </si>
  <si>
    <t>Výsadba květin do připravené půdy se zalitím do připravené půdy, se zalitím trvalek</t>
  </si>
  <si>
    <t>350121381</t>
  </si>
  <si>
    <t>026511R2</t>
  </si>
  <si>
    <t>Vince minor (barvínek menší) 15/20 ZB</t>
  </si>
  <si>
    <t>2019969888</t>
  </si>
  <si>
    <t>184102311</t>
  </si>
  <si>
    <t>Výsadba keře bez balu do předem vyhloubené jamky se zalitím v rovině nebo na svahu do 1:5 výšky do 2 m v terénu</t>
  </si>
  <si>
    <t>1434357381</t>
  </si>
  <si>
    <t>026512R2</t>
  </si>
  <si>
    <t>Parthenocissus tricuspidata "Veitchii" (přísavník trojcípý) 100/125 ZB</t>
  </si>
  <si>
    <t>-1034831909</t>
  </si>
  <si>
    <t>183211211R</t>
  </si>
  <si>
    <t>Založení štěrkového záhonu pro výsadbu trvalek v zemině tř. 1 až 4 v rovině nebo na svahu do 1:5 včetně sazenic</t>
  </si>
  <si>
    <t>-2019708253</t>
  </si>
  <si>
    <t>5647600R1</t>
  </si>
  <si>
    <t>Podklad a kryt mlatové komunikace pro pěší</t>
  </si>
  <si>
    <t>-340956811</t>
  </si>
  <si>
    <t>998231411</t>
  </si>
  <si>
    <t>Přesun hmot pro sadovnické a krajinářské úpravy - ručně bez užití mechanizace vodorovná dopravní vzdálenost do 100 m</t>
  </si>
  <si>
    <t>-1638667682</t>
  </si>
  <si>
    <t>SO 03 - Mobiliář Etapa II</t>
  </si>
  <si>
    <t>SO 03 - 01</t>
  </si>
  <si>
    <t>Odpadkový koš - Nanuk NNK 160</t>
  </si>
  <si>
    <t>937819030</t>
  </si>
  <si>
    <t>SO 03 - 02</t>
  </si>
  <si>
    <t>Lavička , Preva urbana LPU 151</t>
  </si>
  <si>
    <t>-1975054411</t>
  </si>
  <si>
    <t>SO 03 - 05</t>
  </si>
  <si>
    <t>Sušák na prádlo</t>
  </si>
  <si>
    <t>-914516652</t>
  </si>
  <si>
    <t>SO 04 - Demolice Etapa II</t>
  </si>
  <si>
    <t>113106123</t>
  </si>
  <si>
    <t>Rozebrání dlažeb ze zámkových dlaždic komunikací pro pěší ručně</t>
  </si>
  <si>
    <t>-180750172</t>
  </si>
  <si>
    <t>216*0,6</t>
  </si>
  <si>
    <t>113106144</t>
  </si>
  <si>
    <t>Rozebrání dlažeb ze zámkových dlaždic komunikací pro pěší strojně pl přes 50 m2</t>
  </si>
  <si>
    <t>2050198070</t>
  </si>
  <si>
    <t>216*0,4</t>
  </si>
  <si>
    <t>113106171</t>
  </si>
  <si>
    <t>Rozebrání dlažeb vozovek ze zámkové dlažby s ložem z kameniva ručně</t>
  </si>
  <si>
    <t>-851889962</t>
  </si>
  <si>
    <t>107*0,6</t>
  </si>
  <si>
    <t>113106187</t>
  </si>
  <si>
    <t>Rozebrání dlažeb vozovek ze zámkové dlažby s ložem z kameniva strojně pl do 50 m2</t>
  </si>
  <si>
    <t>2074116217</t>
  </si>
  <si>
    <t>107*0,4</t>
  </si>
  <si>
    <t>113107223</t>
  </si>
  <si>
    <t>Odstranění podkladu z kameniva drceného tl 300 mm strojně pl přes 200 m2</t>
  </si>
  <si>
    <t>-399965124</t>
  </si>
  <si>
    <t>215</t>
  </si>
  <si>
    <t>113107224</t>
  </si>
  <si>
    <t>Odstranění podkladu z kameniva drceného tl 400 mm strojně pl přes 200 m2</t>
  </si>
  <si>
    <t>-1940611371</t>
  </si>
  <si>
    <t>862</t>
  </si>
  <si>
    <t>113107242</t>
  </si>
  <si>
    <t>Odstranění podkladu živičného tl 100 mm strojně pl přes 200 m2</t>
  </si>
  <si>
    <t>1310664862</t>
  </si>
  <si>
    <t>518"živičný podklad</t>
  </si>
  <si>
    <t>518"penetr. makadam</t>
  </si>
  <si>
    <t>113151111</t>
  </si>
  <si>
    <t>Rozebrání zpevněných ploch ze silničních dílců</t>
  </si>
  <si>
    <t>-1274496637</t>
  </si>
  <si>
    <t>113201112</t>
  </si>
  <si>
    <t>Vytrhání obrub silničních ležatých</t>
  </si>
  <si>
    <t>842186802</t>
  </si>
  <si>
    <t>113204111</t>
  </si>
  <si>
    <t>Vytrhání obrub záhonových</t>
  </si>
  <si>
    <t>-2093295144</t>
  </si>
  <si>
    <t>121151113</t>
  </si>
  <si>
    <t>Sejmutí ornice plochy do 500 m2 tl vrstvy do 200 mm strojně</t>
  </si>
  <si>
    <t>1282092911</t>
  </si>
  <si>
    <t>358325114</t>
  </si>
  <si>
    <t>Bourání stoky kompletní nebo vybourání otvorů z železobetonu plochy do 4 m2</t>
  </si>
  <si>
    <t>619611408</t>
  </si>
  <si>
    <t>919735113</t>
  </si>
  <si>
    <t>Řezání stávajícího živičného krytu hl do 150 mm</t>
  </si>
  <si>
    <t>2075075729</t>
  </si>
  <si>
    <t>Řezání stávajícího betonového krytu hl do 250 mm</t>
  </si>
  <si>
    <t>-500171059</t>
  </si>
  <si>
    <t>962041211</t>
  </si>
  <si>
    <t>Bourání zdí a pilířů z betonu prostého</t>
  </si>
  <si>
    <t>-1774370099</t>
  </si>
  <si>
    <t>962051111</t>
  </si>
  <si>
    <t>Bourání zdí a pilířů z ŽB</t>
  </si>
  <si>
    <t>-1037917808</t>
  </si>
  <si>
    <t>966005111</t>
  </si>
  <si>
    <t>Rozebrání a odstranění silničního zábradlí se sloupky osazenými s betonovými patkami</t>
  </si>
  <si>
    <t>1897391087</t>
  </si>
  <si>
    <t>966006132</t>
  </si>
  <si>
    <t>Odstranění značek dopravních nebo orientačních se sloupky s betonovými patkami</t>
  </si>
  <si>
    <t>-977732941</t>
  </si>
  <si>
    <t>966006211</t>
  </si>
  <si>
    <t>Odstranění svislých dopravních značek ze sloupů, sloupků nebo konzol</t>
  </si>
  <si>
    <t>-1574077362</t>
  </si>
  <si>
    <t>966008211</t>
  </si>
  <si>
    <t>Bourání odvodňovacího žlabu z betonových příkopových tvárnic š do 500 mm</t>
  </si>
  <si>
    <t>-1590419011</t>
  </si>
  <si>
    <t>997002511</t>
  </si>
  <si>
    <t>Vodorovné přemístění suti a vybouraných hmot bez naložení ale se složením a urovnáním do 1 km</t>
  </si>
  <si>
    <t>-166160609</t>
  </si>
  <si>
    <t>997002519</t>
  </si>
  <si>
    <t>Příplatek ZKD 1 km přemístění suti a vybouraných hmot</t>
  </si>
  <si>
    <t>-600078673</t>
  </si>
  <si>
    <t>1219,586*21</t>
  </si>
  <si>
    <t>997221861</t>
  </si>
  <si>
    <t>Poplatek za uložení stavebního odpadu na recyklační skládce (skládkovné) z prostého betonu pod kódem 17 01 01</t>
  </si>
  <si>
    <t>-255753323</t>
  </si>
  <si>
    <t>56,16+31,565"dlažby</t>
  </si>
  <si>
    <t>88,45+14,52"obruby</t>
  </si>
  <si>
    <t>37,4"bet. kce</t>
  </si>
  <si>
    <t>1,26+0,164+0,012"patky zábradlí, značek</t>
  </si>
  <si>
    <t>4,25"příkop. tvárnice</t>
  </si>
  <si>
    <t>997221862</t>
  </si>
  <si>
    <t>Poplatek za uložení stavebního odpadu na recyklační skládce (skládkovné) z armovaného betonu pod kódem 17 01 01</t>
  </si>
  <si>
    <t>955969747</t>
  </si>
  <si>
    <t>122,4+7,2+33,725</t>
  </si>
  <si>
    <t>-1967936365</t>
  </si>
  <si>
    <t>94,6+499,96</t>
  </si>
  <si>
    <t>997221875</t>
  </si>
  <si>
    <t>Poplatek za uložení stavebního odpadu na recyklační skládce (skládkovné) asfaltového bez obsahu dehtu zatříděného do Katalogu odpadů pod kódem 17 03 02</t>
  </si>
  <si>
    <t>-874268954</t>
  </si>
  <si>
    <t>227,92</t>
  </si>
  <si>
    <t>SO 05 - Bezbariérové přístupy Etapa II</t>
  </si>
  <si>
    <t>-82689119</t>
  </si>
  <si>
    <t>26,25*0,6*0,8"výkop pro ztracené bednění pro p.p.č.849</t>
  </si>
  <si>
    <t>27,25*0,6*0,8"výkop pro ztracené bednění pro p.p.č.850</t>
  </si>
  <si>
    <t>15*0,3*0,3"drenážní rýha</t>
  </si>
  <si>
    <t>-1838374919</t>
  </si>
  <si>
    <t>27,030</t>
  </si>
  <si>
    <t>-1413896784</t>
  </si>
  <si>
    <t>27,030*12</t>
  </si>
  <si>
    <t>-1427945245</t>
  </si>
  <si>
    <t>27,03*2,1</t>
  </si>
  <si>
    <t>174151101</t>
  </si>
  <si>
    <t>Zásyp jam, šachet rýh nebo kolem objektů sypaninou se zhutněním</t>
  </si>
  <si>
    <t>1448421390</t>
  </si>
  <si>
    <t>5,2*1,55"zásyp pod bet. desku p.p.č.849</t>
  </si>
  <si>
    <t>26,25*0,4*0,8"zásyp výkopu podél ztrac. bednění p.p.č.849</t>
  </si>
  <si>
    <t>3,3*1,55"zásyp pod bet. desku p.p.č.850</t>
  </si>
  <si>
    <t>27,25*0,4*0,8"zásyp výkopu podél ztrac. bednění p.p.č.850</t>
  </si>
  <si>
    <t>štěrkopísek netříděný zásypový</t>
  </si>
  <si>
    <t>-1359240131</t>
  </si>
  <si>
    <t>30,295*1,9</t>
  </si>
  <si>
    <t>-274433708</t>
  </si>
  <si>
    <t>15*1,5</t>
  </si>
  <si>
    <t>69311006</t>
  </si>
  <si>
    <t>geotextilie tkaná separační, filtrační, výztužná PP pevnost v tahu 15kN/m</t>
  </si>
  <si>
    <t>823092685</t>
  </si>
  <si>
    <t>-574457662</t>
  </si>
  <si>
    <t>273321118</t>
  </si>
  <si>
    <t>Základové desky konstrukcí ze ŽB C 30/37</t>
  </si>
  <si>
    <t>-2016092530</t>
  </si>
  <si>
    <t>40*0,2"rampa a schodiště p.p.č.849</t>
  </si>
  <si>
    <t>38,5*0,2"rampa a schodiště p.p.č.850</t>
  </si>
  <si>
    <t>279113132</t>
  </si>
  <si>
    <t>Základová zeď tl do 200 mm z tvárnic ztraceného bednění včetně výplně z betonu tř. C 20/25</t>
  </si>
  <si>
    <t>2114724522</t>
  </si>
  <si>
    <t>400*0,4*0,2"rampa p.p.č.849</t>
  </si>
  <si>
    <t>450*0,4*0,2"rampa p.p.č.850</t>
  </si>
  <si>
    <t>279361821</t>
  </si>
  <si>
    <t>Výztuž základových zdí nosných betonářskou ocelí 10 505</t>
  </si>
  <si>
    <t>-1401539027</t>
  </si>
  <si>
    <t>(400*2*0,4)*0,62*0,001"rampa p.p.č.849</t>
  </si>
  <si>
    <t>(450*2*0,4)*0,62*0,001"rampa p.p.č.850</t>
  </si>
  <si>
    <t>772417376</t>
  </si>
  <si>
    <t>41"rampa p.p.č.849</t>
  </si>
  <si>
    <t>39"rampa p.p.č.850</t>
  </si>
  <si>
    <t>1082891922</t>
  </si>
  <si>
    <t>35"rampa p.p.č.849</t>
  </si>
  <si>
    <t>35"rampa p.p.č.850</t>
  </si>
  <si>
    <t>59245263</t>
  </si>
  <si>
    <t>dlažba tvar čtverec betonová 200x200x60mm barevná</t>
  </si>
  <si>
    <t>-14699749</t>
  </si>
  <si>
    <t>70*1,03"včetně ztratného 3%</t>
  </si>
  <si>
    <t>895983219</t>
  </si>
  <si>
    <t>Zřízení vpusti kanalizační dvorní z kameninových dílců DN 300/100</t>
  </si>
  <si>
    <t>134410241</t>
  </si>
  <si>
    <t>56231178</t>
  </si>
  <si>
    <t>vpusť dvorní litinový rám+fólie DN 110,160</t>
  </si>
  <si>
    <t>-1594128712</t>
  </si>
  <si>
    <t>434351141</t>
  </si>
  <si>
    <t>Zřízení bednění stupňů přímočarých schodišť</t>
  </si>
  <si>
    <t>1800772032</t>
  </si>
  <si>
    <t>10*0,15*1,75"p.p.č.849</t>
  </si>
  <si>
    <t>8*0,15*1,75"p.p.č.850</t>
  </si>
  <si>
    <t>434351142</t>
  </si>
  <si>
    <t>Odstranění bednění stupňů přímočarých schodišť</t>
  </si>
  <si>
    <t>1689031850</t>
  </si>
  <si>
    <t>931991211</t>
  </si>
  <si>
    <t>Výplň dilatačních spár z lehčených plastů tl 20 mm</t>
  </si>
  <si>
    <t>-2141116545</t>
  </si>
  <si>
    <t>11"rampa p.p.č.849</t>
  </si>
  <si>
    <t>9"rampa p.p.č.850</t>
  </si>
  <si>
    <t>IP 01</t>
  </si>
  <si>
    <t>odvodněná rohož rozměr 50x80cm</t>
  </si>
  <si>
    <t>2104919466</t>
  </si>
  <si>
    <t>IP 02</t>
  </si>
  <si>
    <t>protiskluzový prefa schodišťový stupeň 175/33/15cm</t>
  </si>
  <si>
    <t>-1145069696</t>
  </si>
  <si>
    <t>5+3"schod. stupně p.p.č.849</t>
  </si>
  <si>
    <t>3+3"schod. stupně p.p.č.850</t>
  </si>
  <si>
    <t>VON - Vedlejší a ostatní náklady Etapa II</t>
  </si>
  <si>
    <t xml:space="preserve">    VRN1 - Průzkumné, geodetické a projektové práce</t>
  </si>
  <si>
    <t>VRN3 - Zařízení staveniště</t>
  </si>
  <si>
    <t>VRN1</t>
  </si>
  <si>
    <t>Průzkumné, geodetické a projektové práce</t>
  </si>
  <si>
    <t>011114000</t>
  </si>
  <si>
    <t>Inženýrsko-geologický průzkum</t>
  </si>
  <si>
    <t>2012438160</t>
  </si>
  <si>
    <t>-1741211635</t>
  </si>
  <si>
    <t>VRN3</t>
  </si>
  <si>
    <t>Zařízení staveniště</t>
  </si>
  <si>
    <t>032803000</t>
  </si>
  <si>
    <t>Ostatní vybavení staveniště</t>
  </si>
  <si>
    <t>1940451482</t>
  </si>
  <si>
    <t>032903000</t>
  </si>
  <si>
    <t>Náklady na provoz a údržbu vybavení staveniště</t>
  </si>
  <si>
    <t>-575075939</t>
  </si>
  <si>
    <t>033103000</t>
  </si>
  <si>
    <t>Připojení energií</t>
  </si>
  <si>
    <t>-1389727749</t>
  </si>
  <si>
    <t>034103000</t>
  </si>
  <si>
    <t>Oplocení staveniště</t>
  </si>
  <si>
    <t>-1859328682</t>
  </si>
  <si>
    <t>034203000</t>
  </si>
  <si>
    <t>Opatření na ochranu pozemků sousedních se staveništěm</t>
  </si>
  <si>
    <t>1768288752</t>
  </si>
  <si>
    <t>034303000</t>
  </si>
  <si>
    <t>Dopravní značení na staveništi</t>
  </si>
  <si>
    <t>-68258666</t>
  </si>
  <si>
    <t>034403000</t>
  </si>
  <si>
    <t>Osvětlení staveniště</t>
  </si>
  <si>
    <t>-2038590782</t>
  </si>
  <si>
    <t>034503000</t>
  </si>
  <si>
    <t>Informační tabule na staveništi</t>
  </si>
  <si>
    <t>670332428</t>
  </si>
  <si>
    <t>039103000</t>
  </si>
  <si>
    <t>Rozebrání, bourání a odvoz zařízení staveniště</t>
  </si>
  <si>
    <t>773327911</t>
  </si>
  <si>
    <t>039203000</t>
  </si>
  <si>
    <t>Úprava terénu po zrušení zařízení staveniště</t>
  </si>
  <si>
    <t>-6520139</t>
  </si>
  <si>
    <t>041103000</t>
  </si>
  <si>
    <t>Autorský dozor projektanta</t>
  </si>
  <si>
    <t>-399628500</t>
  </si>
  <si>
    <t>041203000</t>
  </si>
  <si>
    <t>Technický dozor investora</t>
  </si>
  <si>
    <t>171977658</t>
  </si>
  <si>
    <t>041403000</t>
  </si>
  <si>
    <t>Koordinátor BOZP na staveništi</t>
  </si>
  <si>
    <t>-1329860194</t>
  </si>
  <si>
    <t>042503000</t>
  </si>
  <si>
    <t>Plán BOZP na staveništi</t>
  </si>
  <si>
    <t>746300944</t>
  </si>
  <si>
    <t>042603000</t>
  </si>
  <si>
    <t>Plán zkoušek</t>
  </si>
  <si>
    <t>-708491775</t>
  </si>
  <si>
    <t>043103000</t>
  </si>
  <si>
    <t>Zkoušky bez rozlišení</t>
  </si>
  <si>
    <t>2090227817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</si>
</sst>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7" t="s">
        <v>14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2"/>
      <c r="AQ5" s="22"/>
      <c r="AR5" s="20"/>
      <c r="BE5" s="26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9" t="s">
        <v>17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2"/>
      <c r="AQ6" s="22"/>
      <c r="AR6" s="20"/>
      <c r="BE6" s="265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5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29</v>
      </c>
      <c r="AO8" s="22"/>
      <c r="AP8" s="22"/>
      <c r="AQ8" s="22"/>
      <c r="AR8" s="20"/>
      <c r="BE8" s="265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5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25</v>
      </c>
      <c r="AO10" s="22"/>
      <c r="AP10" s="22"/>
      <c r="AQ10" s="22"/>
      <c r="AR10" s="20"/>
      <c r="BE10" s="265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65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5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29</v>
      </c>
      <c r="AO13" s="22"/>
      <c r="AP13" s="22"/>
      <c r="AQ13" s="22"/>
      <c r="AR13" s="20"/>
      <c r="BE13" s="265"/>
      <c r="BS13" s="17" t="s">
        <v>6</v>
      </c>
    </row>
    <row r="14" spans="1:74" ht="12.75">
      <c r="B14" s="21"/>
      <c r="C14" s="22"/>
      <c r="D14" s="22"/>
      <c r="E14" s="270" t="s">
        <v>29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65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5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31</v>
      </c>
      <c r="AO16" s="22"/>
      <c r="AP16" s="22"/>
      <c r="AQ16" s="22"/>
      <c r="AR16" s="20"/>
      <c r="BE16" s="26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65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5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35</v>
      </c>
      <c r="AO19" s="22"/>
      <c r="AP19" s="22"/>
      <c r="AQ19" s="22"/>
      <c r="AR19" s="20"/>
      <c r="BE19" s="26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65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5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5"/>
    </row>
    <row r="23" spans="1:71" s="1" customFormat="1" ht="16.5" customHeight="1">
      <c r="B23" s="21"/>
      <c r="C23" s="22"/>
      <c r="D23" s="22"/>
      <c r="E23" s="272" t="s">
        <v>1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2"/>
      <c r="AP23" s="22"/>
      <c r="AQ23" s="22"/>
      <c r="AR23" s="20"/>
      <c r="BE23" s="26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5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3">
        <f>ROUND(AG94,2)</f>
        <v>0</v>
      </c>
      <c r="AL26" s="274"/>
      <c r="AM26" s="274"/>
      <c r="AN26" s="274"/>
      <c r="AO26" s="274"/>
      <c r="AP26" s="36"/>
      <c r="AQ26" s="36"/>
      <c r="AR26" s="39"/>
      <c r="BE26" s="265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5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5" t="s">
        <v>39</v>
      </c>
      <c r="M28" s="275"/>
      <c r="N28" s="275"/>
      <c r="O28" s="275"/>
      <c r="P28" s="275"/>
      <c r="Q28" s="36"/>
      <c r="R28" s="36"/>
      <c r="S28" s="36"/>
      <c r="T28" s="36"/>
      <c r="U28" s="36"/>
      <c r="V28" s="36"/>
      <c r="W28" s="275" t="s">
        <v>40</v>
      </c>
      <c r="X28" s="275"/>
      <c r="Y28" s="275"/>
      <c r="Z28" s="275"/>
      <c r="AA28" s="275"/>
      <c r="AB28" s="275"/>
      <c r="AC28" s="275"/>
      <c r="AD28" s="275"/>
      <c r="AE28" s="275"/>
      <c r="AF28" s="36"/>
      <c r="AG28" s="36"/>
      <c r="AH28" s="36"/>
      <c r="AI28" s="36"/>
      <c r="AJ28" s="36"/>
      <c r="AK28" s="275" t="s">
        <v>41</v>
      </c>
      <c r="AL28" s="275"/>
      <c r="AM28" s="275"/>
      <c r="AN28" s="275"/>
      <c r="AO28" s="275"/>
      <c r="AP28" s="36"/>
      <c r="AQ28" s="36"/>
      <c r="AR28" s="39"/>
      <c r="BE28" s="265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278">
        <v>0.21</v>
      </c>
      <c r="M29" s="277"/>
      <c r="N29" s="277"/>
      <c r="O29" s="277"/>
      <c r="P29" s="277"/>
      <c r="Q29" s="41"/>
      <c r="R29" s="41"/>
      <c r="S29" s="41"/>
      <c r="T29" s="41"/>
      <c r="U29" s="41"/>
      <c r="V29" s="41"/>
      <c r="W29" s="276">
        <f>ROUND(AZ94, 2)</f>
        <v>0</v>
      </c>
      <c r="X29" s="277"/>
      <c r="Y29" s="277"/>
      <c r="Z29" s="277"/>
      <c r="AA29" s="277"/>
      <c r="AB29" s="277"/>
      <c r="AC29" s="277"/>
      <c r="AD29" s="277"/>
      <c r="AE29" s="277"/>
      <c r="AF29" s="41"/>
      <c r="AG29" s="41"/>
      <c r="AH29" s="41"/>
      <c r="AI29" s="41"/>
      <c r="AJ29" s="41"/>
      <c r="AK29" s="276">
        <f>ROUND(AV94, 2)</f>
        <v>0</v>
      </c>
      <c r="AL29" s="277"/>
      <c r="AM29" s="277"/>
      <c r="AN29" s="277"/>
      <c r="AO29" s="277"/>
      <c r="AP29" s="41"/>
      <c r="AQ29" s="41"/>
      <c r="AR29" s="42"/>
      <c r="BE29" s="266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278">
        <v>0.15</v>
      </c>
      <c r="M30" s="277"/>
      <c r="N30" s="277"/>
      <c r="O30" s="277"/>
      <c r="P30" s="277"/>
      <c r="Q30" s="41"/>
      <c r="R30" s="41"/>
      <c r="S30" s="41"/>
      <c r="T30" s="41"/>
      <c r="U30" s="41"/>
      <c r="V30" s="41"/>
      <c r="W30" s="276">
        <f>ROUND(BA94, 2)</f>
        <v>0</v>
      </c>
      <c r="X30" s="277"/>
      <c r="Y30" s="277"/>
      <c r="Z30" s="277"/>
      <c r="AA30" s="277"/>
      <c r="AB30" s="277"/>
      <c r="AC30" s="277"/>
      <c r="AD30" s="277"/>
      <c r="AE30" s="277"/>
      <c r="AF30" s="41"/>
      <c r="AG30" s="41"/>
      <c r="AH30" s="41"/>
      <c r="AI30" s="41"/>
      <c r="AJ30" s="41"/>
      <c r="AK30" s="276">
        <f>ROUND(AW94, 2)</f>
        <v>0</v>
      </c>
      <c r="AL30" s="277"/>
      <c r="AM30" s="277"/>
      <c r="AN30" s="277"/>
      <c r="AO30" s="277"/>
      <c r="AP30" s="41"/>
      <c r="AQ30" s="41"/>
      <c r="AR30" s="42"/>
      <c r="BE30" s="266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278">
        <v>0.21</v>
      </c>
      <c r="M31" s="277"/>
      <c r="N31" s="277"/>
      <c r="O31" s="277"/>
      <c r="P31" s="277"/>
      <c r="Q31" s="41"/>
      <c r="R31" s="41"/>
      <c r="S31" s="41"/>
      <c r="T31" s="41"/>
      <c r="U31" s="41"/>
      <c r="V31" s="41"/>
      <c r="W31" s="276">
        <f>ROUND(BB94, 2)</f>
        <v>0</v>
      </c>
      <c r="X31" s="277"/>
      <c r="Y31" s="277"/>
      <c r="Z31" s="277"/>
      <c r="AA31" s="277"/>
      <c r="AB31" s="277"/>
      <c r="AC31" s="277"/>
      <c r="AD31" s="277"/>
      <c r="AE31" s="277"/>
      <c r="AF31" s="41"/>
      <c r="AG31" s="41"/>
      <c r="AH31" s="41"/>
      <c r="AI31" s="41"/>
      <c r="AJ31" s="41"/>
      <c r="AK31" s="276">
        <v>0</v>
      </c>
      <c r="AL31" s="277"/>
      <c r="AM31" s="277"/>
      <c r="AN31" s="277"/>
      <c r="AO31" s="277"/>
      <c r="AP31" s="41"/>
      <c r="AQ31" s="41"/>
      <c r="AR31" s="42"/>
      <c r="BE31" s="266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278">
        <v>0.15</v>
      </c>
      <c r="M32" s="277"/>
      <c r="N32" s="277"/>
      <c r="O32" s="277"/>
      <c r="P32" s="277"/>
      <c r="Q32" s="41"/>
      <c r="R32" s="41"/>
      <c r="S32" s="41"/>
      <c r="T32" s="41"/>
      <c r="U32" s="41"/>
      <c r="V32" s="41"/>
      <c r="W32" s="276">
        <f>ROUND(BC94, 2)</f>
        <v>0</v>
      </c>
      <c r="X32" s="277"/>
      <c r="Y32" s="277"/>
      <c r="Z32" s="277"/>
      <c r="AA32" s="277"/>
      <c r="AB32" s="277"/>
      <c r="AC32" s="277"/>
      <c r="AD32" s="277"/>
      <c r="AE32" s="277"/>
      <c r="AF32" s="41"/>
      <c r="AG32" s="41"/>
      <c r="AH32" s="41"/>
      <c r="AI32" s="41"/>
      <c r="AJ32" s="41"/>
      <c r="AK32" s="276">
        <v>0</v>
      </c>
      <c r="AL32" s="277"/>
      <c r="AM32" s="277"/>
      <c r="AN32" s="277"/>
      <c r="AO32" s="277"/>
      <c r="AP32" s="41"/>
      <c r="AQ32" s="41"/>
      <c r="AR32" s="42"/>
      <c r="BE32" s="266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278">
        <v>0</v>
      </c>
      <c r="M33" s="277"/>
      <c r="N33" s="277"/>
      <c r="O33" s="277"/>
      <c r="P33" s="277"/>
      <c r="Q33" s="41"/>
      <c r="R33" s="41"/>
      <c r="S33" s="41"/>
      <c r="T33" s="41"/>
      <c r="U33" s="41"/>
      <c r="V33" s="41"/>
      <c r="W33" s="276">
        <f>ROUND(BD94, 2)</f>
        <v>0</v>
      </c>
      <c r="X33" s="277"/>
      <c r="Y33" s="277"/>
      <c r="Z33" s="277"/>
      <c r="AA33" s="277"/>
      <c r="AB33" s="277"/>
      <c r="AC33" s="277"/>
      <c r="AD33" s="277"/>
      <c r="AE33" s="277"/>
      <c r="AF33" s="41"/>
      <c r="AG33" s="41"/>
      <c r="AH33" s="41"/>
      <c r="AI33" s="41"/>
      <c r="AJ33" s="41"/>
      <c r="AK33" s="276">
        <v>0</v>
      </c>
      <c r="AL33" s="277"/>
      <c r="AM33" s="277"/>
      <c r="AN33" s="277"/>
      <c r="AO33" s="277"/>
      <c r="AP33" s="41"/>
      <c r="AQ33" s="41"/>
      <c r="AR33" s="42"/>
      <c r="BE33" s="266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5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282" t="s">
        <v>50</v>
      </c>
      <c r="Y35" s="280"/>
      <c r="Z35" s="280"/>
      <c r="AA35" s="280"/>
      <c r="AB35" s="280"/>
      <c r="AC35" s="45"/>
      <c r="AD35" s="45"/>
      <c r="AE35" s="45"/>
      <c r="AF35" s="45"/>
      <c r="AG35" s="45"/>
      <c r="AH35" s="45"/>
      <c r="AI35" s="45"/>
      <c r="AJ35" s="45"/>
      <c r="AK35" s="279">
        <f>SUM(AK26:AK33)</f>
        <v>0</v>
      </c>
      <c r="AL35" s="280"/>
      <c r="AM35" s="280"/>
      <c r="AN35" s="280"/>
      <c r="AO35" s="281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52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53</v>
      </c>
      <c r="AI60" s="38"/>
      <c r="AJ60" s="38"/>
      <c r="AK60" s="38"/>
      <c r="AL60" s="38"/>
      <c r="AM60" s="52" t="s">
        <v>54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55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56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53</v>
      </c>
      <c r="AI75" s="38"/>
      <c r="AJ75" s="38"/>
      <c r="AK75" s="38"/>
      <c r="AL75" s="38"/>
      <c r="AM75" s="52" t="s">
        <v>54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28092020-02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1" t="str">
        <f>K6</f>
        <v>Revitalizace veřejných ploch města Luby - ETAPA II</v>
      </c>
      <c r="M85" s="262"/>
      <c r="N85" s="262"/>
      <c r="O85" s="262"/>
      <c r="P85" s="262"/>
      <c r="Q85" s="262"/>
      <c r="R85" s="262"/>
      <c r="S85" s="262"/>
      <c r="T85" s="262"/>
      <c r="U85" s="262"/>
      <c r="V85" s="262"/>
      <c r="W85" s="262"/>
      <c r="X85" s="262"/>
      <c r="Y85" s="262"/>
      <c r="Z85" s="262"/>
      <c r="AA85" s="262"/>
      <c r="AB85" s="262"/>
      <c r="AC85" s="262"/>
      <c r="AD85" s="262"/>
      <c r="AE85" s="262"/>
      <c r="AF85" s="262"/>
      <c r="AG85" s="262"/>
      <c r="AH85" s="262"/>
      <c r="AI85" s="262"/>
      <c r="AJ85" s="262"/>
      <c r="AK85" s="262"/>
      <c r="AL85" s="262"/>
      <c r="AM85" s="262"/>
      <c r="AN85" s="262"/>
      <c r="AO85" s="262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Luby u Chebu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7" t="str">
        <f>IF(AN8= "","",AN8)</f>
        <v>Vyplň údaj</v>
      </c>
      <c r="AN87" s="28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Město Luby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88" t="str">
        <f>IF(E17="","",E17)</f>
        <v>A69 - Architekti s.r.o.</v>
      </c>
      <c r="AN89" s="289"/>
      <c r="AO89" s="289"/>
      <c r="AP89" s="289"/>
      <c r="AQ89" s="36"/>
      <c r="AR89" s="39"/>
      <c r="AS89" s="291" t="s">
        <v>58</v>
      </c>
      <c r="AT89" s="29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34</v>
      </c>
      <c r="AJ90" s="36"/>
      <c r="AK90" s="36"/>
      <c r="AL90" s="36"/>
      <c r="AM90" s="288" t="str">
        <f>IF(E20="","",E20)</f>
        <v>Ing. Pavel Šturc</v>
      </c>
      <c r="AN90" s="289"/>
      <c r="AO90" s="289"/>
      <c r="AP90" s="289"/>
      <c r="AQ90" s="36"/>
      <c r="AR90" s="39"/>
      <c r="AS90" s="293"/>
      <c r="AT90" s="29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5"/>
      <c r="AT91" s="29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57" t="s">
        <v>59</v>
      </c>
      <c r="D92" s="258"/>
      <c r="E92" s="258"/>
      <c r="F92" s="258"/>
      <c r="G92" s="258"/>
      <c r="H92" s="73"/>
      <c r="I92" s="260" t="s">
        <v>60</v>
      </c>
      <c r="J92" s="258"/>
      <c r="K92" s="258"/>
      <c r="L92" s="258"/>
      <c r="M92" s="258"/>
      <c r="N92" s="258"/>
      <c r="O92" s="258"/>
      <c r="P92" s="258"/>
      <c r="Q92" s="258"/>
      <c r="R92" s="258"/>
      <c r="S92" s="258"/>
      <c r="T92" s="258"/>
      <c r="U92" s="258"/>
      <c r="V92" s="258"/>
      <c r="W92" s="258"/>
      <c r="X92" s="258"/>
      <c r="Y92" s="258"/>
      <c r="Z92" s="258"/>
      <c r="AA92" s="258"/>
      <c r="AB92" s="258"/>
      <c r="AC92" s="258"/>
      <c r="AD92" s="258"/>
      <c r="AE92" s="258"/>
      <c r="AF92" s="258"/>
      <c r="AG92" s="286" t="s">
        <v>61</v>
      </c>
      <c r="AH92" s="258"/>
      <c r="AI92" s="258"/>
      <c r="AJ92" s="258"/>
      <c r="AK92" s="258"/>
      <c r="AL92" s="258"/>
      <c r="AM92" s="258"/>
      <c r="AN92" s="260" t="s">
        <v>62</v>
      </c>
      <c r="AO92" s="258"/>
      <c r="AP92" s="290"/>
      <c r="AQ92" s="74" t="s">
        <v>63</v>
      </c>
      <c r="AR92" s="39"/>
      <c r="AS92" s="75" t="s">
        <v>64</v>
      </c>
      <c r="AT92" s="76" t="s">
        <v>65</v>
      </c>
      <c r="AU92" s="76" t="s">
        <v>66</v>
      </c>
      <c r="AV92" s="76" t="s">
        <v>67</v>
      </c>
      <c r="AW92" s="76" t="s">
        <v>68</v>
      </c>
      <c r="AX92" s="76" t="s">
        <v>69</v>
      </c>
      <c r="AY92" s="76" t="s">
        <v>70</v>
      </c>
      <c r="AZ92" s="76" t="s">
        <v>71</v>
      </c>
      <c r="BA92" s="76" t="s">
        <v>72</v>
      </c>
      <c r="BB92" s="76" t="s">
        <v>73</v>
      </c>
      <c r="BC92" s="76" t="s">
        <v>74</v>
      </c>
      <c r="BD92" s="77" t="s">
        <v>75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76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63">
        <f>ROUND(SUM(AG95:AG106),2)</f>
        <v>0</v>
      </c>
      <c r="AH94" s="263"/>
      <c r="AI94" s="263"/>
      <c r="AJ94" s="263"/>
      <c r="AK94" s="263"/>
      <c r="AL94" s="263"/>
      <c r="AM94" s="263"/>
      <c r="AN94" s="297">
        <f t="shared" ref="AN94:AN106" si="0">SUM(AG94,AT94)</f>
        <v>0</v>
      </c>
      <c r="AO94" s="297"/>
      <c r="AP94" s="297"/>
      <c r="AQ94" s="85" t="s">
        <v>1</v>
      </c>
      <c r="AR94" s="86"/>
      <c r="AS94" s="87">
        <f>ROUND(SUM(AS95:AS106),2)</f>
        <v>0</v>
      </c>
      <c r="AT94" s="88">
        <f t="shared" ref="AT94:AT106" si="1">ROUND(SUM(AV94:AW94),2)</f>
        <v>0</v>
      </c>
      <c r="AU94" s="89">
        <f>ROUND(SUM(AU95:AU106),5)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ROUND(SUM(AZ95:AZ106),2)</f>
        <v>0</v>
      </c>
      <c r="BA94" s="88">
        <f>ROUND(SUM(BA95:BA106),2)</f>
        <v>0</v>
      </c>
      <c r="BB94" s="88">
        <f>ROUND(SUM(BB95:BB106),2)</f>
        <v>0</v>
      </c>
      <c r="BC94" s="88">
        <f>ROUND(SUM(BC95:BC106),2)</f>
        <v>0</v>
      </c>
      <c r="BD94" s="90">
        <f>ROUND(SUM(BD95:BD106),2)</f>
        <v>0</v>
      </c>
      <c r="BS94" s="91" t="s">
        <v>77</v>
      </c>
      <c r="BT94" s="91" t="s">
        <v>78</v>
      </c>
      <c r="BU94" s="92" t="s">
        <v>79</v>
      </c>
      <c r="BV94" s="91" t="s">
        <v>80</v>
      </c>
      <c r="BW94" s="91" t="s">
        <v>5</v>
      </c>
      <c r="BX94" s="91" t="s">
        <v>81</v>
      </c>
      <c r="CL94" s="91" t="s">
        <v>1</v>
      </c>
    </row>
    <row r="95" spans="1:91" s="7" customFormat="1" ht="16.5" customHeight="1">
      <c r="A95" s="93" t="s">
        <v>82</v>
      </c>
      <c r="B95" s="94"/>
      <c r="C95" s="95"/>
      <c r="D95" s="259" t="s">
        <v>83</v>
      </c>
      <c r="E95" s="259"/>
      <c r="F95" s="259"/>
      <c r="G95" s="259"/>
      <c r="H95" s="259"/>
      <c r="I95" s="96"/>
      <c r="J95" s="259" t="s">
        <v>84</v>
      </c>
      <c r="K95" s="259"/>
      <c r="L95" s="259"/>
      <c r="M95" s="259"/>
      <c r="N95" s="259"/>
      <c r="O95" s="259"/>
      <c r="P95" s="259"/>
      <c r="Q95" s="259"/>
      <c r="R95" s="259"/>
      <c r="S95" s="259"/>
      <c r="T95" s="259"/>
      <c r="U95" s="259"/>
      <c r="V95" s="259"/>
      <c r="W95" s="259"/>
      <c r="X95" s="259"/>
      <c r="Y95" s="259"/>
      <c r="Z95" s="259"/>
      <c r="AA95" s="259"/>
      <c r="AB95" s="259"/>
      <c r="AC95" s="259"/>
      <c r="AD95" s="259"/>
      <c r="AE95" s="259"/>
      <c r="AF95" s="259"/>
      <c r="AG95" s="284">
        <f>'IO 01 - Dopravní řešení a...'!J30</f>
        <v>0</v>
      </c>
      <c r="AH95" s="285"/>
      <c r="AI95" s="285"/>
      <c r="AJ95" s="285"/>
      <c r="AK95" s="285"/>
      <c r="AL95" s="285"/>
      <c r="AM95" s="285"/>
      <c r="AN95" s="284">
        <f t="shared" si="0"/>
        <v>0</v>
      </c>
      <c r="AO95" s="285"/>
      <c r="AP95" s="285"/>
      <c r="AQ95" s="97" t="s">
        <v>85</v>
      </c>
      <c r="AR95" s="98"/>
      <c r="AS95" s="99">
        <v>0</v>
      </c>
      <c r="AT95" s="100">
        <f t="shared" si="1"/>
        <v>0</v>
      </c>
      <c r="AU95" s="101">
        <f>'IO 01 - Dopravní řešení a...'!P126</f>
        <v>0</v>
      </c>
      <c r="AV95" s="100">
        <f>'IO 01 - Dopravní řešení a...'!J33</f>
        <v>0</v>
      </c>
      <c r="AW95" s="100">
        <f>'IO 01 - Dopravní řešení a...'!J34</f>
        <v>0</v>
      </c>
      <c r="AX95" s="100">
        <f>'IO 01 - Dopravní řešení a...'!J35</f>
        <v>0</v>
      </c>
      <c r="AY95" s="100">
        <f>'IO 01 - Dopravní řešení a...'!J36</f>
        <v>0</v>
      </c>
      <c r="AZ95" s="100">
        <f>'IO 01 - Dopravní řešení a...'!F33</f>
        <v>0</v>
      </c>
      <c r="BA95" s="100">
        <f>'IO 01 - Dopravní řešení a...'!F34</f>
        <v>0</v>
      </c>
      <c r="BB95" s="100">
        <f>'IO 01 - Dopravní řešení a...'!F35</f>
        <v>0</v>
      </c>
      <c r="BC95" s="100">
        <f>'IO 01 - Dopravní řešení a...'!F36</f>
        <v>0</v>
      </c>
      <c r="BD95" s="102">
        <f>'IO 01 - Dopravní řešení a...'!F37</f>
        <v>0</v>
      </c>
      <c r="BT95" s="103" t="s">
        <v>86</v>
      </c>
      <c r="BV95" s="103" t="s">
        <v>80</v>
      </c>
      <c r="BW95" s="103" t="s">
        <v>87</v>
      </c>
      <c r="BX95" s="103" t="s">
        <v>5</v>
      </c>
      <c r="CL95" s="103" t="s">
        <v>88</v>
      </c>
      <c r="CM95" s="103" t="s">
        <v>89</v>
      </c>
    </row>
    <row r="96" spans="1:91" s="7" customFormat="1" ht="16.5" customHeight="1">
      <c r="A96" s="93" t="s">
        <v>82</v>
      </c>
      <c r="B96" s="94"/>
      <c r="C96" s="95"/>
      <c r="D96" s="259" t="s">
        <v>90</v>
      </c>
      <c r="E96" s="259"/>
      <c r="F96" s="259"/>
      <c r="G96" s="259"/>
      <c r="H96" s="259"/>
      <c r="I96" s="96"/>
      <c r="J96" s="259" t="s">
        <v>91</v>
      </c>
      <c r="K96" s="259"/>
      <c r="L96" s="259"/>
      <c r="M96" s="259"/>
      <c r="N96" s="259"/>
      <c r="O96" s="259"/>
      <c r="P96" s="259"/>
      <c r="Q96" s="259"/>
      <c r="R96" s="259"/>
      <c r="S96" s="259"/>
      <c r="T96" s="259"/>
      <c r="U96" s="259"/>
      <c r="V96" s="259"/>
      <c r="W96" s="259"/>
      <c r="X96" s="259"/>
      <c r="Y96" s="259"/>
      <c r="Z96" s="259"/>
      <c r="AA96" s="259"/>
      <c r="AB96" s="259"/>
      <c r="AC96" s="259"/>
      <c r="AD96" s="259"/>
      <c r="AE96" s="259"/>
      <c r="AF96" s="259"/>
      <c r="AG96" s="284">
        <f>'IO 02 - Opěrné zdi a scho...'!J30</f>
        <v>0</v>
      </c>
      <c r="AH96" s="285"/>
      <c r="AI96" s="285"/>
      <c r="AJ96" s="285"/>
      <c r="AK96" s="285"/>
      <c r="AL96" s="285"/>
      <c r="AM96" s="285"/>
      <c r="AN96" s="284">
        <f t="shared" si="0"/>
        <v>0</v>
      </c>
      <c r="AO96" s="285"/>
      <c r="AP96" s="285"/>
      <c r="AQ96" s="97" t="s">
        <v>85</v>
      </c>
      <c r="AR96" s="98"/>
      <c r="AS96" s="99">
        <v>0</v>
      </c>
      <c r="AT96" s="100">
        <f t="shared" si="1"/>
        <v>0</v>
      </c>
      <c r="AU96" s="101">
        <f>'IO 02 - Opěrné zdi a scho...'!P127</f>
        <v>0</v>
      </c>
      <c r="AV96" s="100">
        <f>'IO 02 - Opěrné zdi a scho...'!J33</f>
        <v>0</v>
      </c>
      <c r="AW96" s="100">
        <f>'IO 02 - Opěrné zdi a scho...'!J34</f>
        <v>0</v>
      </c>
      <c r="AX96" s="100">
        <f>'IO 02 - Opěrné zdi a scho...'!J35</f>
        <v>0</v>
      </c>
      <c r="AY96" s="100">
        <f>'IO 02 - Opěrné zdi a scho...'!J36</f>
        <v>0</v>
      </c>
      <c r="AZ96" s="100">
        <f>'IO 02 - Opěrné zdi a scho...'!F33</f>
        <v>0</v>
      </c>
      <c r="BA96" s="100">
        <f>'IO 02 - Opěrné zdi a scho...'!F34</f>
        <v>0</v>
      </c>
      <c r="BB96" s="100">
        <f>'IO 02 - Opěrné zdi a scho...'!F35</f>
        <v>0</v>
      </c>
      <c r="BC96" s="100">
        <f>'IO 02 - Opěrné zdi a scho...'!F36</f>
        <v>0</v>
      </c>
      <c r="BD96" s="102">
        <f>'IO 02 - Opěrné zdi a scho...'!F37</f>
        <v>0</v>
      </c>
      <c r="BT96" s="103" t="s">
        <v>86</v>
      </c>
      <c r="BV96" s="103" t="s">
        <v>80</v>
      </c>
      <c r="BW96" s="103" t="s">
        <v>92</v>
      </c>
      <c r="BX96" s="103" t="s">
        <v>5</v>
      </c>
      <c r="CL96" s="103" t="s">
        <v>88</v>
      </c>
      <c r="CM96" s="103" t="s">
        <v>89</v>
      </c>
    </row>
    <row r="97" spans="1:91" s="7" customFormat="1" ht="16.5" customHeight="1">
      <c r="A97" s="93" t="s">
        <v>82</v>
      </c>
      <c r="B97" s="94"/>
      <c r="C97" s="95"/>
      <c r="D97" s="259" t="s">
        <v>93</v>
      </c>
      <c r="E97" s="259"/>
      <c r="F97" s="259"/>
      <c r="G97" s="259"/>
      <c r="H97" s="259"/>
      <c r="I97" s="96"/>
      <c r="J97" s="259" t="s">
        <v>94</v>
      </c>
      <c r="K97" s="259"/>
      <c r="L97" s="259"/>
      <c r="M97" s="259"/>
      <c r="N97" s="259"/>
      <c r="O97" s="259"/>
      <c r="P97" s="259"/>
      <c r="Q97" s="259"/>
      <c r="R97" s="259"/>
      <c r="S97" s="259"/>
      <c r="T97" s="259"/>
      <c r="U97" s="259"/>
      <c r="V97" s="259"/>
      <c r="W97" s="259"/>
      <c r="X97" s="259"/>
      <c r="Y97" s="259"/>
      <c r="Z97" s="259"/>
      <c r="AA97" s="259"/>
      <c r="AB97" s="259"/>
      <c r="AC97" s="259"/>
      <c r="AD97" s="259"/>
      <c r="AE97" s="259"/>
      <c r="AF97" s="259"/>
      <c r="AG97" s="284">
        <f>'IO 03 - Dešťová kanalizac...'!J30</f>
        <v>0</v>
      </c>
      <c r="AH97" s="285"/>
      <c r="AI97" s="285"/>
      <c r="AJ97" s="285"/>
      <c r="AK97" s="285"/>
      <c r="AL97" s="285"/>
      <c r="AM97" s="285"/>
      <c r="AN97" s="284">
        <f t="shared" si="0"/>
        <v>0</v>
      </c>
      <c r="AO97" s="285"/>
      <c r="AP97" s="285"/>
      <c r="AQ97" s="97" t="s">
        <v>85</v>
      </c>
      <c r="AR97" s="98"/>
      <c r="AS97" s="99">
        <v>0</v>
      </c>
      <c r="AT97" s="100">
        <f t="shared" si="1"/>
        <v>0</v>
      </c>
      <c r="AU97" s="101">
        <f>'IO 03 - Dešťová kanalizac...'!P127</f>
        <v>0</v>
      </c>
      <c r="AV97" s="100">
        <f>'IO 03 - Dešťová kanalizac...'!J33</f>
        <v>0</v>
      </c>
      <c r="AW97" s="100">
        <f>'IO 03 - Dešťová kanalizac...'!J34</f>
        <v>0</v>
      </c>
      <c r="AX97" s="100">
        <f>'IO 03 - Dešťová kanalizac...'!J35</f>
        <v>0</v>
      </c>
      <c r="AY97" s="100">
        <f>'IO 03 - Dešťová kanalizac...'!J36</f>
        <v>0</v>
      </c>
      <c r="AZ97" s="100">
        <f>'IO 03 - Dešťová kanalizac...'!F33</f>
        <v>0</v>
      </c>
      <c r="BA97" s="100">
        <f>'IO 03 - Dešťová kanalizac...'!F34</f>
        <v>0</v>
      </c>
      <c r="BB97" s="100">
        <f>'IO 03 - Dešťová kanalizac...'!F35</f>
        <v>0</v>
      </c>
      <c r="BC97" s="100">
        <f>'IO 03 - Dešťová kanalizac...'!F36</f>
        <v>0</v>
      </c>
      <c r="BD97" s="102">
        <f>'IO 03 - Dešťová kanalizac...'!F37</f>
        <v>0</v>
      </c>
      <c r="BT97" s="103" t="s">
        <v>86</v>
      </c>
      <c r="BV97" s="103" t="s">
        <v>80</v>
      </c>
      <c r="BW97" s="103" t="s">
        <v>95</v>
      </c>
      <c r="BX97" s="103" t="s">
        <v>5</v>
      </c>
      <c r="CL97" s="103" t="s">
        <v>88</v>
      </c>
      <c r="CM97" s="103" t="s">
        <v>89</v>
      </c>
    </row>
    <row r="98" spans="1:91" s="7" customFormat="1" ht="16.5" customHeight="1">
      <c r="A98" s="93" t="s">
        <v>82</v>
      </c>
      <c r="B98" s="94"/>
      <c r="C98" s="95"/>
      <c r="D98" s="259" t="s">
        <v>96</v>
      </c>
      <c r="E98" s="259"/>
      <c r="F98" s="259"/>
      <c r="G98" s="259"/>
      <c r="H98" s="259"/>
      <c r="I98" s="96"/>
      <c r="J98" s="259" t="s">
        <v>97</v>
      </c>
      <c r="K98" s="259"/>
      <c r="L98" s="259"/>
      <c r="M98" s="259"/>
      <c r="N98" s="259"/>
      <c r="O98" s="259"/>
      <c r="P98" s="259"/>
      <c r="Q98" s="259"/>
      <c r="R98" s="259"/>
      <c r="S98" s="259"/>
      <c r="T98" s="259"/>
      <c r="U98" s="259"/>
      <c r="V98" s="259"/>
      <c r="W98" s="259"/>
      <c r="X98" s="259"/>
      <c r="Y98" s="259"/>
      <c r="Z98" s="259"/>
      <c r="AA98" s="259"/>
      <c r="AB98" s="259"/>
      <c r="AC98" s="259"/>
      <c r="AD98" s="259"/>
      <c r="AE98" s="259"/>
      <c r="AF98" s="259"/>
      <c r="AG98" s="284">
        <f>'IO 04 - Veřejné osvětlení...'!J30</f>
        <v>0</v>
      </c>
      <c r="AH98" s="285"/>
      <c r="AI98" s="285"/>
      <c r="AJ98" s="285"/>
      <c r="AK98" s="285"/>
      <c r="AL98" s="285"/>
      <c r="AM98" s="285"/>
      <c r="AN98" s="284">
        <f t="shared" si="0"/>
        <v>0</v>
      </c>
      <c r="AO98" s="285"/>
      <c r="AP98" s="285"/>
      <c r="AQ98" s="97" t="s">
        <v>85</v>
      </c>
      <c r="AR98" s="98"/>
      <c r="AS98" s="99">
        <v>0</v>
      </c>
      <c r="AT98" s="100">
        <f t="shared" si="1"/>
        <v>0</v>
      </c>
      <c r="AU98" s="101">
        <f>'IO 04 - Veřejné osvětlení...'!P122</f>
        <v>0</v>
      </c>
      <c r="AV98" s="100">
        <f>'IO 04 - Veřejné osvětlení...'!J33</f>
        <v>0</v>
      </c>
      <c r="AW98" s="100">
        <f>'IO 04 - Veřejné osvětlení...'!J34</f>
        <v>0</v>
      </c>
      <c r="AX98" s="100">
        <f>'IO 04 - Veřejné osvětlení...'!J35</f>
        <v>0</v>
      </c>
      <c r="AY98" s="100">
        <f>'IO 04 - Veřejné osvětlení...'!J36</f>
        <v>0</v>
      </c>
      <c r="AZ98" s="100">
        <f>'IO 04 - Veřejné osvětlení...'!F33</f>
        <v>0</v>
      </c>
      <c r="BA98" s="100">
        <f>'IO 04 - Veřejné osvětlení...'!F34</f>
        <v>0</v>
      </c>
      <c r="BB98" s="100">
        <f>'IO 04 - Veřejné osvětlení...'!F35</f>
        <v>0</v>
      </c>
      <c r="BC98" s="100">
        <f>'IO 04 - Veřejné osvětlení...'!F36</f>
        <v>0</v>
      </c>
      <c r="BD98" s="102">
        <f>'IO 04 - Veřejné osvětlení...'!F37</f>
        <v>0</v>
      </c>
      <c r="BT98" s="103" t="s">
        <v>86</v>
      </c>
      <c r="BV98" s="103" t="s">
        <v>80</v>
      </c>
      <c r="BW98" s="103" t="s">
        <v>98</v>
      </c>
      <c r="BX98" s="103" t="s">
        <v>5</v>
      </c>
      <c r="CL98" s="103" t="s">
        <v>1</v>
      </c>
      <c r="CM98" s="103" t="s">
        <v>89</v>
      </c>
    </row>
    <row r="99" spans="1:91" s="7" customFormat="1" ht="16.5" customHeight="1">
      <c r="A99" s="93" t="s">
        <v>82</v>
      </c>
      <c r="B99" s="94"/>
      <c r="C99" s="95"/>
      <c r="D99" s="259" t="s">
        <v>99</v>
      </c>
      <c r="E99" s="259"/>
      <c r="F99" s="259"/>
      <c r="G99" s="259"/>
      <c r="H99" s="259"/>
      <c r="I99" s="96"/>
      <c r="J99" s="259" t="s">
        <v>100</v>
      </c>
      <c r="K99" s="259"/>
      <c r="L99" s="259"/>
      <c r="M99" s="259"/>
      <c r="N99" s="259"/>
      <c r="O99" s="259"/>
      <c r="P99" s="259"/>
      <c r="Q99" s="259"/>
      <c r="R99" s="259"/>
      <c r="S99" s="259"/>
      <c r="T99" s="259"/>
      <c r="U99" s="259"/>
      <c r="V99" s="259"/>
      <c r="W99" s="259"/>
      <c r="X99" s="259"/>
      <c r="Y99" s="259"/>
      <c r="Z99" s="259"/>
      <c r="AA99" s="259"/>
      <c r="AB99" s="259"/>
      <c r="AC99" s="259"/>
      <c r="AD99" s="259"/>
      <c r="AE99" s="259"/>
      <c r="AF99" s="259"/>
      <c r="AG99" s="284">
        <f>'IO 06 - Optická síť Etapa II'!J30</f>
        <v>0</v>
      </c>
      <c r="AH99" s="285"/>
      <c r="AI99" s="285"/>
      <c r="AJ99" s="285"/>
      <c r="AK99" s="285"/>
      <c r="AL99" s="285"/>
      <c r="AM99" s="285"/>
      <c r="AN99" s="284">
        <f t="shared" si="0"/>
        <v>0</v>
      </c>
      <c r="AO99" s="285"/>
      <c r="AP99" s="285"/>
      <c r="AQ99" s="97" t="s">
        <v>85</v>
      </c>
      <c r="AR99" s="98"/>
      <c r="AS99" s="99">
        <v>0</v>
      </c>
      <c r="AT99" s="100">
        <f t="shared" si="1"/>
        <v>0</v>
      </c>
      <c r="AU99" s="101">
        <f>'IO 06 - Optická síť Etapa II'!P122</f>
        <v>0</v>
      </c>
      <c r="AV99" s="100">
        <f>'IO 06 - Optická síť Etapa II'!J33</f>
        <v>0</v>
      </c>
      <c r="AW99" s="100">
        <f>'IO 06 - Optická síť Etapa II'!J34</f>
        <v>0</v>
      </c>
      <c r="AX99" s="100">
        <f>'IO 06 - Optická síť Etapa II'!J35</f>
        <v>0</v>
      </c>
      <c r="AY99" s="100">
        <f>'IO 06 - Optická síť Etapa II'!J36</f>
        <v>0</v>
      </c>
      <c r="AZ99" s="100">
        <f>'IO 06 - Optická síť Etapa II'!F33</f>
        <v>0</v>
      </c>
      <c r="BA99" s="100">
        <f>'IO 06 - Optická síť Etapa II'!F34</f>
        <v>0</v>
      </c>
      <c r="BB99" s="100">
        <f>'IO 06 - Optická síť Etapa II'!F35</f>
        <v>0</v>
      </c>
      <c r="BC99" s="100">
        <f>'IO 06 - Optická síť Etapa II'!F36</f>
        <v>0</v>
      </c>
      <c r="BD99" s="102">
        <f>'IO 06 - Optická síť Etapa II'!F37</f>
        <v>0</v>
      </c>
      <c r="BT99" s="103" t="s">
        <v>86</v>
      </c>
      <c r="BV99" s="103" t="s">
        <v>80</v>
      </c>
      <c r="BW99" s="103" t="s">
        <v>101</v>
      </c>
      <c r="BX99" s="103" t="s">
        <v>5</v>
      </c>
      <c r="CL99" s="103" t="s">
        <v>1</v>
      </c>
      <c r="CM99" s="103" t="s">
        <v>89</v>
      </c>
    </row>
    <row r="100" spans="1:91" s="7" customFormat="1" ht="24.75" customHeight="1">
      <c r="A100" s="93" t="s">
        <v>82</v>
      </c>
      <c r="B100" s="94"/>
      <c r="C100" s="95"/>
      <c r="D100" s="259" t="s">
        <v>102</v>
      </c>
      <c r="E100" s="259"/>
      <c r="F100" s="259"/>
      <c r="G100" s="259"/>
      <c r="H100" s="259"/>
      <c r="I100" s="96"/>
      <c r="J100" s="259" t="s">
        <v>103</v>
      </c>
      <c r="K100" s="259"/>
      <c r="L100" s="259"/>
      <c r="M100" s="259"/>
      <c r="N100" s="259"/>
      <c r="O100" s="259"/>
      <c r="P100" s="259"/>
      <c r="Q100" s="259"/>
      <c r="R100" s="259"/>
      <c r="S100" s="259"/>
      <c r="T100" s="259"/>
      <c r="U100" s="259"/>
      <c r="V100" s="259"/>
      <c r="W100" s="259"/>
      <c r="X100" s="259"/>
      <c r="Y100" s="259"/>
      <c r="Z100" s="259"/>
      <c r="AA100" s="259"/>
      <c r="AB100" s="259"/>
      <c r="AC100" s="259"/>
      <c r="AD100" s="259"/>
      <c r="AE100" s="259"/>
      <c r="AF100" s="259"/>
      <c r="AG100" s="284">
        <f>'SO 01-06 - Drobná archite...'!J30</f>
        <v>0</v>
      </c>
      <c r="AH100" s="285"/>
      <c r="AI100" s="285"/>
      <c r="AJ100" s="285"/>
      <c r="AK100" s="285"/>
      <c r="AL100" s="285"/>
      <c r="AM100" s="285"/>
      <c r="AN100" s="284">
        <f t="shared" si="0"/>
        <v>0</v>
      </c>
      <c r="AO100" s="285"/>
      <c r="AP100" s="285"/>
      <c r="AQ100" s="97" t="s">
        <v>85</v>
      </c>
      <c r="AR100" s="98"/>
      <c r="AS100" s="99">
        <v>0</v>
      </c>
      <c r="AT100" s="100">
        <f t="shared" si="1"/>
        <v>0</v>
      </c>
      <c r="AU100" s="101">
        <f>'SO 01-06 - Drobná archite...'!P123</f>
        <v>0</v>
      </c>
      <c r="AV100" s="100">
        <f>'SO 01-06 - Drobná archite...'!J33</f>
        <v>0</v>
      </c>
      <c r="AW100" s="100">
        <f>'SO 01-06 - Drobná archite...'!J34</f>
        <v>0</v>
      </c>
      <c r="AX100" s="100">
        <f>'SO 01-06 - Drobná archite...'!J35</f>
        <v>0</v>
      </c>
      <c r="AY100" s="100">
        <f>'SO 01-06 - Drobná archite...'!J36</f>
        <v>0</v>
      </c>
      <c r="AZ100" s="100">
        <f>'SO 01-06 - Drobná archite...'!F33</f>
        <v>0</v>
      </c>
      <c r="BA100" s="100">
        <f>'SO 01-06 - Drobná archite...'!F34</f>
        <v>0</v>
      </c>
      <c r="BB100" s="100">
        <f>'SO 01-06 - Drobná archite...'!F35</f>
        <v>0</v>
      </c>
      <c r="BC100" s="100">
        <f>'SO 01-06 - Drobná archite...'!F36</f>
        <v>0</v>
      </c>
      <c r="BD100" s="102">
        <f>'SO 01-06 - Drobná archite...'!F37</f>
        <v>0</v>
      </c>
      <c r="BT100" s="103" t="s">
        <v>86</v>
      </c>
      <c r="BV100" s="103" t="s">
        <v>80</v>
      </c>
      <c r="BW100" s="103" t="s">
        <v>104</v>
      </c>
      <c r="BX100" s="103" t="s">
        <v>5</v>
      </c>
      <c r="CL100" s="103" t="s">
        <v>1</v>
      </c>
      <c r="CM100" s="103" t="s">
        <v>89</v>
      </c>
    </row>
    <row r="101" spans="1:91" s="7" customFormat="1" ht="24.75" customHeight="1">
      <c r="A101" s="93" t="s">
        <v>82</v>
      </c>
      <c r="B101" s="94"/>
      <c r="C101" s="95"/>
      <c r="D101" s="259" t="s">
        <v>105</v>
      </c>
      <c r="E101" s="259"/>
      <c r="F101" s="259"/>
      <c r="G101" s="259"/>
      <c r="H101" s="259"/>
      <c r="I101" s="96"/>
      <c r="J101" s="259" t="s">
        <v>103</v>
      </c>
      <c r="K101" s="259"/>
      <c r="L101" s="259"/>
      <c r="M101" s="259"/>
      <c r="N101" s="259"/>
      <c r="O101" s="259"/>
      <c r="P101" s="259"/>
      <c r="Q101" s="259"/>
      <c r="R101" s="259"/>
      <c r="S101" s="259"/>
      <c r="T101" s="259"/>
      <c r="U101" s="259"/>
      <c r="V101" s="259"/>
      <c r="W101" s="259"/>
      <c r="X101" s="259"/>
      <c r="Y101" s="259"/>
      <c r="Z101" s="259"/>
      <c r="AA101" s="259"/>
      <c r="AB101" s="259"/>
      <c r="AC101" s="259"/>
      <c r="AD101" s="259"/>
      <c r="AE101" s="259"/>
      <c r="AF101" s="259"/>
      <c r="AG101" s="284">
        <f>'SO 01-07 - Drobná archite...'!J30</f>
        <v>0</v>
      </c>
      <c r="AH101" s="285"/>
      <c r="AI101" s="285"/>
      <c r="AJ101" s="285"/>
      <c r="AK101" s="285"/>
      <c r="AL101" s="285"/>
      <c r="AM101" s="285"/>
      <c r="AN101" s="284">
        <f t="shared" si="0"/>
        <v>0</v>
      </c>
      <c r="AO101" s="285"/>
      <c r="AP101" s="285"/>
      <c r="AQ101" s="97" t="s">
        <v>85</v>
      </c>
      <c r="AR101" s="98"/>
      <c r="AS101" s="99">
        <v>0</v>
      </c>
      <c r="AT101" s="100">
        <f t="shared" si="1"/>
        <v>0</v>
      </c>
      <c r="AU101" s="101">
        <f>'SO 01-07 - Drobná archite...'!P123</f>
        <v>0</v>
      </c>
      <c r="AV101" s="100">
        <f>'SO 01-07 - Drobná archite...'!J33</f>
        <v>0</v>
      </c>
      <c r="AW101" s="100">
        <f>'SO 01-07 - Drobná archite...'!J34</f>
        <v>0</v>
      </c>
      <c r="AX101" s="100">
        <f>'SO 01-07 - Drobná archite...'!J35</f>
        <v>0</v>
      </c>
      <c r="AY101" s="100">
        <f>'SO 01-07 - Drobná archite...'!J36</f>
        <v>0</v>
      </c>
      <c r="AZ101" s="100">
        <f>'SO 01-07 - Drobná archite...'!F33</f>
        <v>0</v>
      </c>
      <c r="BA101" s="100">
        <f>'SO 01-07 - Drobná archite...'!F34</f>
        <v>0</v>
      </c>
      <c r="BB101" s="100">
        <f>'SO 01-07 - Drobná archite...'!F35</f>
        <v>0</v>
      </c>
      <c r="BC101" s="100">
        <f>'SO 01-07 - Drobná archite...'!F36</f>
        <v>0</v>
      </c>
      <c r="BD101" s="102">
        <f>'SO 01-07 - Drobná archite...'!F37</f>
        <v>0</v>
      </c>
      <c r="BT101" s="103" t="s">
        <v>86</v>
      </c>
      <c r="BV101" s="103" t="s">
        <v>80</v>
      </c>
      <c r="BW101" s="103" t="s">
        <v>106</v>
      </c>
      <c r="BX101" s="103" t="s">
        <v>5</v>
      </c>
      <c r="CL101" s="103" t="s">
        <v>1</v>
      </c>
      <c r="CM101" s="103" t="s">
        <v>89</v>
      </c>
    </row>
    <row r="102" spans="1:91" s="7" customFormat="1" ht="16.5" customHeight="1">
      <c r="A102" s="93" t="s">
        <v>82</v>
      </c>
      <c r="B102" s="94"/>
      <c r="C102" s="95"/>
      <c r="D102" s="259" t="s">
        <v>107</v>
      </c>
      <c r="E102" s="259"/>
      <c r="F102" s="259"/>
      <c r="G102" s="259"/>
      <c r="H102" s="259"/>
      <c r="I102" s="96"/>
      <c r="J102" s="259" t="s">
        <v>108</v>
      </c>
      <c r="K102" s="259"/>
      <c r="L102" s="259"/>
      <c r="M102" s="259"/>
      <c r="N102" s="259"/>
      <c r="O102" s="259"/>
      <c r="P102" s="259"/>
      <c r="Q102" s="259"/>
      <c r="R102" s="259"/>
      <c r="S102" s="259"/>
      <c r="T102" s="259"/>
      <c r="U102" s="259"/>
      <c r="V102" s="259"/>
      <c r="W102" s="259"/>
      <c r="X102" s="259"/>
      <c r="Y102" s="259"/>
      <c r="Z102" s="259"/>
      <c r="AA102" s="259"/>
      <c r="AB102" s="259"/>
      <c r="AC102" s="259"/>
      <c r="AD102" s="259"/>
      <c r="AE102" s="259"/>
      <c r="AF102" s="259"/>
      <c r="AG102" s="284">
        <f>'SO 02 - Sadové úpravy Eta...'!J30</f>
        <v>0</v>
      </c>
      <c r="AH102" s="285"/>
      <c r="AI102" s="285"/>
      <c r="AJ102" s="285"/>
      <c r="AK102" s="285"/>
      <c r="AL102" s="285"/>
      <c r="AM102" s="285"/>
      <c r="AN102" s="284">
        <f t="shared" si="0"/>
        <v>0</v>
      </c>
      <c r="AO102" s="285"/>
      <c r="AP102" s="285"/>
      <c r="AQ102" s="97" t="s">
        <v>85</v>
      </c>
      <c r="AR102" s="98"/>
      <c r="AS102" s="99">
        <v>0</v>
      </c>
      <c r="AT102" s="100">
        <f t="shared" si="1"/>
        <v>0</v>
      </c>
      <c r="AU102" s="101">
        <f>'SO 02 - Sadové úpravy Eta...'!P119</f>
        <v>0</v>
      </c>
      <c r="AV102" s="100">
        <f>'SO 02 - Sadové úpravy Eta...'!J33</f>
        <v>0</v>
      </c>
      <c r="AW102" s="100">
        <f>'SO 02 - Sadové úpravy Eta...'!J34</f>
        <v>0</v>
      </c>
      <c r="AX102" s="100">
        <f>'SO 02 - Sadové úpravy Eta...'!J35</f>
        <v>0</v>
      </c>
      <c r="AY102" s="100">
        <f>'SO 02 - Sadové úpravy Eta...'!J36</f>
        <v>0</v>
      </c>
      <c r="AZ102" s="100">
        <f>'SO 02 - Sadové úpravy Eta...'!F33</f>
        <v>0</v>
      </c>
      <c r="BA102" s="100">
        <f>'SO 02 - Sadové úpravy Eta...'!F34</f>
        <v>0</v>
      </c>
      <c r="BB102" s="100">
        <f>'SO 02 - Sadové úpravy Eta...'!F35</f>
        <v>0</v>
      </c>
      <c r="BC102" s="100">
        <f>'SO 02 - Sadové úpravy Eta...'!F36</f>
        <v>0</v>
      </c>
      <c r="BD102" s="102">
        <f>'SO 02 - Sadové úpravy Eta...'!F37</f>
        <v>0</v>
      </c>
      <c r="BT102" s="103" t="s">
        <v>86</v>
      </c>
      <c r="BV102" s="103" t="s">
        <v>80</v>
      </c>
      <c r="BW102" s="103" t="s">
        <v>109</v>
      </c>
      <c r="BX102" s="103" t="s">
        <v>5</v>
      </c>
      <c r="CL102" s="103" t="s">
        <v>1</v>
      </c>
      <c r="CM102" s="103" t="s">
        <v>89</v>
      </c>
    </row>
    <row r="103" spans="1:91" s="7" customFormat="1" ht="16.5" customHeight="1">
      <c r="A103" s="93" t="s">
        <v>82</v>
      </c>
      <c r="B103" s="94"/>
      <c r="C103" s="95"/>
      <c r="D103" s="259" t="s">
        <v>110</v>
      </c>
      <c r="E103" s="259"/>
      <c r="F103" s="259"/>
      <c r="G103" s="259"/>
      <c r="H103" s="259"/>
      <c r="I103" s="96"/>
      <c r="J103" s="259" t="s">
        <v>111</v>
      </c>
      <c r="K103" s="259"/>
      <c r="L103" s="259"/>
      <c r="M103" s="259"/>
      <c r="N103" s="259"/>
      <c r="O103" s="259"/>
      <c r="P103" s="259"/>
      <c r="Q103" s="259"/>
      <c r="R103" s="259"/>
      <c r="S103" s="259"/>
      <c r="T103" s="259"/>
      <c r="U103" s="259"/>
      <c r="V103" s="259"/>
      <c r="W103" s="259"/>
      <c r="X103" s="259"/>
      <c r="Y103" s="259"/>
      <c r="Z103" s="259"/>
      <c r="AA103" s="259"/>
      <c r="AB103" s="259"/>
      <c r="AC103" s="259"/>
      <c r="AD103" s="259"/>
      <c r="AE103" s="259"/>
      <c r="AF103" s="259"/>
      <c r="AG103" s="284">
        <f>'SO 03 - Mobiliář Etapa II'!J30</f>
        <v>0</v>
      </c>
      <c r="AH103" s="285"/>
      <c r="AI103" s="285"/>
      <c r="AJ103" s="285"/>
      <c r="AK103" s="285"/>
      <c r="AL103" s="285"/>
      <c r="AM103" s="285"/>
      <c r="AN103" s="284">
        <f t="shared" si="0"/>
        <v>0</v>
      </c>
      <c r="AO103" s="285"/>
      <c r="AP103" s="285"/>
      <c r="AQ103" s="97" t="s">
        <v>85</v>
      </c>
      <c r="AR103" s="98"/>
      <c r="AS103" s="99">
        <v>0</v>
      </c>
      <c r="AT103" s="100">
        <f t="shared" si="1"/>
        <v>0</v>
      </c>
      <c r="AU103" s="101">
        <f>'SO 03 - Mobiliář Etapa II'!P118</f>
        <v>0</v>
      </c>
      <c r="AV103" s="100">
        <f>'SO 03 - Mobiliář Etapa II'!J33</f>
        <v>0</v>
      </c>
      <c r="AW103" s="100">
        <f>'SO 03 - Mobiliář Etapa II'!J34</f>
        <v>0</v>
      </c>
      <c r="AX103" s="100">
        <f>'SO 03 - Mobiliář Etapa II'!J35</f>
        <v>0</v>
      </c>
      <c r="AY103" s="100">
        <f>'SO 03 - Mobiliář Etapa II'!J36</f>
        <v>0</v>
      </c>
      <c r="AZ103" s="100">
        <f>'SO 03 - Mobiliář Etapa II'!F33</f>
        <v>0</v>
      </c>
      <c r="BA103" s="100">
        <f>'SO 03 - Mobiliář Etapa II'!F34</f>
        <v>0</v>
      </c>
      <c r="BB103" s="100">
        <f>'SO 03 - Mobiliář Etapa II'!F35</f>
        <v>0</v>
      </c>
      <c r="BC103" s="100">
        <f>'SO 03 - Mobiliář Etapa II'!F36</f>
        <v>0</v>
      </c>
      <c r="BD103" s="102">
        <f>'SO 03 - Mobiliář Etapa II'!F37</f>
        <v>0</v>
      </c>
      <c r="BT103" s="103" t="s">
        <v>86</v>
      </c>
      <c r="BV103" s="103" t="s">
        <v>80</v>
      </c>
      <c r="BW103" s="103" t="s">
        <v>112</v>
      </c>
      <c r="BX103" s="103" t="s">
        <v>5</v>
      </c>
      <c r="CL103" s="103" t="s">
        <v>1</v>
      </c>
      <c r="CM103" s="103" t="s">
        <v>89</v>
      </c>
    </row>
    <row r="104" spans="1:91" s="7" customFormat="1" ht="16.5" customHeight="1">
      <c r="A104" s="93" t="s">
        <v>82</v>
      </c>
      <c r="B104" s="94"/>
      <c r="C104" s="95"/>
      <c r="D104" s="259" t="s">
        <v>113</v>
      </c>
      <c r="E104" s="259"/>
      <c r="F104" s="259"/>
      <c r="G104" s="259"/>
      <c r="H104" s="259"/>
      <c r="I104" s="96"/>
      <c r="J104" s="259" t="s">
        <v>114</v>
      </c>
      <c r="K104" s="259"/>
      <c r="L104" s="259"/>
      <c r="M104" s="259"/>
      <c r="N104" s="259"/>
      <c r="O104" s="259"/>
      <c r="P104" s="259"/>
      <c r="Q104" s="259"/>
      <c r="R104" s="259"/>
      <c r="S104" s="259"/>
      <c r="T104" s="259"/>
      <c r="U104" s="259"/>
      <c r="V104" s="259"/>
      <c r="W104" s="259"/>
      <c r="X104" s="259"/>
      <c r="Y104" s="259"/>
      <c r="Z104" s="259"/>
      <c r="AA104" s="259"/>
      <c r="AB104" s="259"/>
      <c r="AC104" s="259"/>
      <c r="AD104" s="259"/>
      <c r="AE104" s="259"/>
      <c r="AF104" s="259"/>
      <c r="AG104" s="284">
        <f>'SO 04 - Demolice Etapa II'!J30</f>
        <v>0</v>
      </c>
      <c r="AH104" s="285"/>
      <c r="AI104" s="285"/>
      <c r="AJ104" s="285"/>
      <c r="AK104" s="285"/>
      <c r="AL104" s="285"/>
      <c r="AM104" s="285"/>
      <c r="AN104" s="284">
        <f t="shared" si="0"/>
        <v>0</v>
      </c>
      <c r="AO104" s="285"/>
      <c r="AP104" s="285"/>
      <c r="AQ104" s="97" t="s">
        <v>85</v>
      </c>
      <c r="AR104" s="98"/>
      <c r="AS104" s="99">
        <v>0</v>
      </c>
      <c r="AT104" s="100">
        <f t="shared" si="1"/>
        <v>0</v>
      </c>
      <c r="AU104" s="101">
        <f>'SO 04 - Demolice Etapa II'!P121</f>
        <v>0</v>
      </c>
      <c r="AV104" s="100">
        <f>'SO 04 - Demolice Etapa II'!J33</f>
        <v>0</v>
      </c>
      <c r="AW104" s="100">
        <f>'SO 04 - Demolice Etapa II'!J34</f>
        <v>0</v>
      </c>
      <c r="AX104" s="100">
        <f>'SO 04 - Demolice Etapa II'!J35</f>
        <v>0</v>
      </c>
      <c r="AY104" s="100">
        <f>'SO 04 - Demolice Etapa II'!J36</f>
        <v>0</v>
      </c>
      <c r="AZ104" s="100">
        <f>'SO 04 - Demolice Etapa II'!F33</f>
        <v>0</v>
      </c>
      <c r="BA104" s="100">
        <f>'SO 04 - Demolice Etapa II'!F34</f>
        <v>0</v>
      </c>
      <c r="BB104" s="100">
        <f>'SO 04 - Demolice Etapa II'!F35</f>
        <v>0</v>
      </c>
      <c r="BC104" s="100">
        <f>'SO 04 - Demolice Etapa II'!F36</f>
        <v>0</v>
      </c>
      <c r="BD104" s="102">
        <f>'SO 04 - Demolice Etapa II'!F37</f>
        <v>0</v>
      </c>
      <c r="BT104" s="103" t="s">
        <v>86</v>
      </c>
      <c r="BV104" s="103" t="s">
        <v>80</v>
      </c>
      <c r="BW104" s="103" t="s">
        <v>115</v>
      </c>
      <c r="BX104" s="103" t="s">
        <v>5</v>
      </c>
      <c r="CL104" s="103" t="s">
        <v>1</v>
      </c>
      <c r="CM104" s="103" t="s">
        <v>89</v>
      </c>
    </row>
    <row r="105" spans="1:91" s="7" customFormat="1" ht="16.5" customHeight="1">
      <c r="A105" s="93" t="s">
        <v>82</v>
      </c>
      <c r="B105" s="94"/>
      <c r="C105" s="95"/>
      <c r="D105" s="259" t="s">
        <v>116</v>
      </c>
      <c r="E105" s="259"/>
      <c r="F105" s="259"/>
      <c r="G105" s="259"/>
      <c r="H105" s="259"/>
      <c r="I105" s="96"/>
      <c r="J105" s="259" t="s">
        <v>117</v>
      </c>
      <c r="K105" s="259"/>
      <c r="L105" s="259"/>
      <c r="M105" s="259"/>
      <c r="N105" s="259"/>
      <c r="O105" s="259"/>
      <c r="P105" s="259"/>
      <c r="Q105" s="259"/>
      <c r="R105" s="259"/>
      <c r="S105" s="259"/>
      <c r="T105" s="259"/>
      <c r="U105" s="259"/>
      <c r="V105" s="259"/>
      <c r="W105" s="259"/>
      <c r="X105" s="259"/>
      <c r="Y105" s="259"/>
      <c r="Z105" s="259"/>
      <c r="AA105" s="259"/>
      <c r="AB105" s="259"/>
      <c r="AC105" s="259"/>
      <c r="AD105" s="259"/>
      <c r="AE105" s="259"/>
      <c r="AF105" s="259"/>
      <c r="AG105" s="284">
        <f>'SO 05 - Bezbariérové přís...'!J30</f>
        <v>0</v>
      </c>
      <c r="AH105" s="285"/>
      <c r="AI105" s="285"/>
      <c r="AJ105" s="285"/>
      <c r="AK105" s="285"/>
      <c r="AL105" s="285"/>
      <c r="AM105" s="285"/>
      <c r="AN105" s="284">
        <f t="shared" si="0"/>
        <v>0</v>
      </c>
      <c r="AO105" s="285"/>
      <c r="AP105" s="285"/>
      <c r="AQ105" s="97" t="s">
        <v>85</v>
      </c>
      <c r="AR105" s="98"/>
      <c r="AS105" s="99">
        <v>0</v>
      </c>
      <c r="AT105" s="100">
        <f t="shared" si="1"/>
        <v>0</v>
      </c>
      <c r="AU105" s="101">
        <f>'SO 05 - Bezbariérové přís...'!P123</f>
        <v>0</v>
      </c>
      <c r="AV105" s="100">
        <f>'SO 05 - Bezbariérové přís...'!J33</f>
        <v>0</v>
      </c>
      <c r="AW105" s="100">
        <f>'SO 05 - Bezbariérové přís...'!J34</f>
        <v>0</v>
      </c>
      <c r="AX105" s="100">
        <f>'SO 05 - Bezbariérové přís...'!J35</f>
        <v>0</v>
      </c>
      <c r="AY105" s="100">
        <f>'SO 05 - Bezbariérové přís...'!J36</f>
        <v>0</v>
      </c>
      <c r="AZ105" s="100">
        <f>'SO 05 - Bezbariérové přís...'!F33</f>
        <v>0</v>
      </c>
      <c r="BA105" s="100">
        <f>'SO 05 - Bezbariérové přís...'!F34</f>
        <v>0</v>
      </c>
      <c r="BB105" s="100">
        <f>'SO 05 - Bezbariérové přís...'!F35</f>
        <v>0</v>
      </c>
      <c r="BC105" s="100">
        <f>'SO 05 - Bezbariérové přís...'!F36</f>
        <v>0</v>
      </c>
      <c r="BD105" s="102">
        <f>'SO 05 - Bezbariérové přís...'!F37</f>
        <v>0</v>
      </c>
      <c r="BT105" s="103" t="s">
        <v>86</v>
      </c>
      <c r="BV105" s="103" t="s">
        <v>80</v>
      </c>
      <c r="BW105" s="103" t="s">
        <v>118</v>
      </c>
      <c r="BX105" s="103" t="s">
        <v>5</v>
      </c>
      <c r="CL105" s="103" t="s">
        <v>1</v>
      </c>
      <c r="CM105" s="103" t="s">
        <v>89</v>
      </c>
    </row>
    <row r="106" spans="1:91" s="7" customFormat="1" ht="16.5" customHeight="1">
      <c r="A106" s="93" t="s">
        <v>82</v>
      </c>
      <c r="B106" s="94"/>
      <c r="C106" s="95"/>
      <c r="D106" s="259" t="s">
        <v>119</v>
      </c>
      <c r="E106" s="259"/>
      <c r="F106" s="259"/>
      <c r="G106" s="259"/>
      <c r="H106" s="259"/>
      <c r="I106" s="96"/>
      <c r="J106" s="259" t="s">
        <v>120</v>
      </c>
      <c r="K106" s="259"/>
      <c r="L106" s="259"/>
      <c r="M106" s="259"/>
      <c r="N106" s="259"/>
      <c r="O106" s="259"/>
      <c r="P106" s="259"/>
      <c r="Q106" s="259"/>
      <c r="R106" s="259"/>
      <c r="S106" s="259"/>
      <c r="T106" s="259"/>
      <c r="U106" s="259"/>
      <c r="V106" s="259"/>
      <c r="W106" s="259"/>
      <c r="X106" s="259"/>
      <c r="Y106" s="259"/>
      <c r="Z106" s="259"/>
      <c r="AA106" s="259"/>
      <c r="AB106" s="259"/>
      <c r="AC106" s="259"/>
      <c r="AD106" s="259"/>
      <c r="AE106" s="259"/>
      <c r="AF106" s="259"/>
      <c r="AG106" s="284">
        <f>'VON - Vedlejší a ostatní ...'!J30</f>
        <v>0</v>
      </c>
      <c r="AH106" s="285"/>
      <c r="AI106" s="285"/>
      <c r="AJ106" s="285"/>
      <c r="AK106" s="285"/>
      <c r="AL106" s="285"/>
      <c r="AM106" s="285"/>
      <c r="AN106" s="284">
        <f t="shared" si="0"/>
        <v>0</v>
      </c>
      <c r="AO106" s="285"/>
      <c r="AP106" s="285"/>
      <c r="AQ106" s="97" t="s">
        <v>85</v>
      </c>
      <c r="AR106" s="98"/>
      <c r="AS106" s="104">
        <v>0</v>
      </c>
      <c r="AT106" s="105">
        <f t="shared" si="1"/>
        <v>0</v>
      </c>
      <c r="AU106" s="106">
        <f>'VON - Vedlejší a ostatní ...'!P120</f>
        <v>0</v>
      </c>
      <c r="AV106" s="105">
        <f>'VON - Vedlejší a ostatní ...'!J33</f>
        <v>0</v>
      </c>
      <c r="AW106" s="105">
        <f>'VON - Vedlejší a ostatní ...'!J34</f>
        <v>0</v>
      </c>
      <c r="AX106" s="105">
        <f>'VON - Vedlejší a ostatní ...'!J35</f>
        <v>0</v>
      </c>
      <c r="AY106" s="105">
        <f>'VON - Vedlejší a ostatní ...'!J36</f>
        <v>0</v>
      </c>
      <c r="AZ106" s="105">
        <f>'VON - Vedlejší a ostatní ...'!F33</f>
        <v>0</v>
      </c>
      <c r="BA106" s="105">
        <f>'VON - Vedlejší a ostatní ...'!F34</f>
        <v>0</v>
      </c>
      <c r="BB106" s="105">
        <f>'VON - Vedlejší a ostatní ...'!F35</f>
        <v>0</v>
      </c>
      <c r="BC106" s="105">
        <f>'VON - Vedlejší a ostatní ...'!F36</f>
        <v>0</v>
      </c>
      <c r="BD106" s="107">
        <f>'VON - Vedlejší a ostatní ...'!F37</f>
        <v>0</v>
      </c>
      <c r="BT106" s="103" t="s">
        <v>86</v>
      </c>
      <c r="BV106" s="103" t="s">
        <v>80</v>
      </c>
      <c r="BW106" s="103" t="s">
        <v>121</v>
      </c>
      <c r="BX106" s="103" t="s">
        <v>5</v>
      </c>
      <c r="CL106" s="103" t="s">
        <v>1</v>
      </c>
      <c r="CM106" s="103" t="s">
        <v>89</v>
      </c>
    </row>
    <row r="107" spans="1:91" s="2" customFormat="1" ht="30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9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</row>
    <row r="108" spans="1:9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39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</row>
  </sheetData>
  <sheetProtection algorithmName="SHA-512" hashValue="Gsl425ZaH3Qw7jFWYPacpNDjGSfe0BVDEZBEsYfqa3lHHZjSnONgkq+IpirF2oV2lQVo4G7nk6uW5WFDgRSbMw==" saltValue="cHtZTI4FitarW4hvSaiXgg4hlSsx/xXQUl3wEnjaoiksK0Ue3QPmjcPOSlFZS6cbAoPdzsjijjAZGNg1MZTeWw==" spinCount="100000" sheet="1" objects="1" scenarios="1" formatColumns="0" formatRows="0"/>
  <mergeCells count="86">
    <mergeCell ref="AS89:AT91"/>
    <mergeCell ref="AN105:AP105"/>
    <mergeCell ref="AG105:AM105"/>
    <mergeCell ref="AN106:AP106"/>
    <mergeCell ref="AG106:AM106"/>
    <mergeCell ref="AN94:AP94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3:AP103"/>
    <mergeCell ref="AN97:AP97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L85:AO85"/>
    <mergeCell ref="D105:H105"/>
    <mergeCell ref="J105:AF105"/>
    <mergeCell ref="D106:H106"/>
    <mergeCell ref="J106:AF106"/>
    <mergeCell ref="AG94:AM94"/>
    <mergeCell ref="AG104:AM104"/>
    <mergeCell ref="AN104:AP104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IO 01 - Dopravní řešení a...'!C2" display="/" xr:uid="{00000000-0004-0000-0000-000000000000}"/>
    <hyperlink ref="A96" location="'IO 02 - Opěrné zdi a scho...'!C2" display="/" xr:uid="{00000000-0004-0000-0000-000001000000}"/>
    <hyperlink ref="A97" location="'IO 03 - Dešťová kanalizac...'!C2" display="/" xr:uid="{00000000-0004-0000-0000-000002000000}"/>
    <hyperlink ref="A98" location="'IO 04 - Veřejné osvětlení...'!C2" display="/" xr:uid="{00000000-0004-0000-0000-000003000000}"/>
    <hyperlink ref="A99" location="'IO 06 - Optická síť Etapa II'!C2" display="/" xr:uid="{00000000-0004-0000-0000-000004000000}"/>
    <hyperlink ref="A100" location="'SO 01-06 - Drobná archite...'!C2" display="/" xr:uid="{00000000-0004-0000-0000-000005000000}"/>
    <hyperlink ref="A101" location="'SO 01-07 - Drobná archite...'!C2" display="/" xr:uid="{00000000-0004-0000-0000-000006000000}"/>
    <hyperlink ref="A102" location="'SO 02 - Sadové úpravy Eta...'!C2" display="/" xr:uid="{00000000-0004-0000-0000-000007000000}"/>
    <hyperlink ref="A103" location="'SO 03 - Mobiliář Etapa II'!C2" display="/" xr:uid="{00000000-0004-0000-0000-000008000000}"/>
    <hyperlink ref="A104" location="'SO 04 - Demolice Etapa II'!C2" display="/" xr:uid="{00000000-0004-0000-0000-000009000000}"/>
    <hyperlink ref="A105" location="'SO 05 - Bezbariérové přís...'!C2" display="/" xr:uid="{00000000-0004-0000-0000-00000A000000}"/>
    <hyperlink ref="A106" location="'VON - Vedlejší a ostatní ...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112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8" t="str">
        <f>'Rekapitulace stavby'!K6</f>
        <v>Revitalizace veřejných ploch města Luby - ETAPA II</v>
      </c>
      <c r="F7" s="299"/>
      <c r="G7" s="299"/>
      <c r="H7" s="299"/>
      <c r="L7" s="20"/>
    </row>
    <row r="8" spans="1:4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0" t="s">
        <v>1425</v>
      </c>
      <c r="F9" s="301"/>
      <c r="G9" s="301"/>
      <c r="H9" s="30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2" t="str">
        <f>'Rekapitulace stavby'!E14</f>
        <v>Vyplň údaj</v>
      </c>
      <c r="F18" s="303"/>
      <c r="G18" s="303"/>
      <c r="H18" s="303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4" t="s">
        <v>1</v>
      </c>
      <c r="F27" s="304"/>
      <c r="G27" s="304"/>
      <c r="H27" s="30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ROUND((SUM(BE118:BE123)),  2)</f>
        <v>0</v>
      </c>
      <c r="G33" s="34"/>
      <c r="H33" s="34"/>
      <c r="I33" s="124">
        <v>0.21</v>
      </c>
      <c r="J33" s="123">
        <f>ROUND(((SUM(BE118:BE123))*I33),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ROUND((SUM(BF118:BF123)),  2)</f>
        <v>0</v>
      </c>
      <c r="G34" s="34"/>
      <c r="H34" s="34"/>
      <c r="I34" s="124">
        <v>0.15</v>
      </c>
      <c r="J34" s="123">
        <f>ROUND(((SUM(BF118:BF123))*I34),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ROUND((SUM(BG118:BG123)),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ROUND((SUM(BH118:BH123)),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ROUND((SUM(BI118:BI123)),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5" t="str">
        <f>E7</f>
        <v>Revitalizace veřejných ploch města Luby - ETAPA II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>SO 03 - Mobiliář Etapa II</v>
      </c>
      <c r="F87" s="307"/>
      <c r="G87" s="307"/>
      <c r="H87" s="30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Luby u Chebu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A69 - 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 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136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140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05" t="str">
        <f>E7</f>
        <v>Revitalizace veřejných ploch města Luby - ETAPA II</v>
      </c>
      <c r="F108" s="306"/>
      <c r="G108" s="306"/>
      <c r="H108" s="30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123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61" t="str">
        <f>E9</f>
        <v>SO 03 - Mobiliář Etapa II</v>
      </c>
      <c r="F110" s="307"/>
      <c r="G110" s="307"/>
      <c r="H110" s="307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Luby u Chebu</v>
      </c>
      <c r="G112" s="36"/>
      <c r="H112" s="36"/>
      <c r="I112" s="29" t="s">
        <v>22</v>
      </c>
      <c r="J112" s="66" t="str">
        <f>IF(J12="","",J12)</f>
        <v>Vyplň údaj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23</v>
      </c>
      <c r="D114" s="36"/>
      <c r="E114" s="36"/>
      <c r="F114" s="27" t="str">
        <f>E15</f>
        <v>Město Luby</v>
      </c>
      <c r="G114" s="36"/>
      <c r="H114" s="36"/>
      <c r="I114" s="29" t="s">
        <v>30</v>
      </c>
      <c r="J114" s="32" t="str">
        <f>E21</f>
        <v>A69 - Architekti s.r.o.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34</v>
      </c>
      <c r="J115" s="32" t="str">
        <f>E24</f>
        <v>Ing. Pavel Šturc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141</v>
      </c>
      <c r="D117" s="162" t="s">
        <v>63</v>
      </c>
      <c r="E117" s="162" t="s">
        <v>59</v>
      </c>
      <c r="F117" s="162" t="s">
        <v>60</v>
      </c>
      <c r="G117" s="162" t="s">
        <v>142</v>
      </c>
      <c r="H117" s="162" t="s">
        <v>143</v>
      </c>
      <c r="I117" s="162" t="s">
        <v>144</v>
      </c>
      <c r="J117" s="163" t="s">
        <v>127</v>
      </c>
      <c r="K117" s="164" t="s">
        <v>145</v>
      </c>
      <c r="L117" s="165"/>
      <c r="M117" s="75" t="s">
        <v>1</v>
      </c>
      <c r="N117" s="76" t="s">
        <v>42</v>
      </c>
      <c r="O117" s="76" t="s">
        <v>146</v>
      </c>
      <c r="P117" s="76" t="s">
        <v>147</v>
      </c>
      <c r="Q117" s="76" t="s">
        <v>148</v>
      </c>
      <c r="R117" s="76" t="s">
        <v>149</v>
      </c>
      <c r="S117" s="76" t="s">
        <v>150</v>
      </c>
      <c r="T117" s="77" t="s">
        <v>151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152</v>
      </c>
      <c r="D118" s="36"/>
      <c r="E118" s="36"/>
      <c r="F118" s="36"/>
      <c r="G118" s="36"/>
      <c r="H118" s="36"/>
      <c r="I118" s="36"/>
      <c r="J118" s="166">
        <f>BK118</f>
        <v>0</v>
      </c>
      <c r="K118" s="36"/>
      <c r="L118" s="39"/>
      <c r="M118" s="78"/>
      <c r="N118" s="167"/>
      <c r="O118" s="79"/>
      <c r="P118" s="168">
        <f>P119</f>
        <v>0</v>
      </c>
      <c r="Q118" s="79"/>
      <c r="R118" s="168">
        <f>R119</f>
        <v>1.9231199999999999</v>
      </c>
      <c r="S118" s="79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77</v>
      </c>
      <c r="AU118" s="17" t="s">
        <v>129</v>
      </c>
      <c r="BK118" s="170">
        <f>BK119</f>
        <v>0</v>
      </c>
    </row>
    <row r="119" spans="1:65" s="12" customFormat="1" ht="25.9" customHeight="1">
      <c r="B119" s="171"/>
      <c r="C119" s="172"/>
      <c r="D119" s="173" t="s">
        <v>77</v>
      </c>
      <c r="E119" s="174" t="s">
        <v>153</v>
      </c>
      <c r="F119" s="174" t="s">
        <v>154</v>
      </c>
      <c r="G119" s="172"/>
      <c r="H119" s="172"/>
      <c r="I119" s="175"/>
      <c r="J119" s="176">
        <f>BK119</f>
        <v>0</v>
      </c>
      <c r="K119" s="172"/>
      <c r="L119" s="177"/>
      <c r="M119" s="178"/>
      <c r="N119" s="179"/>
      <c r="O119" s="179"/>
      <c r="P119" s="180">
        <f>P120</f>
        <v>0</v>
      </c>
      <c r="Q119" s="179"/>
      <c r="R119" s="180">
        <f>R120</f>
        <v>1.9231199999999999</v>
      </c>
      <c r="S119" s="179"/>
      <c r="T119" s="181">
        <f>T120</f>
        <v>0</v>
      </c>
      <c r="AR119" s="182" t="s">
        <v>86</v>
      </c>
      <c r="AT119" s="183" t="s">
        <v>77</v>
      </c>
      <c r="AU119" s="183" t="s">
        <v>78</v>
      </c>
      <c r="AY119" s="182" t="s">
        <v>155</v>
      </c>
      <c r="BK119" s="184">
        <f>BK120</f>
        <v>0</v>
      </c>
    </row>
    <row r="120" spans="1:65" s="12" customFormat="1" ht="22.9" customHeight="1">
      <c r="B120" s="171"/>
      <c r="C120" s="172"/>
      <c r="D120" s="173" t="s">
        <v>77</v>
      </c>
      <c r="E120" s="185" t="s">
        <v>205</v>
      </c>
      <c r="F120" s="185" t="s">
        <v>397</v>
      </c>
      <c r="G120" s="172"/>
      <c r="H120" s="172"/>
      <c r="I120" s="175"/>
      <c r="J120" s="186">
        <f>BK120</f>
        <v>0</v>
      </c>
      <c r="K120" s="172"/>
      <c r="L120" s="177"/>
      <c r="M120" s="178"/>
      <c r="N120" s="179"/>
      <c r="O120" s="179"/>
      <c r="P120" s="180">
        <f>SUM(P121:P123)</f>
        <v>0</v>
      </c>
      <c r="Q120" s="179"/>
      <c r="R120" s="180">
        <f>SUM(R121:R123)</f>
        <v>1.9231199999999999</v>
      </c>
      <c r="S120" s="179"/>
      <c r="T120" s="181">
        <f>SUM(T121:T123)</f>
        <v>0</v>
      </c>
      <c r="AR120" s="182" t="s">
        <v>86</v>
      </c>
      <c r="AT120" s="183" t="s">
        <v>77</v>
      </c>
      <c r="AU120" s="183" t="s">
        <v>86</v>
      </c>
      <c r="AY120" s="182" t="s">
        <v>155</v>
      </c>
      <c r="BK120" s="184">
        <f>SUM(BK121:BK123)</f>
        <v>0</v>
      </c>
    </row>
    <row r="121" spans="1:65" s="2" customFormat="1" ht="16.5" customHeight="1">
      <c r="A121" s="34"/>
      <c r="B121" s="35"/>
      <c r="C121" s="187" t="s">
        <v>86</v>
      </c>
      <c r="D121" s="187" t="s">
        <v>157</v>
      </c>
      <c r="E121" s="188" t="s">
        <v>1426</v>
      </c>
      <c r="F121" s="189" t="s">
        <v>1427</v>
      </c>
      <c r="G121" s="190" t="s">
        <v>475</v>
      </c>
      <c r="H121" s="191">
        <v>8</v>
      </c>
      <c r="I121" s="192"/>
      <c r="J121" s="193">
        <f>ROUND(I121*H121,2)</f>
        <v>0</v>
      </c>
      <c r="K121" s="194"/>
      <c r="L121" s="39"/>
      <c r="M121" s="195" t="s">
        <v>1</v>
      </c>
      <c r="N121" s="196" t="s">
        <v>43</v>
      </c>
      <c r="O121" s="71"/>
      <c r="P121" s="197">
        <f>O121*H121</f>
        <v>0</v>
      </c>
      <c r="Q121" s="197">
        <v>0.20612</v>
      </c>
      <c r="R121" s="197">
        <f>Q121*H121</f>
        <v>1.64896</v>
      </c>
      <c r="S121" s="197">
        <v>0</v>
      </c>
      <c r="T121" s="19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9" t="s">
        <v>161</v>
      </c>
      <c r="AT121" s="199" t="s">
        <v>157</v>
      </c>
      <c r="AU121" s="199" t="s">
        <v>89</v>
      </c>
      <c r="AY121" s="17" t="s">
        <v>155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17" t="s">
        <v>86</v>
      </c>
      <c r="BK121" s="200">
        <f>ROUND(I121*H121,2)</f>
        <v>0</v>
      </c>
      <c r="BL121" s="17" t="s">
        <v>161</v>
      </c>
      <c r="BM121" s="199" t="s">
        <v>1428</v>
      </c>
    </row>
    <row r="122" spans="1:65" s="2" customFormat="1" ht="16.5" customHeight="1">
      <c r="A122" s="34"/>
      <c r="B122" s="35"/>
      <c r="C122" s="187" t="s">
        <v>89</v>
      </c>
      <c r="D122" s="187" t="s">
        <v>157</v>
      </c>
      <c r="E122" s="188" t="s">
        <v>1429</v>
      </c>
      <c r="F122" s="189" t="s">
        <v>1430</v>
      </c>
      <c r="G122" s="190" t="s">
        <v>475</v>
      </c>
      <c r="H122" s="191">
        <v>2</v>
      </c>
      <c r="I122" s="192"/>
      <c r="J122" s="193">
        <f>ROUND(I122*H122,2)</f>
        <v>0</v>
      </c>
      <c r="K122" s="194"/>
      <c r="L122" s="39"/>
      <c r="M122" s="195" t="s">
        <v>1</v>
      </c>
      <c r="N122" s="196" t="s">
        <v>43</v>
      </c>
      <c r="O122" s="71"/>
      <c r="P122" s="197">
        <f>O122*H122</f>
        <v>0</v>
      </c>
      <c r="Q122" s="197">
        <v>1.745E-2</v>
      </c>
      <c r="R122" s="197">
        <f>Q122*H122</f>
        <v>3.49E-2</v>
      </c>
      <c r="S122" s="197">
        <v>0</v>
      </c>
      <c r="T122" s="19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9" t="s">
        <v>161</v>
      </c>
      <c r="AT122" s="199" t="s">
        <v>157</v>
      </c>
      <c r="AU122" s="199" t="s">
        <v>89</v>
      </c>
      <c r="AY122" s="17" t="s">
        <v>155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7" t="s">
        <v>86</v>
      </c>
      <c r="BK122" s="200">
        <f>ROUND(I122*H122,2)</f>
        <v>0</v>
      </c>
      <c r="BL122" s="17" t="s">
        <v>161</v>
      </c>
      <c r="BM122" s="199" t="s">
        <v>1431</v>
      </c>
    </row>
    <row r="123" spans="1:65" s="2" customFormat="1" ht="16.5" customHeight="1">
      <c r="A123" s="34"/>
      <c r="B123" s="35"/>
      <c r="C123" s="187" t="s">
        <v>175</v>
      </c>
      <c r="D123" s="187" t="s">
        <v>157</v>
      </c>
      <c r="E123" s="188" t="s">
        <v>1432</v>
      </c>
      <c r="F123" s="189" t="s">
        <v>1433</v>
      </c>
      <c r="G123" s="190" t="s">
        <v>475</v>
      </c>
      <c r="H123" s="191">
        <v>7</v>
      </c>
      <c r="I123" s="192"/>
      <c r="J123" s="193">
        <f>ROUND(I123*H123,2)</f>
        <v>0</v>
      </c>
      <c r="K123" s="194"/>
      <c r="L123" s="39"/>
      <c r="M123" s="235" t="s">
        <v>1</v>
      </c>
      <c r="N123" s="236" t="s">
        <v>43</v>
      </c>
      <c r="O123" s="237"/>
      <c r="P123" s="238">
        <f>O123*H123</f>
        <v>0</v>
      </c>
      <c r="Q123" s="238">
        <v>3.4180000000000002E-2</v>
      </c>
      <c r="R123" s="238">
        <f>Q123*H123</f>
        <v>0.23926000000000003</v>
      </c>
      <c r="S123" s="238">
        <v>0</v>
      </c>
      <c r="T123" s="23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9" t="s">
        <v>161</v>
      </c>
      <c r="AT123" s="199" t="s">
        <v>157</v>
      </c>
      <c r="AU123" s="199" t="s">
        <v>89</v>
      </c>
      <c r="AY123" s="17" t="s">
        <v>155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7" t="s">
        <v>86</v>
      </c>
      <c r="BK123" s="200">
        <f>ROUND(I123*H123,2)</f>
        <v>0</v>
      </c>
      <c r="BL123" s="17" t="s">
        <v>161</v>
      </c>
      <c r="BM123" s="199" t="s">
        <v>1434</v>
      </c>
    </row>
    <row r="124" spans="1:65" s="2" customFormat="1" ht="6.95" customHeight="1">
      <c r="A124" s="34"/>
      <c r="B124" s="54"/>
      <c r="C124" s="55"/>
      <c r="D124" s="55"/>
      <c r="E124" s="55"/>
      <c r="F124" s="55"/>
      <c r="G124" s="55"/>
      <c r="H124" s="55"/>
      <c r="I124" s="55"/>
      <c r="J124" s="55"/>
      <c r="K124" s="55"/>
      <c r="L124" s="39"/>
      <c r="M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</sheetData>
  <sheetProtection algorithmName="SHA-512" hashValue="58ANMOcfI9EfTtpUZuG/qt4pfU1gsE/DUShY8iJg9ca4s4MZmOTgvrdQwOJ9tQ9Vht9I7FYoY1UtbpXFbyMYkQ==" saltValue="4AmMuodBaJWKPDiDdmlUSbOtBXBlWXng4IlYkt33GBLrikbokHP4Bcb3rjuv/XXZz1NHDs31xCIjj2cErxdgkw==" spinCount="100000" sheet="1" objects="1" scenarios="1" formatColumns="0" formatRows="0" autoFilter="0"/>
  <autoFilter ref="C117:K123" xr:uid="{00000000-0009-0000-0000-000009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8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115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8" t="str">
        <f>'Rekapitulace stavby'!K6</f>
        <v>Revitalizace veřejných ploch města Luby - ETAPA II</v>
      </c>
      <c r="F7" s="299"/>
      <c r="G7" s="299"/>
      <c r="H7" s="299"/>
      <c r="L7" s="20"/>
    </row>
    <row r="8" spans="1:4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0" t="s">
        <v>1435</v>
      </c>
      <c r="F9" s="301"/>
      <c r="G9" s="301"/>
      <c r="H9" s="30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2" t="str">
        <f>'Rekapitulace stavby'!E14</f>
        <v>Vyplň údaj</v>
      </c>
      <c r="F18" s="303"/>
      <c r="G18" s="303"/>
      <c r="H18" s="303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4" t="s">
        <v>1</v>
      </c>
      <c r="F27" s="304"/>
      <c r="G27" s="304"/>
      <c r="H27" s="30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ROUND((SUM(BE121:BE181)),  2)</f>
        <v>0</v>
      </c>
      <c r="G33" s="34"/>
      <c r="H33" s="34"/>
      <c r="I33" s="124">
        <v>0.21</v>
      </c>
      <c r="J33" s="123">
        <f>ROUND(((SUM(BE121:BE181))*I33),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ROUND((SUM(BF121:BF181)),  2)</f>
        <v>0</v>
      </c>
      <c r="G34" s="34"/>
      <c r="H34" s="34"/>
      <c r="I34" s="124">
        <v>0.15</v>
      </c>
      <c r="J34" s="123">
        <f>ROUND(((SUM(BF121:BF181))*I34),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ROUND((SUM(BG121:BG181)),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ROUND((SUM(BH121:BH181)),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ROUND((SUM(BI121:BI181)),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5" t="str">
        <f>E7</f>
        <v>Revitalizace veřejných ploch města Luby - ETAPA II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>SO 04 - Demolice Etapa II</v>
      </c>
      <c r="F87" s="307"/>
      <c r="G87" s="307"/>
      <c r="H87" s="30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Luby u Chebu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A69 - 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 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131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133</v>
      </c>
      <c r="E99" s="156"/>
      <c r="F99" s="156"/>
      <c r="G99" s="156"/>
      <c r="H99" s="156"/>
      <c r="I99" s="156"/>
      <c r="J99" s="157">
        <f>J150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136</v>
      </c>
      <c r="E100" s="156"/>
      <c r="F100" s="156"/>
      <c r="G100" s="156"/>
      <c r="H100" s="156"/>
      <c r="I100" s="156"/>
      <c r="J100" s="157">
        <f>J152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137</v>
      </c>
      <c r="E101" s="156"/>
      <c r="F101" s="156"/>
      <c r="G101" s="156"/>
      <c r="H101" s="156"/>
      <c r="I101" s="156"/>
      <c r="J101" s="157">
        <f>J161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140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5" t="str">
        <f>E7</f>
        <v>Revitalizace veřejných ploch města Luby - ETAPA II</v>
      </c>
      <c r="F111" s="306"/>
      <c r="G111" s="306"/>
      <c r="H111" s="30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123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1" t="str">
        <f>E9</f>
        <v>SO 04 - Demolice Etapa II</v>
      </c>
      <c r="F113" s="307"/>
      <c r="G113" s="307"/>
      <c r="H113" s="307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Luby u Chebu</v>
      </c>
      <c r="G115" s="36"/>
      <c r="H115" s="36"/>
      <c r="I115" s="29" t="s">
        <v>22</v>
      </c>
      <c r="J115" s="66" t="str">
        <f>IF(J12="","",J12)</f>
        <v>Vyplň údaj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23</v>
      </c>
      <c r="D117" s="36"/>
      <c r="E117" s="36"/>
      <c r="F117" s="27" t="str">
        <f>E15</f>
        <v>Město Luby</v>
      </c>
      <c r="G117" s="36"/>
      <c r="H117" s="36"/>
      <c r="I117" s="29" t="s">
        <v>30</v>
      </c>
      <c r="J117" s="32" t="str">
        <f>E21</f>
        <v>A69 - Architekti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34</v>
      </c>
      <c r="J118" s="32" t="str">
        <f>E24</f>
        <v>Ing. Pavel Šturc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141</v>
      </c>
      <c r="D120" s="162" t="s">
        <v>63</v>
      </c>
      <c r="E120" s="162" t="s">
        <v>59</v>
      </c>
      <c r="F120" s="162" t="s">
        <v>60</v>
      </c>
      <c r="G120" s="162" t="s">
        <v>142</v>
      </c>
      <c r="H120" s="162" t="s">
        <v>143</v>
      </c>
      <c r="I120" s="162" t="s">
        <v>144</v>
      </c>
      <c r="J120" s="163" t="s">
        <v>127</v>
      </c>
      <c r="K120" s="164" t="s">
        <v>145</v>
      </c>
      <c r="L120" s="165"/>
      <c r="M120" s="75" t="s">
        <v>1</v>
      </c>
      <c r="N120" s="76" t="s">
        <v>42</v>
      </c>
      <c r="O120" s="76" t="s">
        <v>146</v>
      </c>
      <c r="P120" s="76" t="s">
        <v>147</v>
      </c>
      <c r="Q120" s="76" t="s">
        <v>148</v>
      </c>
      <c r="R120" s="76" t="s">
        <v>149</v>
      </c>
      <c r="S120" s="76" t="s">
        <v>150</v>
      </c>
      <c r="T120" s="77" t="s">
        <v>151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152</v>
      </c>
      <c r="D121" s="36"/>
      <c r="E121" s="36"/>
      <c r="F121" s="36"/>
      <c r="G121" s="36"/>
      <c r="H121" s="36"/>
      <c r="I121" s="36"/>
      <c r="J121" s="166">
        <f>BK121</f>
        <v>0</v>
      </c>
      <c r="K121" s="36"/>
      <c r="L121" s="39"/>
      <c r="M121" s="78"/>
      <c r="N121" s="167"/>
      <c r="O121" s="79"/>
      <c r="P121" s="168">
        <f>P122</f>
        <v>0</v>
      </c>
      <c r="Q121" s="79"/>
      <c r="R121" s="168">
        <f>R122</f>
        <v>0</v>
      </c>
      <c r="S121" s="79"/>
      <c r="T121" s="169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77</v>
      </c>
      <c r="AU121" s="17" t="s">
        <v>129</v>
      </c>
      <c r="BK121" s="170">
        <f>BK122</f>
        <v>0</v>
      </c>
    </row>
    <row r="122" spans="1:65" s="12" customFormat="1" ht="25.9" customHeight="1">
      <c r="B122" s="171"/>
      <c r="C122" s="172"/>
      <c r="D122" s="173" t="s">
        <v>77</v>
      </c>
      <c r="E122" s="174" t="s">
        <v>153</v>
      </c>
      <c r="F122" s="174" t="s">
        <v>154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P123+P150+P152+P161</f>
        <v>0</v>
      </c>
      <c r="Q122" s="179"/>
      <c r="R122" s="180">
        <f>R123+R150+R152+R161</f>
        <v>0</v>
      </c>
      <c r="S122" s="179"/>
      <c r="T122" s="181">
        <f>T123+T150+T152+T161</f>
        <v>0</v>
      </c>
      <c r="AR122" s="182" t="s">
        <v>86</v>
      </c>
      <c r="AT122" s="183" t="s">
        <v>77</v>
      </c>
      <c r="AU122" s="183" t="s">
        <v>78</v>
      </c>
      <c r="AY122" s="182" t="s">
        <v>155</v>
      </c>
      <c r="BK122" s="184">
        <f>BK123+BK150+BK152+BK161</f>
        <v>0</v>
      </c>
    </row>
    <row r="123" spans="1:65" s="12" customFormat="1" ht="22.9" customHeight="1">
      <c r="B123" s="171"/>
      <c r="C123" s="172"/>
      <c r="D123" s="173" t="s">
        <v>77</v>
      </c>
      <c r="E123" s="185" t="s">
        <v>86</v>
      </c>
      <c r="F123" s="185" t="s">
        <v>156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SUM(P124:P149)</f>
        <v>0</v>
      </c>
      <c r="Q123" s="179"/>
      <c r="R123" s="180">
        <f>SUM(R124:R149)</f>
        <v>0</v>
      </c>
      <c r="S123" s="179"/>
      <c r="T123" s="181">
        <f>SUM(T124:T149)</f>
        <v>0</v>
      </c>
      <c r="AR123" s="182" t="s">
        <v>86</v>
      </c>
      <c r="AT123" s="183" t="s">
        <v>77</v>
      </c>
      <c r="AU123" s="183" t="s">
        <v>86</v>
      </c>
      <c r="AY123" s="182" t="s">
        <v>155</v>
      </c>
      <c r="BK123" s="184">
        <f>SUM(BK124:BK149)</f>
        <v>0</v>
      </c>
    </row>
    <row r="124" spans="1:65" s="2" customFormat="1" ht="24.2" customHeight="1">
      <c r="A124" s="34"/>
      <c r="B124" s="35"/>
      <c r="C124" s="187" t="s">
        <v>86</v>
      </c>
      <c r="D124" s="187" t="s">
        <v>157</v>
      </c>
      <c r="E124" s="188" t="s">
        <v>1436</v>
      </c>
      <c r="F124" s="189" t="s">
        <v>1437</v>
      </c>
      <c r="G124" s="190" t="s">
        <v>215</v>
      </c>
      <c r="H124" s="191">
        <v>129.6</v>
      </c>
      <c r="I124" s="192"/>
      <c r="J124" s="193">
        <f>ROUND(I124*H124,2)</f>
        <v>0</v>
      </c>
      <c r="K124" s="194"/>
      <c r="L124" s="39"/>
      <c r="M124" s="195" t="s">
        <v>1</v>
      </c>
      <c r="N124" s="196" t="s">
        <v>43</v>
      </c>
      <c r="O124" s="71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161</v>
      </c>
      <c r="AT124" s="199" t="s">
        <v>157</v>
      </c>
      <c r="AU124" s="199" t="s">
        <v>89</v>
      </c>
      <c r="AY124" s="17" t="s">
        <v>155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7" t="s">
        <v>86</v>
      </c>
      <c r="BK124" s="200">
        <f>ROUND(I124*H124,2)</f>
        <v>0</v>
      </c>
      <c r="BL124" s="17" t="s">
        <v>161</v>
      </c>
      <c r="BM124" s="199" t="s">
        <v>1438</v>
      </c>
    </row>
    <row r="125" spans="1:65" s="13" customFormat="1" ht="11.25">
      <c r="B125" s="201"/>
      <c r="C125" s="202"/>
      <c r="D125" s="203" t="s">
        <v>163</v>
      </c>
      <c r="E125" s="204" t="s">
        <v>1</v>
      </c>
      <c r="F125" s="205" t="s">
        <v>1439</v>
      </c>
      <c r="G125" s="202"/>
      <c r="H125" s="206">
        <v>129.6</v>
      </c>
      <c r="I125" s="207"/>
      <c r="J125" s="202"/>
      <c r="K125" s="202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163</v>
      </c>
      <c r="AU125" s="212" t="s">
        <v>89</v>
      </c>
      <c r="AV125" s="13" t="s">
        <v>89</v>
      </c>
      <c r="AW125" s="13" t="s">
        <v>33</v>
      </c>
      <c r="AX125" s="13" t="s">
        <v>78</v>
      </c>
      <c r="AY125" s="212" t="s">
        <v>155</v>
      </c>
    </row>
    <row r="126" spans="1:65" s="14" customFormat="1" ht="11.25">
      <c r="B126" s="213"/>
      <c r="C126" s="214"/>
      <c r="D126" s="203" t="s">
        <v>163</v>
      </c>
      <c r="E126" s="215" t="s">
        <v>1</v>
      </c>
      <c r="F126" s="216" t="s">
        <v>170</v>
      </c>
      <c r="G126" s="214"/>
      <c r="H126" s="217">
        <v>129.6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163</v>
      </c>
      <c r="AU126" s="223" t="s">
        <v>89</v>
      </c>
      <c r="AV126" s="14" t="s">
        <v>161</v>
      </c>
      <c r="AW126" s="14" t="s">
        <v>33</v>
      </c>
      <c r="AX126" s="14" t="s">
        <v>86</v>
      </c>
      <c r="AY126" s="223" t="s">
        <v>155</v>
      </c>
    </row>
    <row r="127" spans="1:65" s="2" customFormat="1" ht="24.2" customHeight="1">
      <c r="A127" s="34"/>
      <c r="B127" s="35"/>
      <c r="C127" s="187" t="s">
        <v>89</v>
      </c>
      <c r="D127" s="187" t="s">
        <v>157</v>
      </c>
      <c r="E127" s="188" t="s">
        <v>1440</v>
      </c>
      <c r="F127" s="189" t="s">
        <v>1441</v>
      </c>
      <c r="G127" s="190" t="s">
        <v>215</v>
      </c>
      <c r="H127" s="191">
        <v>86.4</v>
      </c>
      <c r="I127" s="192"/>
      <c r="J127" s="193">
        <f>ROUND(I127*H127,2)</f>
        <v>0</v>
      </c>
      <c r="K127" s="194"/>
      <c r="L127" s="39"/>
      <c r="M127" s="195" t="s">
        <v>1</v>
      </c>
      <c r="N127" s="196" t="s">
        <v>43</v>
      </c>
      <c r="O127" s="7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161</v>
      </c>
      <c r="AT127" s="199" t="s">
        <v>157</v>
      </c>
      <c r="AU127" s="199" t="s">
        <v>89</v>
      </c>
      <c r="AY127" s="17" t="s">
        <v>155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7" t="s">
        <v>86</v>
      </c>
      <c r="BK127" s="200">
        <f>ROUND(I127*H127,2)</f>
        <v>0</v>
      </c>
      <c r="BL127" s="17" t="s">
        <v>161</v>
      </c>
      <c r="BM127" s="199" t="s">
        <v>1442</v>
      </c>
    </row>
    <row r="128" spans="1:65" s="13" customFormat="1" ht="11.25">
      <c r="B128" s="201"/>
      <c r="C128" s="202"/>
      <c r="D128" s="203" t="s">
        <v>163</v>
      </c>
      <c r="E128" s="204" t="s">
        <v>1</v>
      </c>
      <c r="F128" s="205" t="s">
        <v>1443</v>
      </c>
      <c r="G128" s="202"/>
      <c r="H128" s="206">
        <v>86.4</v>
      </c>
      <c r="I128" s="207"/>
      <c r="J128" s="202"/>
      <c r="K128" s="202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163</v>
      </c>
      <c r="AU128" s="212" t="s">
        <v>89</v>
      </c>
      <c r="AV128" s="13" t="s">
        <v>89</v>
      </c>
      <c r="AW128" s="13" t="s">
        <v>33</v>
      </c>
      <c r="AX128" s="13" t="s">
        <v>78</v>
      </c>
      <c r="AY128" s="212" t="s">
        <v>155</v>
      </c>
    </row>
    <row r="129" spans="1:65" s="14" customFormat="1" ht="11.25">
      <c r="B129" s="213"/>
      <c r="C129" s="214"/>
      <c r="D129" s="203" t="s">
        <v>163</v>
      </c>
      <c r="E129" s="215" t="s">
        <v>1</v>
      </c>
      <c r="F129" s="216" t="s">
        <v>170</v>
      </c>
      <c r="G129" s="214"/>
      <c r="H129" s="217">
        <v>86.4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163</v>
      </c>
      <c r="AU129" s="223" t="s">
        <v>89</v>
      </c>
      <c r="AV129" s="14" t="s">
        <v>161</v>
      </c>
      <c r="AW129" s="14" t="s">
        <v>33</v>
      </c>
      <c r="AX129" s="14" t="s">
        <v>86</v>
      </c>
      <c r="AY129" s="223" t="s">
        <v>155</v>
      </c>
    </row>
    <row r="130" spans="1:65" s="2" customFormat="1" ht="24.2" customHeight="1">
      <c r="A130" s="34"/>
      <c r="B130" s="35"/>
      <c r="C130" s="187" t="s">
        <v>175</v>
      </c>
      <c r="D130" s="187" t="s">
        <v>157</v>
      </c>
      <c r="E130" s="188" t="s">
        <v>1444</v>
      </c>
      <c r="F130" s="189" t="s">
        <v>1445</v>
      </c>
      <c r="G130" s="190" t="s">
        <v>215</v>
      </c>
      <c r="H130" s="191">
        <v>64.2</v>
      </c>
      <c r="I130" s="192"/>
      <c r="J130" s="193">
        <f>ROUND(I130*H130,2)</f>
        <v>0</v>
      </c>
      <c r="K130" s="194"/>
      <c r="L130" s="39"/>
      <c r="M130" s="195" t="s">
        <v>1</v>
      </c>
      <c r="N130" s="196" t="s">
        <v>43</v>
      </c>
      <c r="O130" s="7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161</v>
      </c>
      <c r="AT130" s="199" t="s">
        <v>157</v>
      </c>
      <c r="AU130" s="199" t="s">
        <v>89</v>
      </c>
      <c r="AY130" s="17" t="s">
        <v>155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7" t="s">
        <v>86</v>
      </c>
      <c r="BK130" s="200">
        <f>ROUND(I130*H130,2)</f>
        <v>0</v>
      </c>
      <c r="BL130" s="17" t="s">
        <v>161</v>
      </c>
      <c r="BM130" s="199" t="s">
        <v>1446</v>
      </c>
    </row>
    <row r="131" spans="1:65" s="13" customFormat="1" ht="11.25">
      <c r="B131" s="201"/>
      <c r="C131" s="202"/>
      <c r="D131" s="203" t="s">
        <v>163</v>
      </c>
      <c r="E131" s="204" t="s">
        <v>1</v>
      </c>
      <c r="F131" s="205" t="s">
        <v>1447</v>
      </c>
      <c r="G131" s="202"/>
      <c r="H131" s="206">
        <v>64.2</v>
      </c>
      <c r="I131" s="207"/>
      <c r="J131" s="202"/>
      <c r="K131" s="202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163</v>
      </c>
      <c r="AU131" s="212" t="s">
        <v>89</v>
      </c>
      <c r="AV131" s="13" t="s">
        <v>89</v>
      </c>
      <c r="AW131" s="13" t="s">
        <v>33</v>
      </c>
      <c r="AX131" s="13" t="s">
        <v>78</v>
      </c>
      <c r="AY131" s="212" t="s">
        <v>155</v>
      </c>
    </row>
    <row r="132" spans="1:65" s="14" customFormat="1" ht="11.25">
      <c r="B132" s="213"/>
      <c r="C132" s="214"/>
      <c r="D132" s="203" t="s">
        <v>163</v>
      </c>
      <c r="E132" s="215" t="s">
        <v>1</v>
      </c>
      <c r="F132" s="216" t="s">
        <v>170</v>
      </c>
      <c r="G132" s="214"/>
      <c r="H132" s="217">
        <v>64.2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163</v>
      </c>
      <c r="AU132" s="223" t="s">
        <v>89</v>
      </c>
      <c r="AV132" s="14" t="s">
        <v>161</v>
      </c>
      <c r="AW132" s="14" t="s">
        <v>33</v>
      </c>
      <c r="AX132" s="14" t="s">
        <v>86</v>
      </c>
      <c r="AY132" s="223" t="s">
        <v>155</v>
      </c>
    </row>
    <row r="133" spans="1:65" s="2" customFormat="1" ht="24.2" customHeight="1">
      <c r="A133" s="34"/>
      <c r="B133" s="35"/>
      <c r="C133" s="187" t="s">
        <v>161</v>
      </c>
      <c r="D133" s="187" t="s">
        <v>157</v>
      </c>
      <c r="E133" s="188" t="s">
        <v>1448</v>
      </c>
      <c r="F133" s="189" t="s">
        <v>1449</v>
      </c>
      <c r="G133" s="190" t="s">
        <v>215</v>
      </c>
      <c r="H133" s="191">
        <v>42.8</v>
      </c>
      <c r="I133" s="192"/>
      <c r="J133" s="193">
        <f>ROUND(I133*H133,2)</f>
        <v>0</v>
      </c>
      <c r="K133" s="194"/>
      <c r="L133" s="39"/>
      <c r="M133" s="195" t="s">
        <v>1</v>
      </c>
      <c r="N133" s="196" t="s">
        <v>43</v>
      </c>
      <c r="O133" s="71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161</v>
      </c>
      <c r="AT133" s="199" t="s">
        <v>157</v>
      </c>
      <c r="AU133" s="199" t="s">
        <v>89</v>
      </c>
      <c r="AY133" s="17" t="s">
        <v>155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7" t="s">
        <v>86</v>
      </c>
      <c r="BK133" s="200">
        <f>ROUND(I133*H133,2)</f>
        <v>0</v>
      </c>
      <c r="BL133" s="17" t="s">
        <v>161</v>
      </c>
      <c r="BM133" s="199" t="s">
        <v>1450</v>
      </c>
    </row>
    <row r="134" spans="1:65" s="13" customFormat="1" ht="11.25">
      <c r="B134" s="201"/>
      <c r="C134" s="202"/>
      <c r="D134" s="203" t="s">
        <v>163</v>
      </c>
      <c r="E134" s="204" t="s">
        <v>1</v>
      </c>
      <c r="F134" s="205" t="s">
        <v>1451</v>
      </c>
      <c r="G134" s="202"/>
      <c r="H134" s="206">
        <v>42.8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163</v>
      </c>
      <c r="AU134" s="212" t="s">
        <v>89</v>
      </c>
      <c r="AV134" s="13" t="s">
        <v>89</v>
      </c>
      <c r="AW134" s="13" t="s">
        <v>33</v>
      </c>
      <c r="AX134" s="13" t="s">
        <v>78</v>
      </c>
      <c r="AY134" s="212" t="s">
        <v>155</v>
      </c>
    </row>
    <row r="135" spans="1:65" s="14" customFormat="1" ht="11.25">
      <c r="B135" s="213"/>
      <c r="C135" s="214"/>
      <c r="D135" s="203" t="s">
        <v>163</v>
      </c>
      <c r="E135" s="215" t="s">
        <v>1</v>
      </c>
      <c r="F135" s="216" t="s">
        <v>170</v>
      </c>
      <c r="G135" s="214"/>
      <c r="H135" s="217">
        <v>42.8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163</v>
      </c>
      <c r="AU135" s="223" t="s">
        <v>89</v>
      </c>
      <c r="AV135" s="14" t="s">
        <v>161</v>
      </c>
      <c r="AW135" s="14" t="s">
        <v>33</v>
      </c>
      <c r="AX135" s="14" t="s">
        <v>86</v>
      </c>
      <c r="AY135" s="223" t="s">
        <v>155</v>
      </c>
    </row>
    <row r="136" spans="1:65" s="2" customFormat="1" ht="24.2" customHeight="1">
      <c r="A136" s="34"/>
      <c r="B136" s="35"/>
      <c r="C136" s="187" t="s">
        <v>184</v>
      </c>
      <c r="D136" s="187" t="s">
        <v>157</v>
      </c>
      <c r="E136" s="188" t="s">
        <v>1452</v>
      </c>
      <c r="F136" s="189" t="s">
        <v>1453</v>
      </c>
      <c r="G136" s="190" t="s">
        <v>215</v>
      </c>
      <c r="H136" s="191">
        <v>215</v>
      </c>
      <c r="I136" s="192"/>
      <c r="J136" s="193">
        <f>ROUND(I136*H136,2)</f>
        <v>0</v>
      </c>
      <c r="K136" s="194"/>
      <c r="L136" s="39"/>
      <c r="M136" s="195" t="s">
        <v>1</v>
      </c>
      <c r="N136" s="196" t="s">
        <v>43</v>
      </c>
      <c r="O136" s="71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161</v>
      </c>
      <c r="AT136" s="199" t="s">
        <v>157</v>
      </c>
      <c r="AU136" s="199" t="s">
        <v>89</v>
      </c>
      <c r="AY136" s="17" t="s">
        <v>155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7" t="s">
        <v>86</v>
      </c>
      <c r="BK136" s="200">
        <f>ROUND(I136*H136,2)</f>
        <v>0</v>
      </c>
      <c r="BL136" s="17" t="s">
        <v>161</v>
      </c>
      <c r="BM136" s="199" t="s">
        <v>1454</v>
      </c>
    </row>
    <row r="137" spans="1:65" s="13" customFormat="1" ht="11.25">
      <c r="B137" s="201"/>
      <c r="C137" s="202"/>
      <c r="D137" s="203" t="s">
        <v>163</v>
      </c>
      <c r="E137" s="204" t="s">
        <v>1</v>
      </c>
      <c r="F137" s="205" t="s">
        <v>1455</v>
      </c>
      <c r="G137" s="202"/>
      <c r="H137" s="206">
        <v>215</v>
      </c>
      <c r="I137" s="207"/>
      <c r="J137" s="202"/>
      <c r="K137" s="202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163</v>
      </c>
      <c r="AU137" s="212" t="s">
        <v>89</v>
      </c>
      <c r="AV137" s="13" t="s">
        <v>89</v>
      </c>
      <c r="AW137" s="13" t="s">
        <v>33</v>
      </c>
      <c r="AX137" s="13" t="s">
        <v>78</v>
      </c>
      <c r="AY137" s="212" t="s">
        <v>155</v>
      </c>
    </row>
    <row r="138" spans="1:65" s="14" customFormat="1" ht="11.25">
      <c r="B138" s="213"/>
      <c r="C138" s="214"/>
      <c r="D138" s="203" t="s">
        <v>163</v>
      </c>
      <c r="E138" s="215" t="s">
        <v>1</v>
      </c>
      <c r="F138" s="216" t="s">
        <v>170</v>
      </c>
      <c r="G138" s="214"/>
      <c r="H138" s="217">
        <v>215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163</v>
      </c>
      <c r="AU138" s="223" t="s">
        <v>89</v>
      </c>
      <c r="AV138" s="14" t="s">
        <v>161</v>
      </c>
      <c r="AW138" s="14" t="s">
        <v>33</v>
      </c>
      <c r="AX138" s="14" t="s">
        <v>86</v>
      </c>
      <c r="AY138" s="223" t="s">
        <v>155</v>
      </c>
    </row>
    <row r="139" spans="1:65" s="2" customFormat="1" ht="24.2" customHeight="1">
      <c r="A139" s="34"/>
      <c r="B139" s="35"/>
      <c r="C139" s="187" t="s">
        <v>189</v>
      </c>
      <c r="D139" s="187" t="s">
        <v>157</v>
      </c>
      <c r="E139" s="188" t="s">
        <v>1456</v>
      </c>
      <c r="F139" s="189" t="s">
        <v>1457</v>
      </c>
      <c r="G139" s="190" t="s">
        <v>215</v>
      </c>
      <c r="H139" s="191">
        <v>862</v>
      </c>
      <c r="I139" s="192"/>
      <c r="J139" s="193">
        <f>ROUND(I139*H139,2)</f>
        <v>0</v>
      </c>
      <c r="K139" s="194"/>
      <c r="L139" s="39"/>
      <c r="M139" s="195" t="s">
        <v>1</v>
      </c>
      <c r="N139" s="196" t="s">
        <v>43</v>
      </c>
      <c r="O139" s="7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161</v>
      </c>
      <c r="AT139" s="199" t="s">
        <v>157</v>
      </c>
      <c r="AU139" s="199" t="s">
        <v>89</v>
      </c>
      <c r="AY139" s="17" t="s">
        <v>155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86</v>
      </c>
      <c r="BK139" s="200">
        <f>ROUND(I139*H139,2)</f>
        <v>0</v>
      </c>
      <c r="BL139" s="17" t="s">
        <v>161</v>
      </c>
      <c r="BM139" s="199" t="s">
        <v>1458</v>
      </c>
    </row>
    <row r="140" spans="1:65" s="13" customFormat="1" ht="11.25">
      <c r="B140" s="201"/>
      <c r="C140" s="202"/>
      <c r="D140" s="203" t="s">
        <v>163</v>
      </c>
      <c r="E140" s="204" t="s">
        <v>1</v>
      </c>
      <c r="F140" s="205" t="s">
        <v>1459</v>
      </c>
      <c r="G140" s="202"/>
      <c r="H140" s="206">
        <v>862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163</v>
      </c>
      <c r="AU140" s="212" t="s">
        <v>89</v>
      </c>
      <c r="AV140" s="13" t="s">
        <v>89</v>
      </c>
      <c r="AW140" s="13" t="s">
        <v>33</v>
      </c>
      <c r="AX140" s="13" t="s">
        <v>78</v>
      </c>
      <c r="AY140" s="212" t="s">
        <v>155</v>
      </c>
    </row>
    <row r="141" spans="1:65" s="14" customFormat="1" ht="11.25">
      <c r="B141" s="213"/>
      <c r="C141" s="214"/>
      <c r="D141" s="203" t="s">
        <v>163</v>
      </c>
      <c r="E141" s="215" t="s">
        <v>1</v>
      </c>
      <c r="F141" s="216" t="s">
        <v>170</v>
      </c>
      <c r="G141" s="214"/>
      <c r="H141" s="217">
        <v>862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163</v>
      </c>
      <c r="AU141" s="223" t="s">
        <v>89</v>
      </c>
      <c r="AV141" s="14" t="s">
        <v>161</v>
      </c>
      <c r="AW141" s="14" t="s">
        <v>33</v>
      </c>
      <c r="AX141" s="14" t="s">
        <v>86</v>
      </c>
      <c r="AY141" s="223" t="s">
        <v>155</v>
      </c>
    </row>
    <row r="142" spans="1:65" s="2" customFormat="1" ht="24.2" customHeight="1">
      <c r="A142" s="34"/>
      <c r="B142" s="35"/>
      <c r="C142" s="187" t="s">
        <v>194</v>
      </c>
      <c r="D142" s="187" t="s">
        <v>157</v>
      </c>
      <c r="E142" s="188" t="s">
        <v>1460</v>
      </c>
      <c r="F142" s="189" t="s">
        <v>1461</v>
      </c>
      <c r="G142" s="190" t="s">
        <v>215</v>
      </c>
      <c r="H142" s="191">
        <v>1036</v>
      </c>
      <c r="I142" s="192"/>
      <c r="J142" s="193">
        <f>ROUND(I142*H142,2)</f>
        <v>0</v>
      </c>
      <c r="K142" s="194"/>
      <c r="L142" s="39"/>
      <c r="M142" s="195" t="s">
        <v>1</v>
      </c>
      <c r="N142" s="196" t="s">
        <v>43</v>
      </c>
      <c r="O142" s="7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161</v>
      </c>
      <c r="AT142" s="199" t="s">
        <v>157</v>
      </c>
      <c r="AU142" s="199" t="s">
        <v>89</v>
      </c>
      <c r="AY142" s="17" t="s">
        <v>155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86</v>
      </c>
      <c r="BK142" s="200">
        <f>ROUND(I142*H142,2)</f>
        <v>0</v>
      </c>
      <c r="BL142" s="17" t="s">
        <v>161</v>
      </c>
      <c r="BM142" s="199" t="s">
        <v>1462</v>
      </c>
    </row>
    <row r="143" spans="1:65" s="13" customFormat="1" ht="11.25">
      <c r="B143" s="201"/>
      <c r="C143" s="202"/>
      <c r="D143" s="203" t="s">
        <v>163</v>
      </c>
      <c r="E143" s="204" t="s">
        <v>1</v>
      </c>
      <c r="F143" s="205" t="s">
        <v>1463</v>
      </c>
      <c r="G143" s="202"/>
      <c r="H143" s="206">
        <v>518</v>
      </c>
      <c r="I143" s="207"/>
      <c r="J143" s="202"/>
      <c r="K143" s="202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163</v>
      </c>
      <c r="AU143" s="212" t="s">
        <v>89</v>
      </c>
      <c r="AV143" s="13" t="s">
        <v>89</v>
      </c>
      <c r="AW143" s="13" t="s">
        <v>33</v>
      </c>
      <c r="AX143" s="13" t="s">
        <v>78</v>
      </c>
      <c r="AY143" s="212" t="s">
        <v>155</v>
      </c>
    </row>
    <row r="144" spans="1:65" s="13" customFormat="1" ht="11.25">
      <c r="B144" s="201"/>
      <c r="C144" s="202"/>
      <c r="D144" s="203" t="s">
        <v>163</v>
      </c>
      <c r="E144" s="204" t="s">
        <v>1</v>
      </c>
      <c r="F144" s="205" t="s">
        <v>1464</v>
      </c>
      <c r="G144" s="202"/>
      <c r="H144" s="206">
        <v>518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163</v>
      </c>
      <c r="AU144" s="212" t="s">
        <v>89</v>
      </c>
      <c r="AV144" s="13" t="s">
        <v>89</v>
      </c>
      <c r="AW144" s="13" t="s">
        <v>33</v>
      </c>
      <c r="AX144" s="13" t="s">
        <v>78</v>
      </c>
      <c r="AY144" s="212" t="s">
        <v>155</v>
      </c>
    </row>
    <row r="145" spans="1:65" s="14" customFormat="1" ht="11.25">
      <c r="B145" s="213"/>
      <c r="C145" s="214"/>
      <c r="D145" s="203" t="s">
        <v>163</v>
      </c>
      <c r="E145" s="215" t="s">
        <v>1</v>
      </c>
      <c r="F145" s="216" t="s">
        <v>170</v>
      </c>
      <c r="G145" s="214"/>
      <c r="H145" s="217">
        <v>1036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163</v>
      </c>
      <c r="AU145" s="223" t="s">
        <v>89</v>
      </c>
      <c r="AV145" s="14" t="s">
        <v>161</v>
      </c>
      <c r="AW145" s="14" t="s">
        <v>33</v>
      </c>
      <c r="AX145" s="14" t="s">
        <v>86</v>
      </c>
      <c r="AY145" s="223" t="s">
        <v>155</v>
      </c>
    </row>
    <row r="146" spans="1:65" s="2" customFormat="1" ht="16.5" customHeight="1">
      <c r="A146" s="34"/>
      <c r="B146" s="35"/>
      <c r="C146" s="187" t="s">
        <v>199</v>
      </c>
      <c r="D146" s="187" t="s">
        <v>157</v>
      </c>
      <c r="E146" s="188" t="s">
        <v>1465</v>
      </c>
      <c r="F146" s="189" t="s">
        <v>1466</v>
      </c>
      <c r="G146" s="190" t="s">
        <v>215</v>
      </c>
      <c r="H146" s="191">
        <v>95</v>
      </c>
      <c r="I146" s="192"/>
      <c r="J146" s="193">
        <f>ROUND(I146*H146,2)</f>
        <v>0</v>
      </c>
      <c r="K146" s="194"/>
      <c r="L146" s="39"/>
      <c r="M146" s="195" t="s">
        <v>1</v>
      </c>
      <c r="N146" s="196" t="s">
        <v>43</v>
      </c>
      <c r="O146" s="7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161</v>
      </c>
      <c r="AT146" s="199" t="s">
        <v>157</v>
      </c>
      <c r="AU146" s="199" t="s">
        <v>89</v>
      </c>
      <c r="AY146" s="17" t="s">
        <v>155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86</v>
      </c>
      <c r="BK146" s="200">
        <f>ROUND(I146*H146,2)</f>
        <v>0</v>
      </c>
      <c r="BL146" s="17" t="s">
        <v>161</v>
      </c>
      <c r="BM146" s="199" t="s">
        <v>1467</v>
      </c>
    </row>
    <row r="147" spans="1:65" s="2" customFormat="1" ht="16.5" customHeight="1">
      <c r="A147" s="34"/>
      <c r="B147" s="35"/>
      <c r="C147" s="187" t="s">
        <v>205</v>
      </c>
      <c r="D147" s="187" t="s">
        <v>157</v>
      </c>
      <c r="E147" s="188" t="s">
        <v>1468</v>
      </c>
      <c r="F147" s="189" t="s">
        <v>1469</v>
      </c>
      <c r="G147" s="190" t="s">
        <v>245</v>
      </c>
      <c r="H147" s="191">
        <v>305</v>
      </c>
      <c r="I147" s="192"/>
      <c r="J147" s="193">
        <f>ROUND(I147*H147,2)</f>
        <v>0</v>
      </c>
      <c r="K147" s="194"/>
      <c r="L147" s="39"/>
      <c r="M147" s="195" t="s">
        <v>1</v>
      </c>
      <c r="N147" s="196" t="s">
        <v>43</v>
      </c>
      <c r="O147" s="7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161</v>
      </c>
      <c r="AT147" s="199" t="s">
        <v>157</v>
      </c>
      <c r="AU147" s="199" t="s">
        <v>89</v>
      </c>
      <c r="AY147" s="17" t="s">
        <v>155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86</v>
      </c>
      <c r="BK147" s="200">
        <f>ROUND(I147*H147,2)</f>
        <v>0</v>
      </c>
      <c r="BL147" s="17" t="s">
        <v>161</v>
      </c>
      <c r="BM147" s="199" t="s">
        <v>1470</v>
      </c>
    </row>
    <row r="148" spans="1:65" s="2" customFormat="1" ht="16.5" customHeight="1">
      <c r="A148" s="34"/>
      <c r="B148" s="35"/>
      <c r="C148" s="187" t="s">
        <v>212</v>
      </c>
      <c r="D148" s="187" t="s">
        <v>157</v>
      </c>
      <c r="E148" s="188" t="s">
        <v>1471</v>
      </c>
      <c r="F148" s="189" t="s">
        <v>1472</v>
      </c>
      <c r="G148" s="190" t="s">
        <v>245</v>
      </c>
      <c r="H148" s="191">
        <v>363</v>
      </c>
      <c r="I148" s="192"/>
      <c r="J148" s="193">
        <f>ROUND(I148*H148,2)</f>
        <v>0</v>
      </c>
      <c r="K148" s="194"/>
      <c r="L148" s="39"/>
      <c r="M148" s="195" t="s">
        <v>1</v>
      </c>
      <c r="N148" s="196" t="s">
        <v>43</v>
      </c>
      <c r="O148" s="7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161</v>
      </c>
      <c r="AT148" s="199" t="s">
        <v>157</v>
      </c>
      <c r="AU148" s="199" t="s">
        <v>89</v>
      </c>
      <c r="AY148" s="17" t="s">
        <v>155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86</v>
      </c>
      <c r="BK148" s="200">
        <f>ROUND(I148*H148,2)</f>
        <v>0</v>
      </c>
      <c r="BL148" s="17" t="s">
        <v>161</v>
      </c>
      <c r="BM148" s="199" t="s">
        <v>1473</v>
      </c>
    </row>
    <row r="149" spans="1:65" s="2" customFormat="1" ht="24.2" customHeight="1">
      <c r="A149" s="34"/>
      <c r="B149" s="35"/>
      <c r="C149" s="187" t="s">
        <v>218</v>
      </c>
      <c r="D149" s="187" t="s">
        <v>157</v>
      </c>
      <c r="E149" s="188" t="s">
        <v>1474</v>
      </c>
      <c r="F149" s="189" t="s">
        <v>1475</v>
      </c>
      <c r="G149" s="190" t="s">
        <v>215</v>
      </c>
      <c r="H149" s="191">
        <v>1336</v>
      </c>
      <c r="I149" s="192"/>
      <c r="J149" s="193">
        <f>ROUND(I149*H149,2)</f>
        <v>0</v>
      </c>
      <c r="K149" s="194"/>
      <c r="L149" s="39"/>
      <c r="M149" s="195" t="s">
        <v>1</v>
      </c>
      <c r="N149" s="196" t="s">
        <v>43</v>
      </c>
      <c r="O149" s="7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161</v>
      </c>
      <c r="AT149" s="199" t="s">
        <v>157</v>
      </c>
      <c r="AU149" s="199" t="s">
        <v>89</v>
      </c>
      <c r="AY149" s="17" t="s">
        <v>155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86</v>
      </c>
      <c r="BK149" s="200">
        <f>ROUND(I149*H149,2)</f>
        <v>0</v>
      </c>
      <c r="BL149" s="17" t="s">
        <v>161</v>
      </c>
      <c r="BM149" s="199" t="s">
        <v>1476</v>
      </c>
    </row>
    <row r="150" spans="1:65" s="12" customFormat="1" ht="22.9" customHeight="1">
      <c r="B150" s="171"/>
      <c r="C150" s="172"/>
      <c r="D150" s="173" t="s">
        <v>77</v>
      </c>
      <c r="E150" s="185" t="s">
        <v>175</v>
      </c>
      <c r="F150" s="185" t="s">
        <v>248</v>
      </c>
      <c r="G150" s="172"/>
      <c r="H150" s="172"/>
      <c r="I150" s="175"/>
      <c r="J150" s="186">
        <f>BK150</f>
        <v>0</v>
      </c>
      <c r="K150" s="172"/>
      <c r="L150" s="177"/>
      <c r="M150" s="178"/>
      <c r="N150" s="179"/>
      <c r="O150" s="179"/>
      <c r="P150" s="180">
        <f>P151</f>
        <v>0</v>
      </c>
      <c r="Q150" s="179"/>
      <c r="R150" s="180">
        <f>R151</f>
        <v>0</v>
      </c>
      <c r="S150" s="179"/>
      <c r="T150" s="181">
        <f>T151</f>
        <v>0</v>
      </c>
      <c r="AR150" s="182" t="s">
        <v>86</v>
      </c>
      <c r="AT150" s="183" t="s">
        <v>77</v>
      </c>
      <c r="AU150" s="183" t="s">
        <v>86</v>
      </c>
      <c r="AY150" s="182" t="s">
        <v>155</v>
      </c>
      <c r="BK150" s="184">
        <f>BK151</f>
        <v>0</v>
      </c>
    </row>
    <row r="151" spans="1:65" s="2" customFormat="1" ht="24.2" customHeight="1">
      <c r="A151" s="34"/>
      <c r="B151" s="35"/>
      <c r="C151" s="187" t="s">
        <v>222</v>
      </c>
      <c r="D151" s="187" t="s">
        <v>157</v>
      </c>
      <c r="E151" s="188" t="s">
        <v>1477</v>
      </c>
      <c r="F151" s="189" t="s">
        <v>1478</v>
      </c>
      <c r="G151" s="190" t="s">
        <v>160</v>
      </c>
      <c r="H151" s="191">
        <v>3</v>
      </c>
      <c r="I151" s="192"/>
      <c r="J151" s="193">
        <f>ROUND(I151*H151,2)</f>
        <v>0</v>
      </c>
      <c r="K151" s="194"/>
      <c r="L151" s="39"/>
      <c r="M151" s="195" t="s">
        <v>1</v>
      </c>
      <c r="N151" s="196" t="s">
        <v>43</v>
      </c>
      <c r="O151" s="7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161</v>
      </c>
      <c r="AT151" s="199" t="s">
        <v>157</v>
      </c>
      <c r="AU151" s="199" t="s">
        <v>89</v>
      </c>
      <c r="AY151" s="17" t="s">
        <v>155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86</v>
      </c>
      <c r="BK151" s="200">
        <f>ROUND(I151*H151,2)</f>
        <v>0</v>
      </c>
      <c r="BL151" s="17" t="s">
        <v>161</v>
      </c>
      <c r="BM151" s="199" t="s">
        <v>1479</v>
      </c>
    </row>
    <row r="152" spans="1:65" s="12" customFormat="1" ht="22.9" customHeight="1">
      <c r="B152" s="171"/>
      <c r="C152" s="172"/>
      <c r="D152" s="173" t="s">
        <v>77</v>
      </c>
      <c r="E152" s="185" t="s">
        <v>205</v>
      </c>
      <c r="F152" s="185" t="s">
        <v>397</v>
      </c>
      <c r="G152" s="172"/>
      <c r="H152" s="172"/>
      <c r="I152" s="175"/>
      <c r="J152" s="186">
        <f>BK152</f>
        <v>0</v>
      </c>
      <c r="K152" s="172"/>
      <c r="L152" s="177"/>
      <c r="M152" s="178"/>
      <c r="N152" s="179"/>
      <c r="O152" s="179"/>
      <c r="P152" s="180">
        <f>SUM(P153:P160)</f>
        <v>0</v>
      </c>
      <c r="Q152" s="179"/>
      <c r="R152" s="180">
        <f>SUM(R153:R160)</f>
        <v>0</v>
      </c>
      <c r="S152" s="179"/>
      <c r="T152" s="181">
        <f>SUM(T153:T160)</f>
        <v>0</v>
      </c>
      <c r="AR152" s="182" t="s">
        <v>86</v>
      </c>
      <c r="AT152" s="183" t="s">
        <v>77</v>
      </c>
      <c r="AU152" s="183" t="s">
        <v>86</v>
      </c>
      <c r="AY152" s="182" t="s">
        <v>155</v>
      </c>
      <c r="BK152" s="184">
        <f>SUM(BK153:BK160)</f>
        <v>0</v>
      </c>
    </row>
    <row r="153" spans="1:65" s="2" customFormat="1" ht="21.75" customHeight="1">
      <c r="A153" s="34"/>
      <c r="B153" s="35"/>
      <c r="C153" s="187" t="s">
        <v>228</v>
      </c>
      <c r="D153" s="187" t="s">
        <v>157</v>
      </c>
      <c r="E153" s="188" t="s">
        <v>1480</v>
      </c>
      <c r="F153" s="189" t="s">
        <v>1481</v>
      </c>
      <c r="G153" s="190" t="s">
        <v>245</v>
      </c>
      <c r="H153" s="191">
        <v>10</v>
      </c>
      <c r="I153" s="192"/>
      <c r="J153" s="193">
        <f t="shared" ref="J153:J160" si="0">ROUND(I153*H153,2)</f>
        <v>0</v>
      </c>
      <c r="K153" s="194"/>
      <c r="L153" s="39"/>
      <c r="M153" s="195" t="s">
        <v>1</v>
      </c>
      <c r="N153" s="196" t="s">
        <v>43</v>
      </c>
      <c r="O153" s="71"/>
      <c r="P153" s="197">
        <f t="shared" ref="P153:P160" si="1">O153*H153</f>
        <v>0</v>
      </c>
      <c r="Q153" s="197">
        <v>0</v>
      </c>
      <c r="R153" s="197">
        <f t="shared" ref="R153:R160" si="2">Q153*H153</f>
        <v>0</v>
      </c>
      <c r="S153" s="197">
        <v>0</v>
      </c>
      <c r="T153" s="198">
        <f t="shared" ref="T153:T160" si="3"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161</v>
      </c>
      <c r="AT153" s="199" t="s">
        <v>157</v>
      </c>
      <c r="AU153" s="199" t="s">
        <v>89</v>
      </c>
      <c r="AY153" s="17" t="s">
        <v>155</v>
      </c>
      <c r="BE153" s="200">
        <f t="shared" ref="BE153:BE160" si="4">IF(N153="základní",J153,0)</f>
        <v>0</v>
      </c>
      <c r="BF153" s="200">
        <f t="shared" ref="BF153:BF160" si="5">IF(N153="snížená",J153,0)</f>
        <v>0</v>
      </c>
      <c r="BG153" s="200">
        <f t="shared" ref="BG153:BG160" si="6">IF(N153="zákl. přenesená",J153,0)</f>
        <v>0</v>
      </c>
      <c r="BH153" s="200">
        <f t="shared" ref="BH153:BH160" si="7">IF(N153="sníž. přenesená",J153,0)</f>
        <v>0</v>
      </c>
      <c r="BI153" s="200">
        <f t="shared" ref="BI153:BI160" si="8">IF(N153="nulová",J153,0)</f>
        <v>0</v>
      </c>
      <c r="BJ153" s="17" t="s">
        <v>86</v>
      </c>
      <c r="BK153" s="200">
        <f t="shared" ref="BK153:BK160" si="9">ROUND(I153*H153,2)</f>
        <v>0</v>
      </c>
      <c r="BL153" s="17" t="s">
        <v>161</v>
      </c>
      <c r="BM153" s="199" t="s">
        <v>1482</v>
      </c>
    </row>
    <row r="154" spans="1:65" s="2" customFormat="1" ht="21.75" customHeight="1">
      <c r="A154" s="34"/>
      <c r="B154" s="35"/>
      <c r="C154" s="187" t="s">
        <v>234</v>
      </c>
      <c r="D154" s="187" t="s">
        <v>157</v>
      </c>
      <c r="E154" s="188" t="s">
        <v>458</v>
      </c>
      <c r="F154" s="189" t="s">
        <v>1483</v>
      </c>
      <c r="G154" s="190" t="s">
        <v>245</v>
      </c>
      <c r="H154" s="191">
        <v>30</v>
      </c>
      <c r="I154" s="192"/>
      <c r="J154" s="193">
        <f t="shared" si="0"/>
        <v>0</v>
      </c>
      <c r="K154" s="194"/>
      <c r="L154" s="39"/>
      <c r="M154" s="195" t="s">
        <v>1</v>
      </c>
      <c r="N154" s="196" t="s">
        <v>43</v>
      </c>
      <c r="O154" s="71"/>
      <c r="P154" s="197">
        <f t="shared" si="1"/>
        <v>0</v>
      </c>
      <c r="Q154" s="197">
        <v>0</v>
      </c>
      <c r="R154" s="197">
        <f t="shared" si="2"/>
        <v>0</v>
      </c>
      <c r="S154" s="197">
        <v>0</v>
      </c>
      <c r="T154" s="198">
        <f t="shared" si="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161</v>
      </c>
      <c r="AT154" s="199" t="s">
        <v>157</v>
      </c>
      <c r="AU154" s="199" t="s">
        <v>89</v>
      </c>
      <c r="AY154" s="17" t="s">
        <v>155</v>
      </c>
      <c r="BE154" s="200">
        <f t="shared" si="4"/>
        <v>0</v>
      </c>
      <c r="BF154" s="200">
        <f t="shared" si="5"/>
        <v>0</v>
      </c>
      <c r="BG154" s="200">
        <f t="shared" si="6"/>
        <v>0</v>
      </c>
      <c r="BH154" s="200">
        <f t="shared" si="7"/>
        <v>0</v>
      </c>
      <c r="BI154" s="200">
        <f t="shared" si="8"/>
        <v>0</v>
      </c>
      <c r="BJ154" s="17" t="s">
        <v>86</v>
      </c>
      <c r="BK154" s="200">
        <f t="shared" si="9"/>
        <v>0</v>
      </c>
      <c r="BL154" s="17" t="s">
        <v>161</v>
      </c>
      <c r="BM154" s="199" t="s">
        <v>1484</v>
      </c>
    </row>
    <row r="155" spans="1:65" s="2" customFormat="1" ht="16.5" customHeight="1">
      <c r="A155" s="34"/>
      <c r="B155" s="35"/>
      <c r="C155" s="187" t="s">
        <v>8</v>
      </c>
      <c r="D155" s="187" t="s">
        <v>157</v>
      </c>
      <c r="E155" s="188" t="s">
        <v>1485</v>
      </c>
      <c r="F155" s="189" t="s">
        <v>1486</v>
      </c>
      <c r="G155" s="190" t="s">
        <v>160</v>
      </c>
      <c r="H155" s="191">
        <v>17</v>
      </c>
      <c r="I155" s="192"/>
      <c r="J155" s="193">
        <f t="shared" si="0"/>
        <v>0</v>
      </c>
      <c r="K155" s="194"/>
      <c r="L155" s="39"/>
      <c r="M155" s="195" t="s">
        <v>1</v>
      </c>
      <c r="N155" s="196" t="s">
        <v>43</v>
      </c>
      <c r="O155" s="71"/>
      <c r="P155" s="197">
        <f t="shared" si="1"/>
        <v>0</v>
      </c>
      <c r="Q155" s="197">
        <v>0</v>
      </c>
      <c r="R155" s="197">
        <f t="shared" si="2"/>
        <v>0</v>
      </c>
      <c r="S155" s="197">
        <v>0</v>
      </c>
      <c r="T155" s="198">
        <f t="shared" si="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161</v>
      </c>
      <c r="AT155" s="199" t="s">
        <v>157</v>
      </c>
      <c r="AU155" s="199" t="s">
        <v>89</v>
      </c>
      <c r="AY155" s="17" t="s">
        <v>155</v>
      </c>
      <c r="BE155" s="200">
        <f t="shared" si="4"/>
        <v>0</v>
      </c>
      <c r="BF155" s="200">
        <f t="shared" si="5"/>
        <v>0</v>
      </c>
      <c r="BG155" s="200">
        <f t="shared" si="6"/>
        <v>0</v>
      </c>
      <c r="BH155" s="200">
        <f t="shared" si="7"/>
        <v>0</v>
      </c>
      <c r="BI155" s="200">
        <f t="shared" si="8"/>
        <v>0</v>
      </c>
      <c r="BJ155" s="17" t="s">
        <v>86</v>
      </c>
      <c r="BK155" s="200">
        <f t="shared" si="9"/>
        <v>0</v>
      </c>
      <c r="BL155" s="17" t="s">
        <v>161</v>
      </c>
      <c r="BM155" s="199" t="s">
        <v>1487</v>
      </c>
    </row>
    <row r="156" spans="1:65" s="2" customFormat="1" ht="16.5" customHeight="1">
      <c r="A156" s="34"/>
      <c r="B156" s="35"/>
      <c r="C156" s="187" t="s">
        <v>242</v>
      </c>
      <c r="D156" s="187" t="s">
        <v>157</v>
      </c>
      <c r="E156" s="188" t="s">
        <v>1488</v>
      </c>
      <c r="F156" s="189" t="s">
        <v>1489</v>
      </c>
      <c r="G156" s="190" t="s">
        <v>160</v>
      </c>
      <c r="H156" s="191">
        <v>51</v>
      </c>
      <c r="I156" s="192"/>
      <c r="J156" s="193">
        <f t="shared" si="0"/>
        <v>0</v>
      </c>
      <c r="K156" s="194"/>
      <c r="L156" s="39"/>
      <c r="M156" s="195" t="s">
        <v>1</v>
      </c>
      <c r="N156" s="196" t="s">
        <v>43</v>
      </c>
      <c r="O156" s="71"/>
      <c r="P156" s="197">
        <f t="shared" si="1"/>
        <v>0</v>
      </c>
      <c r="Q156" s="197">
        <v>0</v>
      </c>
      <c r="R156" s="197">
        <f t="shared" si="2"/>
        <v>0</v>
      </c>
      <c r="S156" s="197">
        <v>0</v>
      </c>
      <c r="T156" s="198">
        <f t="shared" si="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161</v>
      </c>
      <c r="AT156" s="199" t="s">
        <v>157</v>
      </c>
      <c r="AU156" s="199" t="s">
        <v>89</v>
      </c>
      <c r="AY156" s="17" t="s">
        <v>155</v>
      </c>
      <c r="BE156" s="200">
        <f t="shared" si="4"/>
        <v>0</v>
      </c>
      <c r="BF156" s="200">
        <f t="shared" si="5"/>
        <v>0</v>
      </c>
      <c r="BG156" s="200">
        <f t="shared" si="6"/>
        <v>0</v>
      </c>
      <c r="BH156" s="200">
        <f t="shared" si="7"/>
        <v>0</v>
      </c>
      <c r="BI156" s="200">
        <f t="shared" si="8"/>
        <v>0</v>
      </c>
      <c r="BJ156" s="17" t="s">
        <v>86</v>
      </c>
      <c r="BK156" s="200">
        <f t="shared" si="9"/>
        <v>0</v>
      </c>
      <c r="BL156" s="17" t="s">
        <v>161</v>
      </c>
      <c r="BM156" s="199" t="s">
        <v>1490</v>
      </c>
    </row>
    <row r="157" spans="1:65" s="2" customFormat="1" ht="24.2" customHeight="1">
      <c r="A157" s="34"/>
      <c r="B157" s="35"/>
      <c r="C157" s="187" t="s">
        <v>249</v>
      </c>
      <c r="D157" s="187" t="s">
        <v>157</v>
      </c>
      <c r="E157" s="188" t="s">
        <v>1491</v>
      </c>
      <c r="F157" s="189" t="s">
        <v>1492</v>
      </c>
      <c r="G157" s="190" t="s">
        <v>245</v>
      </c>
      <c r="H157" s="191">
        <v>36</v>
      </c>
      <c r="I157" s="192"/>
      <c r="J157" s="193">
        <f t="shared" si="0"/>
        <v>0</v>
      </c>
      <c r="K157" s="194"/>
      <c r="L157" s="39"/>
      <c r="M157" s="195" t="s">
        <v>1</v>
      </c>
      <c r="N157" s="196" t="s">
        <v>43</v>
      </c>
      <c r="O157" s="71"/>
      <c r="P157" s="197">
        <f t="shared" si="1"/>
        <v>0</v>
      </c>
      <c r="Q157" s="197">
        <v>0</v>
      </c>
      <c r="R157" s="197">
        <f t="shared" si="2"/>
        <v>0</v>
      </c>
      <c r="S157" s="197">
        <v>0</v>
      </c>
      <c r="T157" s="198">
        <f t="shared" si="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161</v>
      </c>
      <c r="AT157" s="199" t="s">
        <v>157</v>
      </c>
      <c r="AU157" s="199" t="s">
        <v>89</v>
      </c>
      <c r="AY157" s="17" t="s">
        <v>155</v>
      </c>
      <c r="BE157" s="200">
        <f t="shared" si="4"/>
        <v>0</v>
      </c>
      <c r="BF157" s="200">
        <f t="shared" si="5"/>
        <v>0</v>
      </c>
      <c r="BG157" s="200">
        <f t="shared" si="6"/>
        <v>0</v>
      </c>
      <c r="BH157" s="200">
        <f t="shared" si="7"/>
        <v>0</v>
      </c>
      <c r="BI157" s="200">
        <f t="shared" si="8"/>
        <v>0</v>
      </c>
      <c r="BJ157" s="17" t="s">
        <v>86</v>
      </c>
      <c r="BK157" s="200">
        <f t="shared" si="9"/>
        <v>0</v>
      </c>
      <c r="BL157" s="17" t="s">
        <v>161</v>
      </c>
      <c r="BM157" s="199" t="s">
        <v>1493</v>
      </c>
    </row>
    <row r="158" spans="1:65" s="2" customFormat="1" ht="24.2" customHeight="1">
      <c r="A158" s="34"/>
      <c r="B158" s="35"/>
      <c r="C158" s="187" t="s">
        <v>259</v>
      </c>
      <c r="D158" s="187" t="s">
        <v>157</v>
      </c>
      <c r="E158" s="188" t="s">
        <v>1494</v>
      </c>
      <c r="F158" s="189" t="s">
        <v>1495</v>
      </c>
      <c r="G158" s="190" t="s">
        <v>369</v>
      </c>
      <c r="H158" s="191">
        <v>2</v>
      </c>
      <c r="I158" s="192"/>
      <c r="J158" s="193">
        <f t="shared" si="0"/>
        <v>0</v>
      </c>
      <c r="K158" s="194"/>
      <c r="L158" s="39"/>
      <c r="M158" s="195" t="s">
        <v>1</v>
      </c>
      <c r="N158" s="196" t="s">
        <v>43</v>
      </c>
      <c r="O158" s="71"/>
      <c r="P158" s="197">
        <f t="shared" si="1"/>
        <v>0</v>
      </c>
      <c r="Q158" s="197">
        <v>0</v>
      </c>
      <c r="R158" s="197">
        <f t="shared" si="2"/>
        <v>0</v>
      </c>
      <c r="S158" s="197">
        <v>0</v>
      </c>
      <c r="T158" s="198">
        <f t="shared" si="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161</v>
      </c>
      <c r="AT158" s="199" t="s">
        <v>157</v>
      </c>
      <c r="AU158" s="199" t="s">
        <v>89</v>
      </c>
      <c r="AY158" s="17" t="s">
        <v>155</v>
      </c>
      <c r="BE158" s="200">
        <f t="shared" si="4"/>
        <v>0</v>
      </c>
      <c r="BF158" s="200">
        <f t="shared" si="5"/>
        <v>0</v>
      </c>
      <c r="BG158" s="200">
        <f t="shared" si="6"/>
        <v>0</v>
      </c>
      <c r="BH158" s="200">
        <f t="shared" si="7"/>
        <v>0</v>
      </c>
      <c r="BI158" s="200">
        <f t="shared" si="8"/>
        <v>0</v>
      </c>
      <c r="BJ158" s="17" t="s">
        <v>86</v>
      </c>
      <c r="BK158" s="200">
        <f t="shared" si="9"/>
        <v>0</v>
      </c>
      <c r="BL158" s="17" t="s">
        <v>161</v>
      </c>
      <c r="BM158" s="199" t="s">
        <v>1496</v>
      </c>
    </row>
    <row r="159" spans="1:65" s="2" customFormat="1" ht="24.2" customHeight="1">
      <c r="A159" s="34"/>
      <c r="B159" s="35"/>
      <c r="C159" s="187" t="s">
        <v>264</v>
      </c>
      <c r="D159" s="187" t="s">
        <v>157</v>
      </c>
      <c r="E159" s="188" t="s">
        <v>1497</v>
      </c>
      <c r="F159" s="189" t="s">
        <v>1498</v>
      </c>
      <c r="G159" s="190" t="s">
        <v>369</v>
      </c>
      <c r="H159" s="191">
        <v>3</v>
      </c>
      <c r="I159" s="192"/>
      <c r="J159" s="193">
        <f t="shared" si="0"/>
        <v>0</v>
      </c>
      <c r="K159" s="194"/>
      <c r="L159" s="39"/>
      <c r="M159" s="195" t="s">
        <v>1</v>
      </c>
      <c r="N159" s="196" t="s">
        <v>43</v>
      </c>
      <c r="O159" s="71"/>
      <c r="P159" s="197">
        <f t="shared" si="1"/>
        <v>0</v>
      </c>
      <c r="Q159" s="197">
        <v>0</v>
      </c>
      <c r="R159" s="197">
        <f t="shared" si="2"/>
        <v>0</v>
      </c>
      <c r="S159" s="197">
        <v>0</v>
      </c>
      <c r="T159" s="198">
        <f t="shared" si="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161</v>
      </c>
      <c r="AT159" s="199" t="s">
        <v>157</v>
      </c>
      <c r="AU159" s="199" t="s">
        <v>89</v>
      </c>
      <c r="AY159" s="17" t="s">
        <v>155</v>
      </c>
      <c r="BE159" s="200">
        <f t="shared" si="4"/>
        <v>0</v>
      </c>
      <c r="BF159" s="200">
        <f t="shared" si="5"/>
        <v>0</v>
      </c>
      <c r="BG159" s="200">
        <f t="shared" si="6"/>
        <v>0</v>
      </c>
      <c r="BH159" s="200">
        <f t="shared" si="7"/>
        <v>0</v>
      </c>
      <c r="BI159" s="200">
        <f t="shared" si="8"/>
        <v>0</v>
      </c>
      <c r="BJ159" s="17" t="s">
        <v>86</v>
      </c>
      <c r="BK159" s="200">
        <f t="shared" si="9"/>
        <v>0</v>
      </c>
      <c r="BL159" s="17" t="s">
        <v>161</v>
      </c>
      <c r="BM159" s="199" t="s">
        <v>1499</v>
      </c>
    </row>
    <row r="160" spans="1:65" s="2" customFormat="1" ht="24.2" customHeight="1">
      <c r="A160" s="34"/>
      <c r="B160" s="35"/>
      <c r="C160" s="187" t="s">
        <v>392</v>
      </c>
      <c r="D160" s="187" t="s">
        <v>157</v>
      </c>
      <c r="E160" s="188" t="s">
        <v>1500</v>
      </c>
      <c r="F160" s="189" t="s">
        <v>1501</v>
      </c>
      <c r="G160" s="190" t="s">
        <v>245</v>
      </c>
      <c r="H160" s="191">
        <v>17</v>
      </c>
      <c r="I160" s="192"/>
      <c r="J160" s="193">
        <f t="shared" si="0"/>
        <v>0</v>
      </c>
      <c r="K160" s="194"/>
      <c r="L160" s="39"/>
      <c r="M160" s="195" t="s">
        <v>1</v>
      </c>
      <c r="N160" s="196" t="s">
        <v>43</v>
      </c>
      <c r="O160" s="71"/>
      <c r="P160" s="197">
        <f t="shared" si="1"/>
        <v>0</v>
      </c>
      <c r="Q160" s="197">
        <v>0</v>
      </c>
      <c r="R160" s="197">
        <f t="shared" si="2"/>
        <v>0</v>
      </c>
      <c r="S160" s="197">
        <v>0</v>
      </c>
      <c r="T160" s="198">
        <f t="shared" si="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161</v>
      </c>
      <c r="AT160" s="199" t="s">
        <v>157</v>
      </c>
      <c r="AU160" s="199" t="s">
        <v>89</v>
      </c>
      <c r="AY160" s="17" t="s">
        <v>155</v>
      </c>
      <c r="BE160" s="200">
        <f t="shared" si="4"/>
        <v>0</v>
      </c>
      <c r="BF160" s="200">
        <f t="shared" si="5"/>
        <v>0</v>
      </c>
      <c r="BG160" s="200">
        <f t="shared" si="6"/>
        <v>0</v>
      </c>
      <c r="BH160" s="200">
        <f t="shared" si="7"/>
        <v>0</v>
      </c>
      <c r="BI160" s="200">
        <f t="shared" si="8"/>
        <v>0</v>
      </c>
      <c r="BJ160" s="17" t="s">
        <v>86</v>
      </c>
      <c r="BK160" s="200">
        <f t="shared" si="9"/>
        <v>0</v>
      </c>
      <c r="BL160" s="17" t="s">
        <v>161</v>
      </c>
      <c r="BM160" s="199" t="s">
        <v>1502</v>
      </c>
    </row>
    <row r="161" spans="1:65" s="12" customFormat="1" ht="22.9" customHeight="1">
      <c r="B161" s="171"/>
      <c r="C161" s="172"/>
      <c r="D161" s="173" t="s">
        <v>77</v>
      </c>
      <c r="E161" s="185" t="s">
        <v>461</v>
      </c>
      <c r="F161" s="185" t="s">
        <v>462</v>
      </c>
      <c r="G161" s="172"/>
      <c r="H161" s="172"/>
      <c r="I161" s="175"/>
      <c r="J161" s="186">
        <f>BK161</f>
        <v>0</v>
      </c>
      <c r="K161" s="172"/>
      <c r="L161" s="177"/>
      <c r="M161" s="178"/>
      <c r="N161" s="179"/>
      <c r="O161" s="179"/>
      <c r="P161" s="180">
        <f>SUM(P162:P181)</f>
        <v>0</v>
      </c>
      <c r="Q161" s="179"/>
      <c r="R161" s="180">
        <f>SUM(R162:R181)</f>
        <v>0</v>
      </c>
      <c r="S161" s="179"/>
      <c r="T161" s="181">
        <f>SUM(T162:T181)</f>
        <v>0</v>
      </c>
      <c r="AR161" s="182" t="s">
        <v>86</v>
      </c>
      <c r="AT161" s="183" t="s">
        <v>77</v>
      </c>
      <c r="AU161" s="183" t="s">
        <v>86</v>
      </c>
      <c r="AY161" s="182" t="s">
        <v>155</v>
      </c>
      <c r="BK161" s="184">
        <f>SUM(BK162:BK181)</f>
        <v>0</v>
      </c>
    </row>
    <row r="162" spans="1:65" s="2" customFormat="1" ht="33" customHeight="1">
      <c r="A162" s="34"/>
      <c r="B162" s="35"/>
      <c r="C162" s="187" t="s">
        <v>7</v>
      </c>
      <c r="D162" s="187" t="s">
        <v>157</v>
      </c>
      <c r="E162" s="188" t="s">
        <v>1503</v>
      </c>
      <c r="F162" s="189" t="s">
        <v>1504</v>
      </c>
      <c r="G162" s="190" t="s">
        <v>209</v>
      </c>
      <c r="H162" s="191">
        <v>1219.586</v>
      </c>
      <c r="I162" s="192"/>
      <c r="J162" s="193">
        <f>ROUND(I162*H162,2)</f>
        <v>0</v>
      </c>
      <c r="K162" s="194"/>
      <c r="L162" s="39"/>
      <c r="M162" s="195" t="s">
        <v>1</v>
      </c>
      <c r="N162" s="196" t="s">
        <v>43</v>
      </c>
      <c r="O162" s="71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161</v>
      </c>
      <c r="AT162" s="199" t="s">
        <v>157</v>
      </c>
      <c r="AU162" s="199" t="s">
        <v>89</v>
      </c>
      <c r="AY162" s="17" t="s">
        <v>155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86</v>
      </c>
      <c r="BK162" s="200">
        <f>ROUND(I162*H162,2)</f>
        <v>0</v>
      </c>
      <c r="BL162" s="17" t="s">
        <v>161</v>
      </c>
      <c r="BM162" s="199" t="s">
        <v>1505</v>
      </c>
    </row>
    <row r="163" spans="1:65" s="2" customFormat="1" ht="21.75" customHeight="1">
      <c r="A163" s="34"/>
      <c r="B163" s="35"/>
      <c r="C163" s="187" t="s">
        <v>288</v>
      </c>
      <c r="D163" s="187" t="s">
        <v>157</v>
      </c>
      <c r="E163" s="188" t="s">
        <v>1506</v>
      </c>
      <c r="F163" s="189" t="s">
        <v>1507</v>
      </c>
      <c r="G163" s="190" t="s">
        <v>209</v>
      </c>
      <c r="H163" s="191">
        <v>25611.306</v>
      </c>
      <c r="I163" s="192"/>
      <c r="J163" s="193">
        <f>ROUND(I163*H163,2)</f>
        <v>0</v>
      </c>
      <c r="K163" s="194"/>
      <c r="L163" s="39"/>
      <c r="M163" s="195" t="s">
        <v>1</v>
      </c>
      <c r="N163" s="196" t="s">
        <v>43</v>
      </c>
      <c r="O163" s="7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161</v>
      </c>
      <c r="AT163" s="199" t="s">
        <v>157</v>
      </c>
      <c r="AU163" s="199" t="s">
        <v>89</v>
      </c>
      <c r="AY163" s="17" t="s">
        <v>155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86</v>
      </c>
      <c r="BK163" s="200">
        <f>ROUND(I163*H163,2)</f>
        <v>0</v>
      </c>
      <c r="BL163" s="17" t="s">
        <v>161</v>
      </c>
      <c r="BM163" s="199" t="s">
        <v>1508</v>
      </c>
    </row>
    <row r="164" spans="1:65" s="13" customFormat="1" ht="11.25">
      <c r="B164" s="201"/>
      <c r="C164" s="202"/>
      <c r="D164" s="203" t="s">
        <v>163</v>
      </c>
      <c r="E164" s="204" t="s">
        <v>1</v>
      </c>
      <c r="F164" s="205" t="s">
        <v>1509</v>
      </c>
      <c r="G164" s="202"/>
      <c r="H164" s="206">
        <v>25611.306</v>
      </c>
      <c r="I164" s="207"/>
      <c r="J164" s="202"/>
      <c r="K164" s="202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163</v>
      </c>
      <c r="AU164" s="212" t="s">
        <v>89</v>
      </c>
      <c r="AV164" s="13" t="s">
        <v>89</v>
      </c>
      <c r="AW164" s="13" t="s">
        <v>33</v>
      </c>
      <c r="AX164" s="13" t="s">
        <v>78</v>
      </c>
      <c r="AY164" s="212" t="s">
        <v>155</v>
      </c>
    </row>
    <row r="165" spans="1:65" s="14" customFormat="1" ht="11.25">
      <c r="B165" s="213"/>
      <c r="C165" s="214"/>
      <c r="D165" s="203" t="s">
        <v>163</v>
      </c>
      <c r="E165" s="215" t="s">
        <v>1</v>
      </c>
      <c r="F165" s="216" t="s">
        <v>170</v>
      </c>
      <c r="G165" s="214"/>
      <c r="H165" s="217">
        <v>25611.306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163</v>
      </c>
      <c r="AU165" s="223" t="s">
        <v>89</v>
      </c>
      <c r="AV165" s="14" t="s">
        <v>161</v>
      </c>
      <c r="AW165" s="14" t="s">
        <v>33</v>
      </c>
      <c r="AX165" s="14" t="s">
        <v>86</v>
      </c>
      <c r="AY165" s="223" t="s">
        <v>155</v>
      </c>
    </row>
    <row r="166" spans="1:65" s="2" customFormat="1" ht="37.9" customHeight="1">
      <c r="A166" s="34"/>
      <c r="B166" s="35"/>
      <c r="C166" s="187" t="s">
        <v>296</v>
      </c>
      <c r="D166" s="187" t="s">
        <v>157</v>
      </c>
      <c r="E166" s="188" t="s">
        <v>1510</v>
      </c>
      <c r="F166" s="189" t="s">
        <v>1511</v>
      </c>
      <c r="G166" s="190" t="s">
        <v>209</v>
      </c>
      <c r="H166" s="191">
        <v>233.78100000000001</v>
      </c>
      <c r="I166" s="192"/>
      <c r="J166" s="193">
        <f>ROUND(I166*H166,2)</f>
        <v>0</v>
      </c>
      <c r="K166" s="194"/>
      <c r="L166" s="39"/>
      <c r="M166" s="195" t="s">
        <v>1</v>
      </c>
      <c r="N166" s="196" t="s">
        <v>43</v>
      </c>
      <c r="O166" s="71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161</v>
      </c>
      <c r="AT166" s="199" t="s">
        <v>157</v>
      </c>
      <c r="AU166" s="199" t="s">
        <v>89</v>
      </c>
      <c r="AY166" s="17" t="s">
        <v>155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86</v>
      </c>
      <c r="BK166" s="200">
        <f>ROUND(I166*H166,2)</f>
        <v>0</v>
      </c>
      <c r="BL166" s="17" t="s">
        <v>161</v>
      </c>
      <c r="BM166" s="199" t="s">
        <v>1512</v>
      </c>
    </row>
    <row r="167" spans="1:65" s="13" customFormat="1" ht="11.25">
      <c r="B167" s="201"/>
      <c r="C167" s="202"/>
      <c r="D167" s="203" t="s">
        <v>163</v>
      </c>
      <c r="E167" s="204" t="s">
        <v>1</v>
      </c>
      <c r="F167" s="205" t="s">
        <v>1513</v>
      </c>
      <c r="G167" s="202"/>
      <c r="H167" s="206">
        <v>87.724999999999994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163</v>
      </c>
      <c r="AU167" s="212" t="s">
        <v>89</v>
      </c>
      <c r="AV167" s="13" t="s">
        <v>89</v>
      </c>
      <c r="AW167" s="13" t="s">
        <v>33</v>
      </c>
      <c r="AX167" s="13" t="s">
        <v>78</v>
      </c>
      <c r="AY167" s="212" t="s">
        <v>155</v>
      </c>
    </row>
    <row r="168" spans="1:65" s="13" customFormat="1" ht="11.25">
      <c r="B168" s="201"/>
      <c r="C168" s="202"/>
      <c r="D168" s="203" t="s">
        <v>163</v>
      </c>
      <c r="E168" s="204" t="s">
        <v>1</v>
      </c>
      <c r="F168" s="205" t="s">
        <v>1514</v>
      </c>
      <c r="G168" s="202"/>
      <c r="H168" s="206">
        <v>102.97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163</v>
      </c>
      <c r="AU168" s="212" t="s">
        <v>89</v>
      </c>
      <c r="AV168" s="13" t="s">
        <v>89</v>
      </c>
      <c r="AW168" s="13" t="s">
        <v>33</v>
      </c>
      <c r="AX168" s="13" t="s">
        <v>78</v>
      </c>
      <c r="AY168" s="212" t="s">
        <v>155</v>
      </c>
    </row>
    <row r="169" spans="1:65" s="13" customFormat="1" ht="11.25">
      <c r="B169" s="201"/>
      <c r="C169" s="202"/>
      <c r="D169" s="203" t="s">
        <v>163</v>
      </c>
      <c r="E169" s="204" t="s">
        <v>1</v>
      </c>
      <c r="F169" s="205" t="s">
        <v>1515</v>
      </c>
      <c r="G169" s="202"/>
      <c r="H169" s="206">
        <v>37.4</v>
      </c>
      <c r="I169" s="207"/>
      <c r="J169" s="202"/>
      <c r="K169" s="202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163</v>
      </c>
      <c r="AU169" s="212" t="s">
        <v>89</v>
      </c>
      <c r="AV169" s="13" t="s">
        <v>89</v>
      </c>
      <c r="AW169" s="13" t="s">
        <v>33</v>
      </c>
      <c r="AX169" s="13" t="s">
        <v>78</v>
      </c>
      <c r="AY169" s="212" t="s">
        <v>155</v>
      </c>
    </row>
    <row r="170" spans="1:65" s="13" customFormat="1" ht="11.25">
      <c r="B170" s="201"/>
      <c r="C170" s="202"/>
      <c r="D170" s="203" t="s">
        <v>163</v>
      </c>
      <c r="E170" s="204" t="s">
        <v>1</v>
      </c>
      <c r="F170" s="205" t="s">
        <v>1516</v>
      </c>
      <c r="G170" s="202"/>
      <c r="H170" s="206">
        <v>1.4359999999999999</v>
      </c>
      <c r="I170" s="207"/>
      <c r="J170" s="202"/>
      <c r="K170" s="202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163</v>
      </c>
      <c r="AU170" s="212" t="s">
        <v>89</v>
      </c>
      <c r="AV170" s="13" t="s">
        <v>89</v>
      </c>
      <c r="AW170" s="13" t="s">
        <v>33</v>
      </c>
      <c r="AX170" s="13" t="s">
        <v>78</v>
      </c>
      <c r="AY170" s="212" t="s">
        <v>155</v>
      </c>
    </row>
    <row r="171" spans="1:65" s="13" customFormat="1" ht="11.25">
      <c r="B171" s="201"/>
      <c r="C171" s="202"/>
      <c r="D171" s="203" t="s">
        <v>163</v>
      </c>
      <c r="E171" s="204" t="s">
        <v>1</v>
      </c>
      <c r="F171" s="205" t="s">
        <v>1517</v>
      </c>
      <c r="G171" s="202"/>
      <c r="H171" s="206">
        <v>4.25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163</v>
      </c>
      <c r="AU171" s="212" t="s">
        <v>89</v>
      </c>
      <c r="AV171" s="13" t="s">
        <v>89</v>
      </c>
      <c r="AW171" s="13" t="s">
        <v>33</v>
      </c>
      <c r="AX171" s="13" t="s">
        <v>78</v>
      </c>
      <c r="AY171" s="212" t="s">
        <v>155</v>
      </c>
    </row>
    <row r="172" spans="1:65" s="14" customFormat="1" ht="11.25">
      <c r="B172" s="213"/>
      <c r="C172" s="214"/>
      <c r="D172" s="203" t="s">
        <v>163</v>
      </c>
      <c r="E172" s="215" t="s">
        <v>1</v>
      </c>
      <c r="F172" s="216" t="s">
        <v>170</v>
      </c>
      <c r="G172" s="214"/>
      <c r="H172" s="217">
        <v>233.78100000000001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163</v>
      </c>
      <c r="AU172" s="223" t="s">
        <v>89</v>
      </c>
      <c r="AV172" s="14" t="s">
        <v>161</v>
      </c>
      <c r="AW172" s="14" t="s">
        <v>33</v>
      </c>
      <c r="AX172" s="14" t="s">
        <v>86</v>
      </c>
      <c r="AY172" s="223" t="s">
        <v>155</v>
      </c>
    </row>
    <row r="173" spans="1:65" s="2" customFormat="1" ht="37.9" customHeight="1">
      <c r="A173" s="34"/>
      <c r="B173" s="35"/>
      <c r="C173" s="187" t="s">
        <v>301</v>
      </c>
      <c r="D173" s="187" t="s">
        <v>157</v>
      </c>
      <c r="E173" s="188" t="s">
        <v>1518</v>
      </c>
      <c r="F173" s="189" t="s">
        <v>1519</v>
      </c>
      <c r="G173" s="190" t="s">
        <v>209</v>
      </c>
      <c r="H173" s="191">
        <v>163.32499999999999</v>
      </c>
      <c r="I173" s="192"/>
      <c r="J173" s="193">
        <f>ROUND(I173*H173,2)</f>
        <v>0</v>
      </c>
      <c r="K173" s="194"/>
      <c r="L173" s="39"/>
      <c r="M173" s="195" t="s">
        <v>1</v>
      </c>
      <c r="N173" s="196" t="s">
        <v>43</v>
      </c>
      <c r="O173" s="7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161</v>
      </c>
      <c r="AT173" s="199" t="s">
        <v>157</v>
      </c>
      <c r="AU173" s="199" t="s">
        <v>89</v>
      </c>
      <c r="AY173" s="17" t="s">
        <v>155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86</v>
      </c>
      <c r="BK173" s="200">
        <f>ROUND(I173*H173,2)</f>
        <v>0</v>
      </c>
      <c r="BL173" s="17" t="s">
        <v>161</v>
      </c>
      <c r="BM173" s="199" t="s">
        <v>1520</v>
      </c>
    </row>
    <row r="174" spans="1:65" s="13" customFormat="1" ht="11.25">
      <c r="B174" s="201"/>
      <c r="C174" s="202"/>
      <c r="D174" s="203" t="s">
        <v>163</v>
      </c>
      <c r="E174" s="204" t="s">
        <v>1</v>
      </c>
      <c r="F174" s="205" t="s">
        <v>1521</v>
      </c>
      <c r="G174" s="202"/>
      <c r="H174" s="206">
        <v>163.32499999999999</v>
      </c>
      <c r="I174" s="207"/>
      <c r="J174" s="202"/>
      <c r="K174" s="202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163</v>
      </c>
      <c r="AU174" s="212" t="s">
        <v>89</v>
      </c>
      <c r="AV174" s="13" t="s">
        <v>89</v>
      </c>
      <c r="AW174" s="13" t="s">
        <v>33</v>
      </c>
      <c r="AX174" s="13" t="s">
        <v>78</v>
      </c>
      <c r="AY174" s="212" t="s">
        <v>155</v>
      </c>
    </row>
    <row r="175" spans="1:65" s="14" customFormat="1" ht="11.25">
      <c r="B175" s="213"/>
      <c r="C175" s="214"/>
      <c r="D175" s="203" t="s">
        <v>163</v>
      </c>
      <c r="E175" s="215" t="s">
        <v>1</v>
      </c>
      <c r="F175" s="216" t="s">
        <v>170</v>
      </c>
      <c r="G175" s="214"/>
      <c r="H175" s="217">
        <v>163.32499999999999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163</v>
      </c>
      <c r="AU175" s="223" t="s">
        <v>89</v>
      </c>
      <c r="AV175" s="14" t="s">
        <v>161</v>
      </c>
      <c r="AW175" s="14" t="s">
        <v>33</v>
      </c>
      <c r="AX175" s="14" t="s">
        <v>86</v>
      </c>
      <c r="AY175" s="223" t="s">
        <v>155</v>
      </c>
    </row>
    <row r="176" spans="1:65" s="2" customFormat="1" ht="44.25" customHeight="1">
      <c r="A176" s="34"/>
      <c r="B176" s="35"/>
      <c r="C176" s="187" t="s">
        <v>307</v>
      </c>
      <c r="D176" s="187" t="s">
        <v>157</v>
      </c>
      <c r="E176" s="188" t="s">
        <v>464</v>
      </c>
      <c r="F176" s="189" t="s">
        <v>465</v>
      </c>
      <c r="G176" s="190" t="s">
        <v>209</v>
      </c>
      <c r="H176" s="191">
        <v>594.55999999999995</v>
      </c>
      <c r="I176" s="192"/>
      <c r="J176" s="193">
        <f>ROUND(I176*H176,2)</f>
        <v>0</v>
      </c>
      <c r="K176" s="194"/>
      <c r="L176" s="39"/>
      <c r="M176" s="195" t="s">
        <v>1</v>
      </c>
      <c r="N176" s="196" t="s">
        <v>43</v>
      </c>
      <c r="O176" s="71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161</v>
      </c>
      <c r="AT176" s="199" t="s">
        <v>157</v>
      </c>
      <c r="AU176" s="199" t="s">
        <v>89</v>
      </c>
      <c r="AY176" s="17" t="s">
        <v>155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86</v>
      </c>
      <c r="BK176" s="200">
        <f>ROUND(I176*H176,2)</f>
        <v>0</v>
      </c>
      <c r="BL176" s="17" t="s">
        <v>161</v>
      </c>
      <c r="BM176" s="199" t="s">
        <v>1522</v>
      </c>
    </row>
    <row r="177" spans="1:65" s="13" customFormat="1" ht="11.25">
      <c r="B177" s="201"/>
      <c r="C177" s="202"/>
      <c r="D177" s="203" t="s">
        <v>163</v>
      </c>
      <c r="E177" s="204" t="s">
        <v>1</v>
      </c>
      <c r="F177" s="205" t="s">
        <v>1523</v>
      </c>
      <c r="G177" s="202"/>
      <c r="H177" s="206">
        <v>594.55999999999995</v>
      </c>
      <c r="I177" s="207"/>
      <c r="J177" s="202"/>
      <c r="K177" s="202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163</v>
      </c>
      <c r="AU177" s="212" t="s">
        <v>89</v>
      </c>
      <c r="AV177" s="13" t="s">
        <v>89</v>
      </c>
      <c r="AW177" s="13" t="s">
        <v>33</v>
      </c>
      <c r="AX177" s="13" t="s">
        <v>78</v>
      </c>
      <c r="AY177" s="212" t="s">
        <v>155</v>
      </c>
    </row>
    <row r="178" spans="1:65" s="14" customFormat="1" ht="11.25">
      <c r="B178" s="213"/>
      <c r="C178" s="214"/>
      <c r="D178" s="203" t="s">
        <v>163</v>
      </c>
      <c r="E178" s="215" t="s">
        <v>1</v>
      </c>
      <c r="F178" s="216" t="s">
        <v>170</v>
      </c>
      <c r="G178" s="214"/>
      <c r="H178" s="217">
        <v>594.55999999999995</v>
      </c>
      <c r="I178" s="218"/>
      <c r="J178" s="214"/>
      <c r="K178" s="214"/>
      <c r="L178" s="219"/>
      <c r="M178" s="220"/>
      <c r="N178" s="221"/>
      <c r="O178" s="221"/>
      <c r="P178" s="221"/>
      <c r="Q178" s="221"/>
      <c r="R178" s="221"/>
      <c r="S178" s="221"/>
      <c r="T178" s="222"/>
      <c r="AT178" s="223" t="s">
        <v>163</v>
      </c>
      <c r="AU178" s="223" t="s">
        <v>89</v>
      </c>
      <c r="AV178" s="14" t="s">
        <v>161</v>
      </c>
      <c r="AW178" s="14" t="s">
        <v>33</v>
      </c>
      <c r="AX178" s="14" t="s">
        <v>86</v>
      </c>
      <c r="AY178" s="223" t="s">
        <v>155</v>
      </c>
    </row>
    <row r="179" spans="1:65" s="2" customFormat="1" ht="44.25" customHeight="1">
      <c r="A179" s="34"/>
      <c r="B179" s="35"/>
      <c r="C179" s="187" t="s">
        <v>312</v>
      </c>
      <c r="D179" s="187" t="s">
        <v>157</v>
      </c>
      <c r="E179" s="188" t="s">
        <v>1524</v>
      </c>
      <c r="F179" s="189" t="s">
        <v>1525</v>
      </c>
      <c r="G179" s="190" t="s">
        <v>209</v>
      </c>
      <c r="H179" s="191">
        <v>227.92</v>
      </c>
      <c r="I179" s="192"/>
      <c r="J179" s="193">
        <f>ROUND(I179*H179,2)</f>
        <v>0</v>
      </c>
      <c r="K179" s="194"/>
      <c r="L179" s="39"/>
      <c r="M179" s="195" t="s">
        <v>1</v>
      </c>
      <c r="N179" s="196" t="s">
        <v>43</v>
      </c>
      <c r="O179" s="71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9" t="s">
        <v>161</v>
      </c>
      <c r="AT179" s="199" t="s">
        <v>157</v>
      </c>
      <c r="AU179" s="199" t="s">
        <v>89</v>
      </c>
      <c r="AY179" s="17" t="s">
        <v>155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7" t="s">
        <v>86</v>
      </c>
      <c r="BK179" s="200">
        <f>ROUND(I179*H179,2)</f>
        <v>0</v>
      </c>
      <c r="BL179" s="17" t="s">
        <v>161</v>
      </c>
      <c r="BM179" s="199" t="s">
        <v>1526</v>
      </c>
    </row>
    <row r="180" spans="1:65" s="13" customFormat="1" ht="11.25">
      <c r="B180" s="201"/>
      <c r="C180" s="202"/>
      <c r="D180" s="203" t="s">
        <v>163</v>
      </c>
      <c r="E180" s="204" t="s">
        <v>1</v>
      </c>
      <c r="F180" s="205" t="s">
        <v>1527</v>
      </c>
      <c r="G180" s="202"/>
      <c r="H180" s="206">
        <v>227.92</v>
      </c>
      <c r="I180" s="207"/>
      <c r="J180" s="202"/>
      <c r="K180" s="202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163</v>
      </c>
      <c r="AU180" s="212" t="s">
        <v>89</v>
      </c>
      <c r="AV180" s="13" t="s">
        <v>89</v>
      </c>
      <c r="AW180" s="13" t="s">
        <v>33</v>
      </c>
      <c r="AX180" s="13" t="s">
        <v>78</v>
      </c>
      <c r="AY180" s="212" t="s">
        <v>155</v>
      </c>
    </row>
    <row r="181" spans="1:65" s="14" customFormat="1" ht="11.25">
      <c r="B181" s="213"/>
      <c r="C181" s="214"/>
      <c r="D181" s="203" t="s">
        <v>163</v>
      </c>
      <c r="E181" s="215" t="s">
        <v>1</v>
      </c>
      <c r="F181" s="216" t="s">
        <v>170</v>
      </c>
      <c r="G181" s="214"/>
      <c r="H181" s="217">
        <v>227.92</v>
      </c>
      <c r="I181" s="218"/>
      <c r="J181" s="214"/>
      <c r="K181" s="214"/>
      <c r="L181" s="219"/>
      <c r="M181" s="254"/>
      <c r="N181" s="255"/>
      <c r="O181" s="255"/>
      <c r="P181" s="255"/>
      <c r="Q181" s="255"/>
      <c r="R181" s="255"/>
      <c r="S181" s="255"/>
      <c r="T181" s="256"/>
      <c r="AT181" s="223" t="s">
        <v>163</v>
      </c>
      <c r="AU181" s="223" t="s">
        <v>89</v>
      </c>
      <c r="AV181" s="14" t="s">
        <v>161</v>
      </c>
      <c r="AW181" s="14" t="s">
        <v>33</v>
      </c>
      <c r="AX181" s="14" t="s">
        <v>86</v>
      </c>
      <c r="AY181" s="223" t="s">
        <v>155</v>
      </c>
    </row>
    <row r="182" spans="1:65" s="2" customFormat="1" ht="6.95" customHeight="1">
      <c r="A182" s="34"/>
      <c r="B182" s="54"/>
      <c r="C182" s="55"/>
      <c r="D182" s="55"/>
      <c r="E182" s="55"/>
      <c r="F182" s="55"/>
      <c r="G182" s="55"/>
      <c r="H182" s="55"/>
      <c r="I182" s="55"/>
      <c r="J182" s="55"/>
      <c r="K182" s="55"/>
      <c r="L182" s="39"/>
      <c r="M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</row>
  </sheetData>
  <sheetProtection algorithmName="SHA-512" hashValue="+bI/cJHKDVxYDVSdNOcOnOku+W6J47QuY/5L4vCom6UDTzuSRwhhDcbZhCFqmaMJ7naWcxSABhlEoE4b6ah3IA==" saltValue="TdWhUCVIr+KZUkvkMWF+b6VUqJonlm4a9WMCMpTfQ3xL4bu5LjJ7DEwIzvaWxxx/oFKVr/P+/+CndO01zEX4TQ==" spinCount="100000" sheet="1" objects="1" scenarios="1" formatColumns="0" formatRows="0" autoFilter="0"/>
  <autoFilter ref="C120:K181" xr:uid="{00000000-0009-0000-0000-00000A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9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118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8" t="str">
        <f>'Rekapitulace stavby'!K6</f>
        <v>Revitalizace veřejných ploch města Luby - ETAPA II</v>
      </c>
      <c r="F7" s="299"/>
      <c r="G7" s="299"/>
      <c r="H7" s="299"/>
      <c r="L7" s="20"/>
    </row>
    <row r="8" spans="1:4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0" t="s">
        <v>1528</v>
      </c>
      <c r="F9" s="301"/>
      <c r="G9" s="301"/>
      <c r="H9" s="30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2" t="str">
        <f>'Rekapitulace stavby'!E14</f>
        <v>Vyplň údaj</v>
      </c>
      <c r="F18" s="303"/>
      <c r="G18" s="303"/>
      <c r="H18" s="303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4" t="s">
        <v>1</v>
      </c>
      <c r="F27" s="304"/>
      <c r="G27" s="304"/>
      <c r="H27" s="30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ROUND((SUM(BE123:BE197)),  2)</f>
        <v>0</v>
      </c>
      <c r="G33" s="34"/>
      <c r="H33" s="34"/>
      <c r="I33" s="124">
        <v>0.21</v>
      </c>
      <c r="J33" s="123">
        <f>ROUND(((SUM(BE123:BE197))*I33),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ROUND((SUM(BF123:BF197)),  2)</f>
        <v>0</v>
      </c>
      <c r="G34" s="34"/>
      <c r="H34" s="34"/>
      <c r="I34" s="124">
        <v>0.15</v>
      </c>
      <c r="J34" s="123">
        <f>ROUND(((SUM(BF123:BF197))*I34),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ROUND((SUM(BG123:BG197)),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ROUND((SUM(BH123:BH197)),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ROUND((SUM(BI123:BI197)),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5" t="str">
        <f>E7</f>
        <v>Revitalizace veřejných ploch města Luby - ETAPA II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>SO 05 - Bezbariérové přístupy Etapa II</v>
      </c>
      <c r="F87" s="307"/>
      <c r="G87" s="307"/>
      <c r="H87" s="30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Luby u Chebu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A69 - 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 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131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132</v>
      </c>
      <c r="E99" s="156"/>
      <c r="F99" s="156"/>
      <c r="G99" s="156"/>
      <c r="H99" s="156"/>
      <c r="I99" s="156"/>
      <c r="J99" s="157">
        <f>J149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133</v>
      </c>
      <c r="E100" s="156"/>
      <c r="F100" s="156"/>
      <c r="G100" s="156"/>
      <c r="H100" s="156"/>
      <c r="I100" s="156"/>
      <c r="J100" s="157">
        <f>J167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134</v>
      </c>
      <c r="E101" s="156"/>
      <c r="F101" s="156"/>
      <c r="G101" s="156"/>
      <c r="H101" s="156"/>
      <c r="I101" s="156"/>
      <c r="J101" s="157">
        <f>J172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135</v>
      </c>
      <c r="E102" s="156"/>
      <c r="F102" s="156"/>
      <c r="G102" s="156"/>
      <c r="H102" s="156"/>
      <c r="I102" s="156"/>
      <c r="J102" s="157">
        <f>J180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136</v>
      </c>
      <c r="E103" s="156"/>
      <c r="F103" s="156"/>
      <c r="G103" s="156"/>
      <c r="H103" s="156"/>
      <c r="I103" s="156"/>
      <c r="J103" s="157">
        <f>J183</f>
        <v>0</v>
      </c>
      <c r="K103" s="154"/>
      <c r="L103" s="158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140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05" t="str">
        <f>E7</f>
        <v>Revitalizace veřejných ploch města Luby - ETAPA II</v>
      </c>
      <c r="F113" s="306"/>
      <c r="G113" s="306"/>
      <c r="H113" s="30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123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61" t="str">
        <f>E9</f>
        <v>SO 05 - Bezbariérové přístupy Etapa II</v>
      </c>
      <c r="F115" s="307"/>
      <c r="G115" s="307"/>
      <c r="H115" s="307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>Luby u Chebu</v>
      </c>
      <c r="G117" s="36"/>
      <c r="H117" s="36"/>
      <c r="I117" s="29" t="s">
        <v>22</v>
      </c>
      <c r="J117" s="66" t="str">
        <f>IF(J12="","",J12)</f>
        <v>Vyplň údaj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23</v>
      </c>
      <c r="D119" s="36"/>
      <c r="E119" s="36"/>
      <c r="F119" s="27" t="str">
        <f>E15</f>
        <v>Město Luby</v>
      </c>
      <c r="G119" s="36"/>
      <c r="H119" s="36"/>
      <c r="I119" s="29" t="s">
        <v>30</v>
      </c>
      <c r="J119" s="32" t="str">
        <f>E21</f>
        <v>A69 - Architekti s.r.o.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28</v>
      </c>
      <c r="D120" s="36"/>
      <c r="E120" s="36"/>
      <c r="F120" s="27" t="str">
        <f>IF(E18="","",E18)</f>
        <v>Vyplň údaj</v>
      </c>
      <c r="G120" s="36"/>
      <c r="H120" s="36"/>
      <c r="I120" s="29" t="s">
        <v>34</v>
      </c>
      <c r="J120" s="32" t="str">
        <f>E24</f>
        <v>Ing. Pavel Šturc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9"/>
      <c r="B122" s="160"/>
      <c r="C122" s="161" t="s">
        <v>141</v>
      </c>
      <c r="D122" s="162" t="s">
        <v>63</v>
      </c>
      <c r="E122" s="162" t="s">
        <v>59</v>
      </c>
      <c r="F122" s="162" t="s">
        <v>60</v>
      </c>
      <c r="G122" s="162" t="s">
        <v>142</v>
      </c>
      <c r="H122" s="162" t="s">
        <v>143</v>
      </c>
      <c r="I122" s="162" t="s">
        <v>144</v>
      </c>
      <c r="J122" s="163" t="s">
        <v>127</v>
      </c>
      <c r="K122" s="164" t="s">
        <v>145</v>
      </c>
      <c r="L122" s="165"/>
      <c r="M122" s="75" t="s">
        <v>1</v>
      </c>
      <c r="N122" s="76" t="s">
        <v>42</v>
      </c>
      <c r="O122" s="76" t="s">
        <v>146</v>
      </c>
      <c r="P122" s="76" t="s">
        <v>147</v>
      </c>
      <c r="Q122" s="76" t="s">
        <v>148</v>
      </c>
      <c r="R122" s="76" t="s">
        <v>149</v>
      </c>
      <c r="S122" s="76" t="s">
        <v>150</v>
      </c>
      <c r="T122" s="77" t="s">
        <v>151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>
      <c r="A123" s="34"/>
      <c r="B123" s="35"/>
      <c r="C123" s="82" t="s">
        <v>152</v>
      </c>
      <c r="D123" s="36"/>
      <c r="E123" s="36"/>
      <c r="F123" s="36"/>
      <c r="G123" s="36"/>
      <c r="H123" s="36"/>
      <c r="I123" s="36"/>
      <c r="J123" s="166">
        <f>BK123</f>
        <v>0</v>
      </c>
      <c r="K123" s="36"/>
      <c r="L123" s="39"/>
      <c r="M123" s="78"/>
      <c r="N123" s="167"/>
      <c r="O123" s="79"/>
      <c r="P123" s="168">
        <f>P124</f>
        <v>0</v>
      </c>
      <c r="Q123" s="79"/>
      <c r="R123" s="168">
        <f>R124</f>
        <v>0</v>
      </c>
      <c r="S123" s="79"/>
      <c r="T123" s="169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77</v>
      </c>
      <c r="AU123" s="17" t="s">
        <v>129</v>
      </c>
      <c r="BK123" s="170">
        <f>BK124</f>
        <v>0</v>
      </c>
    </row>
    <row r="124" spans="1:65" s="12" customFormat="1" ht="25.9" customHeight="1">
      <c r="B124" s="171"/>
      <c r="C124" s="172"/>
      <c r="D124" s="173" t="s">
        <v>77</v>
      </c>
      <c r="E124" s="174" t="s">
        <v>153</v>
      </c>
      <c r="F124" s="174" t="s">
        <v>154</v>
      </c>
      <c r="G124" s="172"/>
      <c r="H124" s="172"/>
      <c r="I124" s="175"/>
      <c r="J124" s="176">
        <f>BK124</f>
        <v>0</v>
      </c>
      <c r="K124" s="172"/>
      <c r="L124" s="177"/>
      <c r="M124" s="178"/>
      <c r="N124" s="179"/>
      <c r="O124" s="179"/>
      <c r="P124" s="180">
        <f>P125+P149+P167+P172+P180+P183</f>
        <v>0</v>
      </c>
      <c r="Q124" s="179"/>
      <c r="R124" s="180">
        <f>R125+R149+R167+R172+R180+R183</f>
        <v>0</v>
      </c>
      <c r="S124" s="179"/>
      <c r="T124" s="181">
        <f>T125+T149+T167+T172+T180+T183</f>
        <v>0</v>
      </c>
      <c r="AR124" s="182" t="s">
        <v>86</v>
      </c>
      <c r="AT124" s="183" t="s">
        <v>77</v>
      </c>
      <c r="AU124" s="183" t="s">
        <v>78</v>
      </c>
      <c r="AY124" s="182" t="s">
        <v>155</v>
      </c>
      <c r="BK124" s="184">
        <f>BK125+BK149+BK167+BK172+BK180+BK183</f>
        <v>0</v>
      </c>
    </row>
    <row r="125" spans="1:65" s="12" customFormat="1" ht="22.9" customHeight="1">
      <c r="B125" s="171"/>
      <c r="C125" s="172"/>
      <c r="D125" s="173" t="s">
        <v>77</v>
      </c>
      <c r="E125" s="185" t="s">
        <v>86</v>
      </c>
      <c r="F125" s="185" t="s">
        <v>156</v>
      </c>
      <c r="G125" s="172"/>
      <c r="H125" s="172"/>
      <c r="I125" s="175"/>
      <c r="J125" s="186">
        <f>BK125</f>
        <v>0</v>
      </c>
      <c r="K125" s="172"/>
      <c r="L125" s="177"/>
      <c r="M125" s="178"/>
      <c r="N125" s="179"/>
      <c r="O125" s="179"/>
      <c r="P125" s="180">
        <f>SUM(P126:P148)</f>
        <v>0</v>
      </c>
      <c r="Q125" s="179"/>
      <c r="R125" s="180">
        <f>SUM(R126:R148)</f>
        <v>0</v>
      </c>
      <c r="S125" s="179"/>
      <c r="T125" s="181">
        <f>SUM(T126:T148)</f>
        <v>0</v>
      </c>
      <c r="AR125" s="182" t="s">
        <v>86</v>
      </c>
      <c r="AT125" s="183" t="s">
        <v>77</v>
      </c>
      <c r="AU125" s="183" t="s">
        <v>86</v>
      </c>
      <c r="AY125" s="182" t="s">
        <v>155</v>
      </c>
      <c r="BK125" s="184">
        <f>SUM(BK126:BK148)</f>
        <v>0</v>
      </c>
    </row>
    <row r="126" spans="1:65" s="2" customFormat="1" ht="33" customHeight="1">
      <c r="A126" s="34"/>
      <c r="B126" s="35"/>
      <c r="C126" s="187" t="s">
        <v>86</v>
      </c>
      <c r="D126" s="187" t="s">
        <v>157</v>
      </c>
      <c r="E126" s="188" t="s">
        <v>501</v>
      </c>
      <c r="F126" s="189" t="s">
        <v>502</v>
      </c>
      <c r="G126" s="190" t="s">
        <v>160</v>
      </c>
      <c r="H126" s="191">
        <v>27.03</v>
      </c>
      <c r="I126" s="192"/>
      <c r="J126" s="193">
        <f>ROUND(I126*H126,2)</f>
        <v>0</v>
      </c>
      <c r="K126" s="194"/>
      <c r="L126" s="39"/>
      <c r="M126" s="195" t="s">
        <v>1</v>
      </c>
      <c r="N126" s="196" t="s">
        <v>43</v>
      </c>
      <c r="O126" s="71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161</v>
      </c>
      <c r="AT126" s="199" t="s">
        <v>157</v>
      </c>
      <c r="AU126" s="199" t="s">
        <v>89</v>
      </c>
      <c r="AY126" s="17" t="s">
        <v>155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7" t="s">
        <v>86</v>
      </c>
      <c r="BK126" s="200">
        <f>ROUND(I126*H126,2)</f>
        <v>0</v>
      </c>
      <c r="BL126" s="17" t="s">
        <v>161</v>
      </c>
      <c r="BM126" s="199" t="s">
        <v>1529</v>
      </c>
    </row>
    <row r="127" spans="1:65" s="13" customFormat="1" ht="11.25">
      <c r="B127" s="201"/>
      <c r="C127" s="202"/>
      <c r="D127" s="203" t="s">
        <v>163</v>
      </c>
      <c r="E127" s="204" t="s">
        <v>1</v>
      </c>
      <c r="F127" s="205" t="s">
        <v>1530</v>
      </c>
      <c r="G127" s="202"/>
      <c r="H127" s="206">
        <v>12.6</v>
      </c>
      <c r="I127" s="207"/>
      <c r="J127" s="202"/>
      <c r="K127" s="202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163</v>
      </c>
      <c r="AU127" s="212" t="s">
        <v>89</v>
      </c>
      <c r="AV127" s="13" t="s">
        <v>89</v>
      </c>
      <c r="AW127" s="13" t="s">
        <v>33</v>
      </c>
      <c r="AX127" s="13" t="s">
        <v>78</v>
      </c>
      <c r="AY127" s="212" t="s">
        <v>155</v>
      </c>
    </row>
    <row r="128" spans="1:65" s="13" customFormat="1" ht="11.25">
      <c r="B128" s="201"/>
      <c r="C128" s="202"/>
      <c r="D128" s="203" t="s">
        <v>163</v>
      </c>
      <c r="E128" s="204" t="s">
        <v>1</v>
      </c>
      <c r="F128" s="205" t="s">
        <v>1531</v>
      </c>
      <c r="G128" s="202"/>
      <c r="H128" s="206">
        <v>13.08</v>
      </c>
      <c r="I128" s="207"/>
      <c r="J128" s="202"/>
      <c r="K128" s="202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163</v>
      </c>
      <c r="AU128" s="212" t="s">
        <v>89</v>
      </c>
      <c r="AV128" s="13" t="s">
        <v>89</v>
      </c>
      <c r="AW128" s="13" t="s">
        <v>33</v>
      </c>
      <c r="AX128" s="13" t="s">
        <v>78</v>
      </c>
      <c r="AY128" s="212" t="s">
        <v>155</v>
      </c>
    </row>
    <row r="129" spans="1:65" s="13" customFormat="1" ht="11.25">
      <c r="B129" s="201"/>
      <c r="C129" s="202"/>
      <c r="D129" s="203" t="s">
        <v>163</v>
      </c>
      <c r="E129" s="204" t="s">
        <v>1</v>
      </c>
      <c r="F129" s="205" t="s">
        <v>1532</v>
      </c>
      <c r="G129" s="202"/>
      <c r="H129" s="206">
        <v>1.35</v>
      </c>
      <c r="I129" s="207"/>
      <c r="J129" s="202"/>
      <c r="K129" s="202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163</v>
      </c>
      <c r="AU129" s="212" t="s">
        <v>89</v>
      </c>
      <c r="AV129" s="13" t="s">
        <v>89</v>
      </c>
      <c r="AW129" s="13" t="s">
        <v>33</v>
      </c>
      <c r="AX129" s="13" t="s">
        <v>78</v>
      </c>
      <c r="AY129" s="212" t="s">
        <v>155</v>
      </c>
    </row>
    <row r="130" spans="1:65" s="14" customFormat="1" ht="11.25">
      <c r="B130" s="213"/>
      <c r="C130" s="214"/>
      <c r="D130" s="203" t="s">
        <v>163</v>
      </c>
      <c r="E130" s="215" t="s">
        <v>1</v>
      </c>
      <c r="F130" s="216" t="s">
        <v>170</v>
      </c>
      <c r="G130" s="214"/>
      <c r="H130" s="217">
        <v>27.03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163</v>
      </c>
      <c r="AU130" s="223" t="s">
        <v>89</v>
      </c>
      <c r="AV130" s="14" t="s">
        <v>161</v>
      </c>
      <c r="AW130" s="14" t="s">
        <v>33</v>
      </c>
      <c r="AX130" s="14" t="s">
        <v>86</v>
      </c>
      <c r="AY130" s="223" t="s">
        <v>155</v>
      </c>
    </row>
    <row r="131" spans="1:65" s="2" customFormat="1" ht="33" customHeight="1">
      <c r="A131" s="34"/>
      <c r="B131" s="35"/>
      <c r="C131" s="187" t="s">
        <v>89</v>
      </c>
      <c r="D131" s="187" t="s">
        <v>157</v>
      </c>
      <c r="E131" s="188" t="s">
        <v>190</v>
      </c>
      <c r="F131" s="189" t="s">
        <v>191</v>
      </c>
      <c r="G131" s="190" t="s">
        <v>160</v>
      </c>
      <c r="H131" s="191">
        <v>27.03</v>
      </c>
      <c r="I131" s="192"/>
      <c r="J131" s="193">
        <f>ROUND(I131*H131,2)</f>
        <v>0</v>
      </c>
      <c r="K131" s="194"/>
      <c r="L131" s="39"/>
      <c r="M131" s="195" t="s">
        <v>1</v>
      </c>
      <c r="N131" s="196" t="s">
        <v>43</v>
      </c>
      <c r="O131" s="71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161</v>
      </c>
      <c r="AT131" s="199" t="s">
        <v>157</v>
      </c>
      <c r="AU131" s="199" t="s">
        <v>89</v>
      </c>
      <c r="AY131" s="17" t="s">
        <v>155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7" t="s">
        <v>86</v>
      </c>
      <c r="BK131" s="200">
        <f>ROUND(I131*H131,2)</f>
        <v>0</v>
      </c>
      <c r="BL131" s="17" t="s">
        <v>161</v>
      </c>
      <c r="BM131" s="199" t="s">
        <v>1533</v>
      </c>
    </row>
    <row r="132" spans="1:65" s="13" customFormat="1" ht="11.25">
      <c r="B132" s="201"/>
      <c r="C132" s="202"/>
      <c r="D132" s="203" t="s">
        <v>163</v>
      </c>
      <c r="E132" s="204" t="s">
        <v>1</v>
      </c>
      <c r="F132" s="205" t="s">
        <v>1534</v>
      </c>
      <c r="G132" s="202"/>
      <c r="H132" s="206">
        <v>27.03</v>
      </c>
      <c r="I132" s="207"/>
      <c r="J132" s="202"/>
      <c r="K132" s="202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163</v>
      </c>
      <c r="AU132" s="212" t="s">
        <v>89</v>
      </c>
      <c r="AV132" s="13" t="s">
        <v>89</v>
      </c>
      <c r="AW132" s="13" t="s">
        <v>33</v>
      </c>
      <c r="AX132" s="13" t="s">
        <v>78</v>
      </c>
      <c r="AY132" s="212" t="s">
        <v>155</v>
      </c>
    </row>
    <row r="133" spans="1:65" s="14" customFormat="1" ht="11.25">
      <c r="B133" s="213"/>
      <c r="C133" s="214"/>
      <c r="D133" s="203" t="s">
        <v>163</v>
      </c>
      <c r="E133" s="215" t="s">
        <v>1</v>
      </c>
      <c r="F133" s="216" t="s">
        <v>170</v>
      </c>
      <c r="G133" s="214"/>
      <c r="H133" s="217">
        <v>27.03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163</v>
      </c>
      <c r="AU133" s="223" t="s">
        <v>89</v>
      </c>
      <c r="AV133" s="14" t="s">
        <v>161</v>
      </c>
      <c r="AW133" s="14" t="s">
        <v>33</v>
      </c>
      <c r="AX133" s="14" t="s">
        <v>86</v>
      </c>
      <c r="AY133" s="223" t="s">
        <v>155</v>
      </c>
    </row>
    <row r="134" spans="1:65" s="2" customFormat="1" ht="37.9" customHeight="1">
      <c r="A134" s="34"/>
      <c r="B134" s="35"/>
      <c r="C134" s="187" t="s">
        <v>175</v>
      </c>
      <c r="D134" s="187" t="s">
        <v>157</v>
      </c>
      <c r="E134" s="188" t="s">
        <v>195</v>
      </c>
      <c r="F134" s="189" t="s">
        <v>196</v>
      </c>
      <c r="G134" s="190" t="s">
        <v>160</v>
      </c>
      <c r="H134" s="191">
        <v>324.36</v>
      </c>
      <c r="I134" s="192"/>
      <c r="J134" s="193">
        <f>ROUND(I134*H134,2)</f>
        <v>0</v>
      </c>
      <c r="K134" s="194"/>
      <c r="L134" s="39"/>
      <c r="M134" s="195" t="s">
        <v>1</v>
      </c>
      <c r="N134" s="196" t="s">
        <v>43</v>
      </c>
      <c r="O134" s="71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161</v>
      </c>
      <c r="AT134" s="199" t="s">
        <v>157</v>
      </c>
      <c r="AU134" s="199" t="s">
        <v>89</v>
      </c>
      <c r="AY134" s="17" t="s">
        <v>155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86</v>
      </c>
      <c r="BK134" s="200">
        <f>ROUND(I134*H134,2)</f>
        <v>0</v>
      </c>
      <c r="BL134" s="17" t="s">
        <v>161</v>
      </c>
      <c r="BM134" s="199" t="s">
        <v>1535</v>
      </c>
    </row>
    <row r="135" spans="1:65" s="13" customFormat="1" ht="11.25">
      <c r="B135" s="201"/>
      <c r="C135" s="202"/>
      <c r="D135" s="203" t="s">
        <v>163</v>
      </c>
      <c r="E135" s="204" t="s">
        <v>1</v>
      </c>
      <c r="F135" s="205" t="s">
        <v>1536</v>
      </c>
      <c r="G135" s="202"/>
      <c r="H135" s="206">
        <v>324.36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163</v>
      </c>
      <c r="AU135" s="212" t="s">
        <v>89</v>
      </c>
      <c r="AV135" s="13" t="s">
        <v>89</v>
      </c>
      <c r="AW135" s="13" t="s">
        <v>33</v>
      </c>
      <c r="AX135" s="13" t="s">
        <v>78</v>
      </c>
      <c r="AY135" s="212" t="s">
        <v>155</v>
      </c>
    </row>
    <row r="136" spans="1:65" s="14" customFormat="1" ht="11.25">
      <c r="B136" s="213"/>
      <c r="C136" s="214"/>
      <c r="D136" s="203" t="s">
        <v>163</v>
      </c>
      <c r="E136" s="215" t="s">
        <v>1</v>
      </c>
      <c r="F136" s="216" t="s">
        <v>170</v>
      </c>
      <c r="G136" s="214"/>
      <c r="H136" s="217">
        <v>324.36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163</v>
      </c>
      <c r="AU136" s="223" t="s">
        <v>89</v>
      </c>
      <c r="AV136" s="14" t="s">
        <v>161</v>
      </c>
      <c r="AW136" s="14" t="s">
        <v>33</v>
      </c>
      <c r="AX136" s="14" t="s">
        <v>86</v>
      </c>
      <c r="AY136" s="223" t="s">
        <v>155</v>
      </c>
    </row>
    <row r="137" spans="1:65" s="2" customFormat="1" ht="33" customHeight="1">
      <c r="A137" s="34"/>
      <c r="B137" s="35"/>
      <c r="C137" s="187" t="s">
        <v>161</v>
      </c>
      <c r="D137" s="187" t="s">
        <v>157</v>
      </c>
      <c r="E137" s="188" t="s">
        <v>513</v>
      </c>
      <c r="F137" s="189" t="s">
        <v>514</v>
      </c>
      <c r="G137" s="190" t="s">
        <v>209</v>
      </c>
      <c r="H137" s="191">
        <v>56.762999999999998</v>
      </c>
      <c r="I137" s="192"/>
      <c r="J137" s="193">
        <f>ROUND(I137*H137,2)</f>
        <v>0</v>
      </c>
      <c r="K137" s="194"/>
      <c r="L137" s="39"/>
      <c r="M137" s="195" t="s">
        <v>1</v>
      </c>
      <c r="N137" s="196" t="s">
        <v>43</v>
      </c>
      <c r="O137" s="7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161</v>
      </c>
      <c r="AT137" s="199" t="s">
        <v>157</v>
      </c>
      <c r="AU137" s="199" t="s">
        <v>89</v>
      </c>
      <c r="AY137" s="17" t="s">
        <v>155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7" t="s">
        <v>86</v>
      </c>
      <c r="BK137" s="200">
        <f>ROUND(I137*H137,2)</f>
        <v>0</v>
      </c>
      <c r="BL137" s="17" t="s">
        <v>161</v>
      </c>
      <c r="BM137" s="199" t="s">
        <v>1537</v>
      </c>
    </row>
    <row r="138" spans="1:65" s="13" customFormat="1" ht="11.25">
      <c r="B138" s="201"/>
      <c r="C138" s="202"/>
      <c r="D138" s="203" t="s">
        <v>163</v>
      </c>
      <c r="E138" s="204" t="s">
        <v>1</v>
      </c>
      <c r="F138" s="205" t="s">
        <v>1538</v>
      </c>
      <c r="G138" s="202"/>
      <c r="H138" s="206">
        <v>56.762999999999998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163</v>
      </c>
      <c r="AU138" s="212" t="s">
        <v>89</v>
      </c>
      <c r="AV138" s="13" t="s">
        <v>89</v>
      </c>
      <c r="AW138" s="13" t="s">
        <v>33</v>
      </c>
      <c r="AX138" s="13" t="s">
        <v>78</v>
      </c>
      <c r="AY138" s="212" t="s">
        <v>155</v>
      </c>
    </row>
    <row r="139" spans="1:65" s="14" customFormat="1" ht="11.25">
      <c r="B139" s="213"/>
      <c r="C139" s="214"/>
      <c r="D139" s="203" t="s">
        <v>163</v>
      </c>
      <c r="E139" s="215" t="s">
        <v>1</v>
      </c>
      <c r="F139" s="216" t="s">
        <v>170</v>
      </c>
      <c r="G139" s="214"/>
      <c r="H139" s="217">
        <v>56.762999999999998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163</v>
      </c>
      <c r="AU139" s="223" t="s">
        <v>89</v>
      </c>
      <c r="AV139" s="14" t="s">
        <v>161</v>
      </c>
      <c r="AW139" s="14" t="s">
        <v>33</v>
      </c>
      <c r="AX139" s="14" t="s">
        <v>86</v>
      </c>
      <c r="AY139" s="223" t="s">
        <v>155</v>
      </c>
    </row>
    <row r="140" spans="1:65" s="2" customFormat="1" ht="24.2" customHeight="1">
      <c r="A140" s="34"/>
      <c r="B140" s="35"/>
      <c r="C140" s="187" t="s">
        <v>184</v>
      </c>
      <c r="D140" s="187" t="s">
        <v>157</v>
      </c>
      <c r="E140" s="188" t="s">
        <v>1539</v>
      </c>
      <c r="F140" s="189" t="s">
        <v>1540</v>
      </c>
      <c r="G140" s="190" t="s">
        <v>160</v>
      </c>
      <c r="H140" s="191">
        <v>30.295000000000002</v>
      </c>
      <c r="I140" s="192"/>
      <c r="J140" s="193">
        <f>ROUND(I140*H140,2)</f>
        <v>0</v>
      </c>
      <c r="K140" s="194"/>
      <c r="L140" s="39"/>
      <c r="M140" s="195" t="s">
        <v>1</v>
      </c>
      <c r="N140" s="196" t="s">
        <v>43</v>
      </c>
      <c r="O140" s="71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161</v>
      </c>
      <c r="AT140" s="199" t="s">
        <v>157</v>
      </c>
      <c r="AU140" s="199" t="s">
        <v>89</v>
      </c>
      <c r="AY140" s="17" t="s">
        <v>155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7" t="s">
        <v>86</v>
      </c>
      <c r="BK140" s="200">
        <f>ROUND(I140*H140,2)</f>
        <v>0</v>
      </c>
      <c r="BL140" s="17" t="s">
        <v>161</v>
      </c>
      <c r="BM140" s="199" t="s">
        <v>1541</v>
      </c>
    </row>
    <row r="141" spans="1:65" s="13" customFormat="1" ht="11.25">
      <c r="B141" s="201"/>
      <c r="C141" s="202"/>
      <c r="D141" s="203" t="s">
        <v>163</v>
      </c>
      <c r="E141" s="204" t="s">
        <v>1</v>
      </c>
      <c r="F141" s="205" t="s">
        <v>1542</v>
      </c>
      <c r="G141" s="202"/>
      <c r="H141" s="206">
        <v>8.06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163</v>
      </c>
      <c r="AU141" s="212" t="s">
        <v>89</v>
      </c>
      <c r="AV141" s="13" t="s">
        <v>89</v>
      </c>
      <c r="AW141" s="13" t="s">
        <v>33</v>
      </c>
      <c r="AX141" s="13" t="s">
        <v>78</v>
      </c>
      <c r="AY141" s="212" t="s">
        <v>155</v>
      </c>
    </row>
    <row r="142" spans="1:65" s="13" customFormat="1" ht="11.25">
      <c r="B142" s="201"/>
      <c r="C142" s="202"/>
      <c r="D142" s="203" t="s">
        <v>163</v>
      </c>
      <c r="E142" s="204" t="s">
        <v>1</v>
      </c>
      <c r="F142" s="205" t="s">
        <v>1543</v>
      </c>
      <c r="G142" s="202"/>
      <c r="H142" s="206">
        <v>8.4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163</v>
      </c>
      <c r="AU142" s="212" t="s">
        <v>89</v>
      </c>
      <c r="AV142" s="13" t="s">
        <v>89</v>
      </c>
      <c r="AW142" s="13" t="s">
        <v>33</v>
      </c>
      <c r="AX142" s="13" t="s">
        <v>78</v>
      </c>
      <c r="AY142" s="212" t="s">
        <v>155</v>
      </c>
    </row>
    <row r="143" spans="1:65" s="13" customFormat="1" ht="11.25">
      <c r="B143" s="201"/>
      <c r="C143" s="202"/>
      <c r="D143" s="203" t="s">
        <v>163</v>
      </c>
      <c r="E143" s="204" t="s">
        <v>1</v>
      </c>
      <c r="F143" s="205" t="s">
        <v>1544</v>
      </c>
      <c r="G143" s="202"/>
      <c r="H143" s="206">
        <v>5.1150000000000002</v>
      </c>
      <c r="I143" s="207"/>
      <c r="J143" s="202"/>
      <c r="K143" s="202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163</v>
      </c>
      <c r="AU143" s="212" t="s">
        <v>89</v>
      </c>
      <c r="AV143" s="13" t="s">
        <v>89</v>
      </c>
      <c r="AW143" s="13" t="s">
        <v>33</v>
      </c>
      <c r="AX143" s="13" t="s">
        <v>78</v>
      </c>
      <c r="AY143" s="212" t="s">
        <v>155</v>
      </c>
    </row>
    <row r="144" spans="1:65" s="13" customFormat="1" ht="11.25">
      <c r="B144" s="201"/>
      <c r="C144" s="202"/>
      <c r="D144" s="203" t="s">
        <v>163</v>
      </c>
      <c r="E144" s="204" t="s">
        <v>1</v>
      </c>
      <c r="F144" s="205" t="s">
        <v>1545</v>
      </c>
      <c r="G144" s="202"/>
      <c r="H144" s="206">
        <v>8.7200000000000006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163</v>
      </c>
      <c r="AU144" s="212" t="s">
        <v>89</v>
      </c>
      <c r="AV144" s="13" t="s">
        <v>89</v>
      </c>
      <c r="AW144" s="13" t="s">
        <v>33</v>
      </c>
      <c r="AX144" s="13" t="s">
        <v>78</v>
      </c>
      <c r="AY144" s="212" t="s">
        <v>155</v>
      </c>
    </row>
    <row r="145" spans="1:65" s="14" customFormat="1" ht="11.25">
      <c r="B145" s="213"/>
      <c r="C145" s="214"/>
      <c r="D145" s="203" t="s">
        <v>163</v>
      </c>
      <c r="E145" s="215" t="s">
        <v>1</v>
      </c>
      <c r="F145" s="216" t="s">
        <v>170</v>
      </c>
      <c r="G145" s="214"/>
      <c r="H145" s="217">
        <v>30.295000000000002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163</v>
      </c>
      <c r="AU145" s="223" t="s">
        <v>89</v>
      </c>
      <c r="AV145" s="14" t="s">
        <v>161</v>
      </c>
      <c r="AW145" s="14" t="s">
        <v>33</v>
      </c>
      <c r="AX145" s="14" t="s">
        <v>86</v>
      </c>
      <c r="AY145" s="223" t="s">
        <v>155</v>
      </c>
    </row>
    <row r="146" spans="1:65" s="2" customFormat="1" ht="16.5" customHeight="1">
      <c r="A146" s="34"/>
      <c r="B146" s="35"/>
      <c r="C146" s="224" t="s">
        <v>189</v>
      </c>
      <c r="D146" s="224" t="s">
        <v>206</v>
      </c>
      <c r="E146" s="225" t="s">
        <v>744</v>
      </c>
      <c r="F146" s="226" t="s">
        <v>1546</v>
      </c>
      <c r="G146" s="227" t="s">
        <v>209</v>
      </c>
      <c r="H146" s="228">
        <v>57.561</v>
      </c>
      <c r="I146" s="229"/>
      <c r="J146" s="230">
        <f>ROUND(I146*H146,2)</f>
        <v>0</v>
      </c>
      <c r="K146" s="231"/>
      <c r="L146" s="232"/>
      <c r="M146" s="233" t="s">
        <v>1</v>
      </c>
      <c r="N146" s="234" t="s">
        <v>43</v>
      </c>
      <c r="O146" s="7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199</v>
      </c>
      <c r="AT146" s="199" t="s">
        <v>206</v>
      </c>
      <c r="AU146" s="199" t="s">
        <v>89</v>
      </c>
      <c r="AY146" s="17" t="s">
        <v>155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86</v>
      </c>
      <c r="BK146" s="200">
        <f>ROUND(I146*H146,2)</f>
        <v>0</v>
      </c>
      <c r="BL146" s="17" t="s">
        <v>161</v>
      </c>
      <c r="BM146" s="199" t="s">
        <v>1547</v>
      </c>
    </row>
    <row r="147" spans="1:65" s="13" customFormat="1" ht="11.25">
      <c r="B147" s="201"/>
      <c r="C147" s="202"/>
      <c r="D147" s="203" t="s">
        <v>163</v>
      </c>
      <c r="E147" s="204" t="s">
        <v>1</v>
      </c>
      <c r="F147" s="205" t="s">
        <v>1548</v>
      </c>
      <c r="G147" s="202"/>
      <c r="H147" s="206">
        <v>57.561</v>
      </c>
      <c r="I147" s="207"/>
      <c r="J147" s="202"/>
      <c r="K147" s="202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163</v>
      </c>
      <c r="AU147" s="212" t="s">
        <v>89</v>
      </c>
      <c r="AV147" s="13" t="s">
        <v>89</v>
      </c>
      <c r="AW147" s="13" t="s">
        <v>33</v>
      </c>
      <c r="AX147" s="13" t="s">
        <v>78</v>
      </c>
      <c r="AY147" s="212" t="s">
        <v>155</v>
      </c>
    </row>
    <row r="148" spans="1:65" s="14" customFormat="1" ht="11.25">
      <c r="B148" s="213"/>
      <c r="C148" s="214"/>
      <c r="D148" s="203" t="s">
        <v>163</v>
      </c>
      <c r="E148" s="215" t="s">
        <v>1</v>
      </c>
      <c r="F148" s="216" t="s">
        <v>170</v>
      </c>
      <c r="G148" s="214"/>
      <c r="H148" s="217">
        <v>57.561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163</v>
      </c>
      <c r="AU148" s="223" t="s">
        <v>89</v>
      </c>
      <c r="AV148" s="14" t="s">
        <v>161</v>
      </c>
      <c r="AW148" s="14" t="s">
        <v>33</v>
      </c>
      <c r="AX148" s="14" t="s">
        <v>86</v>
      </c>
      <c r="AY148" s="223" t="s">
        <v>155</v>
      </c>
    </row>
    <row r="149" spans="1:65" s="12" customFormat="1" ht="22.9" customHeight="1">
      <c r="B149" s="171"/>
      <c r="C149" s="172"/>
      <c r="D149" s="173" t="s">
        <v>77</v>
      </c>
      <c r="E149" s="185" t="s">
        <v>89</v>
      </c>
      <c r="F149" s="185" t="s">
        <v>233</v>
      </c>
      <c r="G149" s="172"/>
      <c r="H149" s="172"/>
      <c r="I149" s="175"/>
      <c r="J149" s="186">
        <f>BK149</f>
        <v>0</v>
      </c>
      <c r="K149" s="172"/>
      <c r="L149" s="177"/>
      <c r="M149" s="178"/>
      <c r="N149" s="179"/>
      <c r="O149" s="179"/>
      <c r="P149" s="180">
        <f>SUM(P150:P166)</f>
        <v>0</v>
      </c>
      <c r="Q149" s="179"/>
      <c r="R149" s="180">
        <f>SUM(R150:R166)</f>
        <v>0</v>
      </c>
      <c r="S149" s="179"/>
      <c r="T149" s="181">
        <f>SUM(T150:T166)</f>
        <v>0</v>
      </c>
      <c r="AR149" s="182" t="s">
        <v>86</v>
      </c>
      <c r="AT149" s="183" t="s">
        <v>77</v>
      </c>
      <c r="AU149" s="183" t="s">
        <v>86</v>
      </c>
      <c r="AY149" s="182" t="s">
        <v>155</v>
      </c>
      <c r="BK149" s="184">
        <f>SUM(BK150:BK166)</f>
        <v>0</v>
      </c>
    </row>
    <row r="150" spans="1:65" s="2" customFormat="1" ht="24.2" customHeight="1">
      <c r="A150" s="34"/>
      <c r="B150" s="35"/>
      <c r="C150" s="187" t="s">
        <v>194</v>
      </c>
      <c r="D150" s="187" t="s">
        <v>157</v>
      </c>
      <c r="E150" s="188" t="s">
        <v>235</v>
      </c>
      <c r="F150" s="189" t="s">
        <v>236</v>
      </c>
      <c r="G150" s="190" t="s">
        <v>215</v>
      </c>
      <c r="H150" s="191">
        <v>22.5</v>
      </c>
      <c r="I150" s="192"/>
      <c r="J150" s="193">
        <f>ROUND(I150*H150,2)</f>
        <v>0</v>
      </c>
      <c r="K150" s="194"/>
      <c r="L150" s="39"/>
      <c r="M150" s="195" t="s">
        <v>1</v>
      </c>
      <c r="N150" s="196" t="s">
        <v>43</v>
      </c>
      <c r="O150" s="71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161</v>
      </c>
      <c r="AT150" s="199" t="s">
        <v>157</v>
      </c>
      <c r="AU150" s="199" t="s">
        <v>89</v>
      </c>
      <c r="AY150" s="17" t="s">
        <v>155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86</v>
      </c>
      <c r="BK150" s="200">
        <f>ROUND(I150*H150,2)</f>
        <v>0</v>
      </c>
      <c r="BL150" s="17" t="s">
        <v>161</v>
      </c>
      <c r="BM150" s="199" t="s">
        <v>1549</v>
      </c>
    </row>
    <row r="151" spans="1:65" s="13" customFormat="1" ht="11.25">
      <c r="B151" s="201"/>
      <c r="C151" s="202"/>
      <c r="D151" s="203" t="s">
        <v>163</v>
      </c>
      <c r="E151" s="204" t="s">
        <v>1</v>
      </c>
      <c r="F151" s="205" t="s">
        <v>1550</v>
      </c>
      <c r="G151" s="202"/>
      <c r="H151" s="206">
        <v>22.5</v>
      </c>
      <c r="I151" s="207"/>
      <c r="J151" s="202"/>
      <c r="K151" s="202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163</v>
      </c>
      <c r="AU151" s="212" t="s">
        <v>89</v>
      </c>
      <c r="AV151" s="13" t="s">
        <v>89</v>
      </c>
      <c r="AW151" s="13" t="s">
        <v>33</v>
      </c>
      <c r="AX151" s="13" t="s">
        <v>78</v>
      </c>
      <c r="AY151" s="212" t="s">
        <v>155</v>
      </c>
    </row>
    <row r="152" spans="1:65" s="14" customFormat="1" ht="11.25">
      <c r="B152" s="213"/>
      <c r="C152" s="214"/>
      <c r="D152" s="203" t="s">
        <v>163</v>
      </c>
      <c r="E152" s="215" t="s">
        <v>1</v>
      </c>
      <c r="F152" s="216" t="s">
        <v>170</v>
      </c>
      <c r="G152" s="214"/>
      <c r="H152" s="217">
        <v>22.5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163</v>
      </c>
      <c r="AU152" s="223" t="s">
        <v>89</v>
      </c>
      <c r="AV152" s="14" t="s">
        <v>161</v>
      </c>
      <c r="AW152" s="14" t="s">
        <v>33</v>
      </c>
      <c r="AX152" s="14" t="s">
        <v>86</v>
      </c>
      <c r="AY152" s="223" t="s">
        <v>155</v>
      </c>
    </row>
    <row r="153" spans="1:65" s="2" customFormat="1" ht="24.2" customHeight="1">
      <c r="A153" s="34"/>
      <c r="B153" s="35"/>
      <c r="C153" s="224" t="s">
        <v>199</v>
      </c>
      <c r="D153" s="224" t="s">
        <v>206</v>
      </c>
      <c r="E153" s="225" t="s">
        <v>1551</v>
      </c>
      <c r="F153" s="226" t="s">
        <v>1552</v>
      </c>
      <c r="G153" s="227" t="s">
        <v>215</v>
      </c>
      <c r="H153" s="228">
        <v>22.5</v>
      </c>
      <c r="I153" s="229"/>
      <c r="J153" s="230">
        <f>ROUND(I153*H153,2)</f>
        <v>0</v>
      </c>
      <c r="K153" s="231"/>
      <c r="L153" s="232"/>
      <c r="M153" s="233" t="s">
        <v>1</v>
      </c>
      <c r="N153" s="234" t="s">
        <v>43</v>
      </c>
      <c r="O153" s="71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199</v>
      </c>
      <c r="AT153" s="199" t="s">
        <v>206</v>
      </c>
      <c r="AU153" s="199" t="s">
        <v>89</v>
      </c>
      <c r="AY153" s="17" t="s">
        <v>155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7" t="s">
        <v>86</v>
      </c>
      <c r="BK153" s="200">
        <f>ROUND(I153*H153,2)</f>
        <v>0</v>
      </c>
      <c r="BL153" s="17" t="s">
        <v>161</v>
      </c>
      <c r="BM153" s="199" t="s">
        <v>1553</v>
      </c>
    </row>
    <row r="154" spans="1:65" s="2" customFormat="1" ht="37.9" customHeight="1">
      <c r="A154" s="34"/>
      <c r="B154" s="35"/>
      <c r="C154" s="187" t="s">
        <v>205</v>
      </c>
      <c r="D154" s="187" t="s">
        <v>157</v>
      </c>
      <c r="E154" s="188" t="s">
        <v>243</v>
      </c>
      <c r="F154" s="189" t="s">
        <v>244</v>
      </c>
      <c r="G154" s="190" t="s">
        <v>245</v>
      </c>
      <c r="H154" s="191">
        <v>15</v>
      </c>
      <c r="I154" s="192"/>
      <c r="J154" s="193">
        <f>ROUND(I154*H154,2)</f>
        <v>0</v>
      </c>
      <c r="K154" s="194"/>
      <c r="L154" s="39"/>
      <c r="M154" s="195" t="s">
        <v>1</v>
      </c>
      <c r="N154" s="196" t="s">
        <v>43</v>
      </c>
      <c r="O154" s="71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161</v>
      </c>
      <c r="AT154" s="199" t="s">
        <v>157</v>
      </c>
      <c r="AU154" s="199" t="s">
        <v>89</v>
      </c>
      <c r="AY154" s="17" t="s">
        <v>155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86</v>
      </c>
      <c r="BK154" s="200">
        <f>ROUND(I154*H154,2)</f>
        <v>0</v>
      </c>
      <c r="BL154" s="17" t="s">
        <v>161</v>
      </c>
      <c r="BM154" s="199" t="s">
        <v>1554</v>
      </c>
    </row>
    <row r="155" spans="1:65" s="2" customFormat="1" ht="16.5" customHeight="1">
      <c r="A155" s="34"/>
      <c r="B155" s="35"/>
      <c r="C155" s="187" t="s">
        <v>212</v>
      </c>
      <c r="D155" s="187" t="s">
        <v>157</v>
      </c>
      <c r="E155" s="188" t="s">
        <v>1555</v>
      </c>
      <c r="F155" s="189" t="s">
        <v>1556</v>
      </c>
      <c r="G155" s="190" t="s">
        <v>160</v>
      </c>
      <c r="H155" s="191">
        <v>15.7</v>
      </c>
      <c r="I155" s="192"/>
      <c r="J155" s="193">
        <f>ROUND(I155*H155,2)</f>
        <v>0</v>
      </c>
      <c r="K155" s="194"/>
      <c r="L155" s="39"/>
      <c r="M155" s="195" t="s">
        <v>1</v>
      </c>
      <c r="N155" s="196" t="s">
        <v>43</v>
      </c>
      <c r="O155" s="71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161</v>
      </c>
      <c r="AT155" s="199" t="s">
        <v>157</v>
      </c>
      <c r="AU155" s="199" t="s">
        <v>89</v>
      </c>
      <c r="AY155" s="17" t="s">
        <v>155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7" t="s">
        <v>86</v>
      </c>
      <c r="BK155" s="200">
        <f>ROUND(I155*H155,2)</f>
        <v>0</v>
      </c>
      <c r="BL155" s="17" t="s">
        <v>161</v>
      </c>
      <c r="BM155" s="199" t="s">
        <v>1557</v>
      </c>
    </row>
    <row r="156" spans="1:65" s="13" customFormat="1" ht="11.25">
      <c r="B156" s="201"/>
      <c r="C156" s="202"/>
      <c r="D156" s="203" t="s">
        <v>163</v>
      </c>
      <c r="E156" s="204" t="s">
        <v>1</v>
      </c>
      <c r="F156" s="205" t="s">
        <v>1558</v>
      </c>
      <c r="G156" s="202"/>
      <c r="H156" s="206">
        <v>8</v>
      </c>
      <c r="I156" s="207"/>
      <c r="J156" s="202"/>
      <c r="K156" s="202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163</v>
      </c>
      <c r="AU156" s="212" t="s">
        <v>89</v>
      </c>
      <c r="AV156" s="13" t="s">
        <v>89</v>
      </c>
      <c r="AW156" s="13" t="s">
        <v>33</v>
      </c>
      <c r="AX156" s="13" t="s">
        <v>78</v>
      </c>
      <c r="AY156" s="212" t="s">
        <v>155</v>
      </c>
    </row>
    <row r="157" spans="1:65" s="13" customFormat="1" ht="11.25">
      <c r="B157" s="201"/>
      <c r="C157" s="202"/>
      <c r="D157" s="203" t="s">
        <v>163</v>
      </c>
      <c r="E157" s="204" t="s">
        <v>1</v>
      </c>
      <c r="F157" s="205" t="s">
        <v>1559</v>
      </c>
      <c r="G157" s="202"/>
      <c r="H157" s="206">
        <v>7.7</v>
      </c>
      <c r="I157" s="207"/>
      <c r="J157" s="202"/>
      <c r="K157" s="202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163</v>
      </c>
      <c r="AU157" s="212" t="s">
        <v>89</v>
      </c>
      <c r="AV157" s="13" t="s">
        <v>89</v>
      </c>
      <c r="AW157" s="13" t="s">
        <v>33</v>
      </c>
      <c r="AX157" s="13" t="s">
        <v>78</v>
      </c>
      <c r="AY157" s="212" t="s">
        <v>155</v>
      </c>
    </row>
    <row r="158" spans="1:65" s="14" customFormat="1" ht="11.25">
      <c r="B158" s="213"/>
      <c r="C158" s="214"/>
      <c r="D158" s="203" t="s">
        <v>163</v>
      </c>
      <c r="E158" s="215" t="s">
        <v>1</v>
      </c>
      <c r="F158" s="216" t="s">
        <v>170</v>
      </c>
      <c r="G158" s="214"/>
      <c r="H158" s="217">
        <v>15.7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163</v>
      </c>
      <c r="AU158" s="223" t="s">
        <v>89</v>
      </c>
      <c r="AV158" s="14" t="s">
        <v>161</v>
      </c>
      <c r="AW158" s="14" t="s">
        <v>33</v>
      </c>
      <c r="AX158" s="14" t="s">
        <v>86</v>
      </c>
      <c r="AY158" s="223" t="s">
        <v>155</v>
      </c>
    </row>
    <row r="159" spans="1:65" s="2" customFormat="1" ht="33" customHeight="1">
      <c r="A159" s="34"/>
      <c r="B159" s="35"/>
      <c r="C159" s="187" t="s">
        <v>218</v>
      </c>
      <c r="D159" s="187" t="s">
        <v>157</v>
      </c>
      <c r="E159" s="188" t="s">
        <v>1560</v>
      </c>
      <c r="F159" s="189" t="s">
        <v>1561</v>
      </c>
      <c r="G159" s="190" t="s">
        <v>215</v>
      </c>
      <c r="H159" s="191">
        <v>68</v>
      </c>
      <c r="I159" s="192"/>
      <c r="J159" s="193">
        <f>ROUND(I159*H159,2)</f>
        <v>0</v>
      </c>
      <c r="K159" s="194"/>
      <c r="L159" s="39"/>
      <c r="M159" s="195" t="s">
        <v>1</v>
      </c>
      <c r="N159" s="196" t="s">
        <v>43</v>
      </c>
      <c r="O159" s="7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161</v>
      </c>
      <c r="AT159" s="199" t="s">
        <v>157</v>
      </c>
      <c r="AU159" s="199" t="s">
        <v>89</v>
      </c>
      <c r="AY159" s="17" t="s">
        <v>155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86</v>
      </c>
      <c r="BK159" s="200">
        <f>ROUND(I159*H159,2)</f>
        <v>0</v>
      </c>
      <c r="BL159" s="17" t="s">
        <v>161</v>
      </c>
      <c r="BM159" s="199" t="s">
        <v>1562</v>
      </c>
    </row>
    <row r="160" spans="1:65" s="13" customFormat="1" ht="11.25">
      <c r="B160" s="201"/>
      <c r="C160" s="202"/>
      <c r="D160" s="203" t="s">
        <v>163</v>
      </c>
      <c r="E160" s="204" t="s">
        <v>1</v>
      </c>
      <c r="F160" s="205" t="s">
        <v>1563</v>
      </c>
      <c r="G160" s="202"/>
      <c r="H160" s="206">
        <v>32</v>
      </c>
      <c r="I160" s="207"/>
      <c r="J160" s="202"/>
      <c r="K160" s="202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163</v>
      </c>
      <c r="AU160" s="212" t="s">
        <v>89</v>
      </c>
      <c r="AV160" s="13" t="s">
        <v>89</v>
      </c>
      <c r="AW160" s="13" t="s">
        <v>33</v>
      </c>
      <c r="AX160" s="13" t="s">
        <v>78</v>
      </c>
      <c r="AY160" s="212" t="s">
        <v>155</v>
      </c>
    </row>
    <row r="161" spans="1:65" s="13" customFormat="1" ht="11.25">
      <c r="B161" s="201"/>
      <c r="C161" s="202"/>
      <c r="D161" s="203" t="s">
        <v>163</v>
      </c>
      <c r="E161" s="204" t="s">
        <v>1</v>
      </c>
      <c r="F161" s="205" t="s">
        <v>1564</v>
      </c>
      <c r="G161" s="202"/>
      <c r="H161" s="206">
        <v>36</v>
      </c>
      <c r="I161" s="207"/>
      <c r="J161" s="202"/>
      <c r="K161" s="202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163</v>
      </c>
      <c r="AU161" s="212" t="s">
        <v>89</v>
      </c>
      <c r="AV161" s="13" t="s">
        <v>89</v>
      </c>
      <c r="AW161" s="13" t="s">
        <v>33</v>
      </c>
      <c r="AX161" s="13" t="s">
        <v>78</v>
      </c>
      <c r="AY161" s="212" t="s">
        <v>155</v>
      </c>
    </row>
    <row r="162" spans="1:65" s="14" customFormat="1" ht="11.25">
      <c r="B162" s="213"/>
      <c r="C162" s="214"/>
      <c r="D162" s="203" t="s">
        <v>163</v>
      </c>
      <c r="E162" s="215" t="s">
        <v>1</v>
      </c>
      <c r="F162" s="216" t="s">
        <v>170</v>
      </c>
      <c r="G162" s="214"/>
      <c r="H162" s="217">
        <v>68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163</v>
      </c>
      <c r="AU162" s="223" t="s">
        <v>89</v>
      </c>
      <c r="AV162" s="14" t="s">
        <v>161</v>
      </c>
      <c r="AW162" s="14" t="s">
        <v>33</v>
      </c>
      <c r="AX162" s="14" t="s">
        <v>86</v>
      </c>
      <c r="AY162" s="223" t="s">
        <v>155</v>
      </c>
    </row>
    <row r="163" spans="1:65" s="2" customFormat="1" ht="24.2" customHeight="1">
      <c r="A163" s="34"/>
      <c r="B163" s="35"/>
      <c r="C163" s="187" t="s">
        <v>222</v>
      </c>
      <c r="D163" s="187" t="s">
        <v>157</v>
      </c>
      <c r="E163" s="188" t="s">
        <v>1565</v>
      </c>
      <c r="F163" s="189" t="s">
        <v>1566</v>
      </c>
      <c r="G163" s="190" t="s">
        <v>209</v>
      </c>
      <c r="H163" s="191">
        <v>0.42099999999999999</v>
      </c>
      <c r="I163" s="192"/>
      <c r="J163" s="193">
        <f>ROUND(I163*H163,2)</f>
        <v>0</v>
      </c>
      <c r="K163" s="194"/>
      <c r="L163" s="39"/>
      <c r="M163" s="195" t="s">
        <v>1</v>
      </c>
      <c r="N163" s="196" t="s">
        <v>43</v>
      </c>
      <c r="O163" s="7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161</v>
      </c>
      <c r="AT163" s="199" t="s">
        <v>157</v>
      </c>
      <c r="AU163" s="199" t="s">
        <v>89</v>
      </c>
      <c r="AY163" s="17" t="s">
        <v>155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86</v>
      </c>
      <c r="BK163" s="200">
        <f>ROUND(I163*H163,2)</f>
        <v>0</v>
      </c>
      <c r="BL163" s="17" t="s">
        <v>161</v>
      </c>
      <c r="BM163" s="199" t="s">
        <v>1567</v>
      </c>
    </row>
    <row r="164" spans="1:65" s="13" customFormat="1" ht="11.25">
      <c r="B164" s="201"/>
      <c r="C164" s="202"/>
      <c r="D164" s="203" t="s">
        <v>163</v>
      </c>
      <c r="E164" s="204" t="s">
        <v>1</v>
      </c>
      <c r="F164" s="205" t="s">
        <v>1568</v>
      </c>
      <c r="G164" s="202"/>
      <c r="H164" s="206">
        <v>0.19800000000000001</v>
      </c>
      <c r="I164" s="207"/>
      <c r="J164" s="202"/>
      <c r="K164" s="202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163</v>
      </c>
      <c r="AU164" s="212" t="s">
        <v>89</v>
      </c>
      <c r="AV164" s="13" t="s">
        <v>89</v>
      </c>
      <c r="AW164" s="13" t="s">
        <v>33</v>
      </c>
      <c r="AX164" s="13" t="s">
        <v>78</v>
      </c>
      <c r="AY164" s="212" t="s">
        <v>155</v>
      </c>
    </row>
    <row r="165" spans="1:65" s="13" customFormat="1" ht="11.25">
      <c r="B165" s="201"/>
      <c r="C165" s="202"/>
      <c r="D165" s="203" t="s">
        <v>163</v>
      </c>
      <c r="E165" s="204" t="s">
        <v>1</v>
      </c>
      <c r="F165" s="205" t="s">
        <v>1569</v>
      </c>
      <c r="G165" s="202"/>
      <c r="H165" s="206">
        <v>0.223</v>
      </c>
      <c r="I165" s="207"/>
      <c r="J165" s="202"/>
      <c r="K165" s="202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163</v>
      </c>
      <c r="AU165" s="212" t="s">
        <v>89</v>
      </c>
      <c r="AV165" s="13" t="s">
        <v>89</v>
      </c>
      <c r="AW165" s="13" t="s">
        <v>33</v>
      </c>
      <c r="AX165" s="13" t="s">
        <v>78</v>
      </c>
      <c r="AY165" s="212" t="s">
        <v>155</v>
      </c>
    </row>
    <row r="166" spans="1:65" s="14" customFormat="1" ht="11.25">
      <c r="B166" s="213"/>
      <c r="C166" s="214"/>
      <c r="D166" s="203" t="s">
        <v>163</v>
      </c>
      <c r="E166" s="215" t="s">
        <v>1</v>
      </c>
      <c r="F166" s="216" t="s">
        <v>170</v>
      </c>
      <c r="G166" s="214"/>
      <c r="H166" s="217">
        <v>0.42100000000000004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163</v>
      </c>
      <c r="AU166" s="223" t="s">
        <v>89</v>
      </c>
      <c r="AV166" s="14" t="s">
        <v>161</v>
      </c>
      <c r="AW166" s="14" t="s">
        <v>33</v>
      </c>
      <c r="AX166" s="14" t="s">
        <v>86</v>
      </c>
      <c r="AY166" s="223" t="s">
        <v>155</v>
      </c>
    </row>
    <row r="167" spans="1:65" s="12" customFormat="1" ht="22.9" customHeight="1">
      <c r="B167" s="171"/>
      <c r="C167" s="172"/>
      <c r="D167" s="173" t="s">
        <v>77</v>
      </c>
      <c r="E167" s="185" t="s">
        <v>175</v>
      </c>
      <c r="F167" s="185" t="s">
        <v>248</v>
      </c>
      <c r="G167" s="172"/>
      <c r="H167" s="172"/>
      <c r="I167" s="175"/>
      <c r="J167" s="186">
        <f>BK167</f>
        <v>0</v>
      </c>
      <c r="K167" s="172"/>
      <c r="L167" s="177"/>
      <c r="M167" s="178"/>
      <c r="N167" s="179"/>
      <c r="O167" s="179"/>
      <c r="P167" s="180">
        <f>SUM(P168:P171)</f>
        <v>0</v>
      </c>
      <c r="Q167" s="179"/>
      <c r="R167" s="180">
        <f>SUM(R168:R171)</f>
        <v>0</v>
      </c>
      <c r="S167" s="179"/>
      <c r="T167" s="181">
        <f>SUM(T168:T171)</f>
        <v>0</v>
      </c>
      <c r="AR167" s="182" t="s">
        <v>86</v>
      </c>
      <c r="AT167" s="183" t="s">
        <v>77</v>
      </c>
      <c r="AU167" s="183" t="s">
        <v>86</v>
      </c>
      <c r="AY167" s="182" t="s">
        <v>155</v>
      </c>
      <c r="BK167" s="184">
        <f>SUM(BK168:BK171)</f>
        <v>0</v>
      </c>
    </row>
    <row r="168" spans="1:65" s="2" customFormat="1" ht="24.2" customHeight="1">
      <c r="A168" s="34"/>
      <c r="B168" s="35"/>
      <c r="C168" s="187" t="s">
        <v>228</v>
      </c>
      <c r="D168" s="187" t="s">
        <v>157</v>
      </c>
      <c r="E168" s="188" t="s">
        <v>250</v>
      </c>
      <c r="F168" s="189" t="s">
        <v>251</v>
      </c>
      <c r="G168" s="190" t="s">
        <v>245</v>
      </c>
      <c r="H168" s="191">
        <v>80</v>
      </c>
      <c r="I168" s="192"/>
      <c r="J168" s="193">
        <f>ROUND(I168*H168,2)</f>
        <v>0</v>
      </c>
      <c r="K168" s="194"/>
      <c r="L168" s="39"/>
      <c r="M168" s="195" t="s">
        <v>1</v>
      </c>
      <c r="N168" s="196" t="s">
        <v>43</v>
      </c>
      <c r="O168" s="71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161</v>
      </c>
      <c r="AT168" s="199" t="s">
        <v>157</v>
      </c>
      <c r="AU168" s="199" t="s">
        <v>89</v>
      </c>
      <c r="AY168" s="17" t="s">
        <v>155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7" t="s">
        <v>86</v>
      </c>
      <c r="BK168" s="200">
        <f>ROUND(I168*H168,2)</f>
        <v>0</v>
      </c>
      <c r="BL168" s="17" t="s">
        <v>161</v>
      </c>
      <c r="BM168" s="199" t="s">
        <v>1570</v>
      </c>
    </row>
    <row r="169" spans="1:65" s="13" customFormat="1" ht="11.25">
      <c r="B169" s="201"/>
      <c r="C169" s="202"/>
      <c r="D169" s="203" t="s">
        <v>163</v>
      </c>
      <c r="E169" s="204" t="s">
        <v>1</v>
      </c>
      <c r="F169" s="205" t="s">
        <v>1571</v>
      </c>
      <c r="G169" s="202"/>
      <c r="H169" s="206">
        <v>41</v>
      </c>
      <c r="I169" s="207"/>
      <c r="J169" s="202"/>
      <c r="K169" s="202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163</v>
      </c>
      <c r="AU169" s="212" t="s">
        <v>89</v>
      </c>
      <c r="AV169" s="13" t="s">
        <v>89</v>
      </c>
      <c r="AW169" s="13" t="s">
        <v>33</v>
      </c>
      <c r="AX169" s="13" t="s">
        <v>78</v>
      </c>
      <c r="AY169" s="212" t="s">
        <v>155</v>
      </c>
    </row>
    <row r="170" spans="1:65" s="13" customFormat="1" ht="11.25">
      <c r="B170" s="201"/>
      <c r="C170" s="202"/>
      <c r="D170" s="203" t="s">
        <v>163</v>
      </c>
      <c r="E170" s="204" t="s">
        <v>1</v>
      </c>
      <c r="F170" s="205" t="s">
        <v>1572</v>
      </c>
      <c r="G170" s="202"/>
      <c r="H170" s="206">
        <v>39</v>
      </c>
      <c r="I170" s="207"/>
      <c r="J170" s="202"/>
      <c r="K170" s="202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163</v>
      </c>
      <c r="AU170" s="212" t="s">
        <v>89</v>
      </c>
      <c r="AV170" s="13" t="s">
        <v>89</v>
      </c>
      <c r="AW170" s="13" t="s">
        <v>33</v>
      </c>
      <c r="AX170" s="13" t="s">
        <v>78</v>
      </c>
      <c r="AY170" s="212" t="s">
        <v>155</v>
      </c>
    </row>
    <row r="171" spans="1:65" s="14" customFormat="1" ht="11.25">
      <c r="B171" s="213"/>
      <c r="C171" s="214"/>
      <c r="D171" s="203" t="s">
        <v>163</v>
      </c>
      <c r="E171" s="215" t="s">
        <v>1</v>
      </c>
      <c r="F171" s="216" t="s">
        <v>170</v>
      </c>
      <c r="G171" s="214"/>
      <c r="H171" s="217">
        <v>80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163</v>
      </c>
      <c r="AU171" s="223" t="s">
        <v>89</v>
      </c>
      <c r="AV171" s="14" t="s">
        <v>161</v>
      </c>
      <c r="AW171" s="14" t="s">
        <v>33</v>
      </c>
      <c r="AX171" s="14" t="s">
        <v>86</v>
      </c>
      <c r="AY171" s="223" t="s">
        <v>155</v>
      </c>
    </row>
    <row r="172" spans="1:65" s="12" customFormat="1" ht="22.9" customHeight="1">
      <c r="B172" s="171"/>
      <c r="C172" s="172"/>
      <c r="D172" s="173" t="s">
        <v>77</v>
      </c>
      <c r="E172" s="185" t="s">
        <v>184</v>
      </c>
      <c r="F172" s="185" t="s">
        <v>253</v>
      </c>
      <c r="G172" s="172"/>
      <c r="H172" s="172"/>
      <c r="I172" s="175"/>
      <c r="J172" s="186">
        <f>BK172</f>
        <v>0</v>
      </c>
      <c r="K172" s="172"/>
      <c r="L172" s="177"/>
      <c r="M172" s="178"/>
      <c r="N172" s="179"/>
      <c r="O172" s="179"/>
      <c r="P172" s="180">
        <f>SUM(P173:P179)</f>
        <v>0</v>
      </c>
      <c r="Q172" s="179"/>
      <c r="R172" s="180">
        <f>SUM(R173:R179)</f>
        <v>0</v>
      </c>
      <c r="S172" s="179"/>
      <c r="T172" s="181">
        <f>SUM(T173:T179)</f>
        <v>0</v>
      </c>
      <c r="AR172" s="182" t="s">
        <v>86</v>
      </c>
      <c r="AT172" s="183" t="s">
        <v>77</v>
      </c>
      <c r="AU172" s="183" t="s">
        <v>86</v>
      </c>
      <c r="AY172" s="182" t="s">
        <v>155</v>
      </c>
      <c r="BK172" s="184">
        <f>SUM(BK173:BK179)</f>
        <v>0</v>
      </c>
    </row>
    <row r="173" spans="1:65" s="2" customFormat="1" ht="33" customHeight="1">
      <c r="A173" s="34"/>
      <c r="B173" s="35"/>
      <c r="C173" s="187" t="s">
        <v>234</v>
      </c>
      <c r="D173" s="187" t="s">
        <v>157</v>
      </c>
      <c r="E173" s="188" t="s">
        <v>352</v>
      </c>
      <c r="F173" s="189" t="s">
        <v>353</v>
      </c>
      <c r="G173" s="190" t="s">
        <v>215</v>
      </c>
      <c r="H173" s="191">
        <v>70</v>
      </c>
      <c r="I173" s="192"/>
      <c r="J173" s="193">
        <f>ROUND(I173*H173,2)</f>
        <v>0</v>
      </c>
      <c r="K173" s="194"/>
      <c r="L173" s="39"/>
      <c r="M173" s="195" t="s">
        <v>1</v>
      </c>
      <c r="N173" s="196" t="s">
        <v>43</v>
      </c>
      <c r="O173" s="7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161</v>
      </c>
      <c r="AT173" s="199" t="s">
        <v>157</v>
      </c>
      <c r="AU173" s="199" t="s">
        <v>89</v>
      </c>
      <c r="AY173" s="17" t="s">
        <v>155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86</v>
      </c>
      <c r="BK173" s="200">
        <f>ROUND(I173*H173,2)</f>
        <v>0</v>
      </c>
      <c r="BL173" s="17" t="s">
        <v>161</v>
      </c>
      <c r="BM173" s="199" t="s">
        <v>1573</v>
      </c>
    </row>
    <row r="174" spans="1:65" s="13" customFormat="1" ht="11.25">
      <c r="B174" s="201"/>
      <c r="C174" s="202"/>
      <c r="D174" s="203" t="s">
        <v>163</v>
      </c>
      <c r="E174" s="204" t="s">
        <v>1</v>
      </c>
      <c r="F174" s="205" t="s">
        <v>1574</v>
      </c>
      <c r="G174" s="202"/>
      <c r="H174" s="206">
        <v>35</v>
      </c>
      <c r="I174" s="207"/>
      <c r="J174" s="202"/>
      <c r="K174" s="202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163</v>
      </c>
      <c r="AU174" s="212" t="s">
        <v>89</v>
      </c>
      <c r="AV174" s="13" t="s">
        <v>89</v>
      </c>
      <c r="AW174" s="13" t="s">
        <v>33</v>
      </c>
      <c r="AX174" s="13" t="s">
        <v>78</v>
      </c>
      <c r="AY174" s="212" t="s">
        <v>155</v>
      </c>
    </row>
    <row r="175" spans="1:65" s="13" customFormat="1" ht="11.25">
      <c r="B175" s="201"/>
      <c r="C175" s="202"/>
      <c r="D175" s="203" t="s">
        <v>163</v>
      </c>
      <c r="E175" s="204" t="s">
        <v>1</v>
      </c>
      <c r="F175" s="205" t="s">
        <v>1575</v>
      </c>
      <c r="G175" s="202"/>
      <c r="H175" s="206">
        <v>35</v>
      </c>
      <c r="I175" s="207"/>
      <c r="J175" s="202"/>
      <c r="K175" s="202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163</v>
      </c>
      <c r="AU175" s="212" t="s">
        <v>89</v>
      </c>
      <c r="AV175" s="13" t="s">
        <v>89</v>
      </c>
      <c r="AW175" s="13" t="s">
        <v>33</v>
      </c>
      <c r="AX175" s="13" t="s">
        <v>78</v>
      </c>
      <c r="AY175" s="212" t="s">
        <v>155</v>
      </c>
    </row>
    <row r="176" spans="1:65" s="14" customFormat="1" ht="11.25">
      <c r="B176" s="213"/>
      <c r="C176" s="214"/>
      <c r="D176" s="203" t="s">
        <v>163</v>
      </c>
      <c r="E176" s="215" t="s">
        <v>1</v>
      </c>
      <c r="F176" s="216" t="s">
        <v>170</v>
      </c>
      <c r="G176" s="214"/>
      <c r="H176" s="217">
        <v>70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163</v>
      </c>
      <c r="AU176" s="223" t="s">
        <v>89</v>
      </c>
      <c r="AV176" s="14" t="s">
        <v>161</v>
      </c>
      <c r="AW176" s="14" t="s">
        <v>33</v>
      </c>
      <c r="AX176" s="14" t="s">
        <v>86</v>
      </c>
      <c r="AY176" s="223" t="s">
        <v>155</v>
      </c>
    </row>
    <row r="177" spans="1:65" s="2" customFormat="1" ht="21.75" customHeight="1">
      <c r="A177" s="34"/>
      <c r="B177" s="35"/>
      <c r="C177" s="224" t="s">
        <v>8</v>
      </c>
      <c r="D177" s="224" t="s">
        <v>206</v>
      </c>
      <c r="E177" s="225" t="s">
        <v>1576</v>
      </c>
      <c r="F177" s="226" t="s">
        <v>1577</v>
      </c>
      <c r="G177" s="227" t="s">
        <v>215</v>
      </c>
      <c r="H177" s="228">
        <v>72.099999999999994</v>
      </c>
      <c r="I177" s="229"/>
      <c r="J177" s="230">
        <f>ROUND(I177*H177,2)</f>
        <v>0</v>
      </c>
      <c r="K177" s="231"/>
      <c r="L177" s="232"/>
      <c r="M177" s="233" t="s">
        <v>1</v>
      </c>
      <c r="N177" s="234" t="s">
        <v>43</v>
      </c>
      <c r="O177" s="71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199</v>
      </c>
      <c r="AT177" s="199" t="s">
        <v>206</v>
      </c>
      <c r="AU177" s="199" t="s">
        <v>89</v>
      </c>
      <c r="AY177" s="17" t="s">
        <v>155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7" t="s">
        <v>86</v>
      </c>
      <c r="BK177" s="200">
        <f>ROUND(I177*H177,2)</f>
        <v>0</v>
      </c>
      <c r="BL177" s="17" t="s">
        <v>161</v>
      </c>
      <c r="BM177" s="199" t="s">
        <v>1578</v>
      </c>
    </row>
    <row r="178" spans="1:65" s="13" customFormat="1" ht="11.25">
      <c r="B178" s="201"/>
      <c r="C178" s="202"/>
      <c r="D178" s="203" t="s">
        <v>163</v>
      </c>
      <c r="E178" s="204" t="s">
        <v>1</v>
      </c>
      <c r="F178" s="205" t="s">
        <v>1579</v>
      </c>
      <c r="G178" s="202"/>
      <c r="H178" s="206">
        <v>72.099999999999994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163</v>
      </c>
      <c r="AU178" s="212" t="s">
        <v>89</v>
      </c>
      <c r="AV178" s="13" t="s">
        <v>89</v>
      </c>
      <c r="AW178" s="13" t="s">
        <v>33</v>
      </c>
      <c r="AX178" s="13" t="s">
        <v>78</v>
      </c>
      <c r="AY178" s="212" t="s">
        <v>155</v>
      </c>
    </row>
    <row r="179" spans="1:65" s="14" customFormat="1" ht="11.25">
      <c r="B179" s="213"/>
      <c r="C179" s="214"/>
      <c r="D179" s="203" t="s">
        <v>163</v>
      </c>
      <c r="E179" s="215" t="s">
        <v>1</v>
      </c>
      <c r="F179" s="216" t="s">
        <v>170</v>
      </c>
      <c r="G179" s="214"/>
      <c r="H179" s="217">
        <v>72.099999999999994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163</v>
      </c>
      <c r="AU179" s="223" t="s">
        <v>89</v>
      </c>
      <c r="AV179" s="14" t="s">
        <v>161</v>
      </c>
      <c r="AW179" s="14" t="s">
        <v>33</v>
      </c>
      <c r="AX179" s="14" t="s">
        <v>86</v>
      </c>
      <c r="AY179" s="223" t="s">
        <v>155</v>
      </c>
    </row>
    <row r="180" spans="1:65" s="12" customFormat="1" ht="22.9" customHeight="1">
      <c r="B180" s="171"/>
      <c r="C180" s="172"/>
      <c r="D180" s="173" t="s">
        <v>77</v>
      </c>
      <c r="E180" s="185" t="s">
        <v>199</v>
      </c>
      <c r="F180" s="185" t="s">
        <v>365</v>
      </c>
      <c r="G180" s="172"/>
      <c r="H180" s="172"/>
      <c r="I180" s="175"/>
      <c r="J180" s="186">
        <f>BK180</f>
        <v>0</v>
      </c>
      <c r="K180" s="172"/>
      <c r="L180" s="177"/>
      <c r="M180" s="178"/>
      <c r="N180" s="179"/>
      <c r="O180" s="179"/>
      <c r="P180" s="180">
        <f>SUM(P181:P182)</f>
        <v>0</v>
      </c>
      <c r="Q180" s="179"/>
      <c r="R180" s="180">
        <f>SUM(R181:R182)</f>
        <v>0</v>
      </c>
      <c r="S180" s="179"/>
      <c r="T180" s="181">
        <f>SUM(T181:T182)</f>
        <v>0</v>
      </c>
      <c r="AR180" s="182" t="s">
        <v>86</v>
      </c>
      <c r="AT180" s="183" t="s">
        <v>77</v>
      </c>
      <c r="AU180" s="183" t="s">
        <v>86</v>
      </c>
      <c r="AY180" s="182" t="s">
        <v>155</v>
      </c>
      <c r="BK180" s="184">
        <f>SUM(BK181:BK182)</f>
        <v>0</v>
      </c>
    </row>
    <row r="181" spans="1:65" s="2" customFormat="1" ht="24.2" customHeight="1">
      <c r="A181" s="34"/>
      <c r="B181" s="35"/>
      <c r="C181" s="187" t="s">
        <v>242</v>
      </c>
      <c r="D181" s="187" t="s">
        <v>157</v>
      </c>
      <c r="E181" s="188" t="s">
        <v>1580</v>
      </c>
      <c r="F181" s="189" t="s">
        <v>1581</v>
      </c>
      <c r="G181" s="190" t="s">
        <v>369</v>
      </c>
      <c r="H181" s="191">
        <v>2</v>
      </c>
      <c r="I181" s="192"/>
      <c r="J181" s="193">
        <f>ROUND(I181*H181,2)</f>
        <v>0</v>
      </c>
      <c r="K181" s="194"/>
      <c r="L181" s="39"/>
      <c r="M181" s="195" t="s">
        <v>1</v>
      </c>
      <c r="N181" s="196" t="s">
        <v>43</v>
      </c>
      <c r="O181" s="71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161</v>
      </c>
      <c r="AT181" s="199" t="s">
        <v>157</v>
      </c>
      <c r="AU181" s="199" t="s">
        <v>89</v>
      </c>
      <c r="AY181" s="17" t="s">
        <v>155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86</v>
      </c>
      <c r="BK181" s="200">
        <f>ROUND(I181*H181,2)</f>
        <v>0</v>
      </c>
      <c r="BL181" s="17" t="s">
        <v>161</v>
      </c>
      <c r="BM181" s="199" t="s">
        <v>1582</v>
      </c>
    </row>
    <row r="182" spans="1:65" s="2" customFormat="1" ht="16.5" customHeight="1">
      <c r="A182" s="34"/>
      <c r="B182" s="35"/>
      <c r="C182" s="224" t="s">
        <v>249</v>
      </c>
      <c r="D182" s="224" t="s">
        <v>206</v>
      </c>
      <c r="E182" s="225" t="s">
        <v>1583</v>
      </c>
      <c r="F182" s="226" t="s">
        <v>1584</v>
      </c>
      <c r="G182" s="227" t="s">
        <v>369</v>
      </c>
      <c r="H182" s="228">
        <v>2</v>
      </c>
      <c r="I182" s="229"/>
      <c r="J182" s="230">
        <f>ROUND(I182*H182,2)</f>
        <v>0</v>
      </c>
      <c r="K182" s="231"/>
      <c r="L182" s="232"/>
      <c r="M182" s="233" t="s">
        <v>1</v>
      </c>
      <c r="N182" s="234" t="s">
        <v>43</v>
      </c>
      <c r="O182" s="71"/>
      <c r="P182" s="197">
        <f>O182*H182</f>
        <v>0</v>
      </c>
      <c r="Q182" s="197">
        <v>0</v>
      </c>
      <c r="R182" s="197">
        <f>Q182*H182</f>
        <v>0</v>
      </c>
      <c r="S182" s="197">
        <v>0</v>
      </c>
      <c r="T182" s="19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199</v>
      </c>
      <c r="AT182" s="199" t="s">
        <v>206</v>
      </c>
      <c r="AU182" s="199" t="s">
        <v>89</v>
      </c>
      <c r="AY182" s="17" t="s">
        <v>155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7" t="s">
        <v>86</v>
      </c>
      <c r="BK182" s="200">
        <f>ROUND(I182*H182,2)</f>
        <v>0</v>
      </c>
      <c r="BL182" s="17" t="s">
        <v>161</v>
      </c>
      <c r="BM182" s="199" t="s">
        <v>1585</v>
      </c>
    </row>
    <row r="183" spans="1:65" s="12" customFormat="1" ht="22.9" customHeight="1">
      <c r="B183" s="171"/>
      <c r="C183" s="172"/>
      <c r="D183" s="173" t="s">
        <v>77</v>
      </c>
      <c r="E183" s="185" t="s">
        <v>205</v>
      </c>
      <c r="F183" s="185" t="s">
        <v>397</v>
      </c>
      <c r="G183" s="172"/>
      <c r="H183" s="172"/>
      <c r="I183" s="175"/>
      <c r="J183" s="186">
        <f>BK183</f>
        <v>0</v>
      </c>
      <c r="K183" s="172"/>
      <c r="L183" s="177"/>
      <c r="M183" s="178"/>
      <c r="N183" s="179"/>
      <c r="O183" s="179"/>
      <c r="P183" s="180">
        <f>SUM(P184:P197)</f>
        <v>0</v>
      </c>
      <c r="Q183" s="179"/>
      <c r="R183" s="180">
        <f>SUM(R184:R197)</f>
        <v>0</v>
      </c>
      <c r="S183" s="179"/>
      <c r="T183" s="181">
        <f>SUM(T184:T197)</f>
        <v>0</v>
      </c>
      <c r="AR183" s="182" t="s">
        <v>86</v>
      </c>
      <c r="AT183" s="183" t="s">
        <v>77</v>
      </c>
      <c r="AU183" s="183" t="s">
        <v>86</v>
      </c>
      <c r="AY183" s="182" t="s">
        <v>155</v>
      </c>
      <c r="BK183" s="184">
        <f>SUM(BK184:BK197)</f>
        <v>0</v>
      </c>
    </row>
    <row r="184" spans="1:65" s="2" customFormat="1" ht="16.5" customHeight="1">
      <c r="A184" s="34"/>
      <c r="B184" s="35"/>
      <c r="C184" s="187" t="s">
        <v>259</v>
      </c>
      <c r="D184" s="187" t="s">
        <v>157</v>
      </c>
      <c r="E184" s="188" t="s">
        <v>1586</v>
      </c>
      <c r="F184" s="189" t="s">
        <v>1587</v>
      </c>
      <c r="G184" s="190" t="s">
        <v>215</v>
      </c>
      <c r="H184" s="191">
        <v>4.7249999999999996</v>
      </c>
      <c r="I184" s="192"/>
      <c r="J184" s="193">
        <f>ROUND(I184*H184,2)</f>
        <v>0</v>
      </c>
      <c r="K184" s="194"/>
      <c r="L184" s="39"/>
      <c r="M184" s="195" t="s">
        <v>1</v>
      </c>
      <c r="N184" s="196" t="s">
        <v>43</v>
      </c>
      <c r="O184" s="71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161</v>
      </c>
      <c r="AT184" s="199" t="s">
        <v>157</v>
      </c>
      <c r="AU184" s="199" t="s">
        <v>89</v>
      </c>
      <c r="AY184" s="17" t="s">
        <v>155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86</v>
      </c>
      <c r="BK184" s="200">
        <f>ROUND(I184*H184,2)</f>
        <v>0</v>
      </c>
      <c r="BL184" s="17" t="s">
        <v>161</v>
      </c>
      <c r="BM184" s="199" t="s">
        <v>1588</v>
      </c>
    </row>
    <row r="185" spans="1:65" s="13" customFormat="1" ht="11.25">
      <c r="B185" s="201"/>
      <c r="C185" s="202"/>
      <c r="D185" s="203" t="s">
        <v>163</v>
      </c>
      <c r="E185" s="204" t="s">
        <v>1</v>
      </c>
      <c r="F185" s="205" t="s">
        <v>1589</v>
      </c>
      <c r="G185" s="202"/>
      <c r="H185" s="206">
        <v>2.625</v>
      </c>
      <c r="I185" s="207"/>
      <c r="J185" s="202"/>
      <c r="K185" s="202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163</v>
      </c>
      <c r="AU185" s="212" t="s">
        <v>89</v>
      </c>
      <c r="AV185" s="13" t="s">
        <v>89</v>
      </c>
      <c r="AW185" s="13" t="s">
        <v>33</v>
      </c>
      <c r="AX185" s="13" t="s">
        <v>78</v>
      </c>
      <c r="AY185" s="212" t="s">
        <v>155</v>
      </c>
    </row>
    <row r="186" spans="1:65" s="13" customFormat="1" ht="11.25">
      <c r="B186" s="201"/>
      <c r="C186" s="202"/>
      <c r="D186" s="203" t="s">
        <v>163</v>
      </c>
      <c r="E186" s="204" t="s">
        <v>1</v>
      </c>
      <c r="F186" s="205" t="s">
        <v>1590</v>
      </c>
      <c r="G186" s="202"/>
      <c r="H186" s="206">
        <v>2.1</v>
      </c>
      <c r="I186" s="207"/>
      <c r="J186" s="202"/>
      <c r="K186" s="202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163</v>
      </c>
      <c r="AU186" s="212" t="s">
        <v>89</v>
      </c>
      <c r="AV186" s="13" t="s">
        <v>89</v>
      </c>
      <c r="AW186" s="13" t="s">
        <v>33</v>
      </c>
      <c r="AX186" s="13" t="s">
        <v>78</v>
      </c>
      <c r="AY186" s="212" t="s">
        <v>155</v>
      </c>
    </row>
    <row r="187" spans="1:65" s="14" customFormat="1" ht="11.25">
      <c r="B187" s="213"/>
      <c r="C187" s="214"/>
      <c r="D187" s="203" t="s">
        <v>163</v>
      </c>
      <c r="E187" s="215" t="s">
        <v>1</v>
      </c>
      <c r="F187" s="216" t="s">
        <v>170</v>
      </c>
      <c r="G187" s="214"/>
      <c r="H187" s="217">
        <v>4.7249999999999996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163</v>
      </c>
      <c r="AU187" s="223" t="s">
        <v>89</v>
      </c>
      <c r="AV187" s="14" t="s">
        <v>161</v>
      </c>
      <c r="AW187" s="14" t="s">
        <v>33</v>
      </c>
      <c r="AX187" s="14" t="s">
        <v>86</v>
      </c>
      <c r="AY187" s="223" t="s">
        <v>155</v>
      </c>
    </row>
    <row r="188" spans="1:65" s="2" customFormat="1" ht="16.5" customHeight="1">
      <c r="A188" s="34"/>
      <c r="B188" s="35"/>
      <c r="C188" s="187" t="s">
        <v>264</v>
      </c>
      <c r="D188" s="187" t="s">
        <v>157</v>
      </c>
      <c r="E188" s="188" t="s">
        <v>1591</v>
      </c>
      <c r="F188" s="189" t="s">
        <v>1592</v>
      </c>
      <c r="G188" s="190" t="s">
        <v>215</v>
      </c>
      <c r="H188" s="191">
        <v>4.7249999999999996</v>
      </c>
      <c r="I188" s="192"/>
      <c r="J188" s="193">
        <f>ROUND(I188*H188,2)</f>
        <v>0</v>
      </c>
      <c r="K188" s="194"/>
      <c r="L188" s="39"/>
      <c r="M188" s="195" t="s">
        <v>1</v>
      </c>
      <c r="N188" s="196" t="s">
        <v>43</v>
      </c>
      <c r="O188" s="71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161</v>
      </c>
      <c r="AT188" s="199" t="s">
        <v>157</v>
      </c>
      <c r="AU188" s="199" t="s">
        <v>89</v>
      </c>
      <c r="AY188" s="17" t="s">
        <v>155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86</v>
      </c>
      <c r="BK188" s="200">
        <f>ROUND(I188*H188,2)</f>
        <v>0</v>
      </c>
      <c r="BL188" s="17" t="s">
        <v>161</v>
      </c>
      <c r="BM188" s="199" t="s">
        <v>1593</v>
      </c>
    </row>
    <row r="189" spans="1:65" s="2" customFormat="1" ht="21.75" customHeight="1">
      <c r="A189" s="34"/>
      <c r="B189" s="35"/>
      <c r="C189" s="187" t="s">
        <v>392</v>
      </c>
      <c r="D189" s="187" t="s">
        <v>157</v>
      </c>
      <c r="E189" s="188" t="s">
        <v>1594</v>
      </c>
      <c r="F189" s="189" t="s">
        <v>1595</v>
      </c>
      <c r="G189" s="190" t="s">
        <v>215</v>
      </c>
      <c r="H189" s="191">
        <v>20</v>
      </c>
      <c r="I189" s="192"/>
      <c r="J189" s="193">
        <f>ROUND(I189*H189,2)</f>
        <v>0</v>
      </c>
      <c r="K189" s="194"/>
      <c r="L189" s="39"/>
      <c r="M189" s="195" t="s">
        <v>1</v>
      </c>
      <c r="N189" s="196" t="s">
        <v>43</v>
      </c>
      <c r="O189" s="71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161</v>
      </c>
      <c r="AT189" s="199" t="s">
        <v>157</v>
      </c>
      <c r="AU189" s="199" t="s">
        <v>89</v>
      </c>
      <c r="AY189" s="17" t="s">
        <v>155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86</v>
      </c>
      <c r="BK189" s="200">
        <f>ROUND(I189*H189,2)</f>
        <v>0</v>
      </c>
      <c r="BL189" s="17" t="s">
        <v>161</v>
      </c>
      <c r="BM189" s="199" t="s">
        <v>1596</v>
      </c>
    </row>
    <row r="190" spans="1:65" s="13" customFormat="1" ht="11.25">
      <c r="B190" s="201"/>
      <c r="C190" s="202"/>
      <c r="D190" s="203" t="s">
        <v>163</v>
      </c>
      <c r="E190" s="204" t="s">
        <v>1</v>
      </c>
      <c r="F190" s="205" t="s">
        <v>1597</v>
      </c>
      <c r="G190" s="202"/>
      <c r="H190" s="206">
        <v>11</v>
      </c>
      <c r="I190" s="207"/>
      <c r="J190" s="202"/>
      <c r="K190" s="202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163</v>
      </c>
      <c r="AU190" s="212" t="s">
        <v>89</v>
      </c>
      <c r="AV190" s="13" t="s">
        <v>89</v>
      </c>
      <c r="AW190" s="13" t="s">
        <v>33</v>
      </c>
      <c r="AX190" s="13" t="s">
        <v>78</v>
      </c>
      <c r="AY190" s="212" t="s">
        <v>155</v>
      </c>
    </row>
    <row r="191" spans="1:65" s="13" customFormat="1" ht="11.25">
      <c r="B191" s="201"/>
      <c r="C191" s="202"/>
      <c r="D191" s="203" t="s">
        <v>163</v>
      </c>
      <c r="E191" s="204" t="s">
        <v>1</v>
      </c>
      <c r="F191" s="205" t="s">
        <v>1598</v>
      </c>
      <c r="G191" s="202"/>
      <c r="H191" s="206">
        <v>9</v>
      </c>
      <c r="I191" s="207"/>
      <c r="J191" s="202"/>
      <c r="K191" s="202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163</v>
      </c>
      <c r="AU191" s="212" t="s">
        <v>89</v>
      </c>
      <c r="AV191" s="13" t="s">
        <v>89</v>
      </c>
      <c r="AW191" s="13" t="s">
        <v>33</v>
      </c>
      <c r="AX191" s="13" t="s">
        <v>78</v>
      </c>
      <c r="AY191" s="212" t="s">
        <v>155</v>
      </c>
    </row>
    <row r="192" spans="1:65" s="14" customFormat="1" ht="11.25">
      <c r="B192" s="213"/>
      <c r="C192" s="214"/>
      <c r="D192" s="203" t="s">
        <v>163</v>
      </c>
      <c r="E192" s="215" t="s">
        <v>1</v>
      </c>
      <c r="F192" s="216" t="s">
        <v>170</v>
      </c>
      <c r="G192" s="214"/>
      <c r="H192" s="217">
        <v>20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163</v>
      </c>
      <c r="AU192" s="223" t="s">
        <v>89</v>
      </c>
      <c r="AV192" s="14" t="s">
        <v>161</v>
      </c>
      <c r="AW192" s="14" t="s">
        <v>33</v>
      </c>
      <c r="AX192" s="14" t="s">
        <v>86</v>
      </c>
      <c r="AY192" s="223" t="s">
        <v>155</v>
      </c>
    </row>
    <row r="193" spans="1:65" s="2" customFormat="1" ht="16.5" customHeight="1">
      <c r="A193" s="34"/>
      <c r="B193" s="35"/>
      <c r="C193" s="187" t="s">
        <v>7</v>
      </c>
      <c r="D193" s="187" t="s">
        <v>157</v>
      </c>
      <c r="E193" s="188" t="s">
        <v>1599</v>
      </c>
      <c r="F193" s="189" t="s">
        <v>1600</v>
      </c>
      <c r="G193" s="190" t="s">
        <v>977</v>
      </c>
      <c r="H193" s="191">
        <v>4</v>
      </c>
      <c r="I193" s="192"/>
      <c r="J193" s="193">
        <f>ROUND(I193*H193,2)</f>
        <v>0</v>
      </c>
      <c r="K193" s="194"/>
      <c r="L193" s="39"/>
      <c r="M193" s="195" t="s">
        <v>1</v>
      </c>
      <c r="N193" s="196" t="s">
        <v>43</v>
      </c>
      <c r="O193" s="71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161</v>
      </c>
      <c r="AT193" s="199" t="s">
        <v>157</v>
      </c>
      <c r="AU193" s="199" t="s">
        <v>89</v>
      </c>
      <c r="AY193" s="17" t="s">
        <v>155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86</v>
      </c>
      <c r="BK193" s="200">
        <f>ROUND(I193*H193,2)</f>
        <v>0</v>
      </c>
      <c r="BL193" s="17" t="s">
        <v>161</v>
      </c>
      <c r="BM193" s="199" t="s">
        <v>1601</v>
      </c>
    </row>
    <row r="194" spans="1:65" s="2" customFormat="1" ht="21.75" customHeight="1">
      <c r="A194" s="34"/>
      <c r="B194" s="35"/>
      <c r="C194" s="187" t="s">
        <v>288</v>
      </c>
      <c r="D194" s="187" t="s">
        <v>157</v>
      </c>
      <c r="E194" s="188" t="s">
        <v>1602</v>
      </c>
      <c r="F194" s="189" t="s">
        <v>1603</v>
      </c>
      <c r="G194" s="190" t="s">
        <v>977</v>
      </c>
      <c r="H194" s="191">
        <v>14</v>
      </c>
      <c r="I194" s="192"/>
      <c r="J194" s="193">
        <f>ROUND(I194*H194,2)</f>
        <v>0</v>
      </c>
      <c r="K194" s="194"/>
      <c r="L194" s="39"/>
      <c r="M194" s="195" t="s">
        <v>1</v>
      </c>
      <c r="N194" s="196" t="s">
        <v>43</v>
      </c>
      <c r="O194" s="71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9" t="s">
        <v>161</v>
      </c>
      <c r="AT194" s="199" t="s">
        <v>157</v>
      </c>
      <c r="AU194" s="199" t="s">
        <v>89</v>
      </c>
      <c r="AY194" s="17" t="s">
        <v>155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7" t="s">
        <v>86</v>
      </c>
      <c r="BK194" s="200">
        <f>ROUND(I194*H194,2)</f>
        <v>0</v>
      </c>
      <c r="BL194" s="17" t="s">
        <v>161</v>
      </c>
      <c r="BM194" s="199" t="s">
        <v>1604</v>
      </c>
    </row>
    <row r="195" spans="1:65" s="13" customFormat="1" ht="11.25">
      <c r="B195" s="201"/>
      <c r="C195" s="202"/>
      <c r="D195" s="203" t="s">
        <v>163</v>
      </c>
      <c r="E195" s="204" t="s">
        <v>1</v>
      </c>
      <c r="F195" s="205" t="s">
        <v>1605</v>
      </c>
      <c r="G195" s="202"/>
      <c r="H195" s="206">
        <v>8</v>
      </c>
      <c r="I195" s="207"/>
      <c r="J195" s="202"/>
      <c r="K195" s="202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163</v>
      </c>
      <c r="AU195" s="212" t="s">
        <v>89</v>
      </c>
      <c r="AV195" s="13" t="s">
        <v>89</v>
      </c>
      <c r="AW195" s="13" t="s">
        <v>33</v>
      </c>
      <c r="AX195" s="13" t="s">
        <v>78</v>
      </c>
      <c r="AY195" s="212" t="s">
        <v>155</v>
      </c>
    </row>
    <row r="196" spans="1:65" s="13" customFormat="1" ht="11.25">
      <c r="B196" s="201"/>
      <c r="C196" s="202"/>
      <c r="D196" s="203" t="s">
        <v>163</v>
      </c>
      <c r="E196" s="204" t="s">
        <v>1</v>
      </c>
      <c r="F196" s="205" t="s">
        <v>1606</v>
      </c>
      <c r="G196" s="202"/>
      <c r="H196" s="206">
        <v>6</v>
      </c>
      <c r="I196" s="207"/>
      <c r="J196" s="202"/>
      <c r="K196" s="202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163</v>
      </c>
      <c r="AU196" s="212" t="s">
        <v>89</v>
      </c>
      <c r="AV196" s="13" t="s">
        <v>89</v>
      </c>
      <c r="AW196" s="13" t="s">
        <v>33</v>
      </c>
      <c r="AX196" s="13" t="s">
        <v>78</v>
      </c>
      <c r="AY196" s="212" t="s">
        <v>155</v>
      </c>
    </row>
    <row r="197" spans="1:65" s="14" customFormat="1" ht="11.25">
      <c r="B197" s="213"/>
      <c r="C197" s="214"/>
      <c r="D197" s="203" t="s">
        <v>163</v>
      </c>
      <c r="E197" s="215" t="s">
        <v>1</v>
      </c>
      <c r="F197" s="216" t="s">
        <v>170</v>
      </c>
      <c r="G197" s="214"/>
      <c r="H197" s="217">
        <v>14</v>
      </c>
      <c r="I197" s="218"/>
      <c r="J197" s="214"/>
      <c r="K197" s="214"/>
      <c r="L197" s="219"/>
      <c r="M197" s="254"/>
      <c r="N197" s="255"/>
      <c r="O197" s="255"/>
      <c r="P197" s="255"/>
      <c r="Q197" s="255"/>
      <c r="R197" s="255"/>
      <c r="S197" s="255"/>
      <c r="T197" s="256"/>
      <c r="AT197" s="223" t="s">
        <v>163</v>
      </c>
      <c r="AU197" s="223" t="s">
        <v>89</v>
      </c>
      <c r="AV197" s="14" t="s">
        <v>161</v>
      </c>
      <c r="AW197" s="14" t="s">
        <v>33</v>
      </c>
      <c r="AX197" s="14" t="s">
        <v>86</v>
      </c>
      <c r="AY197" s="223" t="s">
        <v>155</v>
      </c>
    </row>
    <row r="198" spans="1:65" s="2" customFormat="1" ht="6.95" customHeight="1">
      <c r="A198" s="34"/>
      <c r="B198" s="54"/>
      <c r="C198" s="55"/>
      <c r="D198" s="55"/>
      <c r="E198" s="55"/>
      <c r="F198" s="55"/>
      <c r="G198" s="55"/>
      <c r="H198" s="55"/>
      <c r="I198" s="55"/>
      <c r="J198" s="55"/>
      <c r="K198" s="55"/>
      <c r="L198" s="39"/>
      <c r="M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</row>
  </sheetData>
  <sheetProtection algorithmName="SHA-512" hashValue="jwWyR+UMVji8l2H9ELmbg9eEKgk30kEGhL+RfoWkKELVKIH3XkX2t8gd7Bb+wl8bkLoDk/7ybLW7ViIRKAmoUQ==" saltValue="HpTXe8z/GMz7hTXaEjVOH8OilJ1bhEHefffFhY6Ba6XcKfY6sZGQhSd/7FkDavp+oTxzk7ZIp4uJOmat0kEhNw==" spinCount="100000" sheet="1" objects="1" scenarios="1" formatColumns="0" formatRows="0" autoFilter="0"/>
  <autoFilter ref="C122:K197" xr:uid="{00000000-0009-0000-0000-00000B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14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121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8" t="str">
        <f>'Rekapitulace stavby'!K6</f>
        <v>Revitalizace veřejných ploch města Luby - ETAPA II</v>
      </c>
      <c r="F7" s="299"/>
      <c r="G7" s="299"/>
      <c r="H7" s="299"/>
      <c r="L7" s="20"/>
    </row>
    <row r="8" spans="1:4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0" t="s">
        <v>1607</v>
      </c>
      <c r="F9" s="301"/>
      <c r="G9" s="301"/>
      <c r="H9" s="30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2" t="str">
        <f>'Rekapitulace stavby'!E14</f>
        <v>Vyplň údaj</v>
      </c>
      <c r="F18" s="303"/>
      <c r="G18" s="303"/>
      <c r="H18" s="303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4" t="s">
        <v>1</v>
      </c>
      <c r="F27" s="304"/>
      <c r="G27" s="304"/>
      <c r="H27" s="30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ROUND((SUM(BE120:BE142)),  2)</f>
        <v>0</v>
      </c>
      <c r="G33" s="34"/>
      <c r="H33" s="34"/>
      <c r="I33" s="124">
        <v>0.21</v>
      </c>
      <c r="J33" s="123">
        <f>ROUND(((SUM(BE120:BE142))*I33),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ROUND((SUM(BF120:BF142)),  2)</f>
        <v>0</v>
      </c>
      <c r="G34" s="34"/>
      <c r="H34" s="34"/>
      <c r="I34" s="124">
        <v>0.15</v>
      </c>
      <c r="J34" s="123">
        <f>ROUND(((SUM(BF120:BF142))*I34),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ROUND((SUM(BG120:BG142)),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ROUND((SUM(BH120:BH142)),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ROUND((SUM(BI120:BI142)),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5" t="str">
        <f>E7</f>
        <v>Revitalizace veřejných ploch města Luby - ETAPA II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>VON - Vedlejší a ostatní náklady Etapa II</v>
      </c>
      <c r="F87" s="307"/>
      <c r="G87" s="307"/>
      <c r="H87" s="30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Luby u Chebu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A69 - 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 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138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1608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9" customFormat="1" ht="24.95" customHeight="1">
      <c r="B99" s="147"/>
      <c r="C99" s="148"/>
      <c r="D99" s="149" t="s">
        <v>1609</v>
      </c>
      <c r="E99" s="150"/>
      <c r="F99" s="150"/>
      <c r="G99" s="150"/>
      <c r="H99" s="150"/>
      <c r="I99" s="150"/>
      <c r="J99" s="151">
        <f>J125</f>
        <v>0</v>
      </c>
      <c r="K99" s="148"/>
      <c r="L99" s="152"/>
    </row>
    <row r="100" spans="1:31" s="10" customFormat="1" ht="19.899999999999999" customHeight="1">
      <c r="B100" s="153"/>
      <c r="C100" s="154"/>
      <c r="D100" s="155" t="s">
        <v>139</v>
      </c>
      <c r="E100" s="156"/>
      <c r="F100" s="156"/>
      <c r="G100" s="156"/>
      <c r="H100" s="156"/>
      <c r="I100" s="156"/>
      <c r="J100" s="157">
        <f>J136</f>
        <v>0</v>
      </c>
      <c r="K100" s="154"/>
      <c r="L100" s="158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140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05" t="str">
        <f>E7</f>
        <v>Revitalizace veřejných ploch města Luby - ETAPA II</v>
      </c>
      <c r="F110" s="306"/>
      <c r="G110" s="306"/>
      <c r="H110" s="30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123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61" t="str">
        <f>E9</f>
        <v>VON - Vedlejší a ostatní náklady Etapa II</v>
      </c>
      <c r="F112" s="307"/>
      <c r="G112" s="307"/>
      <c r="H112" s="307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>Luby u Chebu</v>
      </c>
      <c r="G114" s="36"/>
      <c r="H114" s="36"/>
      <c r="I114" s="29" t="s">
        <v>22</v>
      </c>
      <c r="J114" s="66" t="str">
        <f>IF(J12="","",J12)</f>
        <v>Vyplň údaj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23</v>
      </c>
      <c r="D116" s="36"/>
      <c r="E116" s="36"/>
      <c r="F116" s="27" t="str">
        <f>E15</f>
        <v>Město Luby</v>
      </c>
      <c r="G116" s="36"/>
      <c r="H116" s="36"/>
      <c r="I116" s="29" t="s">
        <v>30</v>
      </c>
      <c r="J116" s="32" t="str">
        <f>E21</f>
        <v>A69 - Architekti s.r.o.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28</v>
      </c>
      <c r="D117" s="36"/>
      <c r="E117" s="36"/>
      <c r="F117" s="27" t="str">
        <f>IF(E18="","",E18)</f>
        <v>Vyplň údaj</v>
      </c>
      <c r="G117" s="36"/>
      <c r="H117" s="36"/>
      <c r="I117" s="29" t="s">
        <v>34</v>
      </c>
      <c r="J117" s="32" t="str">
        <f>E24</f>
        <v>Ing. Pavel Šturc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9"/>
      <c r="B119" s="160"/>
      <c r="C119" s="161" t="s">
        <v>141</v>
      </c>
      <c r="D119" s="162" t="s">
        <v>63</v>
      </c>
      <c r="E119" s="162" t="s">
        <v>59</v>
      </c>
      <c r="F119" s="162" t="s">
        <v>60</v>
      </c>
      <c r="G119" s="162" t="s">
        <v>142</v>
      </c>
      <c r="H119" s="162" t="s">
        <v>143</v>
      </c>
      <c r="I119" s="162" t="s">
        <v>144</v>
      </c>
      <c r="J119" s="163" t="s">
        <v>127</v>
      </c>
      <c r="K119" s="164" t="s">
        <v>145</v>
      </c>
      <c r="L119" s="165"/>
      <c r="M119" s="75" t="s">
        <v>1</v>
      </c>
      <c r="N119" s="76" t="s">
        <v>42</v>
      </c>
      <c r="O119" s="76" t="s">
        <v>146</v>
      </c>
      <c r="P119" s="76" t="s">
        <v>147</v>
      </c>
      <c r="Q119" s="76" t="s">
        <v>148</v>
      </c>
      <c r="R119" s="76" t="s">
        <v>149</v>
      </c>
      <c r="S119" s="76" t="s">
        <v>150</v>
      </c>
      <c r="T119" s="77" t="s">
        <v>151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4"/>
      <c r="B120" s="35"/>
      <c r="C120" s="82" t="s">
        <v>152</v>
      </c>
      <c r="D120" s="36"/>
      <c r="E120" s="36"/>
      <c r="F120" s="36"/>
      <c r="G120" s="36"/>
      <c r="H120" s="36"/>
      <c r="I120" s="36"/>
      <c r="J120" s="166">
        <f>BK120</f>
        <v>0</v>
      </c>
      <c r="K120" s="36"/>
      <c r="L120" s="39"/>
      <c r="M120" s="78"/>
      <c r="N120" s="167"/>
      <c r="O120" s="79"/>
      <c r="P120" s="168">
        <f>P121+P125</f>
        <v>0</v>
      </c>
      <c r="Q120" s="79"/>
      <c r="R120" s="168">
        <f>R121+R125</f>
        <v>0</v>
      </c>
      <c r="S120" s="79"/>
      <c r="T120" s="169">
        <f>T121+T125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77</v>
      </c>
      <c r="AU120" s="17" t="s">
        <v>129</v>
      </c>
      <c r="BK120" s="170">
        <f>BK121+BK125</f>
        <v>0</v>
      </c>
    </row>
    <row r="121" spans="1:65" s="12" customFormat="1" ht="25.9" customHeight="1">
      <c r="B121" s="171"/>
      <c r="C121" s="172"/>
      <c r="D121" s="173" t="s">
        <v>77</v>
      </c>
      <c r="E121" s="174" t="s">
        <v>468</v>
      </c>
      <c r="F121" s="174" t="s">
        <v>469</v>
      </c>
      <c r="G121" s="172"/>
      <c r="H121" s="172"/>
      <c r="I121" s="175"/>
      <c r="J121" s="176">
        <f>BK121</f>
        <v>0</v>
      </c>
      <c r="K121" s="172"/>
      <c r="L121" s="177"/>
      <c r="M121" s="178"/>
      <c r="N121" s="179"/>
      <c r="O121" s="179"/>
      <c r="P121" s="180">
        <f>P122</f>
        <v>0</v>
      </c>
      <c r="Q121" s="179"/>
      <c r="R121" s="180">
        <f>R122</f>
        <v>0</v>
      </c>
      <c r="S121" s="179"/>
      <c r="T121" s="181">
        <f>T122</f>
        <v>0</v>
      </c>
      <c r="AR121" s="182" t="s">
        <v>184</v>
      </c>
      <c r="AT121" s="183" t="s">
        <v>77</v>
      </c>
      <c r="AU121" s="183" t="s">
        <v>78</v>
      </c>
      <c r="AY121" s="182" t="s">
        <v>155</v>
      </c>
      <c r="BK121" s="184">
        <f>BK122</f>
        <v>0</v>
      </c>
    </row>
    <row r="122" spans="1:65" s="12" customFormat="1" ht="22.9" customHeight="1">
      <c r="B122" s="171"/>
      <c r="C122" s="172"/>
      <c r="D122" s="173" t="s">
        <v>77</v>
      </c>
      <c r="E122" s="185" t="s">
        <v>1610</v>
      </c>
      <c r="F122" s="185" t="s">
        <v>1611</v>
      </c>
      <c r="G122" s="172"/>
      <c r="H122" s="172"/>
      <c r="I122" s="175"/>
      <c r="J122" s="186">
        <f>BK122</f>
        <v>0</v>
      </c>
      <c r="K122" s="172"/>
      <c r="L122" s="177"/>
      <c r="M122" s="178"/>
      <c r="N122" s="179"/>
      <c r="O122" s="179"/>
      <c r="P122" s="180">
        <f>SUM(P123:P124)</f>
        <v>0</v>
      </c>
      <c r="Q122" s="179"/>
      <c r="R122" s="180">
        <f>SUM(R123:R124)</f>
        <v>0</v>
      </c>
      <c r="S122" s="179"/>
      <c r="T122" s="181">
        <f>SUM(T123:T124)</f>
        <v>0</v>
      </c>
      <c r="AR122" s="182" t="s">
        <v>184</v>
      </c>
      <c r="AT122" s="183" t="s">
        <v>77</v>
      </c>
      <c r="AU122" s="183" t="s">
        <v>86</v>
      </c>
      <c r="AY122" s="182" t="s">
        <v>155</v>
      </c>
      <c r="BK122" s="184">
        <f>SUM(BK123:BK124)</f>
        <v>0</v>
      </c>
    </row>
    <row r="123" spans="1:65" s="2" customFormat="1" ht="16.5" customHeight="1">
      <c r="A123" s="34"/>
      <c r="B123" s="35"/>
      <c r="C123" s="187" t="s">
        <v>86</v>
      </c>
      <c r="D123" s="187" t="s">
        <v>157</v>
      </c>
      <c r="E123" s="188" t="s">
        <v>1612</v>
      </c>
      <c r="F123" s="189" t="s">
        <v>1613</v>
      </c>
      <c r="G123" s="190" t="s">
        <v>687</v>
      </c>
      <c r="H123" s="240"/>
      <c r="I123" s="192"/>
      <c r="J123" s="193">
        <f>ROUND(I123*H123,2)</f>
        <v>0</v>
      </c>
      <c r="K123" s="194"/>
      <c r="L123" s="39"/>
      <c r="M123" s="195" t="s">
        <v>1</v>
      </c>
      <c r="N123" s="196" t="s">
        <v>43</v>
      </c>
      <c r="O123" s="71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9" t="s">
        <v>476</v>
      </c>
      <c r="AT123" s="199" t="s">
        <v>157</v>
      </c>
      <c r="AU123" s="199" t="s">
        <v>89</v>
      </c>
      <c r="AY123" s="17" t="s">
        <v>155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7" t="s">
        <v>86</v>
      </c>
      <c r="BK123" s="200">
        <f>ROUND(I123*H123,2)</f>
        <v>0</v>
      </c>
      <c r="BL123" s="17" t="s">
        <v>476</v>
      </c>
      <c r="BM123" s="199" t="s">
        <v>1614</v>
      </c>
    </row>
    <row r="124" spans="1:65" s="2" customFormat="1" ht="16.5" customHeight="1">
      <c r="A124" s="34"/>
      <c r="B124" s="35"/>
      <c r="C124" s="187" t="s">
        <v>89</v>
      </c>
      <c r="D124" s="187" t="s">
        <v>157</v>
      </c>
      <c r="E124" s="188" t="s">
        <v>1169</v>
      </c>
      <c r="F124" s="189" t="s">
        <v>1170</v>
      </c>
      <c r="G124" s="190" t="s">
        <v>687</v>
      </c>
      <c r="H124" s="240"/>
      <c r="I124" s="192"/>
      <c r="J124" s="193">
        <f>ROUND(I124*H124,2)</f>
        <v>0</v>
      </c>
      <c r="K124" s="194"/>
      <c r="L124" s="39"/>
      <c r="M124" s="195" t="s">
        <v>1</v>
      </c>
      <c r="N124" s="196" t="s">
        <v>43</v>
      </c>
      <c r="O124" s="71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161</v>
      </c>
      <c r="AT124" s="199" t="s">
        <v>157</v>
      </c>
      <c r="AU124" s="199" t="s">
        <v>89</v>
      </c>
      <c r="AY124" s="17" t="s">
        <v>155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7" t="s">
        <v>86</v>
      </c>
      <c r="BK124" s="200">
        <f>ROUND(I124*H124,2)</f>
        <v>0</v>
      </c>
      <c r="BL124" s="17" t="s">
        <v>161</v>
      </c>
      <c r="BM124" s="199" t="s">
        <v>1615</v>
      </c>
    </row>
    <row r="125" spans="1:65" s="12" customFormat="1" ht="25.9" customHeight="1">
      <c r="B125" s="171"/>
      <c r="C125" s="172"/>
      <c r="D125" s="173" t="s">
        <v>77</v>
      </c>
      <c r="E125" s="174" t="s">
        <v>1616</v>
      </c>
      <c r="F125" s="174" t="s">
        <v>1617</v>
      </c>
      <c r="G125" s="172"/>
      <c r="H125" s="172"/>
      <c r="I125" s="175"/>
      <c r="J125" s="176">
        <f>BK125</f>
        <v>0</v>
      </c>
      <c r="K125" s="172"/>
      <c r="L125" s="177"/>
      <c r="M125" s="178"/>
      <c r="N125" s="179"/>
      <c r="O125" s="179"/>
      <c r="P125" s="180">
        <f>P126+SUM(P127:P136)</f>
        <v>0</v>
      </c>
      <c r="Q125" s="179"/>
      <c r="R125" s="180">
        <f>R126+SUM(R127:R136)</f>
        <v>0</v>
      </c>
      <c r="S125" s="179"/>
      <c r="T125" s="181">
        <f>T126+SUM(T127:T136)</f>
        <v>0</v>
      </c>
      <c r="AR125" s="182" t="s">
        <v>184</v>
      </c>
      <c r="AT125" s="183" t="s">
        <v>77</v>
      </c>
      <c r="AU125" s="183" t="s">
        <v>78</v>
      </c>
      <c r="AY125" s="182" t="s">
        <v>155</v>
      </c>
      <c r="BK125" s="184">
        <f>BK126+SUM(BK127:BK136)</f>
        <v>0</v>
      </c>
    </row>
    <row r="126" spans="1:65" s="2" customFormat="1" ht="16.5" customHeight="1">
      <c r="A126" s="34"/>
      <c r="B126" s="35"/>
      <c r="C126" s="187" t="s">
        <v>175</v>
      </c>
      <c r="D126" s="187" t="s">
        <v>157</v>
      </c>
      <c r="E126" s="188" t="s">
        <v>1618</v>
      </c>
      <c r="F126" s="189" t="s">
        <v>1619</v>
      </c>
      <c r="G126" s="190" t="s">
        <v>687</v>
      </c>
      <c r="H126" s="240"/>
      <c r="I126" s="192"/>
      <c r="J126" s="193">
        <f t="shared" ref="J126:J135" si="0">ROUND(I126*H126,2)</f>
        <v>0</v>
      </c>
      <c r="K126" s="194"/>
      <c r="L126" s="39"/>
      <c r="M126" s="195" t="s">
        <v>1</v>
      </c>
      <c r="N126" s="196" t="s">
        <v>43</v>
      </c>
      <c r="O126" s="71"/>
      <c r="P126" s="197">
        <f t="shared" ref="P126:P135" si="1">O126*H126</f>
        <v>0</v>
      </c>
      <c r="Q126" s="197">
        <v>0</v>
      </c>
      <c r="R126" s="197">
        <f t="shared" ref="R126:R135" si="2">Q126*H126</f>
        <v>0</v>
      </c>
      <c r="S126" s="197">
        <v>0</v>
      </c>
      <c r="T126" s="198">
        <f t="shared" ref="T126:T135" si="3"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161</v>
      </c>
      <c r="AT126" s="199" t="s">
        <v>157</v>
      </c>
      <c r="AU126" s="199" t="s">
        <v>86</v>
      </c>
      <c r="AY126" s="17" t="s">
        <v>155</v>
      </c>
      <c r="BE126" s="200">
        <f t="shared" ref="BE126:BE135" si="4">IF(N126="základní",J126,0)</f>
        <v>0</v>
      </c>
      <c r="BF126" s="200">
        <f t="shared" ref="BF126:BF135" si="5">IF(N126="snížená",J126,0)</f>
        <v>0</v>
      </c>
      <c r="BG126" s="200">
        <f t="shared" ref="BG126:BG135" si="6">IF(N126="zákl. přenesená",J126,0)</f>
        <v>0</v>
      </c>
      <c r="BH126" s="200">
        <f t="shared" ref="BH126:BH135" si="7">IF(N126="sníž. přenesená",J126,0)</f>
        <v>0</v>
      </c>
      <c r="BI126" s="200">
        <f t="shared" ref="BI126:BI135" si="8">IF(N126="nulová",J126,0)</f>
        <v>0</v>
      </c>
      <c r="BJ126" s="17" t="s">
        <v>86</v>
      </c>
      <c r="BK126" s="200">
        <f t="shared" ref="BK126:BK135" si="9">ROUND(I126*H126,2)</f>
        <v>0</v>
      </c>
      <c r="BL126" s="17" t="s">
        <v>161</v>
      </c>
      <c r="BM126" s="199" t="s">
        <v>1620</v>
      </c>
    </row>
    <row r="127" spans="1:65" s="2" customFormat="1" ht="16.5" customHeight="1">
      <c r="A127" s="34"/>
      <c r="B127" s="35"/>
      <c r="C127" s="187" t="s">
        <v>161</v>
      </c>
      <c r="D127" s="187" t="s">
        <v>157</v>
      </c>
      <c r="E127" s="188" t="s">
        <v>1621</v>
      </c>
      <c r="F127" s="189" t="s">
        <v>1622</v>
      </c>
      <c r="G127" s="190" t="s">
        <v>687</v>
      </c>
      <c r="H127" s="240"/>
      <c r="I127" s="192"/>
      <c r="J127" s="193">
        <f t="shared" si="0"/>
        <v>0</v>
      </c>
      <c r="K127" s="194"/>
      <c r="L127" s="39"/>
      <c r="M127" s="195" t="s">
        <v>1</v>
      </c>
      <c r="N127" s="196" t="s">
        <v>43</v>
      </c>
      <c r="O127" s="71"/>
      <c r="P127" s="197">
        <f t="shared" si="1"/>
        <v>0</v>
      </c>
      <c r="Q127" s="197">
        <v>0</v>
      </c>
      <c r="R127" s="197">
        <f t="shared" si="2"/>
        <v>0</v>
      </c>
      <c r="S127" s="197">
        <v>0</v>
      </c>
      <c r="T127" s="198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161</v>
      </c>
      <c r="AT127" s="199" t="s">
        <v>157</v>
      </c>
      <c r="AU127" s="199" t="s">
        <v>86</v>
      </c>
      <c r="AY127" s="17" t="s">
        <v>155</v>
      </c>
      <c r="BE127" s="200">
        <f t="shared" si="4"/>
        <v>0</v>
      </c>
      <c r="BF127" s="200">
        <f t="shared" si="5"/>
        <v>0</v>
      </c>
      <c r="BG127" s="200">
        <f t="shared" si="6"/>
        <v>0</v>
      </c>
      <c r="BH127" s="200">
        <f t="shared" si="7"/>
        <v>0</v>
      </c>
      <c r="BI127" s="200">
        <f t="shared" si="8"/>
        <v>0</v>
      </c>
      <c r="BJ127" s="17" t="s">
        <v>86</v>
      </c>
      <c r="BK127" s="200">
        <f t="shared" si="9"/>
        <v>0</v>
      </c>
      <c r="BL127" s="17" t="s">
        <v>161</v>
      </c>
      <c r="BM127" s="199" t="s">
        <v>1623</v>
      </c>
    </row>
    <row r="128" spans="1:65" s="2" customFormat="1" ht="16.5" customHeight="1">
      <c r="A128" s="34"/>
      <c r="B128" s="35"/>
      <c r="C128" s="187" t="s">
        <v>184</v>
      </c>
      <c r="D128" s="187" t="s">
        <v>157</v>
      </c>
      <c r="E128" s="188" t="s">
        <v>1624</v>
      </c>
      <c r="F128" s="189" t="s">
        <v>1625</v>
      </c>
      <c r="G128" s="190" t="s">
        <v>687</v>
      </c>
      <c r="H128" s="240"/>
      <c r="I128" s="192"/>
      <c r="J128" s="193">
        <f t="shared" si="0"/>
        <v>0</v>
      </c>
      <c r="K128" s="194"/>
      <c r="L128" s="39"/>
      <c r="M128" s="195" t="s">
        <v>1</v>
      </c>
      <c r="N128" s="196" t="s">
        <v>43</v>
      </c>
      <c r="O128" s="71"/>
      <c r="P128" s="197">
        <f t="shared" si="1"/>
        <v>0</v>
      </c>
      <c r="Q128" s="197">
        <v>0</v>
      </c>
      <c r="R128" s="197">
        <f t="shared" si="2"/>
        <v>0</v>
      </c>
      <c r="S128" s="197">
        <v>0</v>
      </c>
      <c r="T128" s="19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161</v>
      </c>
      <c r="AT128" s="199" t="s">
        <v>157</v>
      </c>
      <c r="AU128" s="199" t="s">
        <v>86</v>
      </c>
      <c r="AY128" s="17" t="s">
        <v>155</v>
      </c>
      <c r="BE128" s="200">
        <f t="shared" si="4"/>
        <v>0</v>
      </c>
      <c r="BF128" s="200">
        <f t="shared" si="5"/>
        <v>0</v>
      </c>
      <c r="BG128" s="200">
        <f t="shared" si="6"/>
        <v>0</v>
      </c>
      <c r="BH128" s="200">
        <f t="shared" si="7"/>
        <v>0</v>
      </c>
      <c r="BI128" s="200">
        <f t="shared" si="8"/>
        <v>0</v>
      </c>
      <c r="BJ128" s="17" t="s">
        <v>86</v>
      </c>
      <c r="BK128" s="200">
        <f t="shared" si="9"/>
        <v>0</v>
      </c>
      <c r="BL128" s="17" t="s">
        <v>161</v>
      </c>
      <c r="BM128" s="199" t="s">
        <v>1626</v>
      </c>
    </row>
    <row r="129" spans="1:65" s="2" customFormat="1" ht="16.5" customHeight="1">
      <c r="A129" s="34"/>
      <c r="B129" s="35"/>
      <c r="C129" s="187" t="s">
        <v>189</v>
      </c>
      <c r="D129" s="187" t="s">
        <v>157</v>
      </c>
      <c r="E129" s="188" t="s">
        <v>1627</v>
      </c>
      <c r="F129" s="189" t="s">
        <v>1628</v>
      </c>
      <c r="G129" s="190" t="s">
        <v>687</v>
      </c>
      <c r="H129" s="240"/>
      <c r="I129" s="192"/>
      <c r="J129" s="193">
        <f t="shared" si="0"/>
        <v>0</v>
      </c>
      <c r="K129" s="194"/>
      <c r="L129" s="39"/>
      <c r="M129" s="195" t="s">
        <v>1</v>
      </c>
      <c r="N129" s="196" t="s">
        <v>43</v>
      </c>
      <c r="O129" s="71"/>
      <c r="P129" s="197">
        <f t="shared" si="1"/>
        <v>0</v>
      </c>
      <c r="Q129" s="197">
        <v>0</v>
      </c>
      <c r="R129" s="197">
        <f t="shared" si="2"/>
        <v>0</v>
      </c>
      <c r="S129" s="197">
        <v>0</v>
      </c>
      <c r="T129" s="19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476</v>
      </c>
      <c r="AT129" s="199" t="s">
        <v>157</v>
      </c>
      <c r="AU129" s="199" t="s">
        <v>86</v>
      </c>
      <c r="AY129" s="17" t="s">
        <v>155</v>
      </c>
      <c r="BE129" s="200">
        <f t="shared" si="4"/>
        <v>0</v>
      </c>
      <c r="BF129" s="200">
        <f t="shared" si="5"/>
        <v>0</v>
      </c>
      <c r="BG129" s="200">
        <f t="shared" si="6"/>
        <v>0</v>
      </c>
      <c r="BH129" s="200">
        <f t="shared" si="7"/>
        <v>0</v>
      </c>
      <c r="BI129" s="200">
        <f t="shared" si="8"/>
        <v>0</v>
      </c>
      <c r="BJ129" s="17" t="s">
        <v>86</v>
      </c>
      <c r="BK129" s="200">
        <f t="shared" si="9"/>
        <v>0</v>
      </c>
      <c r="BL129" s="17" t="s">
        <v>476</v>
      </c>
      <c r="BM129" s="199" t="s">
        <v>1629</v>
      </c>
    </row>
    <row r="130" spans="1:65" s="2" customFormat="1" ht="24.2" customHeight="1">
      <c r="A130" s="34"/>
      <c r="B130" s="35"/>
      <c r="C130" s="187" t="s">
        <v>194</v>
      </c>
      <c r="D130" s="187" t="s">
        <v>157</v>
      </c>
      <c r="E130" s="188" t="s">
        <v>1630</v>
      </c>
      <c r="F130" s="189" t="s">
        <v>1631</v>
      </c>
      <c r="G130" s="190" t="s">
        <v>687</v>
      </c>
      <c r="H130" s="240"/>
      <c r="I130" s="192"/>
      <c r="J130" s="193">
        <f t="shared" si="0"/>
        <v>0</v>
      </c>
      <c r="K130" s="194"/>
      <c r="L130" s="39"/>
      <c r="M130" s="195" t="s">
        <v>1</v>
      </c>
      <c r="N130" s="196" t="s">
        <v>43</v>
      </c>
      <c r="O130" s="71"/>
      <c r="P130" s="197">
        <f t="shared" si="1"/>
        <v>0</v>
      </c>
      <c r="Q130" s="197">
        <v>0</v>
      </c>
      <c r="R130" s="197">
        <f t="shared" si="2"/>
        <v>0</v>
      </c>
      <c r="S130" s="197">
        <v>0</v>
      </c>
      <c r="T130" s="19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476</v>
      </c>
      <c r="AT130" s="199" t="s">
        <v>157</v>
      </c>
      <c r="AU130" s="199" t="s">
        <v>86</v>
      </c>
      <c r="AY130" s="17" t="s">
        <v>155</v>
      </c>
      <c r="BE130" s="200">
        <f t="shared" si="4"/>
        <v>0</v>
      </c>
      <c r="BF130" s="200">
        <f t="shared" si="5"/>
        <v>0</v>
      </c>
      <c r="BG130" s="200">
        <f t="shared" si="6"/>
        <v>0</v>
      </c>
      <c r="BH130" s="200">
        <f t="shared" si="7"/>
        <v>0</v>
      </c>
      <c r="BI130" s="200">
        <f t="shared" si="8"/>
        <v>0</v>
      </c>
      <c r="BJ130" s="17" t="s">
        <v>86</v>
      </c>
      <c r="BK130" s="200">
        <f t="shared" si="9"/>
        <v>0</v>
      </c>
      <c r="BL130" s="17" t="s">
        <v>476</v>
      </c>
      <c r="BM130" s="199" t="s">
        <v>1632</v>
      </c>
    </row>
    <row r="131" spans="1:65" s="2" customFormat="1" ht="16.5" customHeight="1">
      <c r="A131" s="34"/>
      <c r="B131" s="35"/>
      <c r="C131" s="187" t="s">
        <v>199</v>
      </c>
      <c r="D131" s="187" t="s">
        <v>157</v>
      </c>
      <c r="E131" s="188" t="s">
        <v>1633</v>
      </c>
      <c r="F131" s="189" t="s">
        <v>1634</v>
      </c>
      <c r="G131" s="190" t="s">
        <v>687</v>
      </c>
      <c r="H131" s="240"/>
      <c r="I131" s="192"/>
      <c r="J131" s="193">
        <f t="shared" si="0"/>
        <v>0</v>
      </c>
      <c r="K131" s="194"/>
      <c r="L131" s="39"/>
      <c r="M131" s="195" t="s">
        <v>1</v>
      </c>
      <c r="N131" s="196" t="s">
        <v>43</v>
      </c>
      <c r="O131" s="71"/>
      <c r="P131" s="197">
        <f t="shared" si="1"/>
        <v>0</v>
      </c>
      <c r="Q131" s="197">
        <v>0</v>
      </c>
      <c r="R131" s="197">
        <f t="shared" si="2"/>
        <v>0</v>
      </c>
      <c r="S131" s="197">
        <v>0</v>
      </c>
      <c r="T131" s="19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476</v>
      </c>
      <c r="AT131" s="199" t="s">
        <v>157</v>
      </c>
      <c r="AU131" s="199" t="s">
        <v>86</v>
      </c>
      <c r="AY131" s="17" t="s">
        <v>155</v>
      </c>
      <c r="BE131" s="200">
        <f t="shared" si="4"/>
        <v>0</v>
      </c>
      <c r="BF131" s="200">
        <f t="shared" si="5"/>
        <v>0</v>
      </c>
      <c r="BG131" s="200">
        <f t="shared" si="6"/>
        <v>0</v>
      </c>
      <c r="BH131" s="200">
        <f t="shared" si="7"/>
        <v>0</v>
      </c>
      <c r="BI131" s="200">
        <f t="shared" si="8"/>
        <v>0</v>
      </c>
      <c r="BJ131" s="17" t="s">
        <v>86</v>
      </c>
      <c r="BK131" s="200">
        <f t="shared" si="9"/>
        <v>0</v>
      </c>
      <c r="BL131" s="17" t="s">
        <v>476</v>
      </c>
      <c r="BM131" s="199" t="s">
        <v>1635</v>
      </c>
    </row>
    <row r="132" spans="1:65" s="2" customFormat="1" ht="16.5" customHeight="1">
      <c r="A132" s="34"/>
      <c r="B132" s="35"/>
      <c r="C132" s="187" t="s">
        <v>205</v>
      </c>
      <c r="D132" s="187" t="s">
        <v>157</v>
      </c>
      <c r="E132" s="188" t="s">
        <v>1636</v>
      </c>
      <c r="F132" s="189" t="s">
        <v>1637</v>
      </c>
      <c r="G132" s="190" t="s">
        <v>687</v>
      </c>
      <c r="H132" s="240"/>
      <c r="I132" s="192"/>
      <c r="J132" s="193">
        <f t="shared" si="0"/>
        <v>0</v>
      </c>
      <c r="K132" s="194"/>
      <c r="L132" s="39"/>
      <c r="M132" s="195" t="s">
        <v>1</v>
      </c>
      <c r="N132" s="196" t="s">
        <v>43</v>
      </c>
      <c r="O132" s="71"/>
      <c r="P132" s="197">
        <f t="shared" si="1"/>
        <v>0</v>
      </c>
      <c r="Q132" s="197">
        <v>0</v>
      </c>
      <c r="R132" s="197">
        <f t="shared" si="2"/>
        <v>0</v>
      </c>
      <c r="S132" s="197">
        <v>0</v>
      </c>
      <c r="T132" s="198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476</v>
      </c>
      <c r="AT132" s="199" t="s">
        <v>157</v>
      </c>
      <c r="AU132" s="199" t="s">
        <v>86</v>
      </c>
      <c r="AY132" s="17" t="s">
        <v>155</v>
      </c>
      <c r="BE132" s="200">
        <f t="shared" si="4"/>
        <v>0</v>
      </c>
      <c r="BF132" s="200">
        <f t="shared" si="5"/>
        <v>0</v>
      </c>
      <c r="BG132" s="200">
        <f t="shared" si="6"/>
        <v>0</v>
      </c>
      <c r="BH132" s="200">
        <f t="shared" si="7"/>
        <v>0</v>
      </c>
      <c r="BI132" s="200">
        <f t="shared" si="8"/>
        <v>0</v>
      </c>
      <c r="BJ132" s="17" t="s">
        <v>86</v>
      </c>
      <c r="BK132" s="200">
        <f t="shared" si="9"/>
        <v>0</v>
      </c>
      <c r="BL132" s="17" t="s">
        <v>476</v>
      </c>
      <c r="BM132" s="199" t="s">
        <v>1638</v>
      </c>
    </row>
    <row r="133" spans="1:65" s="2" customFormat="1" ht="16.5" customHeight="1">
      <c r="A133" s="34"/>
      <c r="B133" s="35"/>
      <c r="C133" s="187" t="s">
        <v>212</v>
      </c>
      <c r="D133" s="187" t="s">
        <v>157</v>
      </c>
      <c r="E133" s="188" t="s">
        <v>1639</v>
      </c>
      <c r="F133" s="189" t="s">
        <v>1640</v>
      </c>
      <c r="G133" s="190" t="s">
        <v>687</v>
      </c>
      <c r="H133" s="240"/>
      <c r="I133" s="192"/>
      <c r="J133" s="193">
        <f t="shared" si="0"/>
        <v>0</v>
      </c>
      <c r="K133" s="194"/>
      <c r="L133" s="39"/>
      <c r="M133" s="195" t="s">
        <v>1</v>
      </c>
      <c r="N133" s="196" t="s">
        <v>43</v>
      </c>
      <c r="O133" s="71"/>
      <c r="P133" s="197">
        <f t="shared" si="1"/>
        <v>0</v>
      </c>
      <c r="Q133" s="197">
        <v>0</v>
      </c>
      <c r="R133" s="197">
        <f t="shared" si="2"/>
        <v>0</v>
      </c>
      <c r="S133" s="197">
        <v>0</v>
      </c>
      <c r="T133" s="198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476</v>
      </c>
      <c r="AT133" s="199" t="s">
        <v>157</v>
      </c>
      <c r="AU133" s="199" t="s">
        <v>86</v>
      </c>
      <c r="AY133" s="17" t="s">
        <v>155</v>
      </c>
      <c r="BE133" s="200">
        <f t="shared" si="4"/>
        <v>0</v>
      </c>
      <c r="BF133" s="200">
        <f t="shared" si="5"/>
        <v>0</v>
      </c>
      <c r="BG133" s="200">
        <f t="shared" si="6"/>
        <v>0</v>
      </c>
      <c r="BH133" s="200">
        <f t="shared" si="7"/>
        <v>0</v>
      </c>
      <c r="BI133" s="200">
        <f t="shared" si="8"/>
        <v>0</v>
      </c>
      <c r="BJ133" s="17" t="s">
        <v>86</v>
      </c>
      <c r="BK133" s="200">
        <f t="shared" si="9"/>
        <v>0</v>
      </c>
      <c r="BL133" s="17" t="s">
        <v>476</v>
      </c>
      <c r="BM133" s="199" t="s">
        <v>1641</v>
      </c>
    </row>
    <row r="134" spans="1:65" s="2" customFormat="1" ht="16.5" customHeight="1">
      <c r="A134" s="34"/>
      <c r="B134" s="35"/>
      <c r="C134" s="187" t="s">
        <v>218</v>
      </c>
      <c r="D134" s="187" t="s">
        <v>157</v>
      </c>
      <c r="E134" s="188" t="s">
        <v>1642</v>
      </c>
      <c r="F134" s="189" t="s">
        <v>1643</v>
      </c>
      <c r="G134" s="190" t="s">
        <v>687</v>
      </c>
      <c r="H134" s="240"/>
      <c r="I134" s="192"/>
      <c r="J134" s="193">
        <f t="shared" si="0"/>
        <v>0</v>
      </c>
      <c r="K134" s="194"/>
      <c r="L134" s="39"/>
      <c r="M134" s="195" t="s">
        <v>1</v>
      </c>
      <c r="N134" s="196" t="s">
        <v>43</v>
      </c>
      <c r="O134" s="71"/>
      <c r="P134" s="197">
        <f t="shared" si="1"/>
        <v>0</v>
      </c>
      <c r="Q134" s="197">
        <v>0</v>
      </c>
      <c r="R134" s="197">
        <f t="shared" si="2"/>
        <v>0</v>
      </c>
      <c r="S134" s="197">
        <v>0</v>
      </c>
      <c r="T134" s="198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161</v>
      </c>
      <c r="AT134" s="199" t="s">
        <v>157</v>
      </c>
      <c r="AU134" s="199" t="s">
        <v>86</v>
      </c>
      <c r="AY134" s="17" t="s">
        <v>155</v>
      </c>
      <c r="BE134" s="200">
        <f t="shared" si="4"/>
        <v>0</v>
      </c>
      <c r="BF134" s="200">
        <f t="shared" si="5"/>
        <v>0</v>
      </c>
      <c r="BG134" s="200">
        <f t="shared" si="6"/>
        <v>0</v>
      </c>
      <c r="BH134" s="200">
        <f t="shared" si="7"/>
        <v>0</v>
      </c>
      <c r="BI134" s="200">
        <f t="shared" si="8"/>
        <v>0</v>
      </c>
      <c r="BJ134" s="17" t="s">
        <v>86</v>
      </c>
      <c r="BK134" s="200">
        <f t="shared" si="9"/>
        <v>0</v>
      </c>
      <c r="BL134" s="17" t="s">
        <v>161</v>
      </c>
      <c r="BM134" s="199" t="s">
        <v>1644</v>
      </c>
    </row>
    <row r="135" spans="1:65" s="2" customFormat="1" ht="16.5" customHeight="1">
      <c r="A135" s="34"/>
      <c r="B135" s="35"/>
      <c r="C135" s="187" t="s">
        <v>222</v>
      </c>
      <c r="D135" s="187" t="s">
        <v>157</v>
      </c>
      <c r="E135" s="188" t="s">
        <v>1645</v>
      </c>
      <c r="F135" s="189" t="s">
        <v>1646</v>
      </c>
      <c r="G135" s="190" t="s">
        <v>687</v>
      </c>
      <c r="H135" s="240"/>
      <c r="I135" s="192"/>
      <c r="J135" s="193">
        <f t="shared" si="0"/>
        <v>0</v>
      </c>
      <c r="K135" s="194"/>
      <c r="L135" s="39"/>
      <c r="M135" s="195" t="s">
        <v>1</v>
      </c>
      <c r="N135" s="196" t="s">
        <v>43</v>
      </c>
      <c r="O135" s="71"/>
      <c r="P135" s="197">
        <f t="shared" si="1"/>
        <v>0</v>
      </c>
      <c r="Q135" s="197">
        <v>0</v>
      </c>
      <c r="R135" s="197">
        <f t="shared" si="2"/>
        <v>0</v>
      </c>
      <c r="S135" s="197">
        <v>0</v>
      </c>
      <c r="T135" s="198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476</v>
      </c>
      <c r="AT135" s="199" t="s">
        <v>157</v>
      </c>
      <c r="AU135" s="199" t="s">
        <v>86</v>
      </c>
      <c r="AY135" s="17" t="s">
        <v>155</v>
      </c>
      <c r="BE135" s="200">
        <f t="shared" si="4"/>
        <v>0</v>
      </c>
      <c r="BF135" s="200">
        <f t="shared" si="5"/>
        <v>0</v>
      </c>
      <c r="BG135" s="200">
        <f t="shared" si="6"/>
        <v>0</v>
      </c>
      <c r="BH135" s="200">
        <f t="shared" si="7"/>
        <v>0</v>
      </c>
      <c r="BI135" s="200">
        <f t="shared" si="8"/>
        <v>0</v>
      </c>
      <c r="BJ135" s="17" t="s">
        <v>86</v>
      </c>
      <c r="BK135" s="200">
        <f t="shared" si="9"/>
        <v>0</v>
      </c>
      <c r="BL135" s="17" t="s">
        <v>476</v>
      </c>
      <c r="BM135" s="199" t="s">
        <v>1647</v>
      </c>
    </row>
    <row r="136" spans="1:65" s="12" customFormat="1" ht="22.9" customHeight="1">
      <c r="B136" s="171"/>
      <c r="C136" s="172"/>
      <c r="D136" s="173" t="s">
        <v>77</v>
      </c>
      <c r="E136" s="185" t="s">
        <v>470</v>
      </c>
      <c r="F136" s="185" t="s">
        <v>471</v>
      </c>
      <c r="G136" s="172"/>
      <c r="H136" s="172"/>
      <c r="I136" s="175"/>
      <c r="J136" s="186">
        <f>BK136</f>
        <v>0</v>
      </c>
      <c r="K136" s="172"/>
      <c r="L136" s="177"/>
      <c r="M136" s="178"/>
      <c r="N136" s="179"/>
      <c r="O136" s="179"/>
      <c r="P136" s="180">
        <f>SUM(P137:P142)</f>
        <v>0</v>
      </c>
      <c r="Q136" s="179"/>
      <c r="R136" s="180">
        <f>SUM(R137:R142)</f>
        <v>0</v>
      </c>
      <c r="S136" s="179"/>
      <c r="T136" s="181">
        <f>SUM(T137:T142)</f>
        <v>0</v>
      </c>
      <c r="AR136" s="182" t="s">
        <v>184</v>
      </c>
      <c r="AT136" s="183" t="s">
        <v>77</v>
      </c>
      <c r="AU136" s="183" t="s">
        <v>86</v>
      </c>
      <c r="AY136" s="182" t="s">
        <v>155</v>
      </c>
      <c r="BK136" s="184">
        <f>SUM(BK137:BK142)</f>
        <v>0</v>
      </c>
    </row>
    <row r="137" spans="1:65" s="2" customFormat="1" ht="16.5" customHeight="1">
      <c r="A137" s="34"/>
      <c r="B137" s="35"/>
      <c r="C137" s="187" t="s">
        <v>228</v>
      </c>
      <c r="D137" s="187" t="s">
        <v>157</v>
      </c>
      <c r="E137" s="188" t="s">
        <v>1648</v>
      </c>
      <c r="F137" s="189" t="s">
        <v>1649</v>
      </c>
      <c r="G137" s="190" t="s">
        <v>687</v>
      </c>
      <c r="H137" s="240"/>
      <c r="I137" s="192"/>
      <c r="J137" s="193">
        <f t="shared" ref="J137:J142" si="10">ROUND(I137*H137,2)</f>
        <v>0</v>
      </c>
      <c r="K137" s="194"/>
      <c r="L137" s="39"/>
      <c r="M137" s="195" t="s">
        <v>1</v>
      </c>
      <c r="N137" s="196" t="s">
        <v>43</v>
      </c>
      <c r="O137" s="71"/>
      <c r="P137" s="197">
        <f t="shared" ref="P137:P142" si="11">O137*H137</f>
        <v>0</v>
      </c>
      <c r="Q137" s="197">
        <v>0</v>
      </c>
      <c r="R137" s="197">
        <f t="shared" ref="R137:R142" si="12">Q137*H137</f>
        <v>0</v>
      </c>
      <c r="S137" s="197">
        <v>0</v>
      </c>
      <c r="T137" s="198">
        <f t="shared" ref="T137:T142" si="13"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476</v>
      </c>
      <c r="AT137" s="199" t="s">
        <v>157</v>
      </c>
      <c r="AU137" s="199" t="s">
        <v>89</v>
      </c>
      <c r="AY137" s="17" t="s">
        <v>155</v>
      </c>
      <c r="BE137" s="200">
        <f t="shared" ref="BE137:BE142" si="14">IF(N137="základní",J137,0)</f>
        <v>0</v>
      </c>
      <c r="BF137" s="200">
        <f t="shared" ref="BF137:BF142" si="15">IF(N137="snížená",J137,0)</f>
        <v>0</v>
      </c>
      <c r="BG137" s="200">
        <f t="shared" ref="BG137:BG142" si="16">IF(N137="zákl. přenesená",J137,0)</f>
        <v>0</v>
      </c>
      <c r="BH137" s="200">
        <f t="shared" ref="BH137:BH142" si="17">IF(N137="sníž. přenesená",J137,0)</f>
        <v>0</v>
      </c>
      <c r="BI137" s="200">
        <f t="shared" ref="BI137:BI142" si="18">IF(N137="nulová",J137,0)</f>
        <v>0</v>
      </c>
      <c r="BJ137" s="17" t="s">
        <v>86</v>
      </c>
      <c r="BK137" s="200">
        <f t="shared" ref="BK137:BK142" si="19">ROUND(I137*H137,2)</f>
        <v>0</v>
      </c>
      <c r="BL137" s="17" t="s">
        <v>476</v>
      </c>
      <c r="BM137" s="199" t="s">
        <v>1650</v>
      </c>
    </row>
    <row r="138" spans="1:65" s="2" customFormat="1" ht="16.5" customHeight="1">
      <c r="A138" s="34"/>
      <c r="B138" s="35"/>
      <c r="C138" s="187" t="s">
        <v>234</v>
      </c>
      <c r="D138" s="187" t="s">
        <v>157</v>
      </c>
      <c r="E138" s="188" t="s">
        <v>1651</v>
      </c>
      <c r="F138" s="189" t="s">
        <v>1652</v>
      </c>
      <c r="G138" s="190" t="s">
        <v>687</v>
      </c>
      <c r="H138" s="240"/>
      <c r="I138" s="192"/>
      <c r="J138" s="193">
        <f t="shared" si="10"/>
        <v>0</v>
      </c>
      <c r="K138" s="194"/>
      <c r="L138" s="39"/>
      <c r="M138" s="195" t="s">
        <v>1</v>
      </c>
      <c r="N138" s="196" t="s">
        <v>43</v>
      </c>
      <c r="O138" s="71"/>
      <c r="P138" s="197">
        <f t="shared" si="11"/>
        <v>0</v>
      </c>
      <c r="Q138" s="197">
        <v>0</v>
      </c>
      <c r="R138" s="197">
        <f t="shared" si="12"/>
        <v>0</v>
      </c>
      <c r="S138" s="197">
        <v>0</v>
      </c>
      <c r="T138" s="198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476</v>
      </c>
      <c r="AT138" s="199" t="s">
        <v>157</v>
      </c>
      <c r="AU138" s="199" t="s">
        <v>89</v>
      </c>
      <c r="AY138" s="17" t="s">
        <v>155</v>
      </c>
      <c r="BE138" s="200">
        <f t="shared" si="14"/>
        <v>0</v>
      </c>
      <c r="BF138" s="200">
        <f t="shared" si="15"/>
        <v>0</v>
      </c>
      <c r="BG138" s="200">
        <f t="shared" si="16"/>
        <v>0</v>
      </c>
      <c r="BH138" s="200">
        <f t="shared" si="17"/>
        <v>0</v>
      </c>
      <c r="BI138" s="200">
        <f t="shared" si="18"/>
        <v>0</v>
      </c>
      <c r="BJ138" s="17" t="s">
        <v>86</v>
      </c>
      <c r="BK138" s="200">
        <f t="shared" si="19"/>
        <v>0</v>
      </c>
      <c r="BL138" s="17" t="s">
        <v>476</v>
      </c>
      <c r="BM138" s="199" t="s">
        <v>1653</v>
      </c>
    </row>
    <row r="139" spans="1:65" s="2" customFormat="1" ht="16.5" customHeight="1">
      <c r="A139" s="34"/>
      <c r="B139" s="35"/>
      <c r="C139" s="187" t="s">
        <v>8</v>
      </c>
      <c r="D139" s="187" t="s">
        <v>157</v>
      </c>
      <c r="E139" s="188" t="s">
        <v>1654</v>
      </c>
      <c r="F139" s="189" t="s">
        <v>1655</v>
      </c>
      <c r="G139" s="190" t="s">
        <v>687</v>
      </c>
      <c r="H139" s="240"/>
      <c r="I139" s="192"/>
      <c r="J139" s="193">
        <f t="shared" si="10"/>
        <v>0</v>
      </c>
      <c r="K139" s="194"/>
      <c r="L139" s="39"/>
      <c r="M139" s="195" t="s">
        <v>1</v>
      </c>
      <c r="N139" s="196" t="s">
        <v>43</v>
      </c>
      <c r="O139" s="71"/>
      <c r="P139" s="197">
        <f t="shared" si="11"/>
        <v>0</v>
      </c>
      <c r="Q139" s="197">
        <v>0</v>
      </c>
      <c r="R139" s="197">
        <f t="shared" si="12"/>
        <v>0</v>
      </c>
      <c r="S139" s="197">
        <v>0</v>
      </c>
      <c r="T139" s="198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476</v>
      </c>
      <c r="AT139" s="199" t="s">
        <v>157</v>
      </c>
      <c r="AU139" s="199" t="s">
        <v>89</v>
      </c>
      <c r="AY139" s="17" t="s">
        <v>155</v>
      </c>
      <c r="BE139" s="200">
        <f t="shared" si="14"/>
        <v>0</v>
      </c>
      <c r="BF139" s="200">
        <f t="shared" si="15"/>
        <v>0</v>
      </c>
      <c r="BG139" s="200">
        <f t="shared" si="16"/>
        <v>0</v>
      </c>
      <c r="BH139" s="200">
        <f t="shared" si="17"/>
        <v>0</v>
      </c>
      <c r="BI139" s="200">
        <f t="shared" si="18"/>
        <v>0</v>
      </c>
      <c r="BJ139" s="17" t="s">
        <v>86</v>
      </c>
      <c r="BK139" s="200">
        <f t="shared" si="19"/>
        <v>0</v>
      </c>
      <c r="BL139" s="17" t="s">
        <v>476</v>
      </c>
      <c r="BM139" s="199" t="s">
        <v>1656</v>
      </c>
    </row>
    <row r="140" spans="1:65" s="2" customFormat="1" ht="16.5" customHeight="1">
      <c r="A140" s="34"/>
      <c r="B140" s="35"/>
      <c r="C140" s="187" t="s">
        <v>242</v>
      </c>
      <c r="D140" s="187" t="s">
        <v>157</v>
      </c>
      <c r="E140" s="188" t="s">
        <v>1657</v>
      </c>
      <c r="F140" s="189" t="s">
        <v>1658</v>
      </c>
      <c r="G140" s="190" t="s">
        <v>687</v>
      </c>
      <c r="H140" s="240"/>
      <c r="I140" s="192"/>
      <c r="J140" s="193">
        <f t="shared" si="10"/>
        <v>0</v>
      </c>
      <c r="K140" s="194"/>
      <c r="L140" s="39"/>
      <c r="M140" s="195" t="s">
        <v>1</v>
      </c>
      <c r="N140" s="196" t="s">
        <v>43</v>
      </c>
      <c r="O140" s="71"/>
      <c r="P140" s="197">
        <f t="shared" si="11"/>
        <v>0</v>
      </c>
      <c r="Q140" s="197">
        <v>0</v>
      </c>
      <c r="R140" s="197">
        <f t="shared" si="12"/>
        <v>0</v>
      </c>
      <c r="S140" s="197">
        <v>0</v>
      </c>
      <c r="T140" s="198">
        <f t="shared" si="1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476</v>
      </c>
      <c r="AT140" s="199" t="s">
        <v>157</v>
      </c>
      <c r="AU140" s="199" t="s">
        <v>89</v>
      </c>
      <c r="AY140" s="17" t="s">
        <v>155</v>
      </c>
      <c r="BE140" s="200">
        <f t="shared" si="14"/>
        <v>0</v>
      </c>
      <c r="BF140" s="200">
        <f t="shared" si="15"/>
        <v>0</v>
      </c>
      <c r="BG140" s="200">
        <f t="shared" si="16"/>
        <v>0</v>
      </c>
      <c r="BH140" s="200">
        <f t="shared" si="17"/>
        <v>0</v>
      </c>
      <c r="BI140" s="200">
        <f t="shared" si="18"/>
        <v>0</v>
      </c>
      <c r="BJ140" s="17" t="s">
        <v>86</v>
      </c>
      <c r="BK140" s="200">
        <f t="shared" si="19"/>
        <v>0</v>
      </c>
      <c r="BL140" s="17" t="s">
        <v>476</v>
      </c>
      <c r="BM140" s="199" t="s">
        <v>1659</v>
      </c>
    </row>
    <row r="141" spans="1:65" s="2" customFormat="1" ht="16.5" customHeight="1">
      <c r="A141" s="34"/>
      <c r="B141" s="35"/>
      <c r="C141" s="187" t="s">
        <v>249</v>
      </c>
      <c r="D141" s="187" t="s">
        <v>157</v>
      </c>
      <c r="E141" s="188" t="s">
        <v>1660</v>
      </c>
      <c r="F141" s="189" t="s">
        <v>1661</v>
      </c>
      <c r="G141" s="190" t="s">
        <v>687</v>
      </c>
      <c r="H141" s="240"/>
      <c r="I141" s="192"/>
      <c r="J141" s="193">
        <f t="shared" si="10"/>
        <v>0</v>
      </c>
      <c r="K141" s="194"/>
      <c r="L141" s="39"/>
      <c r="M141" s="195" t="s">
        <v>1</v>
      </c>
      <c r="N141" s="196" t="s">
        <v>43</v>
      </c>
      <c r="O141" s="71"/>
      <c r="P141" s="197">
        <f t="shared" si="11"/>
        <v>0</v>
      </c>
      <c r="Q141" s="197">
        <v>0</v>
      </c>
      <c r="R141" s="197">
        <f t="shared" si="12"/>
        <v>0</v>
      </c>
      <c r="S141" s="197">
        <v>0</v>
      </c>
      <c r="T141" s="198">
        <f t="shared" si="1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476</v>
      </c>
      <c r="AT141" s="199" t="s">
        <v>157</v>
      </c>
      <c r="AU141" s="199" t="s">
        <v>89</v>
      </c>
      <c r="AY141" s="17" t="s">
        <v>155</v>
      </c>
      <c r="BE141" s="200">
        <f t="shared" si="14"/>
        <v>0</v>
      </c>
      <c r="BF141" s="200">
        <f t="shared" si="15"/>
        <v>0</v>
      </c>
      <c r="BG141" s="200">
        <f t="shared" si="16"/>
        <v>0</v>
      </c>
      <c r="BH141" s="200">
        <f t="shared" si="17"/>
        <v>0</v>
      </c>
      <c r="BI141" s="200">
        <f t="shared" si="18"/>
        <v>0</v>
      </c>
      <c r="BJ141" s="17" t="s">
        <v>86</v>
      </c>
      <c r="BK141" s="200">
        <f t="shared" si="19"/>
        <v>0</v>
      </c>
      <c r="BL141" s="17" t="s">
        <v>476</v>
      </c>
      <c r="BM141" s="199" t="s">
        <v>1662</v>
      </c>
    </row>
    <row r="142" spans="1:65" s="2" customFormat="1" ht="16.5" customHeight="1">
      <c r="A142" s="34"/>
      <c r="B142" s="35"/>
      <c r="C142" s="187" t="s">
        <v>259</v>
      </c>
      <c r="D142" s="187" t="s">
        <v>157</v>
      </c>
      <c r="E142" s="188" t="s">
        <v>1663</v>
      </c>
      <c r="F142" s="189" t="s">
        <v>1664</v>
      </c>
      <c r="G142" s="190" t="s">
        <v>687</v>
      </c>
      <c r="H142" s="240"/>
      <c r="I142" s="192"/>
      <c r="J142" s="193">
        <f t="shared" si="10"/>
        <v>0</v>
      </c>
      <c r="K142" s="194"/>
      <c r="L142" s="39"/>
      <c r="M142" s="235" t="s">
        <v>1</v>
      </c>
      <c r="N142" s="236" t="s">
        <v>43</v>
      </c>
      <c r="O142" s="237"/>
      <c r="P142" s="238">
        <f t="shared" si="11"/>
        <v>0</v>
      </c>
      <c r="Q142" s="238">
        <v>0</v>
      </c>
      <c r="R142" s="238">
        <f t="shared" si="12"/>
        <v>0</v>
      </c>
      <c r="S142" s="238">
        <v>0</v>
      </c>
      <c r="T142" s="239">
        <f t="shared" si="1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476</v>
      </c>
      <c r="AT142" s="199" t="s">
        <v>157</v>
      </c>
      <c r="AU142" s="199" t="s">
        <v>89</v>
      </c>
      <c r="AY142" s="17" t="s">
        <v>155</v>
      </c>
      <c r="BE142" s="200">
        <f t="shared" si="14"/>
        <v>0</v>
      </c>
      <c r="BF142" s="200">
        <f t="shared" si="15"/>
        <v>0</v>
      </c>
      <c r="BG142" s="200">
        <f t="shared" si="16"/>
        <v>0</v>
      </c>
      <c r="BH142" s="200">
        <f t="shared" si="17"/>
        <v>0</v>
      </c>
      <c r="BI142" s="200">
        <f t="shared" si="18"/>
        <v>0</v>
      </c>
      <c r="BJ142" s="17" t="s">
        <v>86</v>
      </c>
      <c r="BK142" s="200">
        <f t="shared" si="19"/>
        <v>0</v>
      </c>
      <c r="BL142" s="17" t="s">
        <v>476</v>
      </c>
      <c r="BM142" s="199" t="s">
        <v>1665</v>
      </c>
    </row>
    <row r="143" spans="1:65" s="2" customFormat="1" ht="6.95" customHeight="1">
      <c r="A143" s="34"/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39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sheetProtection algorithmName="SHA-512" hashValue="UOQHuIdbNSu9mrKRRjG2p2FyZUHY6fqxZlm9dg0fm1hZMYP0tGdNFmGFbU77lwv824iOsMUaOVMDOFbsBx7jvQ==" saltValue="ubSVcMXNgwEUBv1jsUXv8MDIyGZop9uSnpxsvGhjtaAGAy+D5cDhRzFan3FMt5S+E92mDkjTj2kD/CD7GJktcw==" spinCount="100000" sheet="1" objects="1" scenarios="1" formatColumns="0" formatRows="0" autoFilter="0"/>
  <autoFilter ref="C119:K142" xr:uid="{00000000-0009-0000-0000-00000C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8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87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8" t="str">
        <f>'Rekapitulace stavby'!K6</f>
        <v>Revitalizace veřejných ploch města Luby - ETAPA II</v>
      </c>
      <c r="F7" s="299"/>
      <c r="G7" s="299"/>
      <c r="H7" s="299"/>
      <c r="L7" s="20"/>
    </row>
    <row r="8" spans="1:4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0" t="s">
        <v>124</v>
      </c>
      <c r="F9" s="301"/>
      <c r="G9" s="301"/>
      <c r="H9" s="30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88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2" t="str">
        <f>'Rekapitulace stavby'!E14</f>
        <v>Vyplň údaj</v>
      </c>
      <c r="F18" s="303"/>
      <c r="G18" s="303"/>
      <c r="H18" s="303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4" t="s">
        <v>1</v>
      </c>
      <c r="F27" s="304"/>
      <c r="G27" s="304"/>
      <c r="H27" s="30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ROUND((SUM(BE126:BE283)),  2)</f>
        <v>0</v>
      </c>
      <c r="G33" s="34"/>
      <c r="H33" s="34"/>
      <c r="I33" s="124">
        <v>0.21</v>
      </c>
      <c r="J33" s="123">
        <f>ROUND(((SUM(BE126:BE283))*I33),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ROUND((SUM(BF126:BF283)),  2)</f>
        <v>0</v>
      </c>
      <c r="G34" s="34"/>
      <c r="H34" s="34"/>
      <c r="I34" s="124">
        <v>0.15</v>
      </c>
      <c r="J34" s="123">
        <f>ROUND(((SUM(BF126:BF283))*I34),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ROUND((SUM(BG126:BG283)),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ROUND((SUM(BH126:BH283)),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ROUND((SUM(BI126:BI283)),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5" t="str">
        <f>E7</f>
        <v>Revitalizace veřejných ploch města Luby - ETAPA II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>IO 01 - Dopravní řešení a komunikace Etapa II</v>
      </c>
      <c r="F87" s="307"/>
      <c r="G87" s="307"/>
      <c r="H87" s="30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Luby u Chebu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A69 - 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 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J127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131</v>
      </c>
      <c r="E98" s="156"/>
      <c r="F98" s="156"/>
      <c r="G98" s="156"/>
      <c r="H98" s="156"/>
      <c r="I98" s="156"/>
      <c r="J98" s="157">
        <f>J128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132</v>
      </c>
      <c r="E99" s="156"/>
      <c r="F99" s="156"/>
      <c r="G99" s="156"/>
      <c r="H99" s="156"/>
      <c r="I99" s="156"/>
      <c r="J99" s="157">
        <f>J163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133</v>
      </c>
      <c r="E100" s="156"/>
      <c r="F100" s="156"/>
      <c r="G100" s="156"/>
      <c r="H100" s="156"/>
      <c r="I100" s="156"/>
      <c r="J100" s="157">
        <f>J169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134</v>
      </c>
      <c r="E101" s="156"/>
      <c r="F101" s="156"/>
      <c r="G101" s="156"/>
      <c r="H101" s="156"/>
      <c r="I101" s="156"/>
      <c r="J101" s="157">
        <f>J171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135</v>
      </c>
      <c r="E102" s="156"/>
      <c r="F102" s="156"/>
      <c r="G102" s="156"/>
      <c r="H102" s="156"/>
      <c r="I102" s="156"/>
      <c r="J102" s="157">
        <f>J235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136</v>
      </c>
      <c r="E103" s="156"/>
      <c r="F103" s="156"/>
      <c r="G103" s="156"/>
      <c r="H103" s="156"/>
      <c r="I103" s="156"/>
      <c r="J103" s="157">
        <f>J249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137</v>
      </c>
      <c r="E104" s="156"/>
      <c r="F104" s="156"/>
      <c r="G104" s="156"/>
      <c r="H104" s="156"/>
      <c r="I104" s="156"/>
      <c r="J104" s="157">
        <f>J278</f>
        <v>0</v>
      </c>
      <c r="K104" s="154"/>
      <c r="L104" s="158"/>
    </row>
    <row r="105" spans="1:31" s="9" customFormat="1" ht="24.95" customHeight="1">
      <c r="B105" s="147"/>
      <c r="C105" s="148"/>
      <c r="D105" s="149" t="s">
        <v>138</v>
      </c>
      <c r="E105" s="150"/>
      <c r="F105" s="150"/>
      <c r="G105" s="150"/>
      <c r="H105" s="150"/>
      <c r="I105" s="150"/>
      <c r="J105" s="151">
        <f>J281</f>
        <v>0</v>
      </c>
      <c r="K105" s="148"/>
      <c r="L105" s="152"/>
    </row>
    <row r="106" spans="1:31" s="10" customFormat="1" ht="19.899999999999999" customHeight="1">
      <c r="B106" s="153"/>
      <c r="C106" s="154"/>
      <c r="D106" s="155" t="s">
        <v>139</v>
      </c>
      <c r="E106" s="156"/>
      <c r="F106" s="156"/>
      <c r="G106" s="156"/>
      <c r="H106" s="156"/>
      <c r="I106" s="156"/>
      <c r="J106" s="157">
        <f>J282</f>
        <v>0</v>
      </c>
      <c r="K106" s="154"/>
      <c r="L106" s="158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140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05" t="str">
        <f>E7</f>
        <v>Revitalizace veřejných ploch města Luby - ETAPA II</v>
      </c>
      <c r="F116" s="306"/>
      <c r="G116" s="306"/>
      <c r="H116" s="30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123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61" t="str">
        <f>E9</f>
        <v>IO 01 - Dopravní řešení a komunikace Etapa II</v>
      </c>
      <c r="F118" s="307"/>
      <c r="G118" s="307"/>
      <c r="H118" s="307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>Luby u Chebu</v>
      </c>
      <c r="G120" s="36"/>
      <c r="H120" s="36"/>
      <c r="I120" s="29" t="s">
        <v>22</v>
      </c>
      <c r="J120" s="66" t="str">
        <f>IF(J12="","",J12)</f>
        <v>Vyplň údaj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23</v>
      </c>
      <c r="D122" s="36"/>
      <c r="E122" s="36"/>
      <c r="F122" s="27" t="str">
        <f>E15</f>
        <v>Město Luby</v>
      </c>
      <c r="G122" s="36"/>
      <c r="H122" s="36"/>
      <c r="I122" s="29" t="s">
        <v>30</v>
      </c>
      <c r="J122" s="32" t="str">
        <f>E21</f>
        <v>A69 - Architekti s.r.o.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28</v>
      </c>
      <c r="D123" s="36"/>
      <c r="E123" s="36"/>
      <c r="F123" s="27" t="str">
        <f>IF(E18="","",E18)</f>
        <v>Vyplň údaj</v>
      </c>
      <c r="G123" s="36"/>
      <c r="H123" s="36"/>
      <c r="I123" s="29" t="s">
        <v>34</v>
      </c>
      <c r="J123" s="32" t="str">
        <f>E24</f>
        <v>Ing. Pavel Šturc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59"/>
      <c r="B125" s="160"/>
      <c r="C125" s="161" t="s">
        <v>141</v>
      </c>
      <c r="D125" s="162" t="s">
        <v>63</v>
      </c>
      <c r="E125" s="162" t="s">
        <v>59</v>
      </c>
      <c r="F125" s="162" t="s">
        <v>60</v>
      </c>
      <c r="G125" s="162" t="s">
        <v>142</v>
      </c>
      <c r="H125" s="162" t="s">
        <v>143</v>
      </c>
      <c r="I125" s="162" t="s">
        <v>144</v>
      </c>
      <c r="J125" s="163" t="s">
        <v>127</v>
      </c>
      <c r="K125" s="164" t="s">
        <v>145</v>
      </c>
      <c r="L125" s="165"/>
      <c r="M125" s="75" t="s">
        <v>1</v>
      </c>
      <c r="N125" s="76" t="s">
        <v>42</v>
      </c>
      <c r="O125" s="76" t="s">
        <v>146</v>
      </c>
      <c r="P125" s="76" t="s">
        <v>147</v>
      </c>
      <c r="Q125" s="76" t="s">
        <v>148</v>
      </c>
      <c r="R125" s="76" t="s">
        <v>149</v>
      </c>
      <c r="S125" s="76" t="s">
        <v>150</v>
      </c>
      <c r="T125" s="77" t="s">
        <v>151</v>
      </c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/>
    </row>
    <row r="126" spans="1:63" s="2" customFormat="1" ht="22.9" customHeight="1">
      <c r="A126" s="34"/>
      <c r="B126" s="35"/>
      <c r="C126" s="82" t="s">
        <v>152</v>
      </c>
      <c r="D126" s="36"/>
      <c r="E126" s="36"/>
      <c r="F126" s="36"/>
      <c r="G126" s="36"/>
      <c r="H126" s="36"/>
      <c r="I126" s="36"/>
      <c r="J126" s="166">
        <f>BK126</f>
        <v>0</v>
      </c>
      <c r="K126" s="36"/>
      <c r="L126" s="39"/>
      <c r="M126" s="78"/>
      <c r="N126" s="167"/>
      <c r="O126" s="79"/>
      <c r="P126" s="168">
        <f>P127+P281</f>
        <v>0</v>
      </c>
      <c r="Q126" s="79"/>
      <c r="R126" s="168">
        <f>R127+R281</f>
        <v>1079.306319</v>
      </c>
      <c r="S126" s="79"/>
      <c r="T126" s="169">
        <f>T127+T281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77</v>
      </c>
      <c r="AU126" s="17" t="s">
        <v>129</v>
      </c>
      <c r="BK126" s="170">
        <f>BK127+BK281</f>
        <v>0</v>
      </c>
    </row>
    <row r="127" spans="1:63" s="12" customFormat="1" ht="25.9" customHeight="1">
      <c r="B127" s="171"/>
      <c r="C127" s="172"/>
      <c r="D127" s="173" t="s">
        <v>77</v>
      </c>
      <c r="E127" s="174" t="s">
        <v>153</v>
      </c>
      <c r="F127" s="174" t="s">
        <v>154</v>
      </c>
      <c r="G127" s="172"/>
      <c r="H127" s="172"/>
      <c r="I127" s="175"/>
      <c r="J127" s="176">
        <f>BK127</f>
        <v>0</v>
      </c>
      <c r="K127" s="172"/>
      <c r="L127" s="177"/>
      <c r="M127" s="178"/>
      <c r="N127" s="179"/>
      <c r="O127" s="179"/>
      <c r="P127" s="180">
        <f>P128+P163+P169+P171+P235+P249+P278</f>
        <v>0</v>
      </c>
      <c r="Q127" s="179"/>
      <c r="R127" s="180">
        <f>R128+R163+R169+R171+R235+R249+R278</f>
        <v>1079.306319</v>
      </c>
      <c r="S127" s="179"/>
      <c r="T127" s="181">
        <f>T128+T163+T169+T171+T235+T249+T278</f>
        <v>0</v>
      </c>
      <c r="AR127" s="182" t="s">
        <v>86</v>
      </c>
      <c r="AT127" s="183" t="s">
        <v>77</v>
      </c>
      <c r="AU127" s="183" t="s">
        <v>78</v>
      </c>
      <c r="AY127" s="182" t="s">
        <v>155</v>
      </c>
      <c r="BK127" s="184">
        <f>BK128+BK163+BK169+BK171+BK235+BK249+BK278</f>
        <v>0</v>
      </c>
    </row>
    <row r="128" spans="1:63" s="12" customFormat="1" ht="22.9" customHeight="1">
      <c r="B128" s="171"/>
      <c r="C128" s="172"/>
      <c r="D128" s="173" t="s">
        <v>77</v>
      </c>
      <c r="E128" s="185" t="s">
        <v>86</v>
      </c>
      <c r="F128" s="185" t="s">
        <v>156</v>
      </c>
      <c r="G128" s="172"/>
      <c r="H128" s="172"/>
      <c r="I128" s="175"/>
      <c r="J128" s="186">
        <f>BK128</f>
        <v>0</v>
      </c>
      <c r="K128" s="172"/>
      <c r="L128" s="177"/>
      <c r="M128" s="178"/>
      <c r="N128" s="179"/>
      <c r="O128" s="179"/>
      <c r="P128" s="180">
        <f>SUM(P129:P162)</f>
        <v>0</v>
      </c>
      <c r="Q128" s="179"/>
      <c r="R128" s="180">
        <f>SUM(R129:R162)</f>
        <v>275.04007999999999</v>
      </c>
      <c r="S128" s="179"/>
      <c r="T128" s="181">
        <f>SUM(T129:T162)</f>
        <v>0</v>
      </c>
      <c r="AR128" s="182" t="s">
        <v>86</v>
      </c>
      <c r="AT128" s="183" t="s">
        <v>77</v>
      </c>
      <c r="AU128" s="183" t="s">
        <v>86</v>
      </c>
      <c r="AY128" s="182" t="s">
        <v>155</v>
      </c>
      <c r="BK128" s="184">
        <f>SUM(BK129:BK162)</f>
        <v>0</v>
      </c>
    </row>
    <row r="129" spans="1:65" s="2" customFormat="1" ht="33" customHeight="1">
      <c r="A129" s="34"/>
      <c r="B129" s="35"/>
      <c r="C129" s="187" t="s">
        <v>86</v>
      </c>
      <c r="D129" s="187" t="s">
        <v>157</v>
      </c>
      <c r="E129" s="188" t="s">
        <v>158</v>
      </c>
      <c r="F129" s="189" t="s">
        <v>159</v>
      </c>
      <c r="G129" s="190" t="s">
        <v>160</v>
      </c>
      <c r="H129" s="191">
        <v>2229.42</v>
      </c>
      <c r="I129" s="192"/>
      <c r="J129" s="193">
        <f>ROUND(I129*H129,2)</f>
        <v>0</v>
      </c>
      <c r="K129" s="194"/>
      <c r="L129" s="39"/>
      <c r="M129" s="195" t="s">
        <v>1</v>
      </c>
      <c r="N129" s="196" t="s">
        <v>43</v>
      </c>
      <c r="O129" s="7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161</v>
      </c>
      <c r="AT129" s="199" t="s">
        <v>157</v>
      </c>
      <c r="AU129" s="199" t="s">
        <v>89</v>
      </c>
      <c r="AY129" s="17" t="s">
        <v>155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7" t="s">
        <v>86</v>
      </c>
      <c r="BK129" s="200">
        <f>ROUND(I129*H129,2)</f>
        <v>0</v>
      </c>
      <c r="BL129" s="17" t="s">
        <v>161</v>
      </c>
      <c r="BM129" s="199" t="s">
        <v>162</v>
      </c>
    </row>
    <row r="130" spans="1:65" s="13" customFormat="1" ht="11.25">
      <c r="B130" s="201"/>
      <c r="C130" s="202"/>
      <c r="D130" s="203" t="s">
        <v>163</v>
      </c>
      <c r="E130" s="204" t="s">
        <v>1</v>
      </c>
      <c r="F130" s="205" t="s">
        <v>164</v>
      </c>
      <c r="G130" s="202"/>
      <c r="H130" s="206">
        <v>194</v>
      </c>
      <c r="I130" s="207"/>
      <c r="J130" s="202"/>
      <c r="K130" s="202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163</v>
      </c>
      <c r="AU130" s="212" t="s">
        <v>89</v>
      </c>
      <c r="AV130" s="13" t="s">
        <v>89</v>
      </c>
      <c r="AW130" s="13" t="s">
        <v>33</v>
      </c>
      <c r="AX130" s="13" t="s">
        <v>78</v>
      </c>
      <c r="AY130" s="212" t="s">
        <v>155</v>
      </c>
    </row>
    <row r="131" spans="1:65" s="13" customFormat="1" ht="11.25">
      <c r="B131" s="201"/>
      <c r="C131" s="202"/>
      <c r="D131" s="203" t="s">
        <v>163</v>
      </c>
      <c r="E131" s="204" t="s">
        <v>1</v>
      </c>
      <c r="F131" s="205" t="s">
        <v>165</v>
      </c>
      <c r="G131" s="202"/>
      <c r="H131" s="206">
        <v>252</v>
      </c>
      <c r="I131" s="207"/>
      <c r="J131" s="202"/>
      <c r="K131" s="202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163</v>
      </c>
      <c r="AU131" s="212" t="s">
        <v>89</v>
      </c>
      <c r="AV131" s="13" t="s">
        <v>89</v>
      </c>
      <c r="AW131" s="13" t="s">
        <v>33</v>
      </c>
      <c r="AX131" s="13" t="s">
        <v>78</v>
      </c>
      <c r="AY131" s="212" t="s">
        <v>155</v>
      </c>
    </row>
    <row r="132" spans="1:65" s="13" customFormat="1" ht="11.25">
      <c r="B132" s="201"/>
      <c r="C132" s="202"/>
      <c r="D132" s="203" t="s">
        <v>163</v>
      </c>
      <c r="E132" s="204" t="s">
        <v>1</v>
      </c>
      <c r="F132" s="205" t="s">
        <v>166</v>
      </c>
      <c r="G132" s="202"/>
      <c r="H132" s="206">
        <v>1467</v>
      </c>
      <c r="I132" s="207"/>
      <c r="J132" s="202"/>
      <c r="K132" s="202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163</v>
      </c>
      <c r="AU132" s="212" t="s">
        <v>89</v>
      </c>
      <c r="AV132" s="13" t="s">
        <v>89</v>
      </c>
      <c r="AW132" s="13" t="s">
        <v>33</v>
      </c>
      <c r="AX132" s="13" t="s">
        <v>78</v>
      </c>
      <c r="AY132" s="212" t="s">
        <v>155</v>
      </c>
    </row>
    <row r="133" spans="1:65" s="13" customFormat="1" ht="11.25">
      <c r="B133" s="201"/>
      <c r="C133" s="202"/>
      <c r="D133" s="203" t="s">
        <v>163</v>
      </c>
      <c r="E133" s="204" t="s">
        <v>1</v>
      </c>
      <c r="F133" s="205" t="s">
        <v>167</v>
      </c>
      <c r="G133" s="202"/>
      <c r="H133" s="206">
        <v>50</v>
      </c>
      <c r="I133" s="207"/>
      <c r="J133" s="202"/>
      <c r="K133" s="202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163</v>
      </c>
      <c r="AU133" s="212" t="s">
        <v>89</v>
      </c>
      <c r="AV133" s="13" t="s">
        <v>89</v>
      </c>
      <c r="AW133" s="13" t="s">
        <v>33</v>
      </c>
      <c r="AX133" s="13" t="s">
        <v>78</v>
      </c>
      <c r="AY133" s="212" t="s">
        <v>155</v>
      </c>
    </row>
    <row r="134" spans="1:65" s="13" customFormat="1" ht="11.25">
      <c r="B134" s="201"/>
      <c r="C134" s="202"/>
      <c r="D134" s="203" t="s">
        <v>163</v>
      </c>
      <c r="E134" s="204" t="s">
        <v>1</v>
      </c>
      <c r="F134" s="205" t="s">
        <v>168</v>
      </c>
      <c r="G134" s="202"/>
      <c r="H134" s="206">
        <v>200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163</v>
      </c>
      <c r="AU134" s="212" t="s">
        <v>89</v>
      </c>
      <c r="AV134" s="13" t="s">
        <v>89</v>
      </c>
      <c r="AW134" s="13" t="s">
        <v>33</v>
      </c>
      <c r="AX134" s="13" t="s">
        <v>78</v>
      </c>
      <c r="AY134" s="212" t="s">
        <v>155</v>
      </c>
    </row>
    <row r="135" spans="1:65" s="13" customFormat="1" ht="11.25">
      <c r="B135" s="201"/>
      <c r="C135" s="202"/>
      <c r="D135" s="203" t="s">
        <v>163</v>
      </c>
      <c r="E135" s="204" t="s">
        <v>1</v>
      </c>
      <c r="F135" s="205" t="s">
        <v>169</v>
      </c>
      <c r="G135" s="202"/>
      <c r="H135" s="206">
        <v>66.42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163</v>
      </c>
      <c r="AU135" s="212" t="s">
        <v>89</v>
      </c>
      <c r="AV135" s="13" t="s">
        <v>89</v>
      </c>
      <c r="AW135" s="13" t="s">
        <v>33</v>
      </c>
      <c r="AX135" s="13" t="s">
        <v>78</v>
      </c>
      <c r="AY135" s="212" t="s">
        <v>155</v>
      </c>
    </row>
    <row r="136" spans="1:65" s="14" customFormat="1" ht="11.25">
      <c r="B136" s="213"/>
      <c r="C136" s="214"/>
      <c r="D136" s="203" t="s">
        <v>163</v>
      </c>
      <c r="E136" s="215" t="s">
        <v>1</v>
      </c>
      <c r="F136" s="216" t="s">
        <v>170</v>
      </c>
      <c r="G136" s="214"/>
      <c r="H136" s="217">
        <v>2229.42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163</v>
      </c>
      <c r="AU136" s="223" t="s">
        <v>89</v>
      </c>
      <c r="AV136" s="14" t="s">
        <v>161</v>
      </c>
      <c r="AW136" s="14" t="s">
        <v>33</v>
      </c>
      <c r="AX136" s="14" t="s">
        <v>86</v>
      </c>
      <c r="AY136" s="223" t="s">
        <v>155</v>
      </c>
    </row>
    <row r="137" spans="1:65" s="2" customFormat="1" ht="33" customHeight="1">
      <c r="A137" s="34"/>
      <c r="B137" s="35"/>
      <c r="C137" s="187" t="s">
        <v>89</v>
      </c>
      <c r="D137" s="187" t="s">
        <v>157</v>
      </c>
      <c r="E137" s="188" t="s">
        <v>171</v>
      </c>
      <c r="F137" s="189" t="s">
        <v>172</v>
      </c>
      <c r="G137" s="190" t="s">
        <v>160</v>
      </c>
      <c r="H137" s="191">
        <v>300</v>
      </c>
      <c r="I137" s="192"/>
      <c r="J137" s="193">
        <f>ROUND(I137*H137,2)</f>
        <v>0</v>
      </c>
      <c r="K137" s="194"/>
      <c r="L137" s="39"/>
      <c r="M137" s="195" t="s">
        <v>1</v>
      </c>
      <c r="N137" s="196" t="s">
        <v>43</v>
      </c>
      <c r="O137" s="7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161</v>
      </c>
      <c r="AT137" s="199" t="s">
        <v>157</v>
      </c>
      <c r="AU137" s="199" t="s">
        <v>89</v>
      </c>
      <c r="AY137" s="17" t="s">
        <v>155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7" t="s">
        <v>86</v>
      </c>
      <c r="BK137" s="200">
        <f>ROUND(I137*H137,2)</f>
        <v>0</v>
      </c>
      <c r="BL137" s="17" t="s">
        <v>161</v>
      </c>
      <c r="BM137" s="199" t="s">
        <v>173</v>
      </c>
    </row>
    <row r="138" spans="1:65" s="13" customFormat="1" ht="11.25">
      <c r="B138" s="201"/>
      <c r="C138" s="202"/>
      <c r="D138" s="203" t="s">
        <v>163</v>
      </c>
      <c r="E138" s="204" t="s">
        <v>1</v>
      </c>
      <c r="F138" s="205" t="s">
        <v>174</v>
      </c>
      <c r="G138" s="202"/>
      <c r="H138" s="206">
        <v>300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163</v>
      </c>
      <c r="AU138" s="212" t="s">
        <v>89</v>
      </c>
      <c r="AV138" s="13" t="s">
        <v>89</v>
      </c>
      <c r="AW138" s="13" t="s">
        <v>33</v>
      </c>
      <c r="AX138" s="13" t="s">
        <v>86</v>
      </c>
      <c r="AY138" s="212" t="s">
        <v>155</v>
      </c>
    </row>
    <row r="139" spans="1:65" s="2" customFormat="1" ht="24.2" customHeight="1">
      <c r="A139" s="34"/>
      <c r="B139" s="35"/>
      <c r="C139" s="187" t="s">
        <v>175</v>
      </c>
      <c r="D139" s="187" t="s">
        <v>157</v>
      </c>
      <c r="E139" s="188" t="s">
        <v>176</v>
      </c>
      <c r="F139" s="189" t="s">
        <v>177</v>
      </c>
      <c r="G139" s="190" t="s">
        <v>160</v>
      </c>
      <c r="H139" s="191">
        <v>200.4</v>
      </c>
      <c r="I139" s="192"/>
      <c r="J139" s="193">
        <f>ROUND(I139*H139,2)</f>
        <v>0</v>
      </c>
      <c r="K139" s="194"/>
      <c r="L139" s="39"/>
      <c r="M139" s="195" t="s">
        <v>1</v>
      </c>
      <c r="N139" s="196" t="s">
        <v>43</v>
      </c>
      <c r="O139" s="7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161</v>
      </c>
      <c r="AT139" s="199" t="s">
        <v>157</v>
      </c>
      <c r="AU139" s="199" t="s">
        <v>89</v>
      </c>
      <c r="AY139" s="17" t="s">
        <v>155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86</v>
      </c>
      <c r="BK139" s="200">
        <f>ROUND(I139*H139,2)</f>
        <v>0</v>
      </c>
      <c r="BL139" s="17" t="s">
        <v>161</v>
      </c>
      <c r="BM139" s="199" t="s">
        <v>178</v>
      </c>
    </row>
    <row r="140" spans="1:65" s="13" customFormat="1" ht="11.25">
      <c r="B140" s="201"/>
      <c r="C140" s="202"/>
      <c r="D140" s="203" t="s">
        <v>163</v>
      </c>
      <c r="E140" s="204" t="s">
        <v>1</v>
      </c>
      <c r="F140" s="205" t="s">
        <v>179</v>
      </c>
      <c r="G140" s="202"/>
      <c r="H140" s="206">
        <v>200.4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163</v>
      </c>
      <c r="AU140" s="212" t="s">
        <v>89</v>
      </c>
      <c r="AV140" s="13" t="s">
        <v>89</v>
      </c>
      <c r="AW140" s="13" t="s">
        <v>33</v>
      </c>
      <c r="AX140" s="13" t="s">
        <v>86</v>
      </c>
      <c r="AY140" s="212" t="s">
        <v>155</v>
      </c>
    </row>
    <row r="141" spans="1:65" s="2" customFormat="1" ht="33" customHeight="1">
      <c r="A141" s="34"/>
      <c r="B141" s="35"/>
      <c r="C141" s="187" t="s">
        <v>161</v>
      </c>
      <c r="D141" s="187" t="s">
        <v>157</v>
      </c>
      <c r="E141" s="188" t="s">
        <v>180</v>
      </c>
      <c r="F141" s="189" t="s">
        <v>181</v>
      </c>
      <c r="G141" s="190" t="s">
        <v>160</v>
      </c>
      <c r="H141" s="191">
        <v>2229.42</v>
      </c>
      <c r="I141" s="192"/>
      <c r="J141" s="193">
        <f>ROUND(I141*H141,2)</f>
        <v>0</v>
      </c>
      <c r="K141" s="194"/>
      <c r="L141" s="39"/>
      <c r="M141" s="195" t="s">
        <v>1</v>
      </c>
      <c r="N141" s="196" t="s">
        <v>43</v>
      </c>
      <c r="O141" s="7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161</v>
      </c>
      <c r="AT141" s="199" t="s">
        <v>157</v>
      </c>
      <c r="AU141" s="199" t="s">
        <v>89</v>
      </c>
      <c r="AY141" s="17" t="s">
        <v>155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7" t="s">
        <v>86</v>
      </c>
      <c r="BK141" s="200">
        <f>ROUND(I141*H141,2)</f>
        <v>0</v>
      </c>
      <c r="BL141" s="17" t="s">
        <v>161</v>
      </c>
      <c r="BM141" s="199" t="s">
        <v>182</v>
      </c>
    </row>
    <row r="142" spans="1:65" s="13" customFormat="1" ht="11.25">
      <c r="B142" s="201"/>
      <c r="C142" s="202"/>
      <c r="D142" s="203" t="s">
        <v>163</v>
      </c>
      <c r="E142" s="204" t="s">
        <v>1</v>
      </c>
      <c r="F142" s="205" t="s">
        <v>183</v>
      </c>
      <c r="G142" s="202"/>
      <c r="H142" s="206">
        <v>2229.42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163</v>
      </c>
      <c r="AU142" s="212" t="s">
        <v>89</v>
      </c>
      <c r="AV142" s="13" t="s">
        <v>89</v>
      </c>
      <c r="AW142" s="13" t="s">
        <v>33</v>
      </c>
      <c r="AX142" s="13" t="s">
        <v>86</v>
      </c>
      <c r="AY142" s="212" t="s">
        <v>155</v>
      </c>
    </row>
    <row r="143" spans="1:65" s="2" customFormat="1" ht="37.9" customHeight="1">
      <c r="A143" s="34"/>
      <c r="B143" s="35"/>
      <c r="C143" s="187" t="s">
        <v>184</v>
      </c>
      <c r="D143" s="187" t="s">
        <v>157</v>
      </c>
      <c r="E143" s="188" t="s">
        <v>185</v>
      </c>
      <c r="F143" s="189" t="s">
        <v>186</v>
      </c>
      <c r="G143" s="190" t="s">
        <v>160</v>
      </c>
      <c r="H143" s="191">
        <v>26753.040000000001</v>
      </c>
      <c r="I143" s="192"/>
      <c r="J143" s="193">
        <f>ROUND(I143*H143,2)</f>
        <v>0</v>
      </c>
      <c r="K143" s="194"/>
      <c r="L143" s="39"/>
      <c r="M143" s="195" t="s">
        <v>1</v>
      </c>
      <c r="N143" s="196" t="s">
        <v>43</v>
      </c>
      <c r="O143" s="7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161</v>
      </c>
      <c r="AT143" s="199" t="s">
        <v>157</v>
      </c>
      <c r="AU143" s="199" t="s">
        <v>89</v>
      </c>
      <c r="AY143" s="17" t="s">
        <v>155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86</v>
      </c>
      <c r="BK143" s="200">
        <f>ROUND(I143*H143,2)</f>
        <v>0</v>
      </c>
      <c r="BL143" s="17" t="s">
        <v>161</v>
      </c>
      <c r="BM143" s="199" t="s">
        <v>187</v>
      </c>
    </row>
    <row r="144" spans="1:65" s="13" customFormat="1" ht="11.25">
      <c r="B144" s="201"/>
      <c r="C144" s="202"/>
      <c r="D144" s="203" t="s">
        <v>163</v>
      </c>
      <c r="E144" s="204" t="s">
        <v>1</v>
      </c>
      <c r="F144" s="205" t="s">
        <v>188</v>
      </c>
      <c r="G144" s="202"/>
      <c r="H144" s="206">
        <v>26753.040000000001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163</v>
      </c>
      <c r="AU144" s="212" t="s">
        <v>89</v>
      </c>
      <c r="AV144" s="13" t="s">
        <v>89</v>
      </c>
      <c r="AW144" s="13" t="s">
        <v>33</v>
      </c>
      <c r="AX144" s="13" t="s">
        <v>86</v>
      </c>
      <c r="AY144" s="212" t="s">
        <v>155</v>
      </c>
    </row>
    <row r="145" spans="1:65" s="2" customFormat="1" ht="33" customHeight="1">
      <c r="A145" s="34"/>
      <c r="B145" s="35"/>
      <c r="C145" s="187" t="s">
        <v>189</v>
      </c>
      <c r="D145" s="187" t="s">
        <v>157</v>
      </c>
      <c r="E145" s="188" t="s">
        <v>190</v>
      </c>
      <c r="F145" s="189" t="s">
        <v>191</v>
      </c>
      <c r="G145" s="190" t="s">
        <v>160</v>
      </c>
      <c r="H145" s="191">
        <v>300</v>
      </c>
      <c r="I145" s="192"/>
      <c r="J145" s="193">
        <f>ROUND(I145*H145,2)</f>
        <v>0</v>
      </c>
      <c r="K145" s="194"/>
      <c r="L145" s="39"/>
      <c r="M145" s="195" t="s">
        <v>1</v>
      </c>
      <c r="N145" s="196" t="s">
        <v>43</v>
      </c>
      <c r="O145" s="71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161</v>
      </c>
      <c r="AT145" s="199" t="s">
        <v>157</v>
      </c>
      <c r="AU145" s="199" t="s">
        <v>89</v>
      </c>
      <c r="AY145" s="17" t="s">
        <v>155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7" t="s">
        <v>86</v>
      </c>
      <c r="BK145" s="200">
        <f>ROUND(I145*H145,2)</f>
        <v>0</v>
      </c>
      <c r="BL145" s="17" t="s">
        <v>161</v>
      </c>
      <c r="BM145" s="199" t="s">
        <v>192</v>
      </c>
    </row>
    <row r="146" spans="1:65" s="13" customFormat="1" ht="11.25">
      <c r="B146" s="201"/>
      <c r="C146" s="202"/>
      <c r="D146" s="203" t="s">
        <v>163</v>
      </c>
      <c r="E146" s="204" t="s">
        <v>1</v>
      </c>
      <c r="F146" s="205" t="s">
        <v>193</v>
      </c>
      <c r="G146" s="202"/>
      <c r="H146" s="206">
        <v>300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163</v>
      </c>
      <c r="AU146" s="212" t="s">
        <v>89</v>
      </c>
      <c r="AV146" s="13" t="s">
        <v>89</v>
      </c>
      <c r="AW146" s="13" t="s">
        <v>33</v>
      </c>
      <c r="AX146" s="13" t="s">
        <v>86</v>
      </c>
      <c r="AY146" s="212" t="s">
        <v>155</v>
      </c>
    </row>
    <row r="147" spans="1:65" s="2" customFormat="1" ht="37.9" customHeight="1">
      <c r="A147" s="34"/>
      <c r="B147" s="35"/>
      <c r="C147" s="187" t="s">
        <v>194</v>
      </c>
      <c r="D147" s="187" t="s">
        <v>157</v>
      </c>
      <c r="E147" s="188" t="s">
        <v>195</v>
      </c>
      <c r="F147" s="189" t="s">
        <v>196</v>
      </c>
      <c r="G147" s="190" t="s">
        <v>160</v>
      </c>
      <c r="H147" s="191">
        <v>3600</v>
      </c>
      <c r="I147" s="192"/>
      <c r="J147" s="193">
        <f>ROUND(I147*H147,2)</f>
        <v>0</v>
      </c>
      <c r="K147" s="194"/>
      <c r="L147" s="39"/>
      <c r="M147" s="195" t="s">
        <v>1</v>
      </c>
      <c r="N147" s="196" t="s">
        <v>43</v>
      </c>
      <c r="O147" s="7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161</v>
      </c>
      <c r="AT147" s="199" t="s">
        <v>157</v>
      </c>
      <c r="AU147" s="199" t="s">
        <v>89</v>
      </c>
      <c r="AY147" s="17" t="s">
        <v>155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86</v>
      </c>
      <c r="BK147" s="200">
        <f>ROUND(I147*H147,2)</f>
        <v>0</v>
      </c>
      <c r="BL147" s="17" t="s">
        <v>161</v>
      </c>
      <c r="BM147" s="199" t="s">
        <v>197</v>
      </c>
    </row>
    <row r="148" spans="1:65" s="13" customFormat="1" ht="11.25">
      <c r="B148" s="201"/>
      <c r="C148" s="202"/>
      <c r="D148" s="203" t="s">
        <v>163</v>
      </c>
      <c r="E148" s="204" t="s">
        <v>1</v>
      </c>
      <c r="F148" s="205" t="s">
        <v>198</v>
      </c>
      <c r="G148" s="202"/>
      <c r="H148" s="206">
        <v>3600</v>
      </c>
      <c r="I148" s="207"/>
      <c r="J148" s="202"/>
      <c r="K148" s="202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163</v>
      </c>
      <c r="AU148" s="212" t="s">
        <v>89</v>
      </c>
      <c r="AV148" s="13" t="s">
        <v>89</v>
      </c>
      <c r="AW148" s="13" t="s">
        <v>33</v>
      </c>
      <c r="AX148" s="13" t="s">
        <v>86</v>
      </c>
      <c r="AY148" s="212" t="s">
        <v>155</v>
      </c>
    </row>
    <row r="149" spans="1:65" s="2" customFormat="1" ht="24.2" customHeight="1">
      <c r="A149" s="34"/>
      <c r="B149" s="35"/>
      <c r="C149" s="187" t="s">
        <v>199</v>
      </c>
      <c r="D149" s="187" t="s">
        <v>157</v>
      </c>
      <c r="E149" s="188" t="s">
        <v>200</v>
      </c>
      <c r="F149" s="189" t="s">
        <v>201</v>
      </c>
      <c r="G149" s="190" t="s">
        <v>160</v>
      </c>
      <c r="H149" s="191">
        <v>170</v>
      </c>
      <c r="I149" s="192"/>
      <c r="J149" s="193">
        <f>ROUND(I149*H149,2)</f>
        <v>0</v>
      </c>
      <c r="K149" s="194"/>
      <c r="L149" s="39"/>
      <c r="M149" s="195" t="s">
        <v>1</v>
      </c>
      <c r="N149" s="196" t="s">
        <v>43</v>
      </c>
      <c r="O149" s="7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161</v>
      </c>
      <c r="AT149" s="199" t="s">
        <v>157</v>
      </c>
      <c r="AU149" s="199" t="s">
        <v>89</v>
      </c>
      <c r="AY149" s="17" t="s">
        <v>155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86</v>
      </c>
      <c r="BK149" s="200">
        <f>ROUND(I149*H149,2)</f>
        <v>0</v>
      </c>
      <c r="BL149" s="17" t="s">
        <v>161</v>
      </c>
      <c r="BM149" s="199" t="s">
        <v>202</v>
      </c>
    </row>
    <row r="150" spans="1:65" s="13" customFormat="1" ht="11.25">
      <c r="B150" s="201"/>
      <c r="C150" s="202"/>
      <c r="D150" s="203" t="s">
        <v>163</v>
      </c>
      <c r="E150" s="204" t="s">
        <v>1</v>
      </c>
      <c r="F150" s="205" t="s">
        <v>203</v>
      </c>
      <c r="G150" s="202"/>
      <c r="H150" s="206">
        <v>45</v>
      </c>
      <c r="I150" s="207"/>
      <c r="J150" s="202"/>
      <c r="K150" s="202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163</v>
      </c>
      <c r="AU150" s="212" t="s">
        <v>89</v>
      </c>
      <c r="AV150" s="13" t="s">
        <v>89</v>
      </c>
      <c r="AW150" s="13" t="s">
        <v>33</v>
      </c>
      <c r="AX150" s="13" t="s">
        <v>78</v>
      </c>
      <c r="AY150" s="212" t="s">
        <v>155</v>
      </c>
    </row>
    <row r="151" spans="1:65" s="13" customFormat="1" ht="11.25">
      <c r="B151" s="201"/>
      <c r="C151" s="202"/>
      <c r="D151" s="203" t="s">
        <v>163</v>
      </c>
      <c r="E151" s="204" t="s">
        <v>1</v>
      </c>
      <c r="F151" s="205" t="s">
        <v>204</v>
      </c>
      <c r="G151" s="202"/>
      <c r="H151" s="206">
        <v>125</v>
      </c>
      <c r="I151" s="207"/>
      <c r="J151" s="202"/>
      <c r="K151" s="202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163</v>
      </c>
      <c r="AU151" s="212" t="s">
        <v>89</v>
      </c>
      <c r="AV151" s="13" t="s">
        <v>89</v>
      </c>
      <c r="AW151" s="13" t="s">
        <v>33</v>
      </c>
      <c r="AX151" s="13" t="s">
        <v>78</v>
      </c>
      <c r="AY151" s="212" t="s">
        <v>155</v>
      </c>
    </row>
    <row r="152" spans="1:65" s="14" customFormat="1" ht="11.25">
      <c r="B152" s="213"/>
      <c r="C152" s="214"/>
      <c r="D152" s="203" t="s">
        <v>163</v>
      </c>
      <c r="E152" s="215" t="s">
        <v>1</v>
      </c>
      <c r="F152" s="216" t="s">
        <v>170</v>
      </c>
      <c r="G152" s="214"/>
      <c r="H152" s="217">
        <v>170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163</v>
      </c>
      <c r="AU152" s="223" t="s">
        <v>89</v>
      </c>
      <c r="AV152" s="14" t="s">
        <v>161</v>
      </c>
      <c r="AW152" s="14" t="s">
        <v>33</v>
      </c>
      <c r="AX152" s="14" t="s">
        <v>86</v>
      </c>
      <c r="AY152" s="223" t="s">
        <v>155</v>
      </c>
    </row>
    <row r="153" spans="1:65" s="2" customFormat="1" ht="16.5" customHeight="1">
      <c r="A153" s="34"/>
      <c r="B153" s="35"/>
      <c r="C153" s="224" t="s">
        <v>205</v>
      </c>
      <c r="D153" s="224" t="s">
        <v>206</v>
      </c>
      <c r="E153" s="225" t="s">
        <v>207</v>
      </c>
      <c r="F153" s="226" t="s">
        <v>208</v>
      </c>
      <c r="G153" s="227" t="s">
        <v>209</v>
      </c>
      <c r="H153" s="228">
        <v>275</v>
      </c>
      <c r="I153" s="229"/>
      <c r="J153" s="230">
        <f>ROUND(I153*H153,2)</f>
        <v>0</v>
      </c>
      <c r="K153" s="231"/>
      <c r="L153" s="232"/>
      <c r="M153" s="233" t="s">
        <v>1</v>
      </c>
      <c r="N153" s="234" t="s">
        <v>43</v>
      </c>
      <c r="O153" s="71"/>
      <c r="P153" s="197">
        <f>O153*H153</f>
        <v>0</v>
      </c>
      <c r="Q153" s="197">
        <v>1</v>
      </c>
      <c r="R153" s="197">
        <f>Q153*H153</f>
        <v>275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199</v>
      </c>
      <c r="AT153" s="199" t="s">
        <v>206</v>
      </c>
      <c r="AU153" s="199" t="s">
        <v>89</v>
      </c>
      <c r="AY153" s="17" t="s">
        <v>155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7" t="s">
        <v>86</v>
      </c>
      <c r="BK153" s="200">
        <f>ROUND(I153*H153,2)</f>
        <v>0</v>
      </c>
      <c r="BL153" s="17" t="s">
        <v>161</v>
      </c>
      <c r="BM153" s="199" t="s">
        <v>210</v>
      </c>
    </row>
    <row r="154" spans="1:65" s="13" customFormat="1" ht="11.25">
      <c r="B154" s="201"/>
      <c r="C154" s="202"/>
      <c r="D154" s="203" t="s">
        <v>163</v>
      </c>
      <c r="E154" s="204" t="s">
        <v>1</v>
      </c>
      <c r="F154" s="205" t="s">
        <v>211</v>
      </c>
      <c r="G154" s="202"/>
      <c r="H154" s="206">
        <v>275</v>
      </c>
      <c r="I154" s="207"/>
      <c r="J154" s="202"/>
      <c r="K154" s="202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163</v>
      </c>
      <c r="AU154" s="212" t="s">
        <v>89</v>
      </c>
      <c r="AV154" s="13" t="s">
        <v>89</v>
      </c>
      <c r="AW154" s="13" t="s">
        <v>33</v>
      </c>
      <c r="AX154" s="13" t="s">
        <v>86</v>
      </c>
      <c r="AY154" s="212" t="s">
        <v>155</v>
      </c>
    </row>
    <row r="155" spans="1:65" s="2" customFormat="1" ht="24.2" customHeight="1">
      <c r="A155" s="34"/>
      <c r="B155" s="35"/>
      <c r="C155" s="187" t="s">
        <v>212</v>
      </c>
      <c r="D155" s="187" t="s">
        <v>157</v>
      </c>
      <c r="E155" s="188" t="s">
        <v>213</v>
      </c>
      <c r="F155" s="189" t="s">
        <v>214</v>
      </c>
      <c r="G155" s="190" t="s">
        <v>215</v>
      </c>
      <c r="H155" s="191">
        <v>1336</v>
      </c>
      <c r="I155" s="192"/>
      <c r="J155" s="193">
        <f>ROUND(I155*H155,2)</f>
        <v>0</v>
      </c>
      <c r="K155" s="194"/>
      <c r="L155" s="39"/>
      <c r="M155" s="195" t="s">
        <v>1</v>
      </c>
      <c r="N155" s="196" t="s">
        <v>43</v>
      </c>
      <c r="O155" s="71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161</v>
      </c>
      <c r="AT155" s="199" t="s">
        <v>157</v>
      </c>
      <c r="AU155" s="199" t="s">
        <v>89</v>
      </c>
      <c r="AY155" s="17" t="s">
        <v>155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7" t="s">
        <v>86</v>
      </c>
      <c r="BK155" s="200">
        <f>ROUND(I155*H155,2)</f>
        <v>0</v>
      </c>
      <c r="BL155" s="17" t="s">
        <v>161</v>
      </c>
      <c r="BM155" s="199" t="s">
        <v>216</v>
      </c>
    </row>
    <row r="156" spans="1:65" s="13" customFormat="1" ht="11.25">
      <c r="B156" s="201"/>
      <c r="C156" s="202"/>
      <c r="D156" s="203" t="s">
        <v>163</v>
      </c>
      <c r="E156" s="204" t="s">
        <v>1</v>
      </c>
      <c r="F156" s="205" t="s">
        <v>217</v>
      </c>
      <c r="G156" s="202"/>
      <c r="H156" s="206">
        <v>1336</v>
      </c>
      <c r="I156" s="207"/>
      <c r="J156" s="202"/>
      <c r="K156" s="202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163</v>
      </c>
      <c r="AU156" s="212" t="s">
        <v>89</v>
      </c>
      <c r="AV156" s="13" t="s">
        <v>89</v>
      </c>
      <c r="AW156" s="13" t="s">
        <v>33</v>
      </c>
      <c r="AX156" s="13" t="s">
        <v>86</v>
      </c>
      <c r="AY156" s="212" t="s">
        <v>155</v>
      </c>
    </row>
    <row r="157" spans="1:65" s="2" customFormat="1" ht="24.2" customHeight="1">
      <c r="A157" s="34"/>
      <c r="B157" s="35"/>
      <c r="C157" s="187" t="s">
        <v>218</v>
      </c>
      <c r="D157" s="187" t="s">
        <v>157</v>
      </c>
      <c r="E157" s="188" t="s">
        <v>219</v>
      </c>
      <c r="F157" s="189" t="s">
        <v>220</v>
      </c>
      <c r="G157" s="190" t="s">
        <v>215</v>
      </c>
      <c r="H157" s="191">
        <v>1336</v>
      </c>
      <c r="I157" s="192"/>
      <c r="J157" s="193">
        <f>ROUND(I157*H157,2)</f>
        <v>0</v>
      </c>
      <c r="K157" s="194"/>
      <c r="L157" s="39"/>
      <c r="M157" s="195" t="s">
        <v>1</v>
      </c>
      <c r="N157" s="196" t="s">
        <v>43</v>
      </c>
      <c r="O157" s="71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161</v>
      </c>
      <c r="AT157" s="199" t="s">
        <v>157</v>
      </c>
      <c r="AU157" s="199" t="s">
        <v>89</v>
      </c>
      <c r="AY157" s="17" t="s">
        <v>155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7" t="s">
        <v>86</v>
      </c>
      <c r="BK157" s="200">
        <f>ROUND(I157*H157,2)</f>
        <v>0</v>
      </c>
      <c r="BL157" s="17" t="s">
        <v>161</v>
      </c>
      <c r="BM157" s="199" t="s">
        <v>221</v>
      </c>
    </row>
    <row r="158" spans="1:65" s="13" customFormat="1" ht="11.25">
      <c r="B158" s="201"/>
      <c r="C158" s="202"/>
      <c r="D158" s="203" t="s">
        <v>163</v>
      </c>
      <c r="E158" s="204" t="s">
        <v>1</v>
      </c>
      <c r="F158" s="205" t="s">
        <v>217</v>
      </c>
      <c r="G158" s="202"/>
      <c r="H158" s="206">
        <v>1336</v>
      </c>
      <c r="I158" s="207"/>
      <c r="J158" s="202"/>
      <c r="K158" s="202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163</v>
      </c>
      <c r="AU158" s="212" t="s">
        <v>89</v>
      </c>
      <c r="AV158" s="13" t="s">
        <v>89</v>
      </c>
      <c r="AW158" s="13" t="s">
        <v>33</v>
      </c>
      <c r="AX158" s="13" t="s">
        <v>86</v>
      </c>
      <c r="AY158" s="212" t="s">
        <v>155</v>
      </c>
    </row>
    <row r="159" spans="1:65" s="2" customFormat="1" ht="16.5" customHeight="1">
      <c r="A159" s="34"/>
      <c r="B159" s="35"/>
      <c r="C159" s="224" t="s">
        <v>222</v>
      </c>
      <c r="D159" s="224" t="s">
        <v>206</v>
      </c>
      <c r="E159" s="225" t="s">
        <v>223</v>
      </c>
      <c r="F159" s="226" t="s">
        <v>224</v>
      </c>
      <c r="G159" s="227" t="s">
        <v>225</v>
      </c>
      <c r="H159" s="228">
        <v>40.08</v>
      </c>
      <c r="I159" s="229"/>
      <c r="J159" s="230">
        <f>ROUND(I159*H159,2)</f>
        <v>0</v>
      </c>
      <c r="K159" s="231"/>
      <c r="L159" s="232"/>
      <c r="M159" s="233" t="s">
        <v>1</v>
      </c>
      <c r="N159" s="234" t="s">
        <v>43</v>
      </c>
      <c r="O159" s="71"/>
      <c r="P159" s="197">
        <f>O159*H159</f>
        <v>0</v>
      </c>
      <c r="Q159" s="197">
        <v>1E-3</v>
      </c>
      <c r="R159" s="197">
        <f>Q159*H159</f>
        <v>4.0079999999999998E-2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199</v>
      </c>
      <c r="AT159" s="199" t="s">
        <v>206</v>
      </c>
      <c r="AU159" s="199" t="s">
        <v>89</v>
      </c>
      <c r="AY159" s="17" t="s">
        <v>155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86</v>
      </c>
      <c r="BK159" s="200">
        <f>ROUND(I159*H159,2)</f>
        <v>0</v>
      </c>
      <c r="BL159" s="17" t="s">
        <v>161</v>
      </c>
      <c r="BM159" s="199" t="s">
        <v>226</v>
      </c>
    </row>
    <row r="160" spans="1:65" s="13" customFormat="1" ht="11.25">
      <c r="B160" s="201"/>
      <c r="C160" s="202"/>
      <c r="D160" s="203" t="s">
        <v>163</v>
      </c>
      <c r="E160" s="204" t="s">
        <v>1</v>
      </c>
      <c r="F160" s="205" t="s">
        <v>227</v>
      </c>
      <c r="G160" s="202"/>
      <c r="H160" s="206">
        <v>40.08</v>
      </c>
      <c r="I160" s="207"/>
      <c r="J160" s="202"/>
      <c r="K160" s="202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163</v>
      </c>
      <c r="AU160" s="212" t="s">
        <v>89</v>
      </c>
      <c r="AV160" s="13" t="s">
        <v>89</v>
      </c>
      <c r="AW160" s="13" t="s">
        <v>33</v>
      </c>
      <c r="AX160" s="13" t="s">
        <v>86</v>
      </c>
      <c r="AY160" s="212" t="s">
        <v>155</v>
      </c>
    </row>
    <row r="161" spans="1:65" s="2" customFormat="1" ht="24.2" customHeight="1">
      <c r="A161" s="34"/>
      <c r="B161" s="35"/>
      <c r="C161" s="187" t="s">
        <v>228</v>
      </c>
      <c r="D161" s="187" t="s">
        <v>157</v>
      </c>
      <c r="E161" s="188" t="s">
        <v>229</v>
      </c>
      <c r="F161" s="189" t="s">
        <v>230</v>
      </c>
      <c r="G161" s="190" t="s">
        <v>215</v>
      </c>
      <c r="H161" s="191">
        <v>1928</v>
      </c>
      <c r="I161" s="192"/>
      <c r="J161" s="193">
        <f>ROUND(I161*H161,2)</f>
        <v>0</v>
      </c>
      <c r="K161" s="194"/>
      <c r="L161" s="39"/>
      <c r="M161" s="195" t="s">
        <v>1</v>
      </c>
      <c r="N161" s="196" t="s">
        <v>43</v>
      </c>
      <c r="O161" s="7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161</v>
      </c>
      <c r="AT161" s="199" t="s">
        <v>157</v>
      </c>
      <c r="AU161" s="199" t="s">
        <v>89</v>
      </c>
      <c r="AY161" s="17" t="s">
        <v>155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86</v>
      </c>
      <c r="BK161" s="200">
        <f>ROUND(I161*H161,2)</f>
        <v>0</v>
      </c>
      <c r="BL161" s="17" t="s">
        <v>161</v>
      </c>
      <c r="BM161" s="199" t="s">
        <v>231</v>
      </c>
    </row>
    <row r="162" spans="1:65" s="13" customFormat="1" ht="11.25">
      <c r="B162" s="201"/>
      <c r="C162" s="202"/>
      <c r="D162" s="203" t="s">
        <v>163</v>
      </c>
      <c r="E162" s="204" t="s">
        <v>1</v>
      </c>
      <c r="F162" s="205" t="s">
        <v>232</v>
      </c>
      <c r="G162" s="202"/>
      <c r="H162" s="206">
        <v>1928</v>
      </c>
      <c r="I162" s="207"/>
      <c r="J162" s="202"/>
      <c r="K162" s="202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163</v>
      </c>
      <c r="AU162" s="212" t="s">
        <v>89</v>
      </c>
      <c r="AV162" s="13" t="s">
        <v>89</v>
      </c>
      <c r="AW162" s="13" t="s">
        <v>33</v>
      </c>
      <c r="AX162" s="13" t="s">
        <v>86</v>
      </c>
      <c r="AY162" s="212" t="s">
        <v>155</v>
      </c>
    </row>
    <row r="163" spans="1:65" s="12" customFormat="1" ht="22.9" customHeight="1">
      <c r="B163" s="171"/>
      <c r="C163" s="172"/>
      <c r="D163" s="173" t="s">
        <v>77</v>
      </c>
      <c r="E163" s="185" t="s">
        <v>89</v>
      </c>
      <c r="F163" s="185" t="s">
        <v>233</v>
      </c>
      <c r="G163" s="172"/>
      <c r="H163" s="172"/>
      <c r="I163" s="175"/>
      <c r="J163" s="186">
        <f>BK163</f>
        <v>0</v>
      </c>
      <c r="K163" s="172"/>
      <c r="L163" s="177"/>
      <c r="M163" s="178"/>
      <c r="N163" s="179"/>
      <c r="O163" s="179"/>
      <c r="P163" s="180">
        <f>SUM(P164:P168)</f>
        <v>0</v>
      </c>
      <c r="Q163" s="179"/>
      <c r="R163" s="180">
        <f>SUM(R164:R168)</f>
        <v>151.38889200000003</v>
      </c>
      <c r="S163" s="179"/>
      <c r="T163" s="181">
        <f>SUM(T164:T168)</f>
        <v>0</v>
      </c>
      <c r="AR163" s="182" t="s">
        <v>86</v>
      </c>
      <c r="AT163" s="183" t="s">
        <v>77</v>
      </c>
      <c r="AU163" s="183" t="s">
        <v>86</v>
      </c>
      <c r="AY163" s="182" t="s">
        <v>155</v>
      </c>
      <c r="BK163" s="184">
        <f>SUM(BK164:BK168)</f>
        <v>0</v>
      </c>
    </row>
    <row r="164" spans="1:65" s="2" customFormat="1" ht="24.2" customHeight="1">
      <c r="A164" s="34"/>
      <c r="B164" s="35"/>
      <c r="C164" s="187" t="s">
        <v>234</v>
      </c>
      <c r="D164" s="187" t="s">
        <v>157</v>
      </c>
      <c r="E164" s="188" t="s">
        <v>235</v>
      </c>
      <c r="F164" s="189" t="s">
        <v>236</v>
      </c>
      <c r="G164" s="190" t="s">
        <v>215</v>
      </c>
      <c r="H164" s="191">
        <v>885.6</v>
      </c>
      <c r="I164" s="192"/>
      <c r="J164" s="193">
        <f>ROUND(I164*H164,2)</f>
        <v>0</v>
      </c>
      <c r="K164" s="194"/>
      <c r="L164" s="39"/>
      <c r="M164" s="195" t="s">
        <v>1</v>
      </c>
      <c r="N164" s="196" t="s">
        <v>43</v>
      </c>
      <c r="O164" s="71"/>
      <c r="P164" s="197">
        <f>O164*H164</f>
        <v>0</v>
      </c>
      <c r="Q164" s="197">
        <v>1.7000000000000001E-4</v>
      </c>
      <c r="R164" s="197">
        <f>Q164*H164</f>
        <v>0.15055200000000002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161</v>
      </c>
      <c r="AT164" s="199" t="s">
        <v>157</v>
      </c>
      <c r="AU164" s="199" t="s">
        <v>89</v>
      </c>
      <c r="AY164" s="17" t="s">
        <v>155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86</v>
      </c>
      <c r="BK164" s="200">
        <f>ROUND(I164*H164,2)</f>
        <v>0</v>
      </c>
      <c r="BL164" s="17" t="s">
        <v>161</v>
      </c>
      <c r="BM164" s="199" t="s">
        <v>237</v>
      </c>
    </row>
    <row r="165" spans="1:65" s="13" customFormat="1" ht="11.25">
      <c r="B165" s="201"/>
      <c r="C165" s="202"/>
      <c r="D165" s="203" t="s">
        <v>163</v>
      </c>
      <c r="E165" s="204" t="s">
        <v>1</v>
      </c>
      <c r="F165" s="205" t="s">
        <v>238</v>
      </c>
      <c r="G165" s="202"/>
      <c r="H165" s="206">
        <v>885.6</v>
      </c>
      <c r="I165" s="207"/>
      <c r="J165" s="202"/>
      <c r="K165" s="202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163</v>
      </c>
      <c r="AU165" s="212" t="s">
        <v>89</v>
      </c>
      <c r="AV165" s="13" t="s">
        <v>89</v>
      </c>
      <c r="AW165" s="13" t="s">
        <v>33</v>
      </c>
      <c r="AX165" s="13" t="s">
        <v>86</v>
      </c>
      <c r="AY165" s="212" t="s">
        <v>155</v>
      </c>
    </row>
    <row r="166" spans="1:65" s="2" customFormat="1" ht="24.2" customHeight="1">
      <c r="A166" s="34"/>
      <c r="B166" s="35"/>
      <c r="C166" s="224" t="s">
        <v>8</v>
      </c>
      <c r="D166" s="224" t="s">
        <v>206</v>
      </c>
      <c r="E166" s="225" t="s">
        <v>239</v>
      </c>
      <c r="F166" s="226" t="s">
        <v>240</v>
      </c>
      <c r="G166" s="227" t="s">
        <v>215</v>
      </c>
      <c r="H166" s="228">
        <v>885.6</v>
      </c>
      <c r="I166" s="229"/>
      <c r="J166" s="230">
        <f>ROUND(I166*H166,2)</f>
        <v>0</v>
      </c>
      <c r="K166" s="231"/>
      <c r="L166" s="232"/>
      <c r="M166" s="233" t="s">
        <v>1</v>
      </c>
      <c r="N166" s="234" t="s">
        <v>43</v>
      </c>
      <c r="O166" s="71"/>
      <c r="P166" s="197">
        <f>O166*H166</f>
        <v>0</v>
      </c>
      <c r="Q166" s="197">
        <v>2.0000000000000001E-4</v>
      </c>
      <c r="R166" s="197">
        <f>Q166*H166</f>
        <v>0.17712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199</v>
      </c>
      <c r="AT166" s="199" t="s">
        <v>206</v>
      </c>
      <c r="AU166" s="199" t="s">
        <v>89</v>
      </c>
      <c r="AY166" s="17" t="s">
        <v>155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86</v>
      </c>
      <c r="BK166" s="200">
        <f>ROUND(I166*H166,2)</f>
        <v>0</v>
      </c>
      <c r="BL166" s="17" t="s">
        <v>161</v>
      </c>
      <c r="BM166" s="199" t="s">
        <v>241</v>
      </c>
    </row>
    <row r="167" spans="1:65" s="2" customFormat="1" ht="37.9" customHeight="1">
      <c r="A167" s="34"/>
      <c r="B167" s="35"/>
      <c r="C167" s="187" t="s">
        <v>242</v>
      </c>
      <c r="D167" s="187" t="s">
        <v>157</v>
      </c>
      <c r="E167" s="188" t="s">
        <v>243</v>
      </c>
      <c r="F167" s="189" t="s">
        <v>244</v>
      </c>
      <c r="G167" s="190" t="s">
        <v>245</v>
      </c>
      <c r="H167" s="191">
        <v>738</v>
      </c>
      <c r="I167" s="192"/>
      <c r="J167" s="193">
        <f>ROUND(I167*H167,2)</f>
        <v>0</v>
      </c>
      <c r="K167" s="194"/>
      <c r="L167" s="39"/>
      <c r="M167" s="195" t="s">
        <v>1</v>
      </c>
      <c r="N167" s="196" t="s">
        <v>43</v>
      </c>
      <c r="O167" s="71"/>
      <c r="P167" s="197">
        <f>O167*H167</f>
        <v>0</v>
      </c>
      <c r="Q167" s="197">
        <v>0.20469000000000001</v>
      </c>
      <c r="R167" s="197">
        <f>Q167*H167</f>
        <v>151.06122000000002</v>
      </c>
      <c r="S167" s="197">
        <v>0</v>
      </c>
      <c r="T167" s="19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161</v>
      </c>
      <c r="AT167" s="199" t="s">
        <v>157</v>
      </c>
      <c r="AU167" s="199" t="s">
        <v>89</v>
      </c>
      <c r="AY167" s="17" t="s">
        <v>155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7" t="s">
        <v>86</v>
      </c>
      <c r="BK167" s="200">
        <f>ROUND(I167*H167,2)</f>
        <v>0</v>
      </c>
      <c r="BL167" s="17" t="s">
        <v>161</v>
      </c>
      <c r="BM167" s="199" t="s">
        <v>246</v>
      </c>
    </row>
    <row r="168" spans="1:65" s="13" customFormat="1" ht="11.25">
      <c r="B168" s="201"/>
      <c r="C168" s="202"/>
      <c r="D168" s="203" t="s">
        <v>163</v>
      </c>
      <c r="E168" s="204" t="s">
        <v>1</v>
      </c>
      <c r="F168" s="205" t="s">
        <v>247</v>
      </c>
      <c r="G168" s="202"/>
      <c r="H168" s="206">
        <v>738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163</v>
      </c>
      <c r="AU168" s="212" t="s">
        <v>89</v>
      </c>
      <c r="AV168" s="13" t="s">
        <v>89</v>
      </c>
      <c r="AW168" s="13" t="s">
        <v>33</v>
      </c>
      <c r="AX168" s="13" t="s">
        <v>86</v>
      </c>
      <c r="AY168" s="212" t="s">
        <v>155</v>
      </c>
    </row>
    <row r="169" spans="1:65" s="12" customFormat="1" ht="22.9" customHeight="1">
      <c r="B169" s="171"/>
      <c r="C169" s="172"/>
      <c r="D169" s="173" t="s">
        <v>77</v>
      </c>
      <c r="E169" s="185" t="s">
        <v>175</v>
      </c>
      <c r="F169" s="185" t="s">
        <v>248</v>
      </c>
      <c r="G169" s="172"/>
      <c r="H169" s="172"/>
      <c r="I169" s="175"/>
      <c r="J169" s="186">
        <f>BK169</f>
        <v>0</v>
      </c>
      <c r="K169" s="172"/>
      <c r="L169" s="177"/>
      <c r="M169" s="178"/>
      <c r="N169" s="179"/>
      <c r="O169" s="179"/>
      <c r="P169" s="180">
        <f>P170</f>
        <v>0</v>
      </c>
      <c r="Q169" s="179"/>
      <c r="R169" s="180">
        <f>R170</f>
        <v>2.1277200000000001</v>
      </c>
      <c r="S169" s="179"/>
      <c r="T169" s="181">
        <f>T170</f>
        <v>0</v>
      </c>
      <c r="AR169" s="182" t="s">
        <v>86</v>
      </c>
      <c r="AT169" s="183" t="s">
        <v>77</v>
      </c>
      <c r="AU169" s="183" t="s">
        <v>86</v>
      </c>
      <c r="AY169" s="182" t="s">
        <v>155</v>
      </c>
      <c r="BK169" s="184">
        <f>BK170</f>
        <v>0</v>
      </c>
    </row>
    <row r="170" spans="1:65" s="2" customFormat="1" ht="24.2" customHeight="1">
      <c r="A170" s="34"/>
      <c r="B170" s="35"/>
      <c r="C170" s="187" t="s">
        <v>249</v>
      </c>
      <c r="D170" s="187" t="s">
        <v>157</v>
      </c>
      <c r="E170" s="188" t="s">
        <v>250</v>
      </c>
      <c r="F170" s="189" t="s">
        <v>251</v>
      </c>
      <c r="G170" s="190" t="s">
        <v>245</v>
      </c>
      <c r="H170" s="191">
        <v>84</v>
      </c>
      <c r="I170" s="192"/>
      <c r="J170" s="193">
        <f>ROUND(I170*H170,2)</f>
        <v>0</v>
      </c>
      <c r="K170" s="194"/>
      <c r="L170" s="39"/>
      <c r="M170" s="195" t="s">
        <v>1</v>
      </c>
      <c r="N170" s="196" t="s">
        <v>43</v>
      </c>
      <c r="O170" s="71"/>
      <c r="P170" s="197">
        <f>O170*H170</f>
        <v>0</v>
      </c>
      <c r="Q170" s="197">
        <v>2.5329999999999998E-2</v>
      </c>
      <c r="R170" s="197">
        <f>Q170*H170</f>
        <v>2.1277200000000001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161</v>
      </c>
      <c r="AT170" s="199" t="s">
        <v>157</v>
      </c>
      <c r="AU170" s="199" t="s">
        <v>89</v>
      </c>
      <c r="AY170" s="17" t="s">
        <v>155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7" t="s">
        <v>86</v>
      </c>
      <c r="BK170" s="200">
        <f>ROUND(I170*H170,2)</f>
        <v>0</v>
      </c>
      <c r="BL170" s="17" t="s">
        <v>161</v>
      </c>
      <c r="BM170" s="199" t="s">
        <v>252</v>
      </c>
    </row>
    <row r="171" spans="1:65" s="12" customFormat="1" ht="22.9" customHeight="1">
      <c r="B171" s="171"/>
      <c r="C171" s="172"/>
      <c r="D171" s="173" t="s">
        <v>77</v>
      </c>
      <c r="E171" s="185" t="s">
        <v>184</v>
      </c>
      <c r="F171" s="185" t="s">
        <v>253</v>
      </c>
      <c r="G171" s="172"/>
      <c r="H171" s="172"/>
      <c r="I171" s="175"/>
      <c r="J171" s="186">
        <f>BK171</f>
        <v>0</v>
      </c>
      <c r="K171" s="172"/>
      <c r="L171" s="177"/>
      <c r="M171" s="178"/>
      <c r="N171" s="179"/>
      <c r="O171" s="179"/>
      <c r="P171" s="180">
        <f>SUM(P172:P234)</f>
        <v>0</v>
      </c>
      <c r="Q171" s="179"/>
      <c r="R171" s="180">
        <f>SUM(R172:R234)</f>
        <v>412.22509000000002</v>
      </c>
      <c r="S171" s="179"/>
      <c r="T171" s="181">
        <f>SUM(T172:T234)</f>
        <v>0</v>
      </c>
      <c r="AR171" s="182" t="s">
        <v>86</v>
      </c>
      <c r="AT171" s="183" t="s">
        <v>77</v>
      </c>
      <c r="AU171" s="183" t="s">
        <v>86</v>
      </c>
      <c r="AY171" s="182" t="s">
        <v>155</v>
      </c>
      <c r="BK171" s="184">
        <f>SUM(BK172:BK234)</f>
        <v>0</v>
      </c>
    </row>
    <row r="172" spans="1:65" s="2" customFormat="1" ht="24.2" customHeight="1">
      <c r="A172" s="34"/>
      <c r="B172" s="35"/>
      <c r="C172" s="224" t="s">
        <v>254</v>
      </c>
      <c r="D172" s="224" t="s">
        <v>206</v>
      </c>
      <c r="E172" s="225" t="s">
        <v>255</v>
      </c>
      <c r="F172" s="226" t="s">
        <v>256</v>
      </c>
      <c r="G172" s="227" t="s">
        <v>215</v>
      </c>
      <c r="H172" s="228">
        <v>180</v>
      </c>
      <c r="I172" s="229"/>
      <c r="J172" s="230">
        <f>ROUND(I172*H172,2)</f>
        <v>0</v>
      </c>
      <c r="K172" s="231"/>
      <c r="L172" s="232"/>
      <c r="M172" s="233" t="s">
        <v>1</v>
      </c>
      <c r="N172" s="234" t="s">
        <v>43</v>
      </c>
      <c r="O172" s="71"/>
      <c r="P172" s="197">
        <f>O172*H172</f>
        <v>0</v>
      </c>
      <c r="Q172" s="197">
        <v>6.4999999999999997E-4</v>
      </c>
      <c r="R172" s="197">
        <f>Q172*H172</f>
        <v>0.11699999999999999</v>
      </c>
      <c r="S172" s="197">
        <v>0</v>
      </c>
      <c r="T172" s="19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9" t="s">
        <v>199</v>
      </c>
      <c r="AT172" s="199" t="s">
        <v>206</v>
      </c>
      <c r="AU172" s="199" t="s">
        <v>89</v>
      </c>
      <c r="AY172" s="17" t="s">
        <v>155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7" t="s">
        <v>86</v>
      </c>
      <c r="BK172" s="200">
        <f>ROUND(I172*H172,2)</f>
        <v>0</v>
      </c>
      <c r="BL172" s="17" t="s">
        <v>161</v>
      </c>
      <c r="BM172" s="199" t="s">
        <v>257</v>
      </c>
    </row>
    <row r="173" spans="1:65" s="13" customFormat="1" ht="11.25">
      <c r="B173" s="201"/>
      <c r="C173" s="202"/>
      <c r="D173" s="203" t="s">
        <v>163</v>
      </c>
      <c r="E173" s="204" t="s">
        <v>1</v>
      </c>
      <c r="F173" s="205" t="s">
        <v>258</v>
      </c>
      <c r="G173" s="202"/>
      <c r="H173" s="206">
        <v>180</v>
      </c>
      <c r="I173" s="207"/>
      <c r="J173" s="202"/>
      <c r="K173" s="202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163</v>
      </c>
      <c r="AU173" s="212" t="s">
        <v>89</v>
      </c>
      <c r="AV173" s="13" t="s">
        <v>89</v>
      </c>
      <c r="AW173" s="13" t="s">
        <v>33</v>
      </c>
      <c r="AX173" s="13" t="s">
        <v>86</v>
      </c>
      <c r="AY173" s="212" t="s">
        <v>155</v>
      </c>
    </row>
    <row r="174" spans="1:65" s="2" customFormat="1" ht="21.75" customHeight="1">
      <c r="A174" s="34"/>
      <c r="B174" s="35"/>
      <c r="C174" s="187" t="s">
        <v>259</v>
      </c>
      <c r="D174" s="187" t="s">
        <v>157</v>
      </c>
      <c r="E174" s="188" t="s">
        <v>260</v>
      </c>
      <c r="F174" s="189" t="s">
        <v>261</v>
      </c>
      <c r="G174" s="190" t="s">
        <v>215</v>
      </c>
      <c r="H174" s="191">
        <v>990</v>
      </c>
      <c r="I174" s="192"/>
      <c r="J174" s="193">
        <f>ROUND(I174*H174,2)</f>
        <v>0</v>
      </c>
      <c r="K174" s="194"/>
      <c r="L174" s="39"/>
      <c r="M174" s="195" t="s">
        <v>1</v>
      </c>
      <c r="N174" s="196" t="s">
        <v>43</v>
      </c>
      <c r="O174" s="71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161</v>
      </c>
      <c r="AT174" s="199" t="s">
        <v>157</v>
      </c>
      <c r="AU174" s="199" t="s">
        <v>89</v>
      </c>
      <c r="AY174" s="17" t="s">
        <v>155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86</v>
      </c>
      <c r="BK174" s="200">
        <f>ROUND(I174*H174,2)</f>
        <v>0</v>
      </c>
      <c r="BL174" s="17" t="s">
        <v>161</v>
      </c>
      <c r="BM174" s="199" t="s">
        <v>262</v>
      </c>
    </row>
    <row r="175" spans="1:65" s="13" customFormat="1" ht="11.25">
      <c r="B175" s="201"/>
      <c r="C175" s="202"/>
      <c r="D175" s="203" t="s">
        <v>163</v>
      </c>
      <c r="E175" s="204" t="s">
        <v>1</v>
      </c>
      <c r="F175" s="205" t="s">
        <v>263</v>
      </c>
      <c r="G175" s="202"/>
      <c r="H175" s="206">
        <v>990</v>
      </c>
      <c r="I175" s="207"/>
      <c r="J175" s="202"/>
      <c r="K175" s="202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163</v>
      </c>
      <c r="AU175" s="212" t="s">
        <v>89</v>
      </c>
      <c r="AV175" s="13" t="s">
        <v>89</v>
      </c>
      <c r="AW175" s="13" t="s">
        <v>33</v>
      </c>
      <c r="AX175" s="13" t="s">
        <v>86</v>
      </c>
      <c r="AY175" s="212" t="s">
        <v>155</v>
      </c>
    </row>
    <row r="176" spans="1:65" s="2" customFormat="1" ht="24.2" customHeight="1">
      <c r="A176" s="34"/>
      <c r="B176" s="35"/>
      <c r="C176" s="187" t="s">
        <v>264</v>
      </c>
      <c r="D176" s="187" t="s">
        <v>157</v>
      </c>
      <c r="E176" s="188" t="s">
        <v>265</v>
      </c>
      <c r="F176" s="189" t="s">
        <v>266</v>
      </c>
      <c r="G176" s="190" t="s">
        <v>215</v>
      </c>
      <c r="H176" s="191">
        <v>4781.1750000000002</v>
      </c>
      <c r="I176" s="192"/>
      <c r="J176" s="193">
        <f>ROUND(I176*H176,2)</f>
        <v>0</v>
      </c>
      <c r="K176" s="194"/>
      <c r="L176" s="39"/>
      <c r="M176" s="195" t="s">
        <v>1</v>
      </c>
      <c r="N176" s="196" t="s">
        <v>43</v>
      </c>
      <c r="O176" s="71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161</v>
      </c>
      <c r="AT176" s="199" t="s">
        <v>157</v>
      </c>
      <c r="AU176" s="199" t="s">
        <v>89</v>
      </c>
      <c r="AY176" s="17" t="s">
        <v>155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86</v>
      </c>
      <c r="BK176" s="200">
        <f>ROUND(I176*H176,2)</f>
        <v>0</v>
      </c>
      <c r="BL176" s="17" t="s">
        <v>161</v>
      </c>
      <c r="BM176" s="199" t="s">
        <v>267</v>
      </c>
    </row>
    <row r="177" spans="1:65" s="13" customFormat="1" ht="11.25">
      <c r="B177" s="201"/>
      <c r="C177" s="202"/>
      <c r="D177" s="203" t="s">
        <v>163</v>
      </c>
      <c r="E177" s="204" t="s">
        <v>1</v>
      </c>
      <c r="F177" s="205" t="s">
        <v>268</v>
      </c>
      <c r="G177" s="202"/>
      <c r="H177" s="206">
        <v>618.75</v>
      </c>
      <c r="I177" s="207"/>
      <c r="J177" s="202"/>
      <c r="K177" s="202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163</v>
      </c>
      <c r="AU177" s="212" t="s">
        <v>89</v>
      </c>
      <c r="AV177" s="13" t="s">
        <v>89</v>
      </c>
      <c r="AW177" s="13" t="s">
        <v>33</v>
      </c>
      <c r="AX177" s="13" t="s">
        <v>78</v>
      </c>
      <c r="AY177" s="212" t="s">
        <v>155</v>
      </c>
    </row>
    <row r="178" spans="1:65" s="13" customFormat="1" ht="11.25">
      <c r="B178" s="201"/>
      <c r="C178" s="202"/>
      <c r="D178" s="203" t="s">
        <v>163</v>
      </c>
      <c r="E178" s="204" t="s">
        <v>1</v>
      </c>
      <c r="F178" s="205" t="s">
        <v>269</v>
      </c>
      <c r="G178" s="202"/>
      <c r="H178" s="206">
        <v>1220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163</v>
      </c>
      <c r="AU178" s="212" t="s">
        <v>89</v>
      </c>
      <c r="AV178" s="13" t="s">
        <v>89</v>
      </c>
      <c r="AW178" s="13" t="s">
        <v>33</v>
      </c>
      <c r="AX178" s="13" t="s">
        <v>78</v>
      </c>
      <c r="AY178" s="212" t="s">
        <v>155</v>
      </c>
    </row>
    <row r="179" spans="1:65" s="13" customFormat="1" ht="22.5">
      <c r="B179" s="201"/>
      <c r="C179" s="202"/>
      <c r="D179" s="203" t="s">
        <v>163</v>
      </c>
      <c r="E179" s="204" t="s">
        <v>1</v>
      </c>
      <c r="F179" s="205" t="s">
        <v>270</v>
      </c>
      <c r="G179" s="202"/>
      <c r="H179" s="206">
        <v>593.75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163</v>
      </c>
      <c r="AU179" s="212" t="s">
        <v>89</v>
      </c>
      <c r="AV179" s="13" t="s">
        <v>89</v>
      </c>
      <c r="AW179" s="13" t="s">
        <v>33</v>
      </c>
      <c r="AX179" s="13" t="s">
        <v>78</v>
      </c>
      <c r="AY179" s="212" t="s">
        <v>155</v>
      </c>
    </row>
    <row r="180" spans="1:65" s="13" customFormat="1" ht="11.25">
      <c r="B180" s="201"/>
      <c r="C180" s="202"/>
      <c r="D180" s="203" t="s">
        <v>163</v>
      </c>
      <c r="E180" s="204" t="s">
        <v>1</v>
      </c>
      <c r="F180" s="205" t="s">
        <v>271</v>
      </c>
      <c r="G180" s="202"/>
      <c r="H180" s="206">
        <v>6.875</v>
      </c>
      <c r="I180" s="207"/>
      <c r="J180" s="202"/>
      <c r="K180" s="202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163</v>
      </c>
      <c r="AU180" s="212" t="s">
        <v>89</v>
      </c>
      <c r="AV180" s="13" t="s">
        <v>89</v>
      </c>
      <c r="AW180" s="13" t="s">
        <v>33</v>
      </c>
      <c r="AX180" s="13" t="s">
        <v>78</v>
      </c>
      <c r="AY180" s="212" t="s">
        <v>155</v>
      </c>
    </row>
    <row r="181" spans="1:65" s="13" customFormat="1" ht="11.25">
      <c r="B181" s="201"/>
      <c r="C181" s="202"/>
      <c r="D181" s="203" t="s">
        <v>163</v>
      </c>
      <c r="E181" s="204" t="s">
        <v>1</v>
      </c>
      <c r="F181" s="205" t="s">
        <v>272</v>
      </c>
      <c r="G181" s="202"/>
      <c r="H181" s="206">
        <v>594</v>
      </c>
      <c r="I181" s="207"/>
      <c r="J181" s="202"/>
      <c r="K181" s="202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163</v>
      </c>
      <c r="AU181" s="212" t="s">
        <v>89</v>
      </c>
      <c r="AV181" s="13" t="s">
        <v>89</v>
      </c>
      <c r="AW181" s="13" t="s">
        <v>33</v>
      </c>
      <c r="AX181" s="13" t="s">
        <v>78</v>
      </c>
      <c r="AY181" s="212" t="s">
        <v>155</v>
      </c>
    </row>
    <row r="182" spans="1:65" s="13" customFormat="1" ht="11.25">
      <c r="B182" s="201"/>
      <c r="C182" s="202"/>
      <c r="D182" s="203" t="s">
        <v>163</v>
      </c>
      <c r="E182" s="204" t="s">
        <v>1</v>
      </c>
      <c r="F182" s="205" t="s">
        <v>273</v>
      </c>
      <c r="G182" s="202"/>
      <c r="H182" s="206">
        <v>1171.2</v>
      </c>
      <c r="I182" s="207"/>
      <c r="J182" s="202"/>
      <c r="K182" s="202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163</v>
      </c>
      <c r="AU182" s="212" t="s">
        <v>89</v>
      </c>
      <c r="AV182" s="13" t="s">
        <v>89</v>
      </c>
      <c r="AW182" s="13" t="s">
        <v>33</v>
      </c>
      <c r="AX182" s="13" t="s">
        <v>78</v>
      </c>
      <c r="AY182" s="212" t="s">
        <v>155</v>
      </c>
    </row>
    <row r="183" spans="1:65" s="13" customFormat="1" ht="22.5">
      <c r="B183" s="201"/>
      <c r="C183" s="202"/>
      <c r="D183" s="203" t="s">
        <v>163</v>
      </c>
      <c r="E183" s="204" t="s">
        <v>1</v>
      </c>
      <c r="F183" s="205" t="s">
        <v>274</v>
      </c>
      <c r="G183" s="202"/>
      <c r="H183" s="206">
        <v>570</v>
      </c>
      <c r="I183" s="207"/>
      <c r="J183" s="202"/>
      <c r="K183" s="202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163</v>
      </c>
      <c r="AU183" s="212" t="s">
        <v>89</v>
      </c>
      <c r="AV183" s="13" t="s">
        <v>89</v>
      </c>
      <c r="AW183" s="13" t="s">
        <v>33</v>
      </c>
      <c r="AX183" s="13" t="s">
        <v>78</v>
      </c>
      <c r="AY183" s="212" t="s">
        <v>155</v>
      </c>
    </row>
    <row r="184" spans="1:65" s="13" customFormat="1" ht="11.25">
      <c r="B184" s="201"/>
      <c r="C184" s="202"/>
      <c r="D184" s="203" t="s">
        <v>163</v>
      </c>
      <c r="E184" s="204" t="s">
        <v>1</v>
      </c>
      <c r="F184" s="205" t="s">
        <v>275</v>
      </c>
      <c r="G184" s="202"/>
      <c r="H184" s="206">
        <v>6.6</v>
      </c>
      <c r="I184" s="207"/>
      <c r="J184" s="202"/>
      <c r="K184" s="202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163</v>
      </c>
      <c r="AU184" s="212" t="s">
        <v>89</v>
      </c>
      <c r="AV184" s="13" t="s">
        <v>89</v>
      </c>
      <c r="AW184" s="13" t="s">
        <v>33</v>
      </c>
      <c r="AX184" s="13" t="s">
        <v>78</v>
      </c>
      <c r="AY184" s="212" t="s">
        <v>155</v>
      </c>
    </row>
    <row r="185" spans="1:65" s="14" customFormat="1" ht="11.25">
      <c r="B185" s="213"/>
      <c r="C185" s="214"/>
      <c r="D185" s="203" t="s">
        <v>163</v>
      </c>
      <c r="E185" s="215" t="s">
        <v>1</v>
      </c>
      <c r="F185" s="216" t="s">
        <v>170</v>
      </c>
      <c r="G185" s="214"/>
      <c r="H185" s="217">
        <v>4781.1750000000002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163</v>
      </c>
      <c r="AU185" s="223" t="s">
        <v>89</v>
      </c>
      <c r="AV185" s="14" t="s">
        <v>161</v>
      </c>
      <c r="AW185" s="14" t="s">
        <v>33</v>
      </c>
      <c r="AX185" s="14" t="s">
        <v>86</v>
      </c>
      <c r="AY185" s="223" t="s">
        <v>155</v>
      </c>
    </row>
    <row r="186" spans="1:65" s="2" customFormat="1" ht="16.5" customHeight="1">
      <c r="A186" s="34"/>
      <c r="B186" s="35"/>
      <c r="C186" s="187" t="s">
        <v>276</v>
      </c>
      <c r="D186" s="187" t="s">
        <v>157</v>
      </c>
      <c r="E186" s="188" t="s">
        <v>277</v>
      </c>
      <c r="F186" s="189" t="s">
        <v>278</v>
      </c>
      <c r="G186" s="190" t="s">
        <v>215</v>
      </c>
      <c r="H186" s="191">
        <v>6.16</v>
      </c>
      <c r="I186" s="192"/>
      <c r="J186" s="193">
        <f>ROUND(I186*H186,2)</f>
        <v>0</v>
      </c>
      <c r="K186" s="194"/>
      <c r="L186" s="39"/>
      <c r="M186" s="195" t="s">
        <v>1</v>
      </c>
      <c r="N186" s="196" t="s">
        <v>43</v>
      </c>
      <c r="O186" s="71"/>
      <c r="P186" s="197">
        <f>O186*H186</f>
        <v>0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161</v>
      </c>
      <c r="AT186" s="199" t="s">
        <v>157</v>
      </c>
      <c r="AU186" s="199" t="s">
        <v>89</v>
      </c>
      <c r="AY186" s="17" t="s">
        <v>155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7" t="s">
        <v>86</v>
      </c>
      <c r="BK186" s="200">
        <f>ROUND(I186*H186,2)</f>
        <v>0</v>
      </c>
      <c r="BL186" s="17" t="s">
        <v>161</v>
      </c>
      <c r="BM186" s="199" t="s">
        <v>279</v>
      </c>
    </row>
    <row r="187" spans="1:65" s="13" customFormat="1" ht="11.25">
      <c r="B187" s="201"/>
      <c r="C187" s="202"/>
      <c r="D187" s="203" t="s">
        <v>163</v>
      </c>
      <c r="E187" s="204" t="s">
        <v>1</v>
      </c>
      <c r="F187" s="205" t="s">
        <v>280</v>
      </c>
      <c r="G187" s="202"/>
      <c r="H187" s="206">
        <v>6.16</v>
      </c>
      <c r="I187" s="207"/>
      <c r="J187" s="202"/>
      <c r="K187" s="202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163</v>
      </c>
      <c r="AU187" s="212" t="s">
        <v>89</v>
      </c>
      <c r="AV187" s="13" t="s">
        <v>89</v>
      </c>
      <c r="AW187" s="13" t="s">
        <v>33</v>
      </c>
      <c r="AX187" s="13" t="s">
        <v>86</v>
      </c>
      <c r="AY187" s="212" t="s">
        <v>155</v>
      </c>
    </row>
    <row r="188" spans="1:65" s="2" customFormat="1" ht="16.5" customHeight="1">
      <c r="A188" s="34"/>
      <c r="B188" s="35"/>
      <c r="C188" s="187" t="s">
        <v>7</v>
      </c>
      <c r="D188" s="187" t="s">
        <v>157</v>
      </c>
      <c r="E188" s="188" t="s">
        <v>281</v>
      </c>
      <c r="F188" s="189" t="s">
        <v>282</v>
      </c>
      <c r="G188" s="190" t="s">
        <v>215</v>
      </c>
      <c r="H188" s="191">
        <v>2263.7399999999998</v>
      </c>
      <c r="I188" s="192"/>
      <c r="J188" s="193">
        <f>ROUND(I188*H188,2)</f>
        <v>0</v>
      </c>
      <c r="K188" s="194"/>
      <c r="L188" s="39"/>
      <c r="M188" s="195" t="s">
        <v>1</v>
      </c>
      <c r="N188" s="196" t="s">
        <v>43</v>
      </c>
      <c r="O188" s="71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161</v>
      </c>
      <c r="AT188" s="199" t="s">
        <v>157</v>
      </c>
      <c r="AU188" s="199" t="s">
        <v>89</v>
      </c>
      <c r="AY188" s="17" t="s">
        <v>155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86</v>
      </c>
      <c r="BK188" s="200">
        <f>ROUND(I188*H188,2)</f>
        <v>0</v>
      </c>
      <c r="BL188" s="17" t="s">
        <v>161</v>
      </c>
      <c r="BM188" s="199" t="s">
        <v>283</v>
      </c>
    </row>
    <row r="189" spans="1:65" s="13" customFormat="1" ht="11.25">
      <c r="B189" s="201"/>
      <c r="C189" s="202"/>
      <c r="D189" s="203" t="s">
        <v>163</v>
      </c>
      <c r="E189" s="204" t="s">
        <v>1</v>
      </c>
      <c r="F189" s="205" t="s">
        <v>284</v>
      </c>
      <c r="G189" s="202"/>
      <c r="H189" s="206">
        <v>574.20000000000005</v>
      </c>
      <c r="I189" s="207"/>
      <c r="J189" s="202"/>
      <c r="K189" s="202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163</v>
      </c>
      <c r="AU189" s="212" t="s">
        <v>89</v>
      </c>
      <c r="AV189" s="13" t="s">
        <v>89</v>
      </c>
      <c r="AW189" s="13" t="s">
        <v>33</v>
      </c>
      <c r="AX189" s="13" t="s">
        <v>78</v>
      </c>
      <c r="AY189" s="212" t="s">
        <v>155</v>
      </c>
    </row>
    <row r="190" spans="1:65" s="13" customFormat="1" ht="11.25">
      <c r="B190" s="201"/>
      <c r="C190" s="202"/>
      <c r="D190" s="203" t="s">
        <v>163</v>
      </c>
      <c r="E190" s="204" t="s">
        <v>1</v>
      </c>
      <c r="F190" s="205" t="s">
        <v>285</v>
      </c>
      <c r="G190" s="202"/>
      <c r="H190" s="206">
        <v>1132.1600000000001</v>
      </c>
      <c r="I190" s="207"/>
      <c r="J190" s="202"/>
      <c r="K190" s="202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163</v>
      </c>
      <c r="AU190" s="212" t="s">
        <v>89</v>
      </c>
      <c r="AV190" s="13" t="s">
        <v>89</v>
      </c>
      <c r="AW190" s="13" t="s">
        <v>33</v>
      </c>
      <c r="AX190" s="13" t="s">
        <v>78</v>
      </c>
      <c r="AY190" s="212" t="s">
        <v>155</v>
      </c>
    </row>
    <row r="191" spans="1:65" s="13" customFormat="1" ht="22.5">
      <c r="B191" s="201"/>
      <c r="C191" s="202"/>
      <c r="D191" s="203" t="s">
        <v>163</v>
      </c>
      <c r="E191" s="204" t="s">
        <v>1</v>
      </c>
      <c r="F191" s="205" t="s">
        <v>286</v>
      </c>
      <c r="G191" s="202"/>
      <c r="H191" s="206">
        <v>551</v>
      </c>
      <c r="I191" s="207"/>
      <c r="J191" s="202"/>
      <c r="K191" s="202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163</v>
      </c>
      <c r="AU191" s="212" t="s">
        <v>89</v>
      </c>
      <c r="AV191" s="13" t="s">
        <v>89</v>
      </c>
      <c r="AW191" s="13" t="s">
        <v>33</v>
      </c>
      <c r="AX191" s="13" t="s">
        <v>78</v>
      </c>
      <c r="AY191" s="212" t="s">
        <v>155</v>
      </c>
    </row>
    <row r="192" spans="1:65" s="13" customFormat="1" ht="11.25">
      <c r="B192" s="201"/>
      <c r="C192" s="202"/>
      <c r="D192" s="203" t="s">
        <v>163</v>
      </c>
      <c r="E192" s="204" t="s">
        <v>1</v>
      </c>
      <c r="F192" s="205" t="s">
        <v>287</v>
      </c>
      <c r="G192" s="202"/>
      <c r="H192" s="206">
        <v>6.38</v>
      </c>
      <c r="I192" s="207"/>
      <c r="J192" s="202"/>
      <c r="K192" s="202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163</v>
      </c>
      <c r="AU192" s="212" t="s">
        <v>89</v>
      </c>
      <c r="AV192" s="13" t="s">
        <v>89</v>
      </c>
      <c r="AW192" s="13" t="s">
        <v>33</v>
      </c>
      <c r="AX192" s="13" t="s">
        <v>78</v>
      </c>
      <c r="AY192" s="212" t="s">
        <v>155</v>
      </c>
    </row>
    <row r="193" spans="1:65" s="14" customFormat="1" ht="11.25">
      <c r="B193" s="213"/>
      <c r="C193" s="214"/>
      <c r="D193" s="203" t="s">
        <v>163</v>
      </c>
      <c r="E193" s="215" t="s">
        <v>1</v>
      </c>
      <c r="F193" s="216" t="s">
        <v>170</v>
      </c>
      <c r="G193" s="214"/>
      <c r="H193" s="217">
        <v>2263.7400000000002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163</v>
      </c>
      <c r="AU193" s="223" t="s">
        <v>89</v>
      </c>
      <c r="AV193" s="14" t="s">
        <v>161</v>
      </c>
      <c r="AW193" s="14" t="s">
        <v>33</v>
      </c>
      <c r="AX193" s="14" t="s">
        <v>86</v>
      </c>
      <c r="AY193" s="223" t="s">
        <v>155</v>
      </c>
    </row>
    <row r="194" spans="1:65" s="2" customFormat="1" ht="16.5" customHeight="1">
      <c r="A194" s="34"/>
      <c r="B194" s="35"/>
      <c r="C194" s="187" t="s">
        <v>288</v>
      </c>
      <c r="D194" s="187" t="s">
        <v>157</v>
      </c>
      <c r="E194" s="188" t="s">
        <v>289</v>
      </c>
      <c r="F194" s="189" t="s">
        <v>290</v>
      </c>
      <c r="G194" s="190" t="s">
        <v>215</v>
      </c>
      <c r="H194" s="191">
        <v>1260</v>
      </c>
      <c r="I194" s="192"/>
      <c r="J194" s="193">
        <f>ROUND(I194*H194,2)</f>
        <v>0</v>
      </c>
      <c r="K194" s="194"/>
      <c r="L194" s="39"/>
      <c r="M194" s="195" t="s">
        <v>1</v>
      </c>
      <c r="N194" s="196" t="s">
        <v>43</v>
      </c>
      <c r="O194" s="71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9" t="s">
        <v>161</v>
      </c>
      <c r="AT194" s="199" t="s">
        <v>157</v>
      </c>
      <c r="AU194" s="199" t="s">
        <v>89</v>
      </c>
      <c r="AY194" s="17" t="s">
        <v>155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7" t="s">
        <v>86</v>
      </c>
      <c r="BK194" s="200">
        <f>ROUND(I194*H194,2)</f>
        <v>0</v>
      </c>
      <c r="BL194" s="17" t="s">
        <v>161</v>
      </c>
      <c r="BM194" s="199" t="s">
        <v>291</v>
      </c>
    </row>
    <row r="195" spans="1:65" s="13" customFormat="1" ht="11.25">
      <c r="B195" s="201"/>
      <c r="C195" s="202"/>
      <c r="D195" s="203" t="s">
        <v>163</v>
      </c>
      <c r="E195" s="204" t="s">
        <v>1</v>
      </c>
      <c r="F195" s="205" t="s">
        <v>292</v>
      </c>
      <c r="G195" s="202"/>
      <c r="H195" s="206">
        <v>554.4</v>
      </c>
      <c r="I195" s="207"/>
      <c r="J195" s="202"/>
      <c r="K195" s="202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163</v>
      </c>
      <c r="AU195" s="212" t="s">
        <v>89</v>
      </c>
      <c r="AV195" s="13" t="s">
        <v>89</v>
      </c>
      <c r="AW195" s="13" t="s">
        <v>33</v>
      </c>
      <c r="AX195" s="13" t="s">
        <v>78</v>
      </c>
      <c r="AY195" s="212" t="s">
        <v>155</v>
      </c>
    </row>
    <row r="196" spans="1:65" s="13" customFormat="1" ht="22.5">
      <c r="B196" s="201"/>
      <c r="C196" s="202"/>
      <c r="D196" s="203" t="s">
        <v>163</v>
      </c>
      <c r="E196" s="204" t="s">
        <v>1</v>
      </c>
      <c r="F196" s="205" t="s">
        <v>293</v>
      </c>
      <c r="G196" s="202"/>
      <c r="H196" s="206">
        <v>532</v>
      </c>
      <c r="I196" s="207"/>
      <c r="J196" s="202"/>
      <c r="K196" s="202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163</v>
      </c>
      <c r="AU196" s="212" t="s">
        <v>89</v>
      </c>
      <c r="AV196" s="13" t="s">
        <v>89</v>
      </c>
      <c r="AW196" s="13" t="s">
        <v>33</v>
      </c>
      <c r="AX196" s="13" t="s">
        <v>78</v>
      </c>
      <c r="AY196" s="212" t="s">
        <v>155</v>
      </c>
    </row>
    <row r="197" spans="1:65" s="13" customFormat="1" ht="11.25">
      <c r="B197" s="201"/>
      <c r="C197" s="202"/>
      <c r="D197" s="203" t="s">
        <v>163</v>
      </c>
      <c r="E197" s="204" t="s">
        <v>1</v>
      </c>
      <c r="F197" s="205" t="s">
        <v>294</v>
      </c>
      <c r="G197" s="202"/>
      <c r="H197" s="206">
        <v>92.96</v>
      </c>
      <c r="I197" s="207"/>
      <c r="J197" s="202"/>
      <c r="K197" s="202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163</v>
      </c>
      <c r="AU197" s="212" t="s">
        <v>89</v>
      </c>
      <c r="AV197" s="13" t="s">
        <v>89</v>
      </c>
      <c r="AW197" s="13" t="s">
        <v>33</v>
      </c>
      <c r="AX197" s="13" t="s">
        <v>78</v>
      </c>
      <c r="AY197" s="212" t="s">
        <v>155</v>
      </c>
    </row>
    <row r="198" spans="1:65" s="13" customFormat="1" ht="11.25">
      <c r="B198" s="201"/>
      <c r="C198" s="202"/>
      <c r="D198" s="203" t="s">
        <v>163</v>
      </c>
      <c r="E198" s="204" t="s">
        <v>1</v>
      </c>
      <c r="F198" s="205" t="s">
        <v>295</v>
      </c>
      <c r="G198" s="202"/>
      <c r="H198" s="206">
        <v>80.64</v>
      </c>
      <c r="I198" s="207"/>
      <c r="J198" s="202"/>
      <c r="K198" s="202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163</v>
      </c>
      <c r="AU198" s="212" t="s">
        <v>89</v>
      </c>
      <c r="AV198" s="13" t="s">
        <v>89</v>
      </c>
      <c r="AW198" s="13" t="s">
        <v>33</v>
      </c>
      <c r="AX198" s="13" t="s">
        <v>78</v>
      </c>
      <c r="AY198" s="212" t="s">
        <v>155</v>
      </c>
    </row>
    <row r="199" spans="1:65" s="14" customFormat="1" ht="11.25">
      <c r="B199" s="213"/>
      <c r="C199" s="214"/>
      <c r="D199" s="203" t="s">
        <v>163</v>
      </c>
      <c r="E199" s="215" t="s">
        <v>1</v>
      </c>
      <c r="F199" s="216" t="s">
        <v>170</v>
      </c>
      <c r="G199" s="214"/>
      <c r="H199" s="217">
        <v>1260.0000000000002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163</v>
      </c>
      <c r="AU199" s="223" t="s">
        <v>89</v>
      </c>
      <c r="AV199" s="14" t="s">
        <v>161</v>
      </c>
      <c r="AW199" s="14" t="s">
        <v>33</v>
      </c>
      <c r="AX199" s="14" t="s">
        <v>86</v>
      </c>
      <c r="AY199" s="223" t="s">
        <v>155</v>
      </c>
    </row>
    <row r="200" spans="1:65" s="2" customFormat="1" ht="16.5" customHeight="1">
      <c r="A200" s="34"/>
      <c r="B200" s="35"/>
      <c r="C200" s="187" t="s">
        <v>296</v>
      </c>
      <c r="D200" s="187" t="s">
        <v>157</v>
      </c>
      <c r="E200" s="188" t="s">
        <v>297</v>
      </c>
      <c r="F200" s="189" t="s">
        <v>298</v>
      </c>
      <c r="G200" s="190" t="s">
        <v>215</v>
      </c>
      <c r="H200" s="191">
        <v>1093.1199999999999</v>
      </c>
      <c r="I200" s="192"/>
      <c r="J200" s="193">
        <f>ROUND(I200*H200,2)</f>
        <v>0</v>
      </c>
      <c r="K200" s="194"/>
      <c r="L200" s="39"/>
      <c r="M200" s="195" t="s">
        <v>1</v>
      </c>
      <c r="N200" s="196" t="s">
        <v>43</v>
      </c>
      <c r="O200" s="71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161</v>
      </c>
      <c r="AT200" s="199" t="s">
        <v>157</v>
      </c>
      <c r="AU200" s="199" t="s">
        <v>89</v>
      </c>
      <c r="AY200" s="17" t="s">
        <v>155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86</v>
      </c>
      <c r="BK200" s="200">
        <f>ROUND(I200*H200,2)</f>
        <v>0</v>
      </c>
      <c r="BL200" s="17" t="s">
        <v>161</v>
      </c>
      <c r="BM200" s="199" t="s">
        <v>299</v>
      </c>
    </row>
    <row r="201" spans="1:65" s="13" customFormat="1" ht="11.25">
      <c r="B201" s="201"/>
      <c r="C201" s="202"/>
      <c r="D201" s="203" t="s">
        <v>163</v>
      </c>
      <c r="E201" s="204" t="s">
        <v>1</v>
      </c>
      <c r="F201" s="205" t="s">
        <v>300</v>
      </c>
      <c r="G201" s="202"/>
      <c r="H201" s="206">
        <v>1093.1199999999999</v>
      </c>
      <c r="I201" s="207"/>
      <c r="J201" s="202"/>
      <c r="K201" s="202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163</v>
      </c>
      <c r="AU201" s="212" t="s">
        <v>89</v>
      </c>
      <c r="AV201" s="13" t="s">
        <v>89</v>
      </c>
      <c r="AW201" s="13" t="s">
        <v>33</v>
      </c>
      <c r="AX201" s="13" t="s">
        <v>86</v>
      </c>
      <c r="AY201" s="212" t="s">
        <v>155</v>
      </c>
    </row>
    <row r="202" spans="1:65" s="2" customFormat="1" ht="24.2" customHeight="1">
      <c r="A202" s="34"/>
      <c r="B202" s="35"/>
      <c r="C202" s="187" t="s">
        <v>301</v>
      </c>
      <c r="D202" s="187" t="s">
        <v>157</v>
      </c>
      <c r="E202" s="188" t="s">
        <v>302</v>
      </c>
      <c r="F202" s="189" t="s">
        <v>303</v>
      </c>
      <c r="G202" s="190" t="s">
        <v>215</v>
      </c>
      <c r="H202" s="191">
        <v>1618.1</v>
      </c>
      <c r="I202" s="192"/>
      <c r="J202" s="193">
        <f>ROUND(I202*H202,2)</f>
        <v>0</v>
      </c>
      <c r="K202" s="194"/>
      <c r="L202" s="39"/>
      <c r="M202" s="195" t="s">
        <v>1</v>
      </c>
      <c r="N202" s="196" t="s">
        <v>43</v>
      </c>
      <c r="O202" s="71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161</v>
      </c>
      <c r="AT202" s="199" t="s">
        <v>157</v>
      </c>
      <c r="AU202" s="199" t="s">
        <v>89</v>
      </c>
      <c r="AY202" s="17" t="s">
        <v>155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86</v>
      </c>
      <c r="BK202" s="200">
        <f>ROUND(I202*H202,2)</f>
        <v>0</v>
      </c>
      <c r="BL202" s="17" t="s">
        <v>161</v>
      </c>
      <c r="BM202" s="199" t="s">
        <v>304</v>
      </c>
    </row>
    <row r="203" spans="1:65" s="13" customFormat="1" ht="11.25">
      <c r="B203" s="201"/>
      <c r="C203" s="202"/>
      <c r="D203" s="203" t="s">
        <v>163</v>
      </c>
      <c r="E203" s="204" t="s">
        <v>1</v>
      </c>
      <c r="F203" s="205" t="s">
        <v>305</v>
      </c>
      <c r="G203" s="202"/>
      <c r="H203" s="206">
        <v>544.5</v>
      </c>
      <c r="I203" s="207"/>
      <c r="J203" s="202"/>
      <c r="K203" s="202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163</v>
      </c>
      <c r="AU203" s="212" t="s">
        <v>89</v>
      </c>
      <c r="AV203" s="13" t="s">
        <v>89</v>
      </c>
      <c r="AW203" s="13" t="s">
        <v>33</v>
      </c>
      <c r="AX203" s="13" t="s">
        <v>78</v>
      </c>
      <c r="AY203" s="212" t="s">
        <v>155</v>
      </c>
    </row>
    <row r="204" spans="1:65" s="13" customFormat="1" ht="11.25">
      <c r="B204" s="201"/>
      <c r="C204" s="202"/>
      <c r="D204" s="203" t="s">
        <v>163</v>
      </c>
      <c r="E204" s="204" t="s">
        <v>1</v>
      </c>
      <c r="F204" s="205" t="s">
        <v>306</v>
      </c>
      <c r="G204" s="202"/>
      <c r="H204" s="206">
        <v>1073.5999999999999</v>
      </c>
      <c r="I204" s="207"/>
      <c r="J204" s="202"/>
      <c r="K204" s="202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163</v>
      </c>
      <c r="AU204" s="212" t="s">
        <v>89</v>
      </c>
      <c r="AV204" s="13" t="s">
        <v>89</v>
      </c>
      <c r="AW204" s="13" t="s">
        <v>33</v>
      </c>
      <c r="AX204" s="13" t="s">
        <v>78</v>
      </c>
      <c r="AY204" s="212" t="s">
        <v>155</v>
      </c>
    </row>
    <row r="205" spans="1:65" s="14" customFormat="1" ht="11.25">
      <c r="B205" s="213"/>
      <c r="C205" s="214"/>
      <c r="D205" s="203" t="s">
        <v>163</v>
      </c>
      <c r="E205" s="215" t="s">
        <v>1</v>
      </c>
      <c r="F205" s="216" t="s">
        <v>170</v>
      </c>
      <c r="G205" s="214"/>
      <c r="H205" s="217">
        <v>1618.1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163</v>
      </c>
      <c r="AU205" s="223" t="s">
        <v>89</v>
      </c>
      <c r="AV205" s="14" t="s">
        <v>161</v>
      </c>
      <c r="AW205" s="14" t="s">
        <v>33</v>
      </c>
      <c r="AX205" s="14" t="s">
        <v>86</v>
      </c>
      <c r="AY205" s="223" t="s">
        <v>155</v>
      </c>
    </row>
    <row r="206" spans="1:65" s="2" customFormat="1" ht="33" customHeight="1">
      <c r="A206" s="34"/>
      <c r="B206" s="35"/>
      <c r="C206" s="187" t="s">
        <v>307</v>
      </c>
      <c r="D206" s="187" t="s">
        <v>157</v>
      </c>
      <c r="E206" s="188" t="s">
        <v>308</v>
      </c>
      <c r="F206" s="189" t="s">
        <v>309</v>
      </c>
      <c r="G206" s="190" t="s">
        <v>215</v>
      </c>
      <c r="H206" s="191">
        <v>1024.8</v>
      </c>
      <c r="I206" s="192"/>
      <c r="J206" s="193">
        <f>ROUND(I206*H206,2)</f>
        <v>0</v>
      </c>
      <c r="K206" s="194"/>
      <c r="L206" s="39"/>
      <c r="M206" s="195" t="s">
        <v>1</v>
      </c>
      <c r="N206" s="196" t="s">
        <v>43</v>
      </c>
      <c r="O206" s="71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161</v>
      </c>
      <c r="AT206" s="199" t="s">
        <v>157</v>
      </c>
      <c r="AU206" s="199" t="s">
        <v>89</v>
      </c>
      <c r="AY206" s="17" t="s">
        <v>155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86</v>
      </c>
      <c r="BK206" s="200">
        <f>ROUND(I206*H206,2)</f>
        <v>0</v>
      </c>
      <c r="BL206" s="17" t="s">
        <v>161</v>
      </c>
      <c r="BM206" s="199" t="s">
        <v>310</v>
      </c>
    </row>
    <row r="207" spans="1:65" s="13" customFormat="1" ht="11.25">
      <c r="B207" s="201"/>
      <c r="C207" s="202"/>
      <c r="D207" s="203" t="s">
        <v>163</v>
      </c>
      <c r="E207" s="204" t="s">
        <v>1</v>
      </c>
      <c r="F207" s="205" t="s">
        <v>311</v>
      </c>
      <c r="G207" s="202"/>
      <c r="H207" s="206">
        <v>1024.8</v>
      </c>
      <c r="I207" s="207"/>
      <c r="J207" s="202"/>
      <c r="K207" s="202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163</v>
      </c>
      <c r="AU207" s="212" t="s">
        <v>89</v>
      </c>
      <c r="AV207" s="13" t="s">
        <v>89</v>
      </c>
      <c r="AW207" s="13" t="s">
        <v>33</v>
      </c>
      <c r="AX207" s="13" t="s">
        <v>86</v>
      </c>
      <c r="AY207" s="212" t="s">
        <v>155</v>
      </c>
    </row>
    <row r="208" spans="1:65" s="2" customFormat="1" ht="24.2" customHeight="1">
      <c r="A208" s="34"/>
      <c r="B208" s="35"/>
      <c r="C208" s="187" t="s">
        <v>312</v>
      </c>
      <c r="D208" s="187" t="s">
        <v>157</v>
      </c>
      <c r="E208" s="188" t="s">
        <v>313</v>
      </c>
      <c r="F208" s="189" t="s">
        <v>314</v>
      </c>
      <c r="G208" s="190" t="s">
        <v>215</v>
      </c>
      <c r="H208" s="191">
        <v>1024.8</v>
      </c>
      <c r="I208" s="192"/>
      <c r="J208" s="193">
        <f>ROUND(I208*H208,2)</f>
        <v>0</v>
      </c>
      <c r="K208" s="194"/>
      <c r="L208" s="39"/>
      <c r="M208" s="195" t="s">
        <v>1</v>
      </c>
      <c r="N208" s="196" t="s">
        <v>43</v>
      </c>
      <c r="O208" s="71"/>
      <c r="P208" s="197">
        <f>O208*H208</f>
        <v>0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9" t="s">
        <v>161</v>
      </c>
      <c r="AT208" s="199" t="s">
        <v>157</v>
      </c>
      <c r="AU208" s="199" t="s">
        <v>89</v>
      </c>
      <c r="AY208" s="17" t="s">
        <v>155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7" t="s">
        <v>86</v>
      </c>
      <c r="BK208" s="200">
        <f>ROUND(I208*H208,2)</f>
        <v>0</v>
      </c>
      <c r="BL208" s="17" t="s">
        <v>161</v>
      </c>
      <c r="BM208" s="199" t="s">
        <v>315</v>
      </c>
    </row>
    <row r="209" spans="1:65" s="13" customFormat="1" ht="11.25">
      <c r="B209" s="201"/>
      <c r="C209" s="202"/>
      <c r="D209" s="203" t="s">
        <v>163</v>
      </c>
      <c r="E209" s="204" t="s">
        <v>1</v>
      </c>
      <c r="F209" s="205" t="s">
        <v>311</v>
      </c>
      <c r="G209" s="202"/>
      <c r="H209" s="206">
        <v>1024.8</v>
      </c>
      <c r="I209" s="207"/>
      <c r="J209" s="202"/>
      <c r="K209" s="202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163</v>
      </c>
      <c r="AU209" s="212" t="s">
        <v>89</v>
      </c>
      <c r="AV209" s="13" t="s">
        <v>89</v>
      </c>
      <c r="AW209" s="13" t="s">
        <v>33</v>
      </c>
      <c r="AX209" s="13" t="s">
        <v>86</v>
      </c>
      <c r="AY209" s="212" t="s">
        <v>155</v>
      </c>
    </row>
    <row r="210" spans="1:65" s="2" customFormat="1" ht="21.75" customHeight="1">
      <c r="A210" s="34"/>
      <c r="B210" s="35"/>
      <c r="C210" s="187" t="s">
        <v>316</v>
      </c>
      <c r="D210" s="187" t="s">
        <v>157</v>
      </c>
      <c r="E210" s="188" t="s">
        <v>317</v>
      </c>
      <c r="F210" s="189" t="s">
        <v>318</v>
      </c>
      <c r="G210" s="190" t="s">
        <v>215</v>
      </c>
      <c r="H210" s="191">
        <v>976</v>
      </c>
      <c r="I210" s="192"/>
      <c r="J210" s="193">
        <f>ROUND(I210*H210,2)</f>
        <v>0</v>
      </c>
      <c r="K210" s="194"/>
      <c r="L210" s="39"/>
      <c r="M210" s="195" t="s">
        <v>1</v>
      </c>
      <c r="N210" s="196" t="s">
        <v>43</v>
      </c>
      <c r="O210" s="71"/>
      <c r="P210" s="197">
        <f>O210*H210</f>
        <v>0</v>
      </c>
      <c r="Q210" s="197">
        <v>0</v>
      </c>
      <c r="R210" s="197">
        <f>Q210*H210</f>
        <v>0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161</v>
      </c>
      <c r="AT210" s="199" t="s">
        <v>157</v>
      </c>
      <c r="AU210" s="199" t="s">
        <v>89</v>
      </c>
      <c r="AY210" s="17" t="s">
        <v>155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86</v>
      </c>
      <c r="BK210" s="200">
        <f>ROUND(I210*H210,2)</f>
        <v>0</v>
      </c>
      <c r="BL210" s="17" t="s">
        <v>161</v>
      </c>
      <c r="BM210" s="199" t="s">
        <v>319</v>
      </c>
    </row>
    <row r="211" spans="1:65" s="13" customFormat="1" ht="11.25">
      <c r="B211" s="201"/>
      <c r="C211" s="202"/>
      <c r="D211" s="203" t="s">
        <v>163</v>
      </c>
      <c r="E211" s="204" t="s">
        <v>1</v>
      </c>
      <c r="F211" s="205" t="s">
        <v>320</v>
      </c>
      <c r="G211" s="202"/>
      <c r="H211" s="206">
        <v>976</v>
      </c>
      <c r="I211" s="207"/>
      <c r="J211" s="202"/>
      <c r="K211" s="202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163</v>
      </c>
      <c r="AU211" s="212" t="s">
        <v>89</v>
      </c>
      <c r="AV211" s="13" t="s">
        <v>89</v>
      </c>
      <c r="AW211" s="13" t="s">
        <v>33</v>
      </c>
      <c r="AX211" s="13" t="s">
        <v>86</v>
      </c>
      <c r="AY211" s="212" t="s">
        <v>155</v>
      </c>
    </row>
    <row r="212" spans="1:65" s="2" customFormat="1" ht="33" customHeight="1">
      <c r="A212" s="34"/>
      <c r="B212" s="35"/>
      <c r="C212" s="187" t="s">
        <v>321</v>
      </c>
      <c r="D212" s="187" t="s">
        <v>157</v>
      </c>
      <c r="E212" s="188" t="s">
        <v>322</v>
      </c>
      <c r="F212" s="189" t="s">
        <v>323</v>
      </c>
      <c r="G212" s="190" t="s">
        <v>215</v>
      </c>
      <c r="H212" s="191">
        <v>976</v>
      </c>
      <c r="I212" s="192"/>
      <c r="J212" s="193">
        <f>ROUND(I212*H212,2)</f>
        <v>0</v>
      </c>
      <c r="K212" s="194"/>
      <c r="L212" s="39"/>
      <c r="M212" s="195" t="s">
        <v>1</v>
      </c>
      <c r="N212" s="196" t="s">
        <v>43</v>
      </c>
      <c r="O212" s="71"/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161</v>
      </c>
      <c r="AT212" s="199" t="s">
        <v>157</v>
      </c>
      <c r="AU212" s="199" t="s">
        <v>89</v>
      </c>
      <c r="AY212" s="17" t="s">
        <v>155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7" t="s">
        <v>86</v>
      </c>
      <c r="BK212" s="200">
        <f>ROUND(I212*H212,2)</f>
        <v>0</v>
      </c>
      <c r="BL212" s="17" t="s">
        <v>161</v>
      </c>
      <c r="BM212" s="199" t="s">
        <v>324</v>
      </c>
    </row>
    <row r="213" spans="1:65" s="13" customFormat="1" ht="11.25">
      <c r="B213" s="201"/>
      <c r="C213" s="202"/>
      <c r="D213" s="203" t="s">
        <v>163</v>
      </c>
      <c r="E213" s="204" t="s">
        <v>1</v>
      </c>
      <c r="F213" s="205" t="s">
        <v>320</v>
      </c>
      <c r="G213" s="202"/>
      <c r="H213" s="206">
        <v>976</v>
      </c>
      <c r="I213" s="207"/>
      <c r="J213" s="202"/>
      <c r="K213" s="202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163</v>
      </c>
      <c r="AU213" s="212" t="s">
        <v>89</v>
      </c>
      <c r="AV213" s="13" t="s">
        <v>89</v>
      </c>
      <c r="AW213" s="13" t="s">
        <v>33</v>
      </c>
      <c r="AX213" s="13" t="s">
        <v>86</v>
      </c>
      <c r="AY213" s="212" t="s">
        <v>155</v>
      </c>
    </row>
    <row r="214" spans="1:65" s="2" customFormat="1" ht="24.2" customHeight="1">
      <c r="A214" s="34"/>
      <c r="B214" s="35"/>
      <c r="C214" s="187" t="s">
        <v>325</v>
      </c>
      <c r="D214" s="187" t="s">
        <v>157</v>
      </c>
      <c r="E214" s="188" t="s">
        <v>326</v>
      </c>
      <c r="F214" s="189" t="s">
        <v>327</v>
      </c>
      <c r="G214" s="190" t="s">
        <v>215</v>
      </c>
      <c r="H214" s="191">
        <v>510.1</v>
      </c>
      <c r="I214" s="192"/>
      <c r="J214" s="193">
        <f>ROUND(I214*H214,2)</f>
        <v>0</v>
      </c>
      <c r="K214" s="194"/>
      <c r="L214" s="39"/>
      <c r="M214" s="195" t="s">
        <v>1</v>
      </c>
      <c r="N214" s="196" t="s">
        <v>43</v>
      </c>
      <c r="O214" s="71"/>
      <c r="P214" s="197">
        <f>O214*H214</f>
        <v>0</v>
      </c>
      <c r="Q214" s="197">
        <v>0.1837</v>
      </c>
      <c r="R214" s="197">
        <f>Q214*H214</f>
        <v>93.705370000000002</v>
      </c>
      <c r="S214" s="197">
        <v>0</v>
      </c>
      <c r="T214" s="19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161</v>
      </c>
      <c r="AT214" s="199" t="s">
        <v>157</v>
      </c>
      <c r="AU214" s="199" t="s">
        <v>89</v>
      </c>
      <c r="AY214" s="17" t="s">
        <v>155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7" t="s">
        <v>86</v>
      </c>
      <c r="BK214" s="200">
        <f>ROUND(I214*H214,2)</f>
        <v>0</v>
      </c>
      <c r="BL214" s="17" t="s">
        <v>161</v>
      </c>
      <c r="BM214" s="199" t="s">
        <v>328</v>
      </c>
    </row>
    <row r="215" spans="1:65" s="13" customFormat="1" ht="11.25">
      <c r="B215" s="201"/>
      <c r="C215" s="202"/>
      <c r="D215" s="203" t="s">
        <v>163</v>
      </c>
      <c r="E215" s="204" t="s">
        <v>1</v>
      </c>
      <c r="F215" s="205" t="s">
        <v>329</v>
      </c>
      <c r="G215" s="202"/>
      <c r="H215" s="206">
        <v>495</v>
      </c>
      <c r="I215" s="207"/>
      <c r="J215" s="202"/>
      <c r="K215" s="202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163</v>
      </c>
      <c r="AU215" s="212" t="s">
        <v>89</v>
      </c>
      <c r="AV215" s="13" t="s">
        <v>89</v>
      </c>
      <c r="AW215" s="13" t="s">
        <v>33</v>
      </c>
      <c r="AX215" s="13" t="s">
        <v>78</v>
      </c>
      <c r="AY215" s="212" t="s">
        <v>155</v>
      </c>
    </row>
    <row r="216" spans="1:65" s="13" customFormat="1" ht="11.25">
      <c r="B216" s="201"/>
      <c r="C216" s="202"/>
      <c r="D216" s="203" t="s">
        <v>163</v>
      </c>
      <c r="E216" s="204" t="s">
        <v>1</v>
      </c>
      <c r="F216" s="205" t="s">
        <v>330</v>
      </c>
      <c r="G216" s="202"/>
      <c r="H216" s="206">
        <v>5.5</v>
      </c>
      <c r="I216" s="207"/>
      <c r="J216" s="202"/>
      <c r="K216" s="202"/>
      <c r="L216" s="208"/>
      <c r="M216" s="209"/>
      <c r="N216" s="210"/>
      <c r="O216" s="210"/>
      <c r="P216" s="210"/>
      <c r="Q216" s="210"/>
      <c r="R216" s="210"/>
      <c r="S216" s="210"/>
      <c r="T216" s="211"/>
      <c r="AT216" s="212" t="s">
        <v>163</v>
      </c>
      <c r="AU216" s="212" t="s">
        <v>89</v>
      </c>
      <c r="AV216" s="13" t="s">
        <v>89</v>
      </c>
      <c r="AW216" s="13" t="s">
        <v>33</v>
      </c>
      <c r="AX216" s="13" t="s">
        <v>78</v>
      </c>
      <c r="AY216" s="212" t="s">
        <v>155</v>
      </c>
    </row>
    <row r="217" spans="1:65" s="13" customFormat="1" ht="22.5">
      <c r="B217" s="201"/>
      <c r="C217" s="202"/>
      <c r="D217" s="203" t="s">
        <v>163</v>
      </c>
      <c r="E217" s="204" t="s">
        <v>1</v>
      </c>
      <c r="F217" s="205" t="s">
        <v>331</v>
      </c>
      <c r="G217" s="202"/>
      <c r="H217" s="206">
        <v>2</v>
      </c>
      <c r="I217" s="207"/>
      <c r="J217" s="202"/>
      <c r="K217" s="202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163</v>
      </c>
      <c r="AU217" s="212" t="s">
        <v>89</v>
      </c>
      <c r="AV217" s="13" t="s">
        <v>89</v>
      </c>
      <c r="AW217" s="13" t="s">
        <v>33</v>
      </c>
      <c r="AX217" s="13" t="s">
        <v>78</v>
      </c>
      <c r="AY217" s="212" t="s">
        <v>155</v>
      </c>
    </row>
    <row r="218" spans="1:65" s="13" customFormat="1" ht="22.5">
      <c r="B218" s="201"/>
      <c r="C218" s="202"/>
      <c r="D218" s="203" t="s">
        <v>163</v>
      </c>
      <c r="E218" s="204" t="s">
        <v>1</v>
      </c>
      <c r="F218" s="205" t="s">
        <v>332</v>
      </c>
      <c r="G218" s="202"/>
      <c r="H218" s="206">
        <v>7.6</v>
      </c>
      <c r="I218" s="207"/>
      <c r="J218" s="202"/>
      <c r="K218" s="202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163</v>
      </c>
      <c r="AU218" s="212" t="s">
        <v>89</v>
      </c>
      <c r="AV218" s="13" t="s">
        <v>89</v>
      </c>
      <c r="AW218" s="13" t="s">
        <v>33</v>
      </c>
      <c r="AX218" s="13" t="s">
        <v>78</v>
      </c>
      <c r="AY218" s="212" t="s">
        <v>155</v>
      </c>
    </row>
    <row r="219" spans="1:65" s="14" customFormat="1" ht="11.25">
      <c r="B219" s="213"/>
      <c r="C219" s="214"/>
      <c r="D219" s="203" t="s">
        <v>163</v>
      </c>
      <c r="E219" s="215" t="s">
        <v>1</v>
      </c>
      <c r="F219" s="216" t="s">
        <v>170</v>
      </c>
      <c r="G219" s="214"/>
      <c r="H219" s="217">
        <v>510.1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163</v>
      </c>
      <c r="AU219" s="223" t="s">
        <v>89</v>
      </c>
      <c r="AV219" s="14" t="s">
        <v>161</v>
      </c>
      <c r="AW219" s="14" t="s">
        <v>33</v>
      </c>
      <c r="AX219" s="14" t="s">
        <v>86</v>
      </c>
      <c r="AY219" s="223" t="s">
        <v>155</v>
      </c>
    </row>
    <row r="220" spans="1:65" s="2" customFormat="1" ht="16.5" customHeight="1">
      <c r="A220" s="34"/>
      <c r="B220" s="35"/>
      <c r="C220" s="224" t="s">
        <v>333</v>
      </c>
      <c r="D220" s="224" t="s">
        <v>206</v>
      </c>
      <c r="E220" s="225" t="s">
        <v>334</v>
      </c>
      <c r="F220" s="226" t="s">
        <v>335</v>
      </c>
      <c r="G220" s="227" t="s">
        <v>215</v>
      </c>
      <c r="H220" s="228">
        <v>549.80999999999995</v>
      </c>
      <c r="I220" s="229"/>
      <c r="J220" s="230">
        <f>ROUND(I220*H220,2)</f>
        <v>0</v>
      </c>
      <c r="K220" s="231"/>
      <c r="L220" s="232"/>
      <c r="M220" s="233" t="s">
        <v>1</v>
      </c>
      <c r="N220" s="234" t="s">
        <v>43</v>
      </c>
      <c r="O220" s="71"/>
      <c r="P220" s="197">
        <f>O220*H220</f>
        <v>0</v>
      </c>
      <c r="Q220" s="197">
        <v>0.222</v>
      </c>
      <c r="R220" s="197">
        <f>Q220*H220</f>
        <v>122.05781999999999</v>
      </c>
      <c r="S220" s="197">
        <v>0</v>
      </c>
      <c r="T220" s="19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9" t="s">
        <v>199</v>
      </c>
      <c r="AT220" s="199" t="s">
        <v>206</v>
      </c>
      <c r="AU220" s="199" t="s">
        <v>89</v>
      </c>
      <c r="AY220" s="17" t="s">
        <v>155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7" t="s">
        <v>86</v>
      </c>
      <c r="BK220" s="200">
        <f>ROUND(I220*H220,2)</f>
        <v>0</v>
      </c>
      <c r="BL220" s="17" t="s">
        <v>161</v>
      </c>
      <c r="BM220" s="199" t="s">
        <v>336</v>
      </c>
    </row>
    <row r="221" spans="1:65" s="13" customFormat="1" ht="22.5">
      <c r="B221" s="201"/>
      <c r="C221" s="202"/>
      <c r="D221" s="203" t="s">
        <v>163</v>
      </c>
      <c r="E221" s="204" t="s">
        <v>1</v>
      </c>
      <c r="F221" s="205" t="s">
        <v>337</v>
      </c>
      <c r="G221" s="202"/>
      <c r="H221" s="206">
        <v>510.51</v>
      </c>
      <c r="I221" s="207"/>
      <c r="J221" s="202"/>
      <c r="K221" s="202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163</v>
      </c>
      <c r="AU221" s="212" t="s">
        <v>89</v>
      </c>
      <c r="AV221" s="13" t="s">
        <v>89</v>
      </c>
      <c r="AW221" s="13" t="s">
        <v>33</v>
      </c>
      <c r="AX221" s="13" t="s">
        <v>78</v>
      </c>
      <c r="AY221" s="212" t="s">
        <v>155</v>
      </c>
    </row>
    <row r="222" spans="1:65" s="13" customFormat="1" ht="11.25">
      <c r="B222" s="201"/>
      <c r="C222" s="202"/>
      <c r="D222" s="203" t="s">
        <v>163</v>
      </c>
      <c r="E222" s="204" t="s">
        <v>1</v>
      </c>
      <c r="F222" s="205" t="s">
        <v>338</v>
      </c>
      <c r="G222" s="202"/>
      <c r="H222" s="206">
        <v>29.7</v>
      </c>
      <c r="I222" s="207"/>
      <c r="J222" s="202"/>
      <c r="K222" s="202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163</v>
      </c>
      <c r="AU222" s="212" t="s">
        <v>89</v>
      </c>
      <c r="AV222" s="13" t="s">
        <v>89</v>
      </c>
      <c r="AW222" s="13" t="s">
        <v>33</v>
      </c>
      <c r="AX222" s="13" t="s">
        <v>78</v>
      </c>
      <c r="AY222" s="212" t="s">
        <v>155</v>
      </c>
    </row>
    <row r="223" spans="1:65" s="13" customFormat="1" ht="11.25">
      <c r="B223" s="201"/>
      <c r="C223" s="202"/>
      <c r="D223" s="203" t="s">
        <v>163</v>
      </c>
      <c r="E223" s="204" t="s">
        <v>1</v>
      </c>
      <c r="F223" s="205" t="s">
        <v>339</v>
      </c>
      <c r="G223" s="202"/>
      <c r="H223" s="206">
        <v>2</v>
      </c>
      <c r="I223" s="207"/>
      <c r="J223" s="202"/>
      <c r="K223" s="202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163</v>
      </c>
      <c r="AU223" s="212" t="s">
        <v>89</v>
      </c>
      <c r="AV223" s="13" t="s">
        <v>89</v>
      </c>
      <c r="AW223" s="13" t="s">
        <v>33</v>
      </c>
      <c r="AX223" s="13" t="s">
        <v>78</v>
      </c>
      <c r="AY223" s="212" t="s">
        <v>155</v>
      </c>
    </row>
    <row r="224" spans="1:65" s="13" customFormat="1" ht="11.25">
      <c r="B224" s="201"/>
      <c r="C224" s="202"/>
      <c r="D224" s="203" t="s">
        <v>163</v>
      </c>
      <c r="E224" s="204" t="s">
        <v>1</v>
      </c>
      <c r="F224" s="205" t="s">
        <v>340</v>
      </c>
      <c r="G224" s="202"/>
      <c r="H224" s="206">
        <v>7.6</v>
      </c>
      <c r="I224" s="207"/>
      <c r="J224" s="202"/>
      <c r="K224" s="202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163</v>
      </c>
      <c r="AU224" s="212" t="s">
        <v>89</v>
      </c>
      <c r="AV224" s="13" t="s">
        <v>89</v>
      </c>
      <c r="AW224" s="13" t="s">
        <v>33</v>
      </c>
      <c r="AX224" s="13" t="s">
        <v>78</v>
      </c>
      <c r="AY224" s="212" t="s">
        <v>155</v>
      </c>
    </row>
    <row r="225" spans="1:65" s="14" customFormat="1" ht="11.25">
      <c r="B225" s="213"/>
      <c r="C225" s="214"/>
      <c r="D225" s="203" t="s">
        <v>163</v>
      </c>
      <c r="E225" s="215" t="s">
        <v>1</v>
      </c>
      <c r="F225" s="216" t="s">
        <v>170</v>
      </c>
      <c r="G225" s="214"/>
      <c r="H225" s="217">
        <v>549.81000000000006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163</v>
      </c>
      <c r="AU225" s="223" t="s">
        <v>89</v>
      </c>
      <c r="AV225" s="14" t="s">
        <v>161</v>
      </c>
      <c r="AW225" s="14" t="s">
        <v>33</v>
      </c>
      <c r="AX225" s="14" t="s">
        <v>86</v>
      </c>
      <c r="AY225" s="223" t="s">
        <v>155</v>
      </c>
    </row>
    <row r="226" spans="1:65" s="2" customFormat="1" ht="24.2" customHeight="1">
      <c r="A226" s="34"/>
      <c r="B226" s="35"/>
      <c r="C226" s="187" t="s">
        <v>341</v>
      </c>
      <c r="D226" s="187" t="s">
        <v>157</v>
      </c>
      <c r="E226" s="188" t="s">
        <v>342</v>
      </c>
      <c r="F226" s="189" t="s">
        <v>343</v>
      </c>
      <c r="G226" s="190" t="s">
        <v>215</v>
      </c>
      <c r="H226" s="191">
        <v>475</v>
      </c>
      <c r="I226" s="192"/>
      <c r="J226" s="193">
        <f>ROUND(I226*H226,2)</f>
        <v>0</v>
      </c>
      <c r="K226" s="194"/>
      <c r="L226" s="39"/>
      <c r="M226" s="195" t="s">
        <v>1</v>
      </c>
      <c r="N226" s="196" t="s">
        <v>43</v>
      </c>
      <c r="O226" s="71"/>
      <c r="P226" s="197">
        <f>O226*H226</f>
        <v>0</v>
      </c>
      <c r="Q226" s="197">
        <v>0.16703000000000001</v>
      </c>
      <c r="R226" s="197">
        <f>Q226*H226</f>
        <v>79.339250000000007</v>
      </c>
      <c r="S226" s="197">
        <v>0</v>
      </c>
      <c r="T226" s="19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161</v>
      </c>
      <c r="AT226" s="199" t="s">
        <v>157</v>
      </c>
      <c r="AU226" s="199" t="s">
        <v>89</v>
      </c>
      <c r="AY226" s="17" t="s">
        <v>155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7" t="s">
        <v>86</v>
      </c>
      <c r="BK226" s="200">
        <f>ROUND(I226*H226,2)</f>
        <v>0</v>
      </c>
      <c r="BL226" s="17" t="s">
        <v>161</v>
      </c>
      <c r="BM226" s="199" t="s">
        <v>344</v>
      </c>
    </row>
    <row r="227" spans="1:65" s="13" customFormat="1" ht="11.25">
      <c r="B227" s="201"/>
      <c r="C227" s="202"/>
      <c r="D227" s="203" t="s">
        <v>163</v>
      </c>
      <c r="E227" s="204" t="s">
        <v>1</v>
      </c>
      <c r="F227" s="205" t="s">
        <v>345</v>
      </c>
      <c r="G227" s="202"/>
      <c r="H227" s="206">
        <v>475</v>
      </c>
      <c r="I227" s="207"/>
      <c r="J227" s="202"/>
      <c r="K227" s="202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163</v>
      </c>
      <c r="AU227" s="212" t="s">
        <v>89</v>
      </c>
      <c r="AV227" s="13" t="s">
        <v>89</v>
      </c>
      <c r="AW227" s="13" t="s">
        <v>33</v>
      </c>
      <c r="AX227" s="13" t="s">
        <v>86</v>
      </c>
      <c r="AY227" s="212" t="s">
        <v>155</v>
      </c>
    </row>
    <row r="228" spans="1:65" s="2" customFormat="1" ht="16.5" customHeight="1">
      <c r="A228" s="34"/>
      <c r="B228" s="35"/>
      <c r="C228" s="224" t="s">
        <v>346</v>
      </c>
      <c r="D228" s="224" t="s">
        <v>206</v>
      </c>
      <c r="E228" s="225" t="s">
        <v>347</v>
      </c>
      <c r="F228" s="226" t="s">
        <v>348</v>
      </c>
      <c r="G228" s="227" t="s">
        <v>215</v>
      </c>
      <c r="H228" s="228">
        <v>484.5</v>
      </c>
      <c r="I228" s="229"/>
      <c r="J228" s="230">
        <f>ROUND(I228*H228,2)</f>
        <v>0</v>
      </c>
      <c r="K228" s="231"/>
      <c r="L228" s="232"/>
      <c r="M228" s="233" t="s">
        <v>1</v>
      </c>
      <c r="N228" s="234" t="s">
        <v>43</v>
      </c>
      <c r="O228" s="71"/>
      <c r="P228" s="197">
        <f>O228*H228</f>
        <v>0</v>
      </c>
      <c r="Q228" s="197">
        <v>0.11799999999999999</v>
      </c>
      <c r="R228" s="197">
        <f>Q228*H228</f>
        <v>57.170999999999999</v>
      </c>
      <c r="S228" s="197">
        <v>0</v>
      </c>
      <c r="T228" s="19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9" t="s">
        <v>199</v>
      </c>
      <c r="AT228" s="199" t="s">
        <v>206</v>
      </c>
      <c r="AU228" s="199" t="s">
        <v>89</v>
      </c>
      <c r="AY228" s="17" t="s">
        <v>155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7" t="s">
        <v>86</v>
      </c>
      <c r="BK228" s="200">
        <f>ROUND(I228*H228,2)</f>
        <v>0</v>
      </c>
      <c r="BL228" s="17" t="s">
        <v>161</v>
      </c>
      <c r="BM228" s="199" t="s">
        <v>349</v>
      </c>
    </row>
    <row r="229" spans="1:65" s="13" customFormat="1" ht="11.25">
      <c r="B229" s="201"/>
      <c r="C229" s="202"/>
      <c r="D229" s="203" t="s">
        <v>163</v>
      </c>
      <c r="E229" s="204" t="s">
        <v>1</v>
      </c>
      <c r="F229" s="205" t="s">
        <v>350</v>
      </c>
      <c r="G229" s="202"/>
      <c r="H229" s="206">
        <v>484.5</v>
      </c>
      <c r="I229" s="207"/>
      <c r="J229" s="202"/>
      <c r="K229" s="202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163</v>
      </c>
      <c r="AU229" s="212" t="s">
        <v>89</v>
      </c>
      <c r="AV229" s="13" t="s">
        <v>89</v>
      </c>
      <c r="AW229" s="13" t="s">
        <v>33</v>
      </c>
      <c r="AX229" s="13" t="s">
        <v>86</v>
      </c>
      <c r="AY229" s="212" t="s">
        <v>155</v>
      </c>
    </row>
    <row r="230" spans="1:65" s="2" customFormat="1" ht="33" customHeight="1">
      <c r="A230" s="34"/>
      <c r="B230" s="35"/>
      <c r="C230" s="187" t="s">
        <v>351</v>
      </c>
      <c r="D230" s="187" t="s">
        <v>157</v>
      </c>
      <c r="E230" s="188" t="s">
        <v>352</v>
      </c>
      <c r="F230" s="189" t="s">
        <v>353</v>
      </c>
      <c r="G230" s="190" t="s">
        <v>215</v>
      </c>
      <c r="H230" s="191">
        <v>72</v>
      </c>
      <c r="I230" s="192"/>
      <c r="J230" s="193">
        <f>ROUND(I230*H230,2)</f>
        <v>0</v>
      </c>
      <c r="K230" s="194"/>
      <c r="L230" s="39"/>
      <c r="M230" s="195" t="s">
        <v>1</v>
      </c>
      <c r="N230" s="196" t="s">
        <v>43</v>
      </c>
      <c r="O230" s="71"/>
      <c r="P230" s="197">
        <f>O230*H230</f>
        <v>0</v>
      </c>
      <c r="Q230" s="197">
        <v>0.14610000000000001</v>
      </c>
      <c r="R230" s="197">
        <f>Q230*H230</f>
        <v>10.519200000000001</v>
      </c>
      <c r="S230" s="197">
        <v>0</v>
      </c>
      <c r="T230" s="19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9" t="s">
        <v>161</v>
      </c>
      <c r="AT230" s="199" t="s">
        <v>157</v>
      </c>
      <c r="AU230" s="199" t="s">
        <v>89</v>
      </c>
      <c r="AY230" s="17" t="s">
        <v>155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7" t="s">
        <v>86</v>
      </c>
      <c r="BK230" s="200">
        <f>ROUND(I230*H230,2)</f>
        <v>0</v>
      </c>
      <c r="BL230" s="17" t="s">
        <v>161</v>
      </c>
      <c r="BM230" s="199" t="s">
        <v>354</v>
      </c>
    </row>
    <row r="231" spans="1:65" s="13" customFormat="1" ht="11.25">
      <c r="B231" s="201"/>
      <c r="C231" s="202"/>
      <c r="D231" s="203" t="s">
        <v>163</v>
      </c>
      <c r="E231" s="204" t="s">
        <v>1</v>
      </c>
      <c r="F231" s="205" t="s">
        <v>355</v>
      </c>
      <c r="G231" s="202"/>
      <c r="H231" s="206">
        <v>72</v>
      </c>
      <c r="I231" s="207"/>
      <c r="J231" s="202"/>
      <c r="K231" s="202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163</v>
      </c>
      <c r="AU231" s="212" t="s">
        <v>89</v>
      </c>
      <c r="AV231" s="13" t="s">
        <v>89</v>
      </c>
      <c r="AW231" s="13" t="s">
        <v>33</v>
      </c>
      <c r="AX231" s="13" t="s">
        <v>86</v>
      </c>
      <c r="AY231" s="212" t="s">
        <v>155</v>
      </c>
    </row>
    <row r="232" spans="1:65" s="2" customFormat="1" ht="24.2" customHeight="1">
      <c r="A232" s="34"/>
      <c r="B232" s="35"/>
      <c r="C232" s="224" t="s">
        <v>356</v>
      </c>
      <c r="D232" s="224" t="s">
        <v>206</v>
      </c>
      <c r="E232" s="225" t="s">
        <v>357</v>
      </c>
      <c r="F232" s="226" t="s">
        <v>358</v>
      </c>
      <c r="G232" s="227" t="s">
        <v>215</v>
      </c>
      <c r="H232" s="228">
        <v>72</v>
      </c>
      <c r="I232" s="229"/>
      <c r="J232" s="230">
        <f>ROUND(I232*H232,2)</f>
        <v>0</v>
      </c>
      <c r="K232" s="231"/>
      <c r="L232" s="232"/>
      <c r="M232" s="233" t="s">
        <v>1</v>
      </c>
      <c r="N232" s="234" t="s">
        <v>43</v>
      </c>
      <c r="O232" s="71"/>
      <c r="P232" s="197">
        <f>O232*H232</f>
        <v>0</v>
      </c>
      <c r="Q232" s="197">
        <v>9.375E-2</v>
      </c>
      <c r="R232" s="197">
        <f>Q232*H232</f>
        <v>6.75</v>
      </c>
      <c r="S232" s="197">
        <v>0</v>
      </c>
      <c r="T232" s="19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199</v>
      </c>
      <c r="AT232" s="199" t="s">
        <v>206</v>
      </c>
      <c r="AU232" s="199" t="s">
        <v>89</v>
      </c>
      <c r="AY232" s="17" t="s">
        <v>155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7" t="s">
        <v>86</v>
      </c>
      <c r="BK232" s="200">
        <f>ROUND(I232*H232,2)</f>
        <v>0</v>
      </c>
      <c r="BL232" s="17" t="s">
        <v>161</v>
      </c>
      <c r="BM232" s="199" t="s">
        <v>359</v>
      </c>
    </row>
    <row r="233" spans="1:65" s="2" customFormat="1" ht="24.2" customHeight="1">
      <c r="A233" s="34"/>
      <c r="B233" s="35"/>
      <c r="C233" s="187" t="s">
        <v>360</v>
      </c>
      <c r="D233" s="187" t="s">
        <v>157</v>
      </c>
      <c r="E233" s="188" t="s">
        <v>361</v>
      </c>
      <c r="F233" s="189" t="s">
        <v>362</v>
      </c>
      <c r="G233" s="190" t="s">
        <v>215</v>
      </c>
      <c r="H233" s="191">
        <v>85</v>
      </c>
      <c r="I233" s="192"/>
      <c r="J233" s="193">
        <f>ROUND(I233*H233,2)</f>
        <v>0</v>
      </c>
      <c r="K233" s="194"/>
      <c r="L233" s="39"/>
      <c r="M233" s="195" t="s">
        <v>1</v>
      </c>
      <c r="N233" s="196" t="s">
        <v>43</v>
      </c>
      <c r="O233" s="71"/>
      <c r="P233" s="197">
        <f>O233*H233</f>
        <v>0</v>
      </c>
      <c r="Q233" s="197">
        <v>0.50077000000000005</v>
      </c>
      <c r="R233" s="197">
        <f>Q233*H233</f>
        <v>42.565450000000006</v>
      </c>
      <c r="S233" s="197">
        <v>0</v>
      </c>
      <c r="T233" s="19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9" t="s">
        <v>161</v>
      </c>
      <c r="AT233" s="199" t="s">
        <v>157</v>
      </c>
      <c r="AU233" s="199" t="s">
        <v>89</v>
      </c>
      <c r="AY233" s="17" t="s">
        <v>155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7" t="s">
        <v>86</v>
      </c>
      <c r="BK233" s="200">
        <f>ROUND(I233*H233,2)</f>
        <v>0</v>
      </c>
      <c r="BL233" s="17" t="s">
        <v>161</v>
      </c>
      <c r="BM233" s="199" t="s">
        <v>363</v>
      </c>
    </row>
    <row r="234" spans="1:65" s="13" customFormat="1" ht="11.25">
      <c r="B234" s="201"/>
      <c r="C234" s="202"/>
      <c r="D234" s="203" t="s">
        <v>163</v>
      </c>
      <c r="E234" s="204" t="s">
        <v>1</v>
      </c>
      <c r="F234" s="205" t="s">
        <v>364</v>
      </c>
      <c r="G234" s="202"/>
      <c r="H234" s="206">
        <v>85</v>
      </c>
      <c r="I234" s="207"/>
      <c r="J234" s="202"/>
      <c r="K234" s="202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163</v>
      </c>
      <c r="AU234" s="212" t="s">
        <v>89</v>
      </c>
      <c r="AV234" s="13" t="s">
        <v>89</v>
      </c>
      <c r="AW234" s="13" t="s">
        <v>33</v>
      </c>
      <c r="AX234" s="13" t="s">
        <v>86</v>
      </c>
      <c r="AY234" s="212" t="s">
        <v>155</v>
      </c>
    </row>
    <row r="235" spans="1:65" s="12" customFormat="1" ht="22.9" customHeight="1">
      <c r="B235" s="171"/>
      <c r="C235" s="172"/>
      <c r="D235" s="173" t="s">
        <v>77</v>
      </c>
      <c r="E235" s="185" t="s">
        <v>199</v>
      </c>
      <c r="F235" s="185" t="s">
        <v>365</v>
      </c>
      <c r="G235" s="172"/>
      <c r="H235" s="172"/>
      <c r="I235" s="175"/>
      <c r="J235" s="186">
        <f>BK235</f>
        <v>0</v>
      </c>
      <c r="K235" s="172"/>
      <c r="L235" s="177"/>
      <c r="M235" s="178"/>
      <c r="N235" s="179"/>
      <c r="O235" s="179"/>
      <c r="P235" s="180">
        <f>SUM(P236:P248)</f>
        <v>0</v>
      </c>
      <c r="Q235" s="179"/>
      <c r="R235" s="180">
        <f>SUM(R236:R248)</f>
        <v>24.29477</v>
      </c>
      <c r="S235" s="179"/>
      <c r="T235" s="181">
        <f>SUM(T236:T248)</f>
        <v>0</v>
      </c>
      <c r="AR235" s="182" t="s">
        <v>86</v>
      </c>
      <c r="AT235" s="183" t="s">
        <v>77</v>
      </c>
      <c r="AU235" s="183" t="s">
        <v>86</v>
      </c>
      <c r="AY235" s="182" t="s">
        <v>155</v>
      </c>
      <c r="BK235" s="184">
        <f>SUM(BK236:BK248)</f>
        <v>0</v>
      </c>
    </row>
    <row r="236" spans="1:65" s="2" customFormat="1" ht="24.2" customHeight="1">
      <c r="A236" s="34"/>
      <c r="B236" s="35"/>
      <c r="C236" s="187" t="s">
        <v>366</v>
      </c>
      <c r="D236" s="187" t="s">
        <v>157</v>
      </c>
      <c r="E236" s="188" t="s">
        <v>367</v>
      </c>
      <c r="F236" s="189" t="s">
        <v>368</v>
      </c>
      <c r="G236" s="190" t="s">
        <v>369</v>
      </c>
      <c r="H236" s="191">
        <v>78</v>
      </c>
      <c r="I236" s="192"/>
      <c r="J236" s="193">
        <f>ROUND(I236*H236,2)</f>
        <v>0</v>
      </c>
      <c r="K236" s="194"/>
      <c r="L236" s="39"/>
      <c r="M236" s="195" t="s">
        <v>1</v>
      </c>
      <c r="N236" s="196" t="s">
        <v>43</v>
      </c>
      <c r="O236" s="71"/>
      <c r="P236" s="197">
        <f>O236*H236</f>
        <v>0</v>
      </c>
      <c r="Q236" s="197">
        <v>0</v>
      </c>
      <c r="R236" s="197">
        <f>Q236*H236</f>
        <v>0</v>
      </c>
      <c r="S236" s="197">
        <v>0</v>
      </c>
      <c r="T236" s="19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9" t="s">
        <v>161</v>
      </c>
      <c r="AT236" s="199" t="s">
        <v>157</v>
      </c>
      <c r="AU236" s="199" t="s">
        <v>89</v>
      </c>
      <c r="AY236" s="17" t="s">
        <v>155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7" t="s">
        <v>86</v>
      </c>
      <c r="BK236" s="200">
        <f>ROUND(I236*H236,2)</f>
        <v>0</v>
      </c>
      <c r="BL236" s="17" t="s">
        <v>161</v>
      </c>
      <c r="BM236" s="199" t="s">
        <v>370</v>
      </c>
    </row>
    <row r="237" spans="1:65" s="2" customFormat="1" ht="24.2" customHeight="1">
      <c r="A237" s="34"/>
      <c r="B237" s="35"/>
      <c r="C237" s="224" t="s">
        <v>371</v>
      </c>
      <c r="D237" s="224" t="s">
        <v>206</v>
      </c>
      <c r="E237" s="225" t="s">
        <v>372</v>
      </c>
      <c r="F237" s="226" t="s">
        <v>373</v>
      </c>
      <c r="G237" s="227" t="s">
        <v>369</v>
      </c>
      <c r="H237" s="228">
        <v>78</v>
      </c>
      <c r="I237" s="229"/>
      <c r="J237" s="230">
        <f>ROUND(I237*H237,2)</f>
        <v>0</v>
      </c>
      <c r="K237" s="231"/>
      <c r="L237" s="232"/>
      <c r="M237" s="233" t="s">
        <v>1</v>
      </c>
      <c r="N237" s="234" t="s">
        <v>43</v>
      </c>
      <c r="O237" s="71"/>
      <c r="P237" s="197">
        <f>O237*H237</f>
        <v>0</v>
      </c>
      <c r="Q237" s="197">
        <v>2.0000000000000001E-4</v>
      </c>
      <c r="R237" s="197">
        <f>Q237*H237</f>
        <v>1.5600000000000001E-2</v>
      </c>
      <c r="S237" s="197">
        <v>0</v>
      </c>
      <c r="T237" s="19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9" t="s">
        <v>199</v>
      </c>
      <c r="AT237" s="199" t="s">
        <v>206</v>
      </c>
      <c r="AU237" s="199" t="s">
        <v>89</v>
      </c>
      <c r="AY237" s="17" t="s">
        <v>155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7" t="s">
        <v>86</v>
      </c>
      <c r="BK237" s="200">
        <f>ROUND(I237*H237,2)</f>
        <v>0</v>
      </c>
      <c r="BL237" s="17" t="s">
        <v>161</v>
      </c>
      <c r="BM237" s="199" t="s">
        <v>374</v>
      </c>
    </row>
    <row r="238" spans="1:65" s="13" customFormat="1" ht="11.25">
      <c r="B238" s="201"/>
      <c r="C238" s="202"/>
      <c r="D238" s="203" t="s">
        <v>163</v>
      </c>
      <c r="E238" s="204" t="s">
        <v>1</v>
      </c>
      <c r="F238" s="205" t="s">
        <v>375</v>
      </c>
      <c r="G238" s="202"/>
      <c r="H238" s="206">
        <v>78</v>
      </c>
      <c r="I238" s="207"/>
      <c r="J238" s="202"/>
      <c r="K238" s="202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163</v>
      </c>
      <c r="AU238" s="212" t="s">
        <v>89</v>
      </c>
      <c r="AV238" s="13" t="s">
        <v>89</v>
      </c>
      <c r="AW238" s="13" t="s">
        <v>33</v>
      </c>
      <c r="AX238" s="13" t="s">
        <v>86</v>
      </c>
      <c r="AY238" s="212" t="s">
        <v>155</v>
      </c>
    </row>
    <row r="239" spans="1:65" s="2" customFormat="1" ht="33" customHeight="1">
      <c r="A239" s="34"/>
      <c r="B239" s="35"/>
      <c r="C239" s="187" t="s">
        <v>376</v>
      </c>
      <c r="D239" s="187" t="s">
        <v>157</v>
      </c>
      <c r="E239" s="188" t="s">
        <v>377</v>
      </c>
      <c r="F239" s="189" t="s">
        <v>378</v>
      </c>
      <c r="G239" s="190" t="s">
        <v>369</v>
      </c>
      <c r="H239" s="191">
        <v>25</v>
      </c>
      <c r="I239" s="192"/>
      <c r="J239" s="193">
        <f>ROUND(I239*H239,2)</f>
        <v>0</v>
      </c>
      <c r="K239" s="194"/>
      <c r="L239" s="39"/>
      <c r="M239" s="195" t="s">
        <v>1</v>
      </c>
      <c r="N239" s="196" t="s">
        <v>43</v>
      </c>
      <c r="O239" s="71"/>
      <c r="P239" s="197">
        <f>O239*H239</f>
        <v>0</v>
      </c>
      <c r="Q239" s="197">
        <v>0.15679000000000001</v>
      </c>
      <c r="R239" s="197">
        <f>Q239*H239</f>
        <v>3.9197500000000005</v>
      </c>
      <c r="S239" s="197">
        <v>0</v>
      </c>
      <c r="T239" s="19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9" t="s">
        <v>161</v>
      </c>
      <c r="AT239" s="199" t="s">
        <v>157</v>
      </c>
      <c r="AU239" s="199" t="s">
        <v>89</v>
      </c>
      <c r="AY239" s="17" t="s">
        <v>155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7" t="s">
        <v>86</v>
      </c>
      <c r="BK239" s="200">
        <f>ROUND(I239*H239,2)</f>
        <v>0</v>
      </c>
      <c r="BL239" s="17" t="s">
        <v>161</v>
      </c>
      <c r="BM239" s="199" t="s">
        <v>379</v>
      </c>
    </row>
    <row r="240" spans="1:65" s="13" customFormat="1" ht="11.25">
      <c r="B240" s="201"/>
      <c r="C240" s="202"/>
      <c r="D240" s="203" t="s">
        <v>163</v>
      </c>
      <c r="E240" s="204" t="s">
        <v>1</v>
      </c>
      <c r="F240" s="205" t="s">
        <v>307</v>
      </c>
      <c r="G240" s="202"/>
      <c r="H240" s="206">
        <v>25</v>
      </c>
      <c r="I240" s="207"/>
      <c r="J240" s="202"/>
      <c r="K240" s="202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163</v>
      </c>
      <c r="AU240" s="212" t="s">
        <v>89</v>
      </c>
      <c r="AV240" s="13" t="s">
        <v>89</v>
      </c>
      <c r="AW240" s="13" t="s">
        <v>33</v>
      </c>
      <c r="AX240" s="13" t="s">
        <v>86</v>
      </c>
      <c r="AY240" s="212" t="s">
        <v>155</v>
      </c>
    </row>
    <row r="241" spans="1:65" s="2" customFormat="1" ht="37.9" customHeight="1">
      <c r="A241" s="34"/>
      <c r="B241" s="35"/>
      <c r="C241" s="187" t="s">
        <v>380</v>
      </c>
      <c r="D241" s="187" t="s">
        <v>157</v>
      </c>
      <c r="E241" s="188" t="s">
        <v>381</v>
      </c>
      <c r="F241" s="189" t="s">
        <v>382</v>
      </c>
      <c r="G241" s="190" t="s">
        <v>369</v>
      </c>
      <c r="H241" s="191">
        <v>23</v>
      </c>
      <c r="I241" s="192"/>
      <c r="J241" s="193">
        <f>ROUND(I241*H241,2)</f>
        <v>0</v>
      </c>
      <c r="K241" s="194"/>
      <c r="L241" s="39"/>
      <c r="M241" s="195" t="s">
        <v>1</v>
      </c>
      <c r="N241" s="196" t="s">
        <v>43</v>
      </c>
      <c r="O241" s="71"/>
      <c r="P241" s="197">
        <f>O241*H241</f>
        <v>0</v>
      </c>
      <c r="Q241" s="197">
        <v>0.22833999999999999</v>
      </c>
      <c r="R241" s="197">
        <f>Q241*H241</f>
        <v>5.2518199999999995</v>
      </c>
      <c r="S241" s="197">
        <v>0</v>
      </c>
      <c r="T241" s="19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9" t="s">
        <v>161</v>
      </c>
      <c r="AT241" s="199" t="s">
        <v>157</v>
      </c>
      <c r="AU241" s="199" t="s">
        <v>89</v>
      </c>
      <c r="AY241" s="17" t="s">
        <v>155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7" t="s">
        <v>86</v>
      </c>
      <c r="BK241" s="200">
        <f>ROUND(I241*H241,2)</f>
        <v>0</v>
      </c>
      <c r="BL241" s="17" t="s">
        <v>161</v>
      </c>
      <c r="BM241" s="199" t="s">
        <v>383</v>
      </c>
    </row>
    <row r="242" spans="1:65" s="13" customFormat="1" ht="11.25">
      <c r="B242" s="201"/>
      <c r="C242" s="202"/>
      <c r="D242" s="203" t="s">
        <v>163</v>
      </c>
      <c r="E242" s="204" t="s">
        <v>1</v>
      </c>
      <c r="F242" s="205" t="s">
        <v>296</v>
      </c>
      <c r="G242" s="202"/>
      <c r="H242" s="206">
        <v>23</v>
      </c>
      <c r="I242" s="207"/>
      <c r="J242" s="202"/>
      <c r="K242" s="202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163</v>
      </c>
      <c r="AU242" s="212" t="s">
        <v>89</v>
      </c>
      <c r="AV242" s="13" t="s">
        <v>89</v>
      </c>
      <c r="AW242" s="13" t="s">
        <v>33</v>
      </c>
      <c r="AX242" s="13" t="s">
        <v>86</v>
      </c>
      <c r="AY242" s="212" t="s">
        <v>155</v>
      </c>
    </row>
    <row r="243" spans="1:65" s="2" customFormat="1" ht="37.9" customHeight="1">
      <c r="A243" s="34"/>
      <c r="B243" s="35"/>
      <c r="C243" s="187" t="s">
        <v>384</v>
      </c>
      <c r="D243" s="187" t="s">
        <v>157</v>
      </c>
      <c r="E243" s="188" t="s">
        <v>385</v>
      </c>
      <c r="F243" s="189" t="s">
        <v>386</v>
      </c>
      <c r="G243" s="190" t="s">
        <v>369</v>
      </c>
      <c r="H243" s="191">
        <v>2</v>
      </c>
      <c r="I243" s="192"/>
      <c r="J243" s="193">
        <f>ROUND(I243*H243,2)</f>
        <v>0</v>
      </c>
      <c r="K243" s="194"/>
      <c r="L243" s="39"/>
      <c r="M243" s="195" t="s">
        <v>1</v>
      </c>
      <c r="N243" s="196" t="s">
        <v>43</v>
      </c>
      <c r="O243" s="71"/>
      <c r="P243" s="197">
        <f>O243*H243</f>
        <v>0</v>
      </c>
      <c r="Q243" s="197">
        <v>0.23499999999999999</v>
      </c>
      <c r="R243" s="197">
        <f>Q243*H243</f>
        <v>0.47</v>
      </c>
      <c r="S243" s="197">
        <v>0</v>
      </c>
      <c r="T243" s="19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9" t="s">
        <v>161</v>
      </c>
      <c r="AT243" s="199" t="s">
        <v>157</v>
      </c>
      <c r="AU243" s="199" t="s">
        <v>89</v>
      </c>
      <c r="AY243" s="17" t="s">
        <v>155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7" t="s">
        <v>86</v>
      </c>
      <c r="BK243" s="200">
        <f>ROUND(I243*H243,2)</f>
        <v>0</v>
      </c>
      <c r="BL243" s="17" t="s">
        <v>161</v>
      </c>
      <c r="BM243" s="199" t="s">
        <v>387</v>
      </c>
    </row>
    <row r="244" spans="1:65" s="13" customFormat="1" ht="11.25">
      <c r="B244" s="201"/>
      <c r="C244" s="202"/>
      <c r="D244" s="203" t="s">
        <v>163</v>
      </c>
      <c r="E244" s="204" t="s">
        <v>1</v>
      </c>
      <c r="F244" s="205" t="s">
        <v>89</v>
      </c>
      <c r="G244" s="202"/>
      <c r="H244" s="206">
        <v>2</v>
      </c>
      <c r="I244" s="207"/>
      <c r="J244" s="202"/>
      <c r="K244" s="202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163</v>
      </c>
      <c r="AU244" s="212" t="s">
        <v>89</v>
      </c>
      <c r="AV244" s="13" t="s">
        <v>89</v>
      </c>
      <c r="AW244" s="13" t="s">
        <v>33</v>
      </c>
      <c r="AX244" s="13" t="s">
        <v>86</v>
      </c>
      <c r="AY244" s="212" t="s">
        <v>155</v>
      </c>
    </row>
    <row r="245" spans="1:65" s="2" customFormat="1" ht="24.2" customHeight="1">
      <c r="A245" s="34"/>
      <c r="B245" s="35"/>
      <c r="C245" s="187" t="s">
        <v>388</v>
      </c>
      <c r="D245" s="187" t="s">
        <v>157</v>
      </c>
      <c r="E245" s="188" t="s">
        <v>389</v>
      </c>
      <c r="F245" s="189" t="s">
        <v>390</v>
      </c>
      <c r="G245" s="190" t="s">
        <v>369</v>
      </c>
      <c r="H245" s="191">
        <v>20</v>
      </c>
      <c r="I245" s="192"/>
      <c r="J245" s="193">
        <f>ROUND(I245*H245,2)</f>
        <v>0</v>
      </c>
      <c r="K245" s="194"/>
      <c r="L245" s="39"/>
      <c r="M245" s="195" t="s">
        <v>1</v>
      </c>
      <c r="N245" s="196" t="s">
        <v>43</v>
      </c>
      <c r="O245" s="71"/>
      <c r="P245" s="197">
        <f>O245*H245</f>
        <v>0</v>
      </c>
      <c r="Q245" s="197">
        <v>0.42080000000000001</v>
      </c>
      <c r="R245" s="197">
        <f>Q245*H245</f>
        <v>8.4160000000000004</v>
      </c>
      <c r="S245" s="197">
        <v>0</v>
      </c>
      <c r="T245" s="19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9" t="s">
        <v>161</v>
      </c>
      <c r="AT245" s="199" t="s">
        <v>157</v>
      </c>
      <c r="AU245" s="199" t="s">
        <v>89</v>
      </c>
      <c r="AY245" s="17" t="s">
        <v>155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7" t="s">
        <v>86</v>
      </c>
      <c r="BK245" s="200">
        <f>ROUND(I245*H245,2)</f>
        <v>0</v>
      </c>
      <c r="BL245" s="17" t="s">
        <v>161</v>
      </c>
      <c r="BM245" s="199" t="s">
        <v>391</v>
      </c>
    </row>
    <row r="246" spans="1:65" s="13" customFormat="1" ht="11.25">
      <c r="B246" s="201"/>
      <c r="C246" s="202"/>
      <c r="D246" s="203" t="s">
        <v>163</v>
      </c>
      <c r="E246" s="204" t="s">
        <v>1</v>
      </c>
      <c r="F246" s="205" t="s">
        <v>392</v>
      </c>
      <c r="G246" s="202"/>
      <c r="H246" s="206">
        <v>20</v>
      </c>
      <c r="I246" s="207"/>
      <c r="J246" s="202"/>
      <c r="K246" s="202"/>
      <c r="L246" s="208"/>
      <c r="M246" s="209"/>
      <c r="N246" s="210"/>
      <c r="O246" s="210"/>
      <c r="P246" s="210"/>
      <c r="Q246" s="210"/>
      <c r="R246" s="210"/>
      <c r="S246" s="210"/>
      <c r="T246" s="211"/>
      <c r="AT246" s="212" t="s">
        <v>163</v>
      </c>
      <c r="AU246" s="212" t="s">
        <v>89</v>
      </c>
      <c r="AV246" s="13" t="s">
        <v>89</v>
      </c>
      <c r="AW246" s="13" t="s">
        <v>33</v>
      </c>
      <c r="AX246" s="13" t="s">
        <v>86</v>
      </c>
      <c r="AY246" s="212" t="s">
        <v>155</v>
      </c>
    </row>
    <row r="247" spans="1:65" s="2" customFormat="1" ht="33" customHeight="1">
      <c r="A247" s="34"/>
      <c r="B247" s="35"/>
      <c r="C247" s="187" t="s">
        <v>393</v>
      </c>
      <c r="D247" s="187" t="s">
        <v>157</v>
      </c>
      <c r="E247" s="188" t="s">
        <v>394</v>
      </c>
      <c r="F247" s="189" t="s">
        <v>395</v>
      </c>
      <c r="G247" s="190" t="s">
        <v>369</v>
      </c>
      <c r="H247" s="191">
        <v>20</v>
      </c>
      <c r="I247" s="192"/>
      <c r="J247" s="193">
        <f>ROUND(I247*H247,2)</f>
        <v>0</v>
      </c>
      <c r="K247" s="194"/>
      <c r="L247" s="39"/>
      <c r="M247" s="195" t="s">
        <v>1</v>
      </c>
      <c r="N247" s="196" t="s">
        <v>43</v>
      </c>
      <c r="O247" s="71"/>
      <c r="P247" s="197">
        <f>O247*H247</f>
        <v>0</v>
      </c>
      <c r="Q247" s="197">
        <v>0.31108000000000002</v>
      </c>
      <c r="R247" s="197">
        <f>Q247*H247</f>
        <v>6.2216000000000005</v>
      </c>
      <c r="S247" s="197">
        <v>0</v>
      </c>
      <c r="T247" s="19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161</v>
      </c>
      <c r="AT247" s="199" t="s">
        <v>157</v>
      </c>
      <c r="AU247" s="199" t="s">
        <v>89</v>
      </c>
      <c r="AY247" s="17" t="s">
        <v>155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7" t="s">
        <v>86</v>
      </c>
      <c r="BK247" s="200">
        <f>ROUND(I247*H247,2)</f>
        <v>0</v>
      </c>
      <c r="BL247" s="17" t="s">
        <v>161</v>
      </c>
      <c r="BM247" s="199" t="s">
        <v>396</v>
      </c>
    </row>
    <row r="248" spans="1:65" s="13" customFormat="1" ht="11.25">
      <c r="B248" s="201"/>
      <c r="C248" s="202"/>
      <c r="D248" s="203" t="s">
        <v>163</v>
      </c>
      <c r="E248" s="204" t="s">
        <v>1</v>
      </c>
      <c r="F248" s="205" t="s">
        <v>392</v>
      </c>
      <c r="G248" s="202"/>
      <c r="H248" s="206">
        <v>20</v>
      </c>
      <c r="I248" s="207"/>
      <c r="J248" s="202"/>
      <c r="K248" s="202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163</v>
      </c>
      <c r="AU248" s="212" t="s">
        <v>89</v>
      </c>
      <c r="AV248" s="13" t="s">
        <v>89</v>
      </c>
      <c r="AW248" s="13" t="s">
        <v>33</v>
      </c>
      <c r="AX248" s="13" t="s">
        <v>86</v>
      </c>
      <c r="AY248" s="212" t="s">
        <v>155</v>
      </c>
    </row>
    <row r="249" spans="1:65" s="12" customFormat="1" ht="22.9" customHeight="1">
      <c r="B249" s="171"/>
      <c r="C249" s="172"/>
      <c r="D249" s="173" t="s">
        <v>77</v>
      </c>
      <c r="E249" s="185" t="s">
        <v>205</v>
      </c>
      <c r="F249" s="185" t="s">
        <v>397</v>
      </c>
      <c r="G249" s="172"/>
      <c r="H249" s="172"/>
      <c r="I249" s="175"/>
      <c r="J249" s="186">
        <f>BK249</f>
        <v>0</v>
      </c>
      <c r="K249" s="172"/>
      <c r="L249" s="177"/>
      <c r="M249" s="178"/>
      <c r="N249" s="179"/>
      <c r="O249" s="179"/>
      <c r="P249" s="180">
        <f>SUM(P250:P277)</f>
        <v>0</v>
      </c>
      <c r="Q249" s="179"/>
      <c r="R249" s="180">
        <f>SUM(R250:R277)</f>
        <v>214.22976699999998</v>
      </c>
      <c r="S249" s="179"/>
      <c r="T249" s="181">
        <f>SUM(T250:T277)</f>
        <v>0</v>
      </c>
      <c r="AR249" s="182" t="s">
        <v>86</v>
      </c>
      <c r="AT249" s="183" t="s">
        <v>77</v>
      </c>
      <c r="AU249" s="183" t="s">
        <v>86</v>
      </c>
      <c r="AY249" s="182" t="s">
        <v>155</v>
      </c>
      <c r="BK249" s="184">
        <f>SUM(BK250:BK277)</f>
        <v>0</v>
      </c>
    </row>
    <row r="250" spans="1:65" s="2" customFormat="1" ht="24.2" customHeight="1">
      <c r="A250" s="34"/>
      <c r="B250" s="35"/>
      <c r="C250" s="187" t="s">
        <v>398</v>
      </c>
      <c r="D250" s="187" t="s">
        <v>157</v>
      </c>
      <c r="E250" s="188" t="s">
        <v>399</v>
      </c>
      <c r="F250" s="189" t="s">
        <v>400</v>
      </c>
      <c r="G250" s="190" t="s">
        <v>369</v>
      </c>
      <c r="H250" s="191">
        <v>3</v>
      </c>
      <c r="I250" s="192"/>
      <c r="J250" s="193">
        <f>ROUND(I250*H250,2)</f>
        <v>0</v>
      </c>
      <c r="K250" s="194"/>
      <c r="L250" s="39"/>
      <c r="M250" s="195" t="s">
        <v>1</v>
      </c>
      <c r="N250" s="196" t="s">
        <v>43</v>
      </c>
      <c r="O250" s="71"/>
      <c r="P250" s="197">
        <f>O250*H250</f>
        <v>0</v>
      </c>
      <c r="Q250" s="197">
        <v>1.0499999999999999E-3</v>
      </c>
      <c r="R250" s="197">
        <f>Q250*H250</f>
        <v>3.15E-3</v>
      </c>
      <c r="S250" s="197">
        <v>0</v>
      </c>
      <c r="T250" s="19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161</v>
      </c>
      <c r="AT250" s="199" t="s">
        <v>157</v>
      </c>
      <c r="AU250" s="199" t="s">
        <v>89</v>
      </c>
      <c r="AY250" s="17" t="s">
        <v>155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7" t="s">
        <v>86</v>
      </c>
      <c r="BK250" s="200">
        <f>ROUND(I250*H250,2)</f>
        <v>0</v>
      </c>
      <c r="BL250" s="17" t="s">
        <v>161</v>
      </c>
      <c r="BM250" s="199" t="s">
        <v>401</v>
      </c>
    </row>
    <row r="251" spans="1:65" s="13" customFormat="1" ht="11.25">
      <c r="B251" s="201"/>
      <c r="C251" s="202"/>
      <c r="D251" s="203" t="s">
        <v>163</v>
      </c>
      <c r="E251" s="204" t="s">
        <v>1</v>
      </c>
      <c r="F251" s="205" t="s">
        <v>175</v>
      </c>
      <c r="G251" s="202"/>
      <c r="H251" s="206">
        <v>3</v>
      </c>
      <c r="I251" s="207"/>
      <c r="J251" s="202"/>
      <c r="K251" s="202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163</v>
      </c>
      <c r="AU251" s="212" t="s">
        <v>89</v>
      </c>
      <c r="AV251" s="13" t="s">
        <v>89</v>
      </c>
      <c r="AW251" s="13" t="s">
        <v>33</v>
      </c>
      <c r="AX251" s="13" t="s">
        <v>86</v>
      </c>
      <c r="AY251" s="212" t="s">
        <v>155</v>
      </c>
    </row>
    <row r="252" spans="1:65" s="2" customFormat="1" ht="24.2" customHeight="1">
      <c r="A252" s="34"/>
      <c r="B252" s="35"/>
      <c r="C252" s="224" t="s">
        <v>402</v>
      </c>
      <c r="D252" s="224" t="s">
        <v>206</v>
      </c>
      <c r="E252" s="225" t="s">
        <v>403</v>
      </c>
      <c r="F252" s="226" t="s">
        <v>404</v>
      </c>
      <c r="G252" s="227" t="s">
        <v>369</v>
      </c>
      <c r="H252" s="228">
        <v>1</v>
      </c>
      <c r="I252" s="229"/>
      <c r="J252" s="230">
        <f>ROUND(I252*H252,2)</f>
        <v>0</v>
      </c>
      <c r="K252" s="231"/>
      <c r="L252" s="232"/>
      <c r="M252" s="233" t="s">
        <v>1</v>
      </c>
      <c r="N252" s="234" t="s">
        <v>43</v>
      </c>
      <c r="O252" s="71"/>
      <c r="P252" s="197">
        <f>O252*H252</f>
        <v>0</v>
      </c>
      <c r="Q252" s="197">
        <v>3.5000000000000001E-3</v>
      </c>
      <c r="R252" s="197">
        <f>Q252*H252</f>
        <v>3.5000000000000001E-3</v>
      </c>
      <c r="S252" s="197">
        <v>0</v>
      </c>
      <c r="T252" s="19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9" t="s">
        <v>199</v>
      </c>
      <c r="AT252" s="199" t="s">
        <v>206</v>
      </c>
      <c r="AU252" s="199" t="s">
        <v>89</v>
      </c>
      <c r="AY252" s="17" t="s">
        <v>155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7" t="s">
        <v>86</v>
      </c>
      <c r="BK252" s="200">
        <f>ROUND(I252*H252,2)</f>
        <v>0</v>
      </c>
      <c r="BL252" s="17" t="s">
        <v>161</v>
      </c>
      <c r="BM252" s="199" t="s">
        <v>405</v>
      </c>
    </row>
    <row r="253" spans="1:65" s="13" customFormat="1" ht="11.25">
      <c r="B253" s="201"/>
      <c r="C253" s="202"/>
      <c r="D253" s="203" t="s">
        <v>163</v>
      </c>
      <c r="E253" s="204" t="s">
        <v>1</v>
      </c>
      <c r="F253" s="205" t="s">
        <v>86</v>
      </c>
      <c r="G253" s="202"/>
      <c r="H253" s="206">
        <v>1</v>
      </c>
      <c r="I253" s="207"/>
      <c r="J253" s="202"/>
      <c r="K253" s="202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163</v>
      </c>
      <c r="AU253" s="212" t="s">
        <v>89</v>
      </c>
      <c r="AV253" s="13" t="s">
        <v>89</v>
      </c>
      <c r="AW253" s="13" t="s">
        <v>33</v>
      </c>
      <c r="AX253" s="13" t="s">
        <v>86</v>
      </c>
      <c r="AY253" s="212" t="s">
        <v>155</v>
      </c>
    </row>
    <row r="254" spans="1:65" s="2" customFormat="1" ht="24.2" customHeight="1">
      <c r="A254" s="34"/>
      <c r="B254" s="35"/>
      <c r="C254" s="224" t="s">
        <v>406</v>
      </c>
      <c r="D254" s="224" t="s">
        <v>206</v>
      </c>
      <c r="E254" s="225" t="s">
        <v>407</v>
      </c>
      <c r="F254" s="226" t="s">
        <v>408</v>
      </c>
      <c r="G254" s="227" t="s">
        <v>369</v>
      </c>
      <c r="H254" s="228">
        <v>1</v>
      </c>
      <c r="I254" s="229"/>
      <c r="J254" s="230">
        <f>ROUND(I254*H254,2)</f>
        <v>0</v>
      </c>
      <c r="K254" s="231"/>
      <c r="L254" s="232"/>
      <c r="M254" s="233" t="s">
        <v>1</v>
      </c>
      <c r="N254" s="234" t="s">
        <v>43</v>
      </c>
      <c r="O254" s="71"/>
      <c r="P254" s="197">
        <f>O254*H254</f>
        <v>0</v>
      </c>
      <c r="Q254" s="197">
        <v>2.5000000000000001E-3</v>
      </c>
      <c r="R254" s="197">
        <f>Q254*H254</f>
        <v>2.5000000000000001E-3</v>
      </c>
      <c r="S254" s="197">
        <v>0</v>
      </c>
      <c r="T254" s="19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199</v>
      </c>
      <c r="AT254" s="199" t="s">
        <v>206</v>
      </c>
      <c r="AU254" s="199" t="s">
        <v>89</v>
      </c>
      <c r="AY254" s="17" t="s">
        <v>155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7" t="s">
        <v>86</v>
      </c>
      <c r="BK254" s="200">
        <f>ROUND(I254*H254,2)</f>
        <v>0</v>
      </c>
      <c r="BL254" s="17" t="s">
        <v>161</v>
      </c>
      <c r="BM254" s="199" t="s">
        <v>409</v>
      </c>
    </row>
    <row r="255" spans="1:65" s="2" customFormat="1" ht="24.2" customHeight="1">
      <c r="A255" s="34"/>
      <c r="B255" s="35"/>
      <c r="C255" s="187" t="s">
        <v>410</v>
      </c>
      <c r="D255" s="187" t="s">
        <v>157</v>
      </c>
      <c r="E255" s="188" t="s">
        <v>411</v>
      </c>
      <c r="F255" s="189" t="s">
        <v>412</v>
      </c>
      <c r="G255" s="190" t="s">
        <v>369</v>
      </c>
      <c r="H255" s="191">
        <v>2</v>
      </c>
      <c r="I255" s="192"/>
      <c r="J255" s="193">
        <f>ROUND(I255*H255,2)</f>
        <v>0</v>
      </c>
      <c r="K255" s="194"/>
      <c r="L255" s="39"/>
      <c r="M255" s="195" t="s">
        <v>1</v>
      </c>
      <c r="N255" s="196" t="s">
        <v>43</v>
      </c>
      <c r="O255" s="71"/>
      <c r="P255" s="197">
        <f>O255*H255</f>
        <v>0</v>
      </c>
      <c r="Q255" s="197">
        <v>0.10940999999999999</v>
      </c>
      <c r="R255" s="197">
        <f>Q255*H255</f>
        <v>0.21881999999999999</v>
      </c>
      <c r="S255" s="197">
        <v>0</v>
      </c>
      <c r="T255" s="19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9" t="s">
        <v>161</v>
      </c>
      <c r="AT255" s="199" t="s">
        <v>157</v>
      </c>
      <c r="AU255" s="199" t="s">
        <v>89</v>
      </c>
      <c r="AY255" s="17" t="s">
        <v>155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7" t="s">
        <v>86</v>
      </c>
      <c r="BK255" s="200">
        <f>ROUND(I255*H255,2)</f>
        <v>0</v>
      </c>
      <c r="BL255" s="17" t="s">
        <v>161</v>
      </c>
      <c r="BM255" s="199" t="s">
        <v>413</v>
      </c>
    </row>
    <row r="256" spans="1:65" s="2" customFormat="1" ht="21.75" customHeight="1">
      <c r="A256" s="34"/>
      <c r="B256" s="35"/>
      <c r="C256" s="224" t="s">
        <v>414</v>
      </c>
      <c r="D256" s="224" t="s">
        <v>206</v>
      </c>
      <c r="E256" s="225" t="s">
        <v>415</v>
      </c>
      <c r="F256" s="226" t="s">
        <v>416</v>
      </c>
      <c r="G256" s="227" t="s">
        <v>369</v>
      </c>
      <c r="H256" s="228">
        <v>2</v>
      </c>
      <c r="I256" s="229"/>
      <c r="J256" s="230">
        <f>ROUND(I256*H256,2)</f>
        <v>0</v>
      </c>
      <c r="K256" s="231"/>
      <c r="L256" s="232"/>
      <c r="M256" s="233" t="s">
        <v>1</v>
      </c>
      <c r="N256" s="234" t="s">
        <v>43</v>
      </c>
      <c r="O256" s="71"/>
      <c r="P256" s="197">
        <f>O256*H256</f>
        <v>0</v>
      </c>
      <c r="Q256" s="197">
        <v>6.1000000000000004E-3</v>
      </c>
      <c r="R256" s="197">
        <f>Q256*H256</f>
        <v>1.2200000000000001E-2</v>
      </c>
      <c r="S256" s="197">
        <v>0</v>
      </c>
      <c r="T256" s="19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9" t="s">
        <v>199</v>
      </c>
      <c r="AT256" s="199" t="s">
        <v>206</v>
      </c>
      <c r="AU256" s="199" t="s">
        <v>89</v>
      </c>
      <c r="AY256" s="17" t="s">
        <v>155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7" t="s">
        <v>86</v>
      </c>
      <c r="BK256" s="200">
        <f>ROUND(I256*H256,2)</f>
        <v>0</v>
      </c>
      <c r="BL256" s="17" t="s">
        <v>161</v>
      </c>
      <c r="BM256" s="199" t="s">
        <v>417</v>
      </c>
    </row>
    <row r="257" spans="1:65" s="13" customFormat="1" ht="11.25">
      <c r="B257" s="201"/>
      <c r="C257" s="202"/>
      <c r="D257" s="203" t="s">
        <v>163</v>
      </c>
      <c r="E257" s="204" t="s">
        <v>1</v>
      </c>
      <c r="F257" s="205" t="s">
        <v>89</v>
      </c>
      <c r="G257" s="202"/>
      <c r="H257" s="206">
        <v>2</v>
      </c>
      <c r="I257" s="207"/>
      <c r="J257" s="202"/>
      <c r="K257" s="202"/>
      <c r="L257" s="208"/>
      <c r="M257" s="209"/>
      <c r="N257" s="210"/>
      <c r="O257" s="210"/>
      <c r="P257" s="210"/>
      <c r="Q257" s="210"/>
      <c r="R257" s="210"/>
      <c r="S257" s="210"/>
      <c r="T257" s="211"/>
      <c r="AT257" s="212" t="s">
        <v>163</v>
      </c>
      <c r="AU257" s="212" t="s">
        <v>89</v>
      </c>
      <c r="AV257" s="13" t="s">
        <v>89</v>
      </c>
      <c r="AW257" s="13" t="s">
        <v>33</v>
      </c>
      <c r="AX257" s="13" t="s">
        <v>86</v>
      </c>
      <c r="AY257" s="212" t="s">
        <v>155</v>
      </c>
    </row>
    <row r="258" spans="1:65" s="2" customFormat="1" ht="24.2" customHeight="1">
      <c r="A258" s="34"/>
      <c r="B258" s="35"/>
      <c r="C258" s="187" t="s">
        <v>418</v>
      </c>
      <c r="D258" s="187" t="s">
        <v>157</v>
      </c>
      <c r="E258" s="188" t="s">
        <v>419</v>
      </c>
      <c r="F258" s="189" t="s">
        <v>420</v>
      </c>
      <c r="G258" s="190" t="s">
        <v>369</v>
      </c>
      <c r="H258" s="191">
        <v>2</v>
      </c>
      <c r="I258" s="192"/>
      <c r="J258" s="193">
        <f>ROUND(I258*H258,2)</f>
        <v>0</v>
      </c>
      <c r="K258" s="194"/>
      <c r="L258" s="39"/>
      <c r="M258" s="195" t="s">
        <v>1</v>
      </c>
      <c r="N258" s="196" t="s">
        <v>43</v>
      </c>
      <c r="O258" s="71"/>
      <c r="P258" s="197">
        <f>O258*H258</f>
        <v>0</v>
      </c>
      <c r="Q258" s="197">
        <v>2.1900000000000001E-3</v>
      </c>
      <c r="R258" s="197">
        <f>Q258*H258</f>
        <v>4.3800000000000002E-3</v>
      </c>
      <c r="S258" s="197">
        <v>0</v>
      </c>
      <c r="T258" s="19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161</v>
      </c>
      <c r="AT258" s="199" t="s">
        <v>157</v>
      </c>
      <c r="AU258" s="199" t="s">
        <v>89</v>
      </c>
      <c r="AY258" s="17" t="s">
        <v>155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7" t="s">
        <v>86</v>
      </c>
      <c r="BK258" s="200">
        <f>ROUND(I258*H258,2)</f>
        <v>0</v>
      </c>
      <c r="BL258" s="17" t="s">
        <v>161</v>
      </c>
      <c r="BM258" s="199" t="s">
        <v>421</v>
      </c>
    </row>
    <row r="259" spans="1:65" s="2" customFormat="1" ht="24.2" customHeight="1">
      <c r="A259" s="34"/>
      <c r="B259" s="35"/>
      <c r="C259" s="187" t="s">
        <v>422</v>
      </c>
      <c r="D259" s="187" t="s">
        <v>157</v>
      </c>
      <c r="E259" s="188" t="s">
        <v>423</v>
      </c>
      <c r="F259" s="189" t="s">
        <v>424</v>
      </c>
      <c r="G259" s="190" t="s">
        <v>245</v>
      </c>
      <c r="H259" s="191">
        <v>297</v>
      </c>
      <c r="I259" s="192"/>
      <c r="J259" s="193">
        <f>ROUND(I259*H259,2)</f>
        <v>0</v>
      </c>
      <c r="K259" s="194"/>
      <c r="L259" s="39"/>
      <c r="M259" s="195" t="s">
        <v>1</v>
      </c>
      <c r="N259" s="196" t="s">
        <v>43</v>
      </c>
      <c r="O259" s="71"/>
      <c r="P259" s="197">
        <f>O259*H259</f>
        <v>0</v>
      </c>
      <c r="Q259" s="197">
        <v>8.9779999999999999E-2</v>
      </c>
      <c r="R259" s="197">
        <f>Q259*H259</f>
        <v>26.664660000000001</v>
      </c>
      <c r="S259" s="197">
        <v>0</v>
      </c>
      <c r="T259" s="19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9" t="s">
        <v>161</v>
      </c>
      <c r="AT259" s="199" t="s">
        <v>157</v>
      </c>
      <c r="AU259" s="199" t="s">
        <v>89</v>
      </c>
      <c r="AY259" s="17" t="s">
        <v>155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7" t="s">
        <v>86</v>
      </c>
      <c r="BK259" s="200">
        <f>ROUND(I259*H259,2)</f>
        <v>0</v>
      </c>
      <c r="BL259" s="17" t="s">
        <v>161</v>
      </c>
      <c r="BM259" s="199" t="s">
        <v>425</v>
      </c>
    </row>
    <row r="260" spans="1:65" s="2" customFormat="1" ht="24.2" customHeight="1">
      <c r="A260" s="34"/>
      <c r="B260" s="35"/>
      <c r="C260" s="187" t="s">
        <v>426</v>
      </c>
      <c r="D260" s="187" t="s">
        <v>157</v>
      </c>
      <c r="E260" s="188" t="s">
        <v>427</v>
      </c>
      <c r="F260" s="189" t="s">
        <v>428</v>
      </c>
      <c r="G260" s="190" t="s">
        <v>245</v>
      </c>
      <c r="H260" s="191">
        <v>831</v>
      </c>
      <c r="I260" s="192"/>
      <c r="J260" s="193">
        <f>ROUND(I260*H260,2)</f>
        <v>0</v>
      </c>
      <c r="K260" s="194"/>
      <c r="L260" s="39"/>
      <c r="M260" s="195" t="s">
        <v>1</v>
      </c>
      <c r="N260" s="196" t="s">
        <v>43</v>
      </c>
      <c r="O260" s="71"/>
      <c r="P260" s="197">
        <f>O260*H260</f>
        <v>0</v>
      </c>
      <c r="Q260" s="197">
        <v>0.14066999999999999</v>
      </c>
      <c r="R260" s="197">
        <f>Q260*H260</f>
        <v>116.89676999999999</v>
      </c>
      <c r="S260" s="197">
        <v>0</v>
      </c>
      <c r="T260" s="19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9" t="s">
        <v>161</v>
      </c>
      <c r="AT260" s="199" t="s">
        <v>157</v>
      </c>
      <c r="AU260" s="199" t="s">
        <v>89</v>
      </c>
      <c r="AY260" s="17" t="s">
        <v>155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7" t="s">
        <v>86</v>
      </c>
      <c r="BK260" s="200">
        <f>ROUND(I260*H260,2)</f>
        <v>0</v>
      </c>
      <c r="BL260" s="17" t="s">
        <v>161</v>
      </c>
      <c r="BM260" s="199" t="s">
        <v>429</v>
      </c>
    </row>
    <row r="261" spans="1:65" s="13" customFormat="1" ht="11.25">
      <c r="B261" s="201"/>
      <c r="C261" s="202"/>
      <c r="D261" s="203" t="s">
        <v>163</v>
      </c>
      <c r="E261" s="204" t="s">
        <v>1</v>
      </c>
      <c r="F261" s="205" t="s">
        <v>430</v>
      </c>
      <c r="G261" s="202"/>
      <c r="H261" s="206">
        <v>831</v>
      </c>
      <c r="I261" s="207"/>
      <c r="J261" s="202"/>
      <c r="K261" s="202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163</v>
      </c>
      <c r="AU261" s="212" t="s">
        <v>89</v>
      </c>
      <c r="AV261" s="13" t="s">
        <v>89</v>
      </c>
      <c r="AW261" s="13" t="s">
        <v>33</v>
      </c>
      <c r="AX261" s="13" t="s">
        <v>86</v>
      </c>
      <c r="AY261" s="212" t="s">
        <v>155</v>
      </c>
    </row>
    <row r="262" spans="1:65" s="2" customFormat="1" ht="16.5" customHeight="1">
      <c r="A262" s="34"/>
      <c r="B262" s="35"/>
      <c r="C262" s="224" t="s">
        <v>431</v>
      </c>
      <c r="D262" s="224" t="s">
        <v>206</v>
      </c>
      <c r="E262" s="225" t="s">
        <v>432</v>
      </c>
      <c r="F262" s="226" t="s">
        <v>433</v>
      </c>
      <c r="G262" s="227" t="s">
        <v>245</v>
      </c>
      <c r="H262" s="228">
        <v>805</v>
      </c>
      <c r="I262" s="229"/>
      <c r="J262" s="230">
        <f>ROUND(I262*H262,2)</f>
        <v>0</v>
      </c>
      <c r="K262" s="231"/>
      <c r="L262" s="232"/>
      <c r="M262" s="233" t="s">
        <v>1</v>
      </c>
      <c r="N262" s="234" t="s">
        <v>43</v>
      </c>
      <c r="O262" s="71"/>
      <c r="P262" s="197">
        <f>O262*H262</f>
        <v>0</v>
      </c>
      <c r="Q262" s="197">
        <v>8.2000000000000003E-2</v>
      </c>
      <c r="R262" s="197">
        <f>Q262*H262</f>
        <v>66.010000000000005</v>
      </c>
      <c r="S262" s="197">
        <v>0</v>
      </c>
      <c r="T262" s="19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9" t="s">
        <v>199</v>
      </c>
      <c r="AT262" s="199" t="s">
        <v>206</v>
      </c>
      <c r="AU262" s="199" t="s">
        <v>89</v>
      </c>
      <c r="AY262" s="17" t="s">
        <v>155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7" t="s">
        <v>86</v>
      </c>
      <c r="BK262" s="200">
        <f>ROUND(I262*H262,2)</f>
        <v>0</v>
      </c>
      <c r="BL262" s="17" t="s">
        <v>161</v>
      </c>
      <c r="BM262" s="199" t="s">
        <v>434</v>
      </c>
    </row>
    <row r="263" spans="1:65" s="13" customFormat="1" ht="11.25">
      <c r="B263" s="201"/>
      <c r="C263" s="202"/>
      <c r="D263" s="203" t="s">
        <v>163</v>
      </c>
      <c r="E263" s="204" t="s">
        <v>1</v>
      </c>
      <c r="F263" s="205" t="s">
        <v>435</v>
      </c>
      <c r="G263" s="202"/>
      <c r="H263" s="206">
        <v>805</v>
      </c>
      <c r="I263" s="207"/>
      <c r="J263" s="202"/>
      <c r="K263" s="202"/>
      <c r="L263" s="208"/>
      <c r="M263" s="209"/>
      <c r="N263" s="210"/>
      <c r="O263" s="210"/>
      <c r="P263" s="210"/>
      <c r="Q263" s="210"/>
      <c r="R263" s="210"/>
      <c r="S263" s="210"/>
      <c r="T263" s="211"/>
      <c r="AT263" s="212" t="s">
        <v>163</v>
      </c>
      <c r="AU263" s="212" t="s">
        <v>89</v>
      </c>
      <c r="AV263" s="13" t="s">
        <v>89</v>
      </c>
      <c r="AW263" s="13" t="s">
        <v>33</v>
      </c>
      <c r="AX263" s="13" t="s">
        <v>86</v>
      </c>
      <c r="AY263" s="212" t="s">
        <v>155</v>
      </c>
    </row>
    <row r="264" spans="1:65" s="2" customFormat="1" ht="24.2" customHeight="1">
      <c r="A264" s="34"/>
      <c r="B264" s="35"/>
      <c r="C264" s="224" t="s">
        <v>436</v>
      </c>
      <c r="D264" s="224" t="s">
        <v>206</v>
      </c>
      <c r="E264" s="225" t="s">
        <v>437</v>
      </c>
      <c r="F264" s="226" t="s">
        <v>438</v>
      </c>
      <c r="G264" s="227" t="s">
        <v>245</v>
      </c>
      <c r="H264" s="228">
        <v>2</v>
      </c>
      <c r="I264" s="229"/>
      <c r="J264" s="230">
        <f>ROUND(I264*H264,2)</f>
        <v>0</v>
      </c>
      <c r="K264" s="231"/>
      <c r="L264" s="232"/>
      <c r="M264" s="233" t="s">
        <v>1</v>
      </c>
      <c r="N264" s="234" t="s">
        <v>43</v>
      </c>
      <c r="O264" s="71"/>
      <c r="P264" s="197">
        <f>O264*H264</f>
        <v>0</v>
      </c>
      <c r="Q264" s="197">
        <v>0.125</v>
      </c>
      <c r="R264" s="197">
        <f>Q264*H264</f>
        <v>0.25</v>
      </c>
      <c r="S264" s="197">
        <v>0</v>
      </c>
      <c r="T264" s="19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9" t="s">
        <v>199</v>
      </c>
      <c r="AT264" s="199" t="s">
        <v>206</v>
      </c>
      <c r="AU264" s="199" t="s">
        <v>89</v>
      </c>
      <c r="AY264" s="17" t="s">
        <v>155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7" t="s">
        <v>86</v>
      </c>
      <c r="BK264" s="200">
        <f>ROUND(I264*H264,2)</f>
        <v>0</v>
      </c>
      <c r="BL264" s="17" t="s">
        <v>161</v>
      </c>
      <c r="BM264" s="199" t="s">
        <v>439</v>
      </c>
    </row>
    <row r="265" spans="1:65" s="13" customFormat="1" ht="11.25">
      <c r="B265" s="201"/>
      <c r="C265" s="202"/>
      <c r="D265" s="203" t="s">
        <v>163</v>
      </c>
      <c r="E265" s="204" t="s">
        <v>1</v>
      </c>
      <c r="F265" s="205" t="s">
        <v>89</v>
      </c>
      <c r="G265" s="202"/>
      <c r="H265" s="206">
        <v>2</v>
      </c>
      <c r="I265" s="207"/>
      <c r="J265" s="202"/>
      <c r="K265" s="202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163</v>
      </c>
      <c r="AU265" s="212" t="s">
        <v>89</v>
      </c>
      <c r="AV265" s="13" t="s">
        <v>89</v>
      </c>
      <c r="AW265" s="13" t="s">
        <v>33</v>
      </c>
      <c r="AX265" s="13" t="s">
        <v>86</v>
      </c>
      <c r="AY265" s="212" t="s">
        <v>155</v>
      </c>
    </row>
    <row r="266" spans="1:65" s="2" customFormat="1" ht="24.2" customHeight="1">
      <c r="A266" s="34"/>
      <c r="B266" s="35"/>
      <c r="C266" s="224" t="s">
        <v>440</v>
      </c>
      <c r="D266" s="224" t="s">
        <v>206</v>
      </c>
      <c r="E266" s="225" t="s">
        <v>441</v>
      </c>
      <c r="F266" s="226" t="s">
        <v>442</v>
      </c>
      <c r="G266" s="227" t="s">
        <v>245</v>
      </c>
      <c r="H266" s="228">
        <v>24</v>
      </c>
      <c r="I266" s="229"/>
      <c r="J266" s="230">
        <f>ROUND(I266*H266,2)</f>
        <v>0</v>
      </c>
      <c r="K266" s="231"/>
      <c r="L266" s="232"/>
      <c r="M266" s="233" t="s">
        <v>1</v>
      </c>
      <c r="N266" s="234" t="s">
        <v>43</v>
      </c>
      <c r="O266" s="71"/>
      <c r="P266" s="197">
        <f>O266*H266</f>
        <v>0</v>
      </c>
      <c r="Q266" s="197">
        <v>0.105</v>
      </c>
      <c r="R266" s="197">
        <f>Q266*H266</f>
        <v>2.52</v>
      </c>
      <c r="S266" s="197">
        <v>0</v>
      </c>
      <c r="T266" s="19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9" t="s">
        <v>199</v>
      </c>
      <c r="AT266" s="199" t="s">
        <v>206</v>
      </c>
      <c r="AU266" s="199" t="s">
        <v>89</v>
      </c>
      <c r="AY266" s="17" t="s">
        <v>155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17" t="s">
        <v>86</v>
      </c>
      <c r="BK266" s="200">
        <f>ROUND(I266*H266,2)</f>
        <v>0</v>
      </c>
      <c r="BL266" s="17" t="s">
        <v>161</v>
      </c>
      <c r="BM266" s="199" t="s">
        <v>443</v>
      </c>
    </row>
    <row r="267" spans="1:65" s="13" customFormat="1" ht="11.25">
      <c r="B267" s="201"/>
      <c r="C267" s="202"/>
      <c r="D267" s="203" t="s">
        <v>163</v>
      </c>
      <c r="E267" s="204" t="s">
        <v>1</v>
      </c>
      <c r="F267" s="205" t="s">
        <v>301</v>
      </c>
      <c r="G267" s="202"/>
      <c r="H267" s="206">
        <v>24</v>
      </c>
      <c r="I267" s="207"/>
      <c r="J267" s="202"/>
      <c r="K267" s="202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163</v>
      </c>
      <c r="AU267" s="212" t="s">
        <v>89</v>
      </c>
      <c r="AV267" s="13" t="s">
        <v>89</v>
      </c>
      <c r="AW267" s="13" t="s">
        <v>33</v>
      </c>
      <c r="AX267" s="13" t="s">
        <v>86</v>
      </c>
      <c r="AY267" s="212" t="s">
        <v>155</v>
      </c>
    </row>
    <row r="268" spans="1:65" s="2" customFormat="1" ht="24.2" customHeight="1">
      <c r="A268" s="34"/>
      <c r="B268" s="35"/>
      <c r="C268" s="187" t="s">
        <v>444</v>
      </c>
      <c r="D268" s="187" t="s">
        <v>157</v>
      </c>
      <c r="E268" s="188" t="s">
        <v>445</v>
      </c>
      <c r="F268" s="189" t="s">
        <v>446</v>
      </c>
      <c r="G268" s="190" t="s">
        <v>215</v>
      </c>
      <c r="H268" s="191">
        <v>2732.1</v>
      </c>
      <c r="I268" s="192"/>
      <c r="J268" s="193">
        <f>ROUND(I268*H268,2)</f>
        <v>0</v>
      </c>
      <c r="K268" s="194"/>
      <c r="L268" s="39"/>
      <c r="M268" s="195" t="s">
        <v>1</v>
      </c>
      <c r="N268" s="196" t="s">
        <v>43</v>
      </c>
      <c r="O268" s="71"/>
      <c r="P268" s="197">
        <f>O268*H268</f>
        <v>0</v>
      </c>
      <c r="Q268" s="197">
        <v>4.6999999999999999E-4</v>
      </c>
      <c r="R268" s="197">
        <f>Q268*H268</f>
        <v>1.284087</v>
      </c>
      <c r="S268" s="197">
        <v>0</v>
      </c>
      <c r="T268" s="19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9" t="s">
        <v>161</v>
      </c>
      <c r="AT268" s="199" t="s">
        <v>157</v>
      </c>
      <c r="AU268" s="199" t="s">
        <v>89</v>
      </c>
      <c r="AY268" s="17" t="s">
        <v>155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7" t="s">
        <v>86</v>
      </c>
      <c r="BK268" s="200">
        <f>ROUND(I268*H268,2)</f>
        <v>0</v>
      </c>
      <c r="BL268" s="17" t="s">
        <v>161</v>
      </c>
      <c r="BM268" s="199" t="s">
        <v>447</v>
      </c>
    </row>
    <row r="269" spans="1:65" s="13" customFormat="1" ht="11.25">
      <c r="B269" s="201"/>
      <c r="C269" s="202"/>
      <c r="D269" s="203" t="s">
        <v>163</v>
      </c>
      <c r="E269" s="204" t="s">
        <v>1</v>
      </c>
      <c r="F269" s="205" t="s">
        <v>448</v>
      </c>
      <c r="G269" s="202"/>
      <c r="H269" s="206">
        <v>693</v>
      </c>
      <c r="I269" s="207"/>
      <c r="J269" s="202"/>
      <c r="K269" s="202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163</v>
      </c>
      <c r="AU269" s="212" t="s">
        <v>89</v>
      </c>
      <c r="AV269" s="13" t="s">
        <v>89</v>
      </c>
      <c r="AW269" s="13" t="s">
        <v>33</v>
      </c>
      <c r="AX269" s="13" t="s">
        <v>78</v>
      </c>
      <c r="AY269" s="212" t="s">
        <v>155</v>
      </c>
    </row>
    <row r="270" spans="1:65" s="13" customFormat="1" ht="11.25">
      <c r="B270" s="201"/>
      <c r="C270" s="202"/>
      <c r="D270" s="203" t="s">
        <v>163</v>
      </c>
      <c r="E270" s="204" t="s">
        <v>1</v>
      </c>
      <c r="F270" s="205" t="s">
        <v>449</v>
      </c>
      <c r="G270" s="202"/>
      <c r="H270" s="206">
        <v>1366.4</v>
      </c>
      <c r="I270" s="207"/>
      <c r="J270" s="202"/>
      <c r="K270" s="202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163</v>
      </c>
      <c r="AU270" s="212" t="s">
        <v>89</v>
      </c>
      <c r="AV270" s="13" t="s">
        <v>89</v>
      </c>
      <c r="AW270" s="13" t="s">
        <v>33</v>
      </c>
      <c r="AX270" s="13" t="s">
        <v>78</v>
      </c>
      <c r="AY270" s="212" t="s">
        <v>155</v>
      </c>
    </row>
    <row r="271" spans="1:65" s="13" customFormat="1" ht="22.5">
      <c r="B271" s="201"/>
      <c r="C271" s="202"/>
      <c r="D271" s="203" t="s">
        <v>163</v>
      </c>
      <c r="E271" s="204" t="s">
        <v>1</v>
      </c>
      <c r="F271" s="205" t="s">
        <v>450</v>
      </c>
      <c r="G271" s="202"/>
      <c r="H271" s="206">
        <v>665</v>
      </c>
      <c r="I271" s="207"/>
      <c r="J271" s="202"/>
      <c r="K271" s="202"/>
      <c r="L271" s="208"/>
      <c r="M271" s="209"/>
      <c r="N271" s="210"/>
      <c r="O271" s="210"/>
      <c r="P271" s="210"/>
      <c r="Q271" s="210"/>
      <c r="R271" s="210"/>
      <c r="S271" s="210"/>
      <c r="T271" s="211"/>
      <c r="AT271" s="212" t="s">
        <v>163</v>
      </c>
      <c r="AU271" s="212" t="s">
        <v>89</v>
      </c>
      <c r="AV271" s="13" t="s">
        <v>89</v>
      </c>
      <c r="AW271" s="13" t="s">
        <v>33</v>
      </c>
      <c r="AX271" s="13" t="s">
        <v>78</v>
      </c>
      <c r="AY271" s="212" t="s">
        <v>155</v>
      </c>
    </row>
    <row r="272" spans="1:65" s="13" customFormat="1" ht="11.25">
      <c r="B272" s="201"/>
      <c r="C272" s="202"/>
      <c r="D272" s="203" t="s">
        <v>163</v>
      </c>
      <c r="E272" s="204" t="s">
        <v>1</v>
      </c>
      <c r="F272" s="205" t="s">
        <v>451</v>
      </c>
      <c r="G272" s="202"/>
      <c r="H272" s="206">
        <v>7.7</v>
      </c>
      <c r="I272" s="207"/>
      <c r="J272" s="202"/>
      <c r="K272" s="202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163</v>
      </c>
      <c r="AU272" s="212" t="s">
        <v>89</v>
      </c>
      <c r="AV272" s="13" t="s">
        <v>89</v>
      </c>
      <c r="AW272" s="13" t="s">
        <v>33</v>
      </c>
      <c r="AX272" s="13" t="s">
        <v>78</v>
      </c>
      <c r="AY272" s="212" t="s">
        <v>155</v>
      </c>
    </row>
    <row r="273" spans="1:65" s="14" customFormat="1" ht="11.25">
      <c r="B273" s="213"/>
      <c r="C273" s="214"/>
      <c r="D273" s="203" t="s">
        <v>163</v>
      </c>
      <c r="E273" s="215" t="s">
        <v>1</v>
      </c>
      <c r="F273" s="216" t="s">
        <v>170</v>
      </c>
      <c r="G273" s="214"/>
      <c r="H273" s="217">
        <v>2732.1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163</v>
      </c>
      <c r="AU273" s="223" t="s">
        <v>89</v>
      </c>
      <c r="AV273" s="14" t="s">
        <v>161</v>
      </c>
      <c r="AW273" s="14" t="s">
        <v>33</v>
      </c>
      <c r="AX273" s="14" t="s">
        <v>86</v>
      </c>
      <c r="AY273" s="223" t="s">
        <v>155</v>
      </c>
    </row>
    <row r="274" spans="1:65" s="2" customFormat="1" ht="16.5" customHeight="1">
      <c r="A274" s="34"/>
      <c r="B274" s="35"/>
      <c r="C274" s="187" t="s">
        <v>452</v>
      </c>
      <c r="D274" s="187" t="s">
        <v>157</v>
      </c>
      <c r="E274" s="188" t="s">
        <v>453</v>
      </c>
      <c r="F274" s="189" t="s">
        <v>454</v>
      </c>
      <c r="G274" s="190" t="s">
        <v>215</v>
      </c>
      <c r="H274" s="191">
        <v>742.5</v>
      </c>
      <c r="I274" s="192"/>
      <c r="J274" s="193">
        <f>ROUND(I274*H274,2)</f>
        <v>0</v>
      </c>
      <c r="K274" s="194"/>
      <c r="L274" s="39"/>
      <c r="M274" s="195" t="s">
        <v>1</v>
      </c>
      <c r="N274" s="196" t="s">
        <v>43</v>
      </c>
      <c r="O274" s="71"/>
      <c r="P274" s="197">
        <f>O274*H274</f>
        <v>0</v>
      </c>
      <c r="Q274" s="197">
        <v>4.8000000000000001E-4</v>
      </c>
      <c r="R274" s="197">
        <f>Q274*H274</f>
        <v>0.35639999999999999</v>
      </c>
      <c r="S274" s="197">
        <v>0</v>
      </c>
      <c r="T274" s="19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9" t="s">
        <v>161</v>
      </c>
      <c r="AT274" s="199" t="s">
        <v>157</v>
      </c>
      <c r="AU274" s="199" t="s">
        <v>89</v>
      </c>
      <c r="AY274" s="17" t="s">
        <v>155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7" t="s">
        <v>86</v>
      </c>
      <c r="BK274" s="200">
        <f>ROUND(I274*H274,2)</f>
        <v>0</v>
      </c>
      <c r="BL274" s="17" t="s">
        <v>161</v>
      </c>
      <c r="BM274" s="199" t="s">
        <v>455</v>
      </c>
    </row>
    <row r="275" spans="1:65" s="13" customFormat="1" ht="11.25">
      <c r="B275" s="201"/>
      <c r="C275" s="202"/>
      <c r="D275" s="203" t="s">
        <v>163</v>
      </c>
      <c r="E275" s="204" t="s">
        <v>1</v>
      </c>
      <c r="F275" s="205" t="s">
        <v>456</v>
      </c>
      <c r="G275" s="202"/>
      <c r="H275" s="206">
        <v>742.5</v>
      </c>
      <c r="I275" s="207"/>
      <c r="J275" s="202"/>
      <c r="K275" s="202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163</v>
      </c>
      <c r="AU275" s="212" t="s">
        <v>89</v>
      </c>
      <c r="AV275" s="13" t="s">
        <v>89</v>
      </c>
      <c r="AW275" s="13" t="s">
        <v>33</v>
      </c>
      <c r="AX275" s="13" t="s">
        <v>86</v>
      </c>
      <c r="AY275" s="212" t="s">
        <v>155</v>
      </c>
    </row>
    <row r="276" spans="1:65" s="2" customFormat="1" ht="16.5" customHeight="1">
      <c r="A276" s="34"/>
      <c r="B276" s="35"/>
      <c r="C276" s="187" t="s">
        <v>457</v>
      </c>
      <c r="D276" s="187" t="s">
        <v>157</v>
      </c>
      <c r="E276" s="188" t="s">
        <v>458</v>
      </c>
      <c r="F276" s="189" t="s">
        <v>459</v>
      </c>
      <c r="G276" s="190" t="s">
        <v>245</v>
      </c>
      <c r="H276" s="191">
        <v>30</v>
      </c>
      <c r="I276" s="192"/>
      <c r="J276" s="193">
        <f>ROUND(I276*H276,2)</f>
        <v>0</v>
      </c>
      <c r="K276" s="194"/>
      <c r="L276" s="39"/>
      <c r="M276" s="195" t="s">
        <v>1</v>
      </c>
      <c r="N276" s="196" t="s">
        <v>43</v>
      </c>
      <c r="O276" s="71"/>
      <c r="P276" s="197">
        <f>O276*H276</f>
        <v>0</v>
      </c>
      <c r="Q276" s="197">
        <v>1.1E-4</v>
      </c>
      <c r="R276" s="197">
        <f>Q276*H276</f>
        <v>3.3E-3</v>
      </c>
      <c r="S276" s="197">
        <v>0</v>
      </c>
      <c r="T276" s="19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9" t="s">
        <v>161</v>
      </c>
      <c r="AT276" s="199" t="s">
        <v>157</v>
      </c>
      <c r="AU276" s="199" t="s">
        <v>89</v>
      </c>
      <c r="AY276" s="17" t="s">
        <v>155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7" t="s">
        <v>86</v>
      </c>
      <c r="BK276" s="200">
        <f>ROUND(I276*H276,2)</f>
        <v>0</v>
      </c>
      <c r="BL276" s="17" t="s">
        <v>161</v>
      </c>
      <c r="BM276" s="199" t="s">
        <v>460</v>
      </c>
    </row>
    <row r="277" spans="1:65" s="13" customFormat="1" ht="11.25">
      <c r="B277" s="201"/>
      <c r="C277" s="202"/>
      <c r="D277" s="203" t="s">
        <v>163</v>
      </c>
      <c r="E277" s="204" t="s">
        <v>1</v>
      </c>
      <c r="F277" s="205" t="s">
        <v>333</v>
      </c>
      <c r="G277" s="202"/>
      <c r="H277" s="206">
        <v>30</v>
      </c>
      <c r="I277" s="207"/>
      <c r="J277" s="202"/>
      <c r="K277" s="202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163</v>
      </c>
      <c r="AU277" s="212" t="s">
        <v>89</v>
      </c>
      <c r="AV277" s="13" t="s">
        <v>89</v>
      </c>
      <c r="AW277" s="13" t="s">
        <v>33</v>
      </c>
      <c r="AX277" s="13" t="s">
        <v>86</v>
      </c>
      <c r="AY277" s="212" t="s">
        <v>155</v>
      </c>
    </row>
    <row r="278" spans="1:65" s="12" customFormat="1" ht="22.9" customHeight="1">
      <c r="B278" s="171"/>
      <c r="C278" s="172"/>
      <c r="D278" s="173" t="s">
        <v>77</v>
      </c>
      <c r="E278" s="185" t="s">
        <v>461</v>
      </c>
      <c r="F278" s="185" t="s">
        <v>462</v>
      </c>
      <c r="G278" s="172"/>
      <c r="H278" s="172"/>
      <c r="I278" s="175"/>
      <c r="J278" s="186">
        <f>BK278</f>
        <v>0</v>
      </c>
      <c r="K278" s="172"/>
      <c r="L278" s="177"/>
      <c r="M278" s="178"/>
      <c r="N278" s="179"/>
      <c r="O278" s="179"/>
      <c r="P278" s="180">
        <f>SUM(P279:P280)</f>
        <v>0</v>
      </c>
      <c r="Q278" s="179"/>
      <c r="R278" s="180">
        <f>SUM(R279:R280)</f>
        <v>0</v>
      </c>
      <c r="S278" s="179"/>
      <c r="T278" s="181">
        <f>SUM(T279:T280)</f>
        <v>0</v>
      </c>
      <c r="AR278" s="182" t="s">
        <v>86</v>
      </c>
      <c r="AT278" s="183" t="s">
        <v>77</v>
      </c>
      <c r="AU278" s="183" t="s">
        <v>86</v>
      </c>
      <c r="AY278" s="182" t="s">
        <v>155</v>
      </c>
      <c r="BK278" s="184">
        <f>SUM(BK279:BK280)</f>
        <v>0</v>
      </c>
    </row>
    <row r="279" spans="1:65" s="2" customFormat="1" ht="44.25" customHeight="1">
      <c r="A279" s="34"/>
      <c r="B279" s="35"/>
      <c r="C279" s="187" t="s">
        <v>463</v>
      </c>
      <c r="D279" s="187" t="s">
        <v>157</v>
      </c>
      <c r="E279" s="188" t="s">
        <v>464</v>
      </c>
      <c r="F279" s="189" t="s">
        <v>465</v>
      </c>
      <c r="G279" s="190" t="s">
        <v>209</v>
      </c>
      <c r="H279" s="191">
        <v>4805.8980000000001</v>
      </c>
      <c r="I279" s="192"/>
      <c r="J279" s="193">
        <f>ROUND(I279*H279,2)</f>
        <v>0</v>
      </c>
      <c r="K279" s="194"/>
      <c r="L279" s="39"/>
      <c r="M279" s="195" t="s">
        <v>1</v>
      </c>
      <c r="N279" s="196" t="s">
        <v>43</v>
      </c>
      <c r="O279" s="71"/>
      <c r="P279" s="197">
        <f>O279*H279</f>
        <v>0</v>
      </c>
      <c r="Q279" s="197">
        <v>0</v>
      </c>
      <c r="R279" s="197">
        <f>Q279*H279</f>
        <v>0</v>
      </c>
      <c r="S279" s="197">
        <v>0</v>
      </c>
      <c r="T279" s="19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9" t="s">
        <v>161</v>
      </c>
      <c r="AT279" s="199" t="s">
        <v>157</v>
      </c>
      <c r="AU279" s="199" t="s">
        <v>89</v>
      </c>
      <c r="AY279" s="17" t="s">
        <v>155</v>
      </c>
      <c r="BE279" s="200">
        <f>IF(N279="základní",J279,0)</f>
        <v>0</v>
      </c>
      <c r="BF279" s="200">
        <f>IF(N279="snížená",J279,0)</f>
        <v>0</v>
      </c>
      <c r="BG279" s="200">
        <f>IF(N279="zákl. přenesená",J279,0)</f>
        <v>0</v>
      </c>
      <c r="BH279" s="200">
        <f>IF(N279="sníž. přenesená",J279,0)</f>
        <v>0</v>
      </c>
      <c r="BI279" s="200">
        <f>IF(N279="nulová",J279,0)</f>
        <v>0</v>
      </c>
      <c r="BJ279" s="17" t="s">
        <v>86</v>
      </c>
      <c r="BK279" s="200">
        <f>ROUND(I279*H279,2)</f>
        <v>0</v>
      </c>
      <c r="BL279" s="17" t="s">
        <v>161</v>
      </c>
      <c r="BM279" s="199" t="s">
        <v>466</v>
      </c>
    </row>
    <row r="280" spans="1:65" s="13" customFormat="1" ht="11.25">
      <c r="B280" s="201"/>
      <c r="C280" s="202"/>
      <c r="D280" s="203" t="s">
        <v>163</v>
      </c>
      <c r="E280" s="204" t="s">
        <v>1</v>
      </c>
      <c r="F280" s="205" t="s">
        <v>467</v>
      </c>
      <c r="G280" s="202"/>
      <c r="H280" s="206">
        <v>4805.8980000000001</v>
      </c>
      <c r="I280" s="207"/>
      <c r="J280" s="202"/>
      <c r="K280" s="202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163</v>
      </c>
      <c r="AU280" s="212" t="s">
        <v>89</v>
      </c>
      <c r="AV280" s="13" t="s">
        <v>89</v>
      </c>
      <c r="AW280" s="13" t="s">
        <v>33</v>
      </c>
      <c r="AX280" s="13" t="s">
        <v>86</v>
      </c>
      <c r="AY280" s="212" t="s">
        <v>155</v>
      </c>
    </row>
    <row r="281" spans="1:65" s="12" customFormat="1" ht="25.9" customHeight="1">
      <c r="B281" s="171"/>
      <c r="C281" s="172"/>
      <c r="D281" s="173" t="s">
        <v>77</v>
      </c>
      <c r="E281" s="174" t="s">
        <v>468</v>
      </c>
      <c r="F281" s="174" t="s">
        <v>469</v>
      </c>
      <c r="G281" s="172"/>
      <c r="H281" s="172"/>
      <c r="I281" s="175"/>
      <c r="J281" s="176">
        <f>BK281</f>
        <v>0</v>
      </c>
      <c r="K281" s="172"/>
      <c r="L281" s="177"/>
      <c r="M281" s="178"/>
      <c r="N281" s="179"/>
      <c r="O281" s="179"/>
      <c r="P281" s="180">
        <f>P282</f>
        <v>0</v>
      </c>
      <c r="Q281" s="179"/>
      <c r="R281" s="180">
        <f>R282</f>
        <v>0</v>
      </c>
      <c r="S281" s="179"/>
      <c r="T281" s="181">
        <f>T282</f>
        <v>0</v>
      </c>
      <c r="AR281" s="182" t="s">
        <v>184</v>
      </c>
      <c r="AT281" s="183" t="s">
        <v>77</v>
      </c>
      <c r="AU281" s="183" t="s">
        <v>78</v>
      </c>
      <c r="AY281" s="182" t="s">
        <v>155</v>
      </c>
      <c r="BK281" s="184">
        <f>BK282</f>
        <v>0</v>
      </c>
    </row>
    <row r="282" spans="1:65" s="12" customFormat="1" ht="22.9" customHeight="1">
      <c r="B282" s="171"/>
      <c r="C282" s="172"/>
      <c r="D282" s="173" t="s">
        <v>77</v>
      </c>
      <c r="E282" s="185" t="s">
        <v>470</v>
      </c>
      <c r="F282" s="185" t="s">
        <v>471</v>
      </c>
      <c r="G282" s="172"/>
      <c r="H282" s="172"/>
      <c r="I282" s="175"/>
      <c r="J282" s="186">
        <f>BK282</f>
        <v>0</v>
      </c>
      <c r="K282" s="172"/>
      <c r="L282" s="177"/>
      <c r="M282" s="178"/>
      <c r="N282" s="179"/>
      <c r="O282" s="179"/>
      <c r="P282" s="180">
        <f>P283</f>
        <v>0</v>
      </c>
      <c r="Q282" s="179"/>
      <c r="R282" s="180">
        <f>R283</f>
        <v>0</v>
      </c>
      <c r="S282" s="179"/>
      <c r="T282" s="181">
        <f>T283</f>
        <v>0</v>
      </c>
      <c r="AR282" s="182" t="s">
        <v>184</v>
      </c>
      <c r="AT282" s="183" t="s">
        <v>77</v>
      </c>
      <c r="AU282" s="183" t="s">
        <v>86</v>
      </c>
      <c r="AY282" s="182" t="s">
        <v>155</v>
      </c>
      <c r="BK282" s="184">
        <f>BK283</f>
        <v>0</v>
      </c>
    </row>
    <row r="283" spans="1:65" s="2" customFormat="1" ht="16.5" customHeight="1">
      <c r="A283" s="34"/>
      <c r="B283" s="35"/>
      <c r="C283" s="187" t="s">
        <v>472</v>
      </c>
      <c r="D283" s="187" t="s">
        <v>157</v>
      </c>
      <c r="E283" s="188" t="s">
        <v>473</v>
      </c>
      <c r="F283" s="189" t="s">
        <v>474</v>
      </c>
      <c r="G283" s="190" t="s">
        <v>475</v>
      </c>
      <c r="H283" s="191">
        <v>1</v>
      </c>
      <c r="I283" s="192"/>
      <c r="J283" s="193">
        <f>ROUND(I283*H283,2)</f>
        <v>0</v>
      </c>
      <c r="K283" s="194"/>
      <c r="L283" s="39"/>
      <c r="M283" s="235" t="s">
        <v>1</v>
      </c>
      <c r="N283" s="236" t="s">
        <v>43</v>
      </c>
      <c r="O283" s="237"/>
      <c r="P283" s="238">
        <f>O283*H283</f>
        <v>0</v>
      </c>
      <c r="Q283" s="238">
        <v>0</v>
      </c>
      <c r="R283" s="238">
        <f>Q283*H283</f>
        <v>0</v>
      </c>
      <c r="S283" s="238">
        <v>0</v>
      </c>
      <c r="T283" s="239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9" t="s">
        <v>476</v>
      </c>
      <c r="AT283" s="199" t="s">
        <v>157</v>
      </c>
      <c r="AU283" s="199" t="s">
        <v>89</v>
      </c>
      <c r="AY283" s="17" t="s">
        <v>155</v>
      </c>
      <c r="BE283" s="200">
        <f>IF(N283="základní",J283,0)</f>
        <v>0</v>
      </c>
      <c r="BF283" s="200">
        <f>IF(N283="snížená",J283,0)</f>
        <v>0</v>
      </c>
      <c r="BG283" s="200">
        <f>IF(N283="zákl. přenesená",J283,0)</f>
        <v>0</v>
      </c>
      <c r="BH283" s="200">
        <f>IF(N283="sníž. přenesená",J283,0)</f>
        <v>0</v>
      </c>
      <c r="BI283" s="200">
        <f>IF(N283="nulová",J283,0)</f>
        <v>0</v>
      </c>
      <c r="BJ283" s="17" t="s">
        <v>86</v>
      </c>
      <c r="BK283" s="200">
        <f>ROUND(I283*H283,2)</f>
        <v>0</v>
      </c>
      <c r="BL283" s="17" t="s">
        <v>476</v>
      </c>
      <c r="BM283" s="199" t="s">
        <v>477</v>
      </c>
    </row>
    <row r="284" spans="1:65" s="2" customFormat="1" ht="6.95" customHeight="1">
      <c r="A284" s="34"/>
      <c r="B284" s="54"/>
      <c r="C284" s="55"/>
      <c r="D284" s="55"/>
      <c r="E284" s="55"/>
      <c r="F284" s="55"/>
      <c r="G284" s="55"/>
      <c r="H284" s="55"/>
      <c r="I284" s="55"/>
      <c r="J284" s="55"/>
      <c r="K284" s="55"/>
      <c r="L284" s="39"/>
      <c r="M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</row>
  </sheetData>
  <sheetProtection algorithmName="SHA-512" hashValue="fKfTBDWx+1Xmr+zkl5cHASvoVwC+00aB85Ba0Jxxtesk9uf0HmeYjRyh+YK0YJw778Dkn+7is7ghssDWVo+5XA==" saltValue="o8x17hLoS40kqJuvOZ2vEgmBvLdP+LRETBKaZE/DWM5K18xnXgVvW0yIr+Z7x63LdQNZLX0mVjDgKHM6pm7izg==" spinCount="100000" sheet="1" objects="1" scenarios="1" formatColumns="0" formatRows="0" autoFilter="0"/>
  <autoFilter ref="C125:K283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40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8" t="str">
        <f>'Rekapitulace stavby'!K6</f>
        <v>Revitalizace veřejných ploch města Luby - ETAPA II</v>
      </c>
      <c r="F7" s="299"/>
      <c r="G7" s="299"/>
      <c r="H7" s="299"/>
      <c r="L7" s="20"/>
    </row>
    <row r="8" spans="1:4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0" t="s">
        <v>478</v>
      </c>
      <c r="F9" s="301"/>
      <c r="G9" s="301"/>
      <c r="H9" s="30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88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2" t="str">
        <f>'Rekapitulace stavby'!E14</f>
        <v>Vyplň údaj</v>
      </c>
      <c r="F18" s="303"/>
      <c r="G18" s="303"/>
      <c r="H18" s="303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4" t="s">
        <v>1</v>
      </c>
      <c r="F27" s="304"/>
      <c r="G27" s="304"/>
      <c r="H27" s="30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ROUND((SUM(BE127:BE399)),  2)</f>
        <v>0</v>
      </c>
      <c r="G33" s="34"/>
      <c r="H33" s="34"/>
      <c r="I33" s="124">
        <v>0.21</v>
      </c>
      <c r="J33" s="123">
        <f>ROUND(((SUM(BE127:BE399))*I33),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ROUND((SUM(BF127:BF399)),  2)</f>
        <v>0</v>
      </c>
      <c r="G34" s="34"/>
      <c r="H34" s="34"/>
      <c r="I34" s="124">
        <v>0.15</v>
      </c>
      <c r="J34" s="123">
        <f>ROUND(((SUM(BF127:BF399))*I34),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ROUND((SUM(BG127:BG399)),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ROUND((SUM(BH127:BH399)),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ROUND((SUM(BI127:BI399)),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5" t="str">
        <f>E7</f>
        <v>Revitalizace veřejných ploch města Luby - ETAPA II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>IO 02 - Opěrné zdi a schodiště Etapa II</v>
      </c>
      <c r="F87" s="307"/>
      <c r="G87" s="307"/>
      <c r="H87" s="30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Luby u Chebu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A69 - 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 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J128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131</v>
      </c>
      <c r="E98" s="156"/>
      <c r="F98" s="156"/>
      <c r="G98" s="156"/>
      <c r="H98" s="156"/>
      <c r="I98" s="156"/>
      <c r="J98" s="157">
        <f>J129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132</v>
      </c>
      <c r="E99" s="156"/>
      <c r="F99" s="156"/>
      <c r="G99" s="156"/>
      <c r="H99" s="156"/>
      <c r="I99" s="156"/>
      <c r="J99" s="157">
        <f>J163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133</v>
      </c>
      <c r="E100" s="156"/>
      <c r="F100" s="156"/>
      <c r="G100" s="156"/>
      <c r="H100" s="156"/>
      <c r="I100" s="156"/>
      <c r="J100" s="157">
        <f>J197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479</v>
      </c>
      <c r="E101" s="156"/>
      <c r="F101" s="156"/>
      <c r="G101" s="156"/>
      <c r="H101" s="156"/>
      <c r="I101" s="156"/>
      <c r="J101" s="157">
        <f>J337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480</v>
      </c>
      <c r="E102" s="156"/>
      <c r="F102" s="156"/>
      <c r="G102" s="156"/>
      <c r="H102" s="156"/>
      <c r="I102" s="156"/>
      <c r="J102" s="157">
        <f>J354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136</v>
      </c>
      <c r="E103" s="156"/>
      <c r="F103" s="156"/>
      <c r="G103" s="156"/>
      <c r="H103" s="156"/>
      <c r="I103" s="156"/>
      <c r="J103" s="157">
        <f>J357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481</v>
      </c>
      <c r="E104" s="156"/>
      <c r="F104" s="156"/>
      <c r="G104" s="156"/>
      <c r="H104" s="156"/>
      <c r="I104" s="156"/>
      <c r="J104" s="157">
        <f>J376</f>
        <v>0</v>
      </c>
      <c r="K104" s="154"/>
      <c r="L104" s="158"/>
    </row>
    <row r="105" spans="1:31" s="9" customFormat="1" ht="24.95" customHeight="1">
      <c r="B105" s="147"/>
      <c r="C105" s="148"/>
      <c r="D105" s="149" t="s">
        <v>482</v>
      </c>
      <c r="E105" s="150"/>
      <c r="F105" s="150"/>
      <c r="G105" s="150"/>
      <c r="H105" s="150"/>
      <c r="I105" s="150"/>
      <c r="J105" s="151">
        <f>J378</f>
        <v>0</v>
      </c>
      <c r="K105" s="148"/>
      <c r="L105" s="152"/>
    </row>
    <row r="106" spans="1:31" s="10" customFormat="1" ht="19.899999999999999" customHeight="1">
      <c r="B106" s="153"/>
      <c r="C106" s="154"/>
      <c r="D106" s="155" t="s">
        <v>483</v>
      </c>
      <c r="E106" s="156"/>
      <c r="F106" s="156"/>
      <c r="G106" s="156"/>
      <c r="H106" s="156"/>
      <c r="I106" s="156"/>
      <c r="J106" s="157">
        <f>J379</f>
        <v>0</v>
      </c>
      <c r="K106" s="154"/>
      <c r="L106" s="158"/>
    </row>
    <row r="107" spans="1:31" s="10" customFormat="1" ht="19.899999999999999" customHeight="1">
      <c r="B107" s="153"/>
      <c r="C107" s="154"/>
      <c r="D107" s="155" t="s">
        <v>484</v>
      </c>
      <c r="E107" s="156"/>
      <c r="F107" s="156"/>
      <c r="G107" s="156"/>
      <c r="H107" s="156"/>
      <c r="I107" s="156"/>
      <c r="J107" s="157">
        <f>J390</f>
        <v>0</v>
      </c>
      <c r="K107" s="154"/>
      <c r="L107" s="158"/>
    </row>
    <row r="108" spans="1:31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63" s="2" customFormat="1" ht="6.95" customHeight="1">
      <c r="A113" s="34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4.95" customHeight="1">
      <c r="A114" s="34"/>
      <c r="B114" s="35"/>
      <c r="C114" s="23" t="s">
        <v>140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2" customHeight="1">
      <c r="A116" s="34"/>
      <c r="B116" s="35"/>
      <c r="C116" s="29" t="s">
        <v>16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6.5" customHeight="1">
      <c r="A117" s="34"/>
      <c r="B117" s="35"/>
      <c r="C117" s="36"/>
      <c r="D117" s="36"/>
      <c r="E117" s="305" t="str">
        <f>E7</f>
        <v>Revitalizace veřejných ploch města Luby - ETAPA II</v>
      </c>
      <c r="F117" s="306"/>
      <c r="G117" s="306"/>
      <c r="H117" s="30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123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1" t="str">
        <f>E9</f>
        <v>IO 02 - Opěrné zdi a schodiště Etapa II</v>
      </c>
      <c r="F119" s="307"/>
      <c r="G119" s="307"/>
      <c r="H119" s="307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F12</f>
        <v>Luby u Chebu</v>
      </c>
      <c r="G121" s="36"/>
      <c r="H121" s="36"/>
      <c r="I121" s="29" t="s">
        <v>22</v>
      </c>
      <c r="J121" s="66" t="str">
        <f>IF(J12="","",J12)</f>
        <v>Vyplň údaj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23</v>
      </c>
      <c r="D123" s="36"/>
      <c r="E123" s="36"/>
      <c r="F123" s="27" t="str">
        <f>E15</f>
        <v>Město Luby</v>
      </c>
      <c r="G123" s="36"/>
      <c r="H123" s="36"/>
      <c r="I123" s="29" t="s">
        <v>30</v>
      </c>
      <c r="J123" s="32" t="str">
        <f>E21</f>
        <v>A69 - Architekti s.r.o.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28</v>
      </c>
      <c r="D124" s="36"/>
      <c r="E124" s="36"/>
      <c r="F124" s="27" t="str">
        <f>IF(E18="","",E18)</f>
        <v>Vyplň údaj</v>
      </c>
      <c r="G124" s="36"/>
      <c r="H124" s="36"/>
      <c r="I124" s="29" t="s">
        <v>34</v>
      </c>
      <c r="J124" s="32" t="str">
        <f>E24</f>
        <v>Ing. Pavel Šturc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59"/>
      <c r="B126" s="160"/>
      <c r="C126" s="161" t="s">
        <v>141</v>
      </c>
      <c r="D126" s="162" t="s">
        <v>63</v>
      </c>
      <c r="E126" s="162" t="s">
        <v>59</v>
      </c>
      <c r="F126" s="162" t="s">
        <v>60</v>
      </c>
      <c r="G126" s="162" t="s">
        <v>142</v>
      </c>
      <c r="H126" s="162" t="s">
        <v>143</v>
      </c>
      <c r="I126" s="162" t="s">
        <v>144</v>
      </c>
      <c r="J126" s="163" t="s">
        <v>127</v>
      </c>
      <c r="K126" s="164" t="s">
        <v>145</v>
      </c>
      <c r="L126" s="165"/>
      <c r="M126" s="75" t="s">
        <v>1</v>
      </c>
      <c r="N126" s="76" t="s">
        <v>42</v>
      </c>
      <c r="O126" s="76" t="s">
        <v>146</v>
      </c>
      <c r="P126" s="76" t="s">
        <v>147</v>
      </c>
      <c r="Q126" s="76" t="s">
        <v>148</v>
      </c>
      <c r="R126" s="76" t="s">
        <v>149</v>
      </c>
      <c r="S126" s="76" t="s">
        <v>150</v>
      </c>
      <c r="T126" s="77" t="s">
        <v>151</v>
      </c>
      <c r="U126" s="159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/>
    </row>
    <row r="127" spans="1:63" s="2" customFormat="1" ht="22.9" customHeight="1">
      <c r="A127" s="34"/>
      <c r="B127" s="35"/>
      <c r="C127" s="82" t="s">
        <v>152</v>
      </c>
      <c r="D127" s="36"/>
      <c r="E127" s="36"/>
      <c r="F127" s="36"/>
      <c r="G127" s="36"/>
      <c r="H127" s="36"/>
      <c r="I127" s="36"/>
      <c r="J127" s="166">
        <f>BK127</f>
        <v>0</v>
      </c>
      <c r="K127" s="36"/>
      <c r="L127" s="39"/>
      <c r="M127" s="78"/>
      <c r="N127" s="167"/>
      <c r="O127" s="79"/>
      <c r="P127" s="168">
        <f>P128+P378</f>
        <v>0</v>
      </c>
      <c r="Q127" s="79"/>
      <c r="R127" s="168">
        <f>R128+R378</f>
        <v>244.90266362</v>
      </c>
      <c r="S127" s="79"/>
      <c r="T127" s="169">
        <f>T128+T378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77</v>
      </c>
      <c r="AU127" s="17" t="s">
        <v>129</v>
      </c>
      <c r="BK127" s="170">
        <f>BK128+BK378</f>
        <v>0</v>
      </c>
    </row>
    <row r="128" spans="1:63" s="12" customFormat="1" ht="25.9" customHeight="1">
      <c r="B128" s="171"/>
      <c r="C128" s="172"/>
      <c r="D128" s="173" t="s">
        <v>77</v>
      </c>
      <c r="E128" s="174" t="s">
        <v>153</v>
      </c>
      <c r="F128" s="174" t="s">
        <v>154</v>
      </c>
      <c r="G128" s="172"/>
      <c r="H128" s="172"/>
      <c r="I128" s="175"/>
      <c r="J128" s="176">
        <f>BK128</f>
        <v>0</v>
      </c>
      <c r="K128" s="172"/>
      <c r="L128" s="177"/>
      <c r="M128" s="178"/>
      <c r="N128" s="179"/>
      <c r="O128" s="179"/>
      <c r="P128" s="180">
        <f>P129+P163+P197+P337+P354+P357+P376</f>
        <v>0</v>
      </c>
      <c r="Q128" s="179"/>
      <c r="R128" s="180">
        <f>R129+R163+R197+R337+R354+R357+R376</f>
        <v>244.80463864000001</v>
      </c>
      <c r="S128" s="179"/>
      <c r="T128" s="181">
        <f>T129+T163+T197+T337+T354+T357+T376</f>
        <v>0</v>
      </c>
      <c r="AR128" s="182" t="s">
        <v>86</v>
      </c>
      <c r="AT128" s="183" t="s">
        <v>77</v>
      </c>
      <c r="AU128" s="183" t="s">
        <v>78</v>
      </c>
      <c r="AY128" s="182" t="s">
        <v>155</v>
      </c>
      <c r="BK128" s="184">
        <f>BK129+BK163+BK197+BK337+BK354+BK357+BK376</f>
        <v>0</v>
      </c>
    </row>
    <row r="129" spans="1:65" s="12" customFormat="1" ht="22.9" customHeight="1">
      <c r="B129" s="171"/>
      <c r="C129" s="172"/>
      <c r="D129" s="173" t="s">
        <v>77</v>
      </c>
      <c r="E129" s="185" t="s">
        <v>86</v>
      </c>
      <c r="F129" s="185" t="s">
        <v>156</v>
      </c>
      <c r="G129" s="172"/>
      <c r="H129" s="172"/>
      <c r="I129" s="175"/>
      <c r="J129" s="186">
        <f>BK129</f>
        <v>0</v>
      </c>
      <c r="K129" s="172"/>
      <c r="L129" s="177"/>
      <c r="M129" s="178"/>
      <c r="N129" s="179"/>
      <c r="O129" s="179"/>
      <c r="P129" s="180">
        <f>SUM(P130:P162)</f>
        <v>0</v>
      </c>
      <c r="Q129" s="179"/>
      <c r="R129" s="180">
        <f>SUM(R130:R162)</f>
        <v>0</v>
      </c>
      <c r="S129" s="179"/>
      <c r="T129" s="181">
        <f>SUM(T130:T162)</f>
        <v>0</v>
      </c>
      <c r="AR129" s="182" t="s">
        <v>86</v>
      </c>
      <c r="AT129" s="183" t="s">
        <v>77</v>
      </c>
      <c r="AU129" s="183" t="s">
        <v>86</v>
      </c>
      <c r="AY129" s="182" t="s">
        <v>155</v>
      </c>
      <c r="BK129" s="184">
        <f>SUM(BK130:BK162)</f>
        <v>0</v>
      </c>
    </row>
    <row r="130" spans="1:65" s="2" customFormat="1" ht="33" customHeight="1">
      <c r="A130" s="34"/>
      <c r="B130" s="35"/>
      <c r="C130" s="187" t="s">
        <v>86</v>
      </c>
      <c r="D130" s="187" t="s">
        <v>157</v>
      </c>
      <c r="E130" s="188" t="s">
        <v>485</v>
      </c>
      <c r="F130" s="189" t="s">
        <v>486</v>
      </c>
      <c r="G130" s="190" t="s">
        <v>160</v>
      </c>
      <c r="H130" s="191">
        <v>52.956000000000003</v>
      </c>
      <c r="I130" s="192"/>
      <c r="J130" s="193">
        <f>ROUND(I130*H130,2)</f>
        <v>0</v>
      </c>
      <c r="K130" s="194"/>
      <c r="L130" s="39"/>
      <c r="M130" s="195" t="s">
        <v>1</v>
      </c>
      <c r="N130" s="196" t="s">
        <v>43</v>
      </c>
      <c r="O130" s="7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161</v>
      </c>
      <c r="AT130" s="199" t="s">
        <v>157</v>
      </c>
      <c r="AU130" s="199" t="s">
        <v>89</v>
      </c>
      <c r="AY130" s="17" t="s">
        <v>155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7" t="s">
        <v>86</v>
      </c>
      <c r="BK130" s="200">
        <f>ROUND(I130*H130,2)</f>
        <v>0</v>
      </c>
      <c r="BL130" s="17" t="s">
        <v>161</v>
      </c>
      <c r="BM130" s="199" t="s">
        <v>487</v>
      </c>
    </row>
    <row r="131" spans="1:65" s="13" customFormat="1" ht="11.25">
      <c r="B131" s="201"/>
      <c r="C131" s="202"/>
      <c r="D131" s="203" t="s">
        <v>163</v>
      </c>
      <c r="E131" s="204" t="s">
        <v>1</v>
      </c>
      <c r="F131" s="205" t="s">
        <v>488</v>
      </c>
      <c r="G131" s="202"/>
      <c r="H131" s="206">
        <v>3.508</v>
      </c>
      <c r="I131" s="207"/>
      <c r="J131" s="202"/>
      <c r="K131" s="202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163</v>
      </c>
      <c r="AU131" s="212" t="s">
        <v>89</v>
      </c>
      <c r="AV131" s="13" t="s">
        <v>89</v>
      </c>
      <c r="AW131" s="13" t="s">
        <v>33</v>
      </c>
      <c r="AX131" s="13" t="s">
        <v>78</v>
      </c>
      <c r="AY131" s="212" t="s">
        <v>155</v>
      </c>
    </row>
    <row r="132" spans="1:65" s="13" customFormat="1" ht="11.25">
      <c r="B132" s="201"/>
      <c r="C132" s="202"/>
      <c r="D132" s="203" t="s">
        <v>163</v>
      </c>
      <c r="E132" s="204" t="s">
        <v>1</v>
      </c>
      <c r="F132" s="205" t="s">
        <v>489</v>
      </c>
      <c r="G132" s="202"/>
      <c r="H132" s="206">
        <v>1.361</v>
      </c>
      <c r="I132" s="207"/>
      <c r="J132" s="202"/>
      <c r="K132" s="202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163</v>
      </c>
      <c r="AU132" s="212" t="s">
        <v>89</v>
      </c>
      <c r="AV132" s="13" t="s">
        <v>89</v>
      </c>
      <c r="AW132" s="13" t="s">
        <v>33</v>
      </c>
      <c r="AX132" s="13" t="s">
        <v>78</v>
      </c>
      <c r="AY132" s="212" t="s">
        <v>155</v>
      </c>
    </row>
    <row r="133" spans="1:65" s="13" customFormat="1" ht="11.25">
      <c r="B133" s="201"/>
      <c r="C133" s="202"/>
      <c r="D133" s="203" t="s">
        <v>163</v>
      </c>
      <c r="E133" s="204" t="s">
        <v>1</v>
      </c>
      <c r="F133" s="205" t="s">
        <v>490</v>
      </c>
      <c r="G133" s="202"/>
      <c r="H133" s="206">
        <v>3.4660000000000002</v>
      </c>
      <c r="I133" s="207"/>
      <c r="J133" s="202"/>
      <c r="K133" s="202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163</v>
      </c>
      <c r="AU133" s="212" t="s">
        <v>89</v>
      </c>
      <c r="AV133" s="13" t="s">
        <v>89</v>
      </c>
      <c r="AW133" s="13" t="s">
        <v>33</v>
      </c>
      <c r="AX133" s="13" t="s">
        <v>78</v>
      </c>
      <c r="AY133" s="212" t="s">
        <v>155</v>
      </c>
    </row>
    <row r="134" spans="1:65" s="13" customFormat="1" ht="11.25">
      <c r="B134" s="201"/>
      <c r="C134" s="202"/>
      <c r="D134" s="203" t="s">
        <v>163</v>
      </c>
      <c r="E134" s="204" t="s">
        <v>1</v>
      </c>
      <c r="F134" s="205" t="s">
        <v>491</v>
      </c>
      <c r="G134" s="202"/>
      <c r="H134" s="206">
        <v>3.3490000000000002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163</v>
      </c>
      <c r="AU134" s="212" t="s">
        <v>89</v>
      </c>
      <c r="AV134" s="13" t="s">
        <v>89</v>
      </c>
      <c r="AW134" s="13" t="s">
        <v>33</v>
      </c>
      <c r="AX134" s="13" t="s">
        <v>78</v>
      </c>
      <c r="AY134" s="212" t="s">
        <v>155</v>
      </c>
    </row>
    <row r="135" spans="1:65" s="13" customFormat="1" ht="11.25">
      <c r="B135" s="201"/>
      <c r="C135" s="202"/>
      <c r="D135" s="203" t="s">
        <v>163</v>
      </c>
      <c r="E135" s="204" t="s">
        <v>1</v>
      </c>
      <c r="F135" s="205" t="s">
        <v>492</v>
      </c>
      <c r="G135" s="202"/>
      <c r="H135" s="206">
        <v>3.242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163</v>
      </c>
      <c r="AU135" s="212" t="s">
        <v>89</v>
      </c>
      <c r="AV135" s="13" t="s">
        <v>89</v>
      </c>
      <c r="AW135" s="13" t="s">
        <v>33</v>
      </c>
      <c r="AX135" s="13" t="s">
        <v>78</v>
      </c>
      <c r="AY135" s="212" t="s">
        <v>155</v>
      </c>
    </row>
    <row r="136" spans="1:65" s="13" customFormat="1" ht="11.25">
      <c r="B136" s="201"/>
      <c r="C136" s="202"/>
      <c r="D136" s="203" t="s">
        <v>163</v>
      </c>
      <c r="E136" s="204" t="s">
        <v>1</v>
      </c>
      <c r="F136" s="205" t="s">
        <v>493</v>
      </c>
      <c r="G136" s="202"/>
      <c r="H136" s="206">
        <v>1.28</v>
      </c>
      <c r="I136" s="207"/>
      <c r="J136" s="202"/>
      <c r="K136" s="202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163</v>
      </c>
      <c r="AU136" s="212" t="s">
        <v>89</v>
      </c>
      <c r="AV136" s="13" t="s">
        <v>89</v>
      </c>
      <c r="AW136" s="13" t="s">
        <v>33</v>
      </c>
      <c r="AX136" s="13" t="s">
        <v>78</v>
      </c>
      <c r="AY136" s="212" t="s">
        <v>155</v>
      </c>
    </row>
    <row r="137" spans="1:65" s="13" customFormat="1" ht="11.25">
      <c r="B137" s="201"/>
      <c r="C137" s="202"/>
      <c r="D137" s="203" t="s">
        <v>163</v>
      </c>
      <c r="E137" s="204" t="s">
        <v>1</v>
      </c>
      <c r="F137" s="205" t="s">
        <v>494</v>
      </c>
      <c r="G137" s="202"/>
      <c r="H137" s="206">
        <v>3.6360000000000001</v>
      </c>
      <c r="I137" s="207"/>
      <c r="J137" s="202"/>
      <c r="K137" s="202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163</v>
      </c>
      <c r="AU137" s="212" t="s">
        <v>89</v>
      </c>
      <c r="AV137" s="13" t="s">
        <v>89</v>
      </c>
      <c r="AW137" s="13" t="s">
        <v>33</v>
      </c>
      <c r="AX137" s="13" t="s">
        <v>78</v>
      </c>
      <c r="AY137" s="212" t="s">
        <v>155</v>
      </c>
    </row>
    <row r="138" spans="1:65" s="13" customFormat="1" ht="11.25">
      <c r="B138" s="201"/>
      <c r="C138" s="202"/>
      <c r="D138" s="203" t="s">
        <v>163</v>
      </c>
      <c r="E138" s="204" t="s">
        <v>1</v>
      </c>
      <c r="F138" s="205" t="s">
        <v>495</v>
      </c>
      <c r="G138" s="202"/>
      <c r="H138" s="206">
        <v>2.0459999999999998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163</v>
      </c>
      <c r="AU138" s="212" t="s">
        <v>89</v>
      </c>
      <c r="AV138" s="13" t="s">
        <v>89</v>
      </c>
      <c r="AW138" s="13" t="s">
        <v>33</v>
      </c>
      <c r="AX138" s="13" t="s">
        <v>78</v>
      </c>
      <c r="AY138" s="212" t="s">
        <v>155</v>
      </c>
    </row>
    <row r="139" spans="1:65" s="13" customFormat="1" ht="11.25">
      <c r="B139" s="201"/>
      <c r="C139" s="202"/>
      <c r="D139" s="203" t="s">
        <v>163</v>
      </c>
      <c r="E139" s="204" t="s">
        <v>1</v>
      </c>
      <c r="F139" s="205" t="s">
        <v>496</v>
      </c>
      <c r="G139" s="202"/>
      <c r="H139" s="206">
        <v>6.6479999999999997</v>
      </c>
      <c r="I139" s="207"/>
      <c r="J139" s="202"/>
      <c r="K139" s="202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163</v>
      </c>
      <c r="AU139" s="212" t="s">
        <v>89</v>
      </c>
      <c r="AV139" s="13" t="s">
        <v>89</v>
      </c>
      <c r="AW139" s="13" t="s">
        <v>33</v>
      </c>
      <c r="AX139" s="13" t="s">
        <v>78</v>
      </c>
      <c r="AY139" s="212" t="s">
        <v>155</v>
      </c>
    </row>
    <row r="140" spans="1:65" s="13" customFormat="1" ht="11.25">
      <c r="B140" s="201"/>
      <c r="C140" s="202"/>
      <c r="D140" s="203" t="s">
        <v>163</v>
      </c>
      <c r="E140" s="204" t="s">
        <v>1</v>
      </c>
      <c r="F140" s="205" t="s">
        <v>497</v>
      </c>
      <c r="G140" s="202"/>
      <c r="H140" s="206">
        <v>4.5119999999999996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163</v>
      </c>
      <c r="AU140" s="212" t="s">
        <v>89</v>
      </c>
      <c r="AV140" s="13" t="s">
        <v>89</v>
      </c>
      <c r="AW140" s="13" t="s">
        <v>33</v>
      </c>
      <c r="AX140" s="13" t="s">
        <v>78</v>
      </c>
      <c r="AY140" s="212" t="s">
        <v>155</v>
      </c>
    </row>
    <row r="141" spans="1:65" s="13" customFormat="1" ht="11.25">
      <c r="B141" s="201"/>
      <c r="C141" s="202"/>
      <c r="D141" s="203" t="s">
        <v>163</v>
      </c>
      <c r="E141" s="204" t="s">
        <v>1</v>
      </c>
      <c r="F141" s="205" t="s">
        <v>498</v>
      </c>
      <c r="G141" s="202"/>
      <c r="H141" s="206">
        <v>1.6339999999999999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163</v>
      </c>
      <c r="AU141" s="212" t="s">
        <v>89</v>
      </c>
      <c r="AV141" s="13" t="s">
        <v>89</v>
      </c>
      <c r="AW141" s="13" t="s">
        <v>33</v>
      </c>
      <c r="AX141" s="13" t="s">
        <v>78</v>
      </c>
      <c r="AY141" s="212" t="s">
        <v>155</v>
      </c>
    </row>
    <row r="142" spans="1:65" s="13" customFormat="1" ht="11.25">
      <c r="B142" s="201"/>
      <c r="C142" s="202"/>
      <c r="D142" s="203" t="s">
        <v>163</v>
      </c>
      <c r="E142" s="204" t="s">
        <v>1</v>
      </c>
      <c r="F142" s="205" t="s">
        <v>490</v>
      </c>
      <c r="G142" s="202"/>
      <c r="H142" s="206">
        <v>3.4660000000000002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163</v>
      </c>
      <c r="AU142" s="212" t="s">
        <v>89</v>
      </c>
      <c r="AV142" s="13" t="s">
        <v>89</v>
      </c>
      <c r="AW142" s="13" t="s">
        <v>33</v>
      </c>
      <c r="AX142" s="13" t="s">
        <v>78</v>
      </c>
      <c r="AY142" s="212" t="s">
        <v>155</v>
      </c>
    </row>
    <row r="143" spans="1:65" s="13" customFormat="1" ht="11.25">
      <c r="B143" s="201"/>
      <c r="C143" s="202"/>
      <c r="D143" s="203" t="s">
        <v>163</v>
      </c>
      <c r="E143" s="204" t="s">
        <v>1</v>
      </c>
      <c r="F143" s="205" t="s">
        <v>491</v>
      </c>
      <c r="G143" s="202"/>
      <c r="H143" s="206">
        <v>3.3490000000000002</v>
      </c>
      <c r="I143" s="207"/>
      <c r="J143" s="202"/>
      <c r="K143" s="202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163</v>
      </c>
      <c r="AU143" s="212" t="s">
        <v>89</v>
      </c>
      <c r="AV143" s="13" t="s">
        <v>89</v>
      </c>
      <c r="AW143" s="13" t="s">
        <v>33</v>
      </c>
      <c r="AX143" s="13" t="s">
        <v>78</v>
      </c>
      <c r="AY143" s="212" t="s">
        <v>155</v>
      </c>
    </row>
    <row r="144" spans="1:65" s="13" customFormat="1" ht="11.25">
      <c r="B144" s="201"/>
      <c r="C144" s="202"/>
      <c r="D144" s="203" t="s">
        <v>163</v>
      </c>
      <c r="E144" s="204" t="s">
        <v>1</v>
      </c>
      <c r="F144" s="205" t="s">
        <v>499</v>
      </c>
      <c r="G144" s="202"/>
      <c r="H144" s="206">
        <v>3.3740000000000001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163</v>
      </c>
      <c r="AU144" s="212" t="s">
        <v>89</v>
      </c>
      <c r="AV144" s="13" t="s">
        <v>89</v>
      </c>
      <c r="AW144" s="13" t="s">
        <v>33</v>
      </c>
      <c r="AX144" s="13" t="s">
        <v>78</v>
      </c>
      <c r="AY144" s="212" t="s">
        <v>155</v>
      </c>
    </row>
    <row r="145" spans="1:65" s="13" customFormat="1" ht="11.25">
      <c r="B145" s="201"/>
      <c r="C145" s="202"/>
      <c r="D145" s="203" t="s">
        <v>163</v>
      </c>
      <c r="E145" s="204" t="s">
        <v>1</v>
      </c>
      <c r="F145" s="205" t="s">
        <v>500</v>
      </c>
      <c r="G145" s="202"/>
      <c r="H145" s="206">
        <v>1.27</v>
      </c>
      <c r="I145" s="207"/>
      <c r="J145" s="202"/>
      <c r="K145" s="202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163</v>
      </c>
      <c r="AU145" s="212" t="s">
        <v>89</v>
      </c>
      <c r="AV145" s="13" t="s">
        <v>89</v>
      </c>
      <c r="AW145" s="13" t="s">
        <v>33</v>
      </c>
      <c r="AX145" s="13" t="s">
        <v>78</v>
      </c>
      <c r="AY145" s="212" t="s">
        <v>155</v>
      </c>
    </row>
    <row r="146" spans="1:65" s="13" customFormat="1" ht="11.25">
      <c r="B146" s="201"/>
      <c r="C146" s="202"/>
      <c r="D146" s="203" t="s">
        <v>163</v>
      </c>
      <c r="E146" s="204" t="s">
        <v>1</v>
      </c>
      <c r="F146" s="205" t="s">
        <v>490</v>
      </c>
      <c r="G146" s="202"/>
      <c r="H146" s="206">
        <v>3.4660000000000002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163</v>
      </c>
      <c r="AU146" s="212" t="s">
        <v>89</v>
      </c>
      <c r="AV146" s="13" t="s">
        <v>89</v>
      </c>
      <c r="AW146" s="13" t="s">
        <v>33</v>
      </c>
      <c r="AX146" s="13" t="s">
        <v>78</v>
      </c>
      <c r="AY146" s="212" t="s">
        <v>155</v>
      </c>
    </row>
    <row r="147" spans="1:65" s="13" customFormat="1" ht="11.25">
      <c r="B147" s="201"/>
      <c r="C147" s="202"/>
      <c r="D147" s="203" t="s">
        <v>163</v>
      </c>
      <c r="E147" s="204" t="s">
        <v>1</v>
      </c>
      <c r="F147" s="205" t="s">
        <v>491</v>
      </c>
      <c r="G147" s="202"/>
      <c r="H147" s="206">
        <v>3.3490000000000002</v>
      </c>
      <c r="I147" s="207"/>
      <c r="J147" s="202"/>
      <c r="K147" s="202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163</v>
      </c>
      <c r="AU147" s="212" t="s">
        <v>89</v>
      </c>
      <c r="AV147" s="13" t="s">
        <v>89</v>
      </c>
      <c r="AW147" s="13" t="s">
        <v>33</v>
      </c>
      <c r="AX147" s="13" t="s">
        <v>78</v>
      </c>
      <c r="AY147" s="212" t="s">
        <v>155</v>
      </c>
    </row>
    <row r="148" spans="1:65" s="14" customFormat="1" ht="11.25">
      <c r="B148" s="213"/>
      <c r="C148" s="214"/>
      <c r="D148" s="203" t="s">
        <v>163</v>
      </c>
      <c r="E148" s="215" t="s">
        <v>1</v>
      </c>
      <c r="F148" s="216" t="s">
        <v>170</v>
      </c>
      <c r="G148" s="214"/>
      <c r="H148" s="217">
        <v>52.956000000000003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163</v>
      </c>
      <c r="AU148" s="223" t="s">
        <v>89</v>
      </c>
      <c r="AV148" s="14" t="s">
        <v>161</v>
      </c>
      <c r="AW148" s="14" t="s">
        <v>33</v>
      </c>
      <c r="AX148" s="14" t="s">
        <v>86</v>
      </c>
      <c r="AY148" s="223" t="s">
        <v>155</v>
      </c>
    </row>
    <row r="149" spans="1:65" s="2" customFormat="1" ht="33" customHeight="1">
      <c r="A149" s="34"/>
      <c r="B149" s="35"/>
      <c r="C149" s="187" t="s">
        <v>89</v>
      </c>
      <c r="D149" s="187" t="s">
        <v>157</v>
      </c>
      <c r="E149" s="188" t="s">
        <v>501</v>
      </c>
      <c r="F149" s="189" t="s">
        <v>502</v>
      </c>
      <c r="G149" s="190" t="s">
        <v>160</v>
      </c>
      <c r="H149" s="191">
        <v>5.4</v>
      </c>
      <c r="I149" s="192"/>
      <c r="J149" s="193">
        <f>ROUND(I149*H149,2)</f>
        <v>0</v>
      </c>
      <c r="K149" s="194"/>
      <c r="L149" s="39"/>
      <c r="M149" s="195" t="s">
        <v>1</v>
      </c>
      <c r="N149" s="196" t="s">
        <v>43</v>
      </c>
      <c r="O149" s="7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161</v>
      </c>
      <c r="AT149" s="199" t="s">
        <v>157</v>
      </c>
      <c r="AU149" s="199" t="s">
        <v>89</v>
      </c>
      <c r="AY149" s="17" t="s">
        <v>155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86</v>
      </c>
      <c r="BK149" s="200">
        <f>ROUND(I149*H149,2)</f>
        <v>0</v>
      </c>
      <c r="BL149" s="17" t="s">
        <v>161</v>
      </c>
      <c r="BM149" s="199" t="s">
        <v>503</v>
      </c>
    </row>
    <row r="150" spans="1:65" s="13" customFormat="1" ht="11.25">
      <c r="B150" s="201"/>
      <c r="C150" s="202"/>
      <c r="D150" s="203" t="s">
        <v>163</v>
      </c>
      <c r="E150" s="204" t="s">
        <v>1</v>
      </c>
      <c r="F150" s="205" t="s">
        <v>504</v>
      </c>
      <c r="G150" s="202"/>
      <c r="H150" s="206">
        <v>1.35</v>
      </c>
      <c r="I150" s="207"/>
      <c r="J150" s="202"/>
      <c r="K150" s="202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163</v>
      </c>
      <c r="AU150" s="212" t="s">
        <v>89</v>
      </c>
      <c r="AV150" s="13" t="s">
        <v>89</v>
      </c>
      <c r="AW150" s="13" t="s">
        <v>33</v>
      </c>
      <c r="AX150" s="13" t="s">
        <v>78</v>
      </c>
      <c r="AY150" s="212" t="s">
        <v>155</v>
      </c>
    </row>
    <row r="151" spans="1:65" s="13" customFormat="1" ht="11.25">
      <c r="B151" s="201"/>
      <c r="C151" s="202"/>
      <c r="D151" s="203" t="s">
        <v>163</v>
      </c>
      <c r="E151" s="204" t="s">
        <v>1</v>
      </c>
      <c r="F151" s="205" t="s">
        <v>504</v>
      </c>
      <c r="G151" s="202"/>
      <c r="H151" s="206">
        <v>1.35</v>
      </c>
      <c r="I151" s="207"/>
      <c r="J151" s="202"/>
      <c r="K151" s="202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163</v>
      </c>
      <c r="AU151" s="212" t="s">
        <v>89</v>
      </c>
      <c r="AV151" s="13" t="s">
        <v>89</v>
      </c>
      <c r="AW151" s="13" t="s">
        <v>33</v>
      </c>
      <c r="AX151" s="13" t="s">
        <v>78</v>
      </c>
      <c r="AY151" s="212" t="s">
        <v>155</v>
      </c>
    </row>
    <row r="152" spans="1:65" s="13" customFormat="1" ht="11.25">
      <c r="B152" s="201"/>
      <c r="C152" s="202"/>
      <c r="D152" s="203" t="s">
        <v>163</v>
      </c>
      <c r="E152" s="204" t="s">
        <v>1</v>
      </c>
      <c r="F152" s="205" t="s">
        <v>504</v>
      </c>
      <c r="G152" s="202"/>
      <c r="H152" s="206">
        <v>1.35</v>
      </c>
      <c r="I152" s="207"/>
      <c r="J152" s="202"/>
      <c r="K152" s="202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163</v>
      </c>
      <c r="AU152" s="212" t="s">
        <v>89</v>
      </c>
      <c r="AV152" s="13" t="s">
        <v>89</v>
      </c>
      <c r="AW152" s="13" t="s">
        <v>33</v>
      </c>
      <c r="AX152" s="13" t="s">
        <v>78</v>
      </c>
      <c r="AY152" s="212" t="s">
        <v>155</v>
      </c>
    </row>
    <row r="153" spans="1:65" s="13" customFormat="1" ht="11.25">
      <c r="B153" s="201"/>
      <c r="C153" s="202"/>
      <c r="D153" s="203" t="s">
        <v>163</v>
      </c>
      <c r="E153" s="204" t="s">
        <v>1</v>
      </c>
      <c r="F153" s="205" t="s">
        <v>504</v>
      </c>
      <c r="G153" s="202"/>
      <c r="H153" s="206">
        <v>1.35</v>
      </c>
      <c r="I153" s="207"/>
      <c r="J153" s="202"/>
      <c r="K153" s="202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163</v>
      </c>
      <c r="AU153" s="212" t="s">
        <v>89</v>
      </c>
      <c r="AV153" s="13" t="s">
        <v>89</v>
      </c>
      <c r="AW153" s="13" t="s">
        <v>33</v>
      </c>
      <c r="AX153" s="13" t="s">
        <v>78</v>
      </c>
      <c r="AY153" s="212" t="s">
        <v>155</v>
      </c>
    </row>
    <row r="154" spans="1:65" s="14" customFormat="1" ht="11.25">
      <c r="B154" s="213"/>
      <c r="C154" s="214"/>
      <c r="D154" s="203" t="s">
        <v>163</v>
      </c>
      <c r="E154" s="215" t="s">
        <v>1</v>
      </c>
      <c r="F154" s="216" t="s">
        <v>170</v>
      </c>
      <c r="G154" s="214"/>
      <c r="H154" s="217">
        <v>5.4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163</v>
      </c>
      <c r="AU154" s="223" t="s">
        <v>89</v>
      </c>
      <c r="AV154" s="14" t="s">
        <v>161</v>
      </c>
      <c r="AW154" s="14" t="s">
        <v>33</v>
      </c>
      <c r="AX154" s="14" t="s">
        <v>86</v>
      </c>
      <c r="AY154" s="223" t="s">
        <v>155</v>
      </c>
    </row>
    <row r="155" spans="1:65" s="2" customFormat="1" ht="37.9" customHeight="1">
      <c r="A155" s="34"/>
      <c r="B155" s="35"/>
      <c r="C155" s="187" t="s">
        <v>366</v>
      </c>
      <c r="D155" s="187" t="s">
        <v>157</v>
      </c>
      <c r="E155" s="188" t="s">
        <v>180</v>
      </c>
      <c r="F155" s="189" t="s">
        <v>505</v>
      </c>
      <c r="G155" s="190" t="s">
        <v>160</v>
      </c>
      <c r="H155" s="191">
        <v>58.356000000000002</v>
      </c>
      <c r="I155" s="192"/>
      <c r="J155" s="193">
        <f>ROUND(I155*H155,2)</f>
        <v>0</v>
      </c>
      <c r="K155" s="194"/>
      <c r="L155" s="39"/>
      <c r="M155" s="195" t="s">
        <v>1</v>
      </c>
      <c r="N155" s="196" t="s">
        <v>43</v>
      </c>
      <c r="O155" s="71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161</v>
      </c>
      <c r="AT155" s="199" t="s">
        <v>157</v>
      </c>
      <c r="AU155" s="199" t="s">
        <v>89</v>
      </c>
      <c r="AY155" s="17" t="s">
        <v>155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7" t="s">
        <v>86</v>
      </c>
      <c r="BK155" s="200">
        <f>ROUND(I155*H155,2)</f>
        <v>0</v>
      </c>
      <c r="BL155" s="17" t="s">
        <v>161</v>
      </c>
      <c r="BM155" s="199" t="s">
        <v>506</v>
      </c>
    </row>
    <row r="156" spans="1:65" s="13" customFormat="1" ht="11.25">
      <c r="B156" s="201"/>
      <c r="C156" s="202"/>
      <c r="D156" s="203" t="s">
        <v>163</v>
      </c>
      <c r="E156" s="204" t="s">
        <v>1</v>
      </c>
      <c r="F156" s="205" t="s">
        <v>507</v>
      </c>
      <c r="G156" s="202"/>
      <c r="H156" s="206">
        <v>58.356000000000002</v>
      </c>
      <c r="I156" s="207"/>
      <c r="J156" s="202"/>
      <c r="K156" s="202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163</v>
      </c>
      <c r="AU156" s="212" t="s">
        <v>89</v>
      </c>
      <c r="AV156" s="13" t="s">
        <v>89</v>
      </c>
      <c r="AW156" s="13" t="s">
        <v>33</v>
      </c>
      <c r="AX156" s="13" t="s">
        <v>86</v>
      </c>
      <c r="AY156" s="212" t="s">
        <v>155</v>
      </c>
    </row>
    <row r="157" spans="1:65" s="2" customFormat="1" ht="37.9" customHeight="1">
      <c r="A157" s="34"/>
      <c r="B157" s="35"/>
      <c r="C157" s="187" t="s">
        <v>184</v>
      </c>
      <c r="D157" s="187" t="s">
        <v>157</v>
      </c>
      <c r="E157" s="188" t="s">
        <v>185</v>
      </c>
      <c r="F157" s="189" t="s">
        <v>186</v>
      </c>
      <c r="G157" s="190" t="s">
        <v>160</v>
      </c>
      <c r="H157" s="191">
        <v>641.91600000000005</v>
      </c>
      <c r="I157" s="192"/>
      <c r="J157" s="193">
        <f>ROUND(I157*H157,2)</f>
        <v>0</v>
      </c>
      <c r="K157" s="194"/>
      <c r="L157" s="39"/>
      <c r="M157" s="195" t="s">
        <v>1</v>
      </c>
      <c r="N157" s="196" t="s">
        <v>43</v>
      </c>
      <c r="O157" s="71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161</v>
      </c>
      <c r="AT157" s="199" t="s">
        <v>157</v>
      </c>
      <c r="AU157" s="199" t="s">
        <v>89</v>
      </c>
      <c r="AY157" s="17" t="s">
        <v>155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7" t="s">
        <v>86</v>
      </c>
      <c r="BK157" s="200">
        <f>ROUND(I157*H157,2)</f>
        <v>0</v>
      </c>
      <c r="BL157" s="17" t="s">
        <v>161</v>
      </c>
      <c r="BM157" s="199" t="s">
        <v>508</v>
      </c>
    </row>
    <row r="158" spans="1:65" s="13" customFormat="1" ht="11.25">
      <c r="B158" s="201"/>
      <c r="C158" s="202"/>
      <c r="D158" s="203" t="s">
        <v>163</v>
      </c>
      <c r="E158" s="204" t="s">
        <v>1</v>
      </c>
      <c r="F158" s="205" t="s">
        <v>509</v>
      </c>
      <c r="G158" s="202"/>
      <c r="H158" s="206">
        <v>641.91600000000005</v>
      </c>
      <c r="I158" s="207"/>
      <c r="J158" s="202"/>
      <c r="K158" s="202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163</v>
      </c>
      <c r="AU158" s="212" t="s">
        <v>89</v>
      </c>
      <c r="AV158" s="13" t="s">
        <v>89</v>
      </c>
      <c r="AW158" s="13" t="s">
        <v>33</v>
      </c>
      <c r="AX158" s="13" t="s">
        <v>86</v>
      </c>
      <c r="AY158" s="212" t="s">
        <v>155</v>
      </c>
    </row>
    <row r="159" spans="1:65" s="2" customFormat="1" ht="24.2" customHeight="1">
      <c r="A159" s="34"/>
      <c r="B159" s="35"/>
      <c r="C159" s="187" t="s">
        <v>175</v>
      </c>
      <c r="D159" s="187" t="s">
        <v>157</v>
      </c>
      <c r="E159" s="188" t="s">
        <v>510</v>
      </c>
      <c r="F159" s="189" t="s">
        <v>511</v>
      </c>
      <c r="G159" s="190" t="s">
        <v>160</v>
      </c>
      <c r="H159" s="191">
        <v>58.356000000000002</v>
      </c>
      <c r="I159" s="192"/>
      <c r="J159" s="193">
        <f>ROUND(I159*H159,2)</f>
        <v>0</v>
      </c>
      <c r="K159" s="194"/>
      <c r="L159" s="39"/>
      <c r="M159" s="195" t="s">
        <v>1</v>
      </c>
      <c r="N159" s="196" t="s">
        <v>43</v>
      </c>
      <c r="O159" s="7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161</v>
      </c>
      <c r="AT159" s="199" t="s">
        <v>157</v>
      </c>
      <c r="AU159" s="199" t="s">
        <v>89</v>
      </c>
      <c r="AY159" s="17" t="s">
        <v>155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86</v>
      </c>
      <c r="BK159" s="200">
        <f>ROUND(I159*H159,2)</f>
        <v>0</v>
      </c>
      <c r="BL159" s="17" t="s">
        <v>161</v>
      </c>
      <c r="BM159" s="199" t="s">
        <v>512</v>
      </c>
    </row>
    <row r="160" spans="1:65" s="13" customFormat="1" ht="11.25">
      <c r="B160" s="201"/>
      <c r="C160" s="202"/>
      <c r="D160" s="203" t="s">
        <v>163</v>
      </c>
      <c r="E160" s="204" t="s">
        <v>1</v>
      </c>
      <c r="F160" s="205" t="s">
        <v>507</v>
      </c>
      <c r="G160" s="202"/>
      <c r="H160" s="206">
        <v>58.356000000000002</v>
      </c>
      <c r="I160" s="207"/>
      <c r="J160" s="202"/>
      <c r="K160" s="202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163</v>
      </c>
      <c r="AU160" s="212" t="s">
        <v>89</v>
      </c>
      <c r="AV160" s="13" t="s">
        <v>89</v>
      </c>
      <c r="AW160" s="13" t="s">
        <v>33</v>
      </c>
      <c r="AX160" s="13" t="s">
        <v>86</v>
      </c>
      <c r="AY160" s="212" t="s">
        <v>155</v>
      </c>
    </row>
    <row r="161" spans="1:65" s="2" customFormat="1" ht="33" customHeight="1">
      <c r="A161" s="34"/>
      <c r="B161" s="35"/>
      <c r="C161" s="187" t="s">
        <v>189</v>
      </c>
      <c r="D161" s="187" t="s">
        <v>157</v>
      </c>
      <c r="E161" s="188" t="s">
        <v>513</v>
      </c>
      <c r="F161" s="189" t="s">
        <v>514</v>
      </c>
      <c r="G161" s="190" t="s">
        <v>209</v>
      </c>
      <c r="H161" s="191">
        <v>99.204999999999998</v>
      </c>
      <c r="I161" s="192"/>
      <c r="J161" s="193">
        <f>ROUND(I161*H161,2)</f>
        <v>0</v>
      </c>
      <c r="K161" s="194"/>
      <c r="L161" s="39"/>
      <c r="M161" s="195" t="s">
        <v>1</v>
      </c>
      <c r="N161" s="196" t="s">
        <v>43</v>
      </c>
      <c r="O161" s="7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161</v>
      </c>
      <c r="AT161" s="199" t="s">
        <v>157</v>
      </c>
      <c r="AU161" s="199" t="s">
        <v>89</v>
      </c>
      <c r="AY161" s="17" t="s">
        <v>155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86</v>
      </c>
      <c r="BK161" s="200">
        <f>ROUND(I161*H161,2)</f>
        <v>0</v>
      </c>
      <c r="BL161" s="17" t="s">
        <v>161</v>
      </c>
      <c r="BM161" s="199" t="s">
        <v>515</v>
      </c>
    </row>
    <row r="162" spans="1:65" s="13" customFormat="1" ht="11.25">
      <c r="B162" s="201"/>
      <c r="C162" s="202"/>
      <c r="D162" s="203" t="s">
        <v>163</v>
      </c>
      <c r="E162" s="204" t="s">
        <v>1</v>
      </c>
      <c r="F162" s="205" t="s">
        <v>516</v>
      </c>
      <c r="G162" s="202"/>
      <c r="H162" s="206">
        <v>99.204999999999998</v>
      </c>
      <c r="I162" s="207"/>
      <c r="J162" s="202"/>
      <c r="K162" s="202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163</v>
      </c>
      <c r="AU162" s="212" t="s">
        <v>89</v>
      </c>
      <c r="AV162" s="13" t="s">
        <v>89</v>
      </c>
      <c r="AW162" s="13" t="s">
        <v>33</v>
      </c>
      <c r="AX162" s="13" t="s">
        <v>86</v>
      </c>
      <c r="AY162" s="212" t="s">
        <v>155</v>
      </c>
    </row>
    <row r="163" spans="1:65" s="12" customFormat="1" ht="22.9" customHeight="1">
      <c r="B163" s="171"/>
      <c r="C163" s="172"/>
      <c r="D163" s="173" t="s">
        <v>77</v>
      </c>
      <c r="E163" s="185" t="s">
        <v>89</v>
      </c>
      <c r="F163" s="185" t="s">
        <v>233</v>
      </c>
      <c r="G163" s="172"/>
      <c r="H163" s="172"/>
      <c r="I163" s="175"/>
      <c r="J163" s="186">
        <f>BK163</f>
        <v>0</v>
      </c>
      <c r="K163" s="172"/>
      <c r="L163" s="177"/>
      <c r="M163" s="178"/>
      <c r="N163" s="179"/>
      <c r="O163" s="179"/>
      <c r="P163" s="180">
        <f>SUM(P164:P196)</f>
        <v>0</v>
      </c>
      <c r="Q163" s="179"/>
      <c r="R163" s="180">
        <f>SUM(R164:R196)</f>
        <v>167.62578776000001</v>
      </c>
      <c r="S163" s="179"/>
      <c r="T163" s="181">
        <f>SUM(T164:T196)</f>
        <v>0</v>
      </c>
      <c r="AR163" s="182" t="s">
        <v>86</v>
      </c>
      <c r="AT163" s="183" t="s">
        <v>77</v>
      </c>
      <c r="AU163" s="183" t="s">
        <v>86</v>
      </c>
      <c r="AY163" s="182" t="s">
        <v>155</v>
      </c>
      <c r="BK163" s="184">
        <f>SUM(BK164:BK196)</f>
        <v>0</v>
      </c>
    </row>
    <row r="164" spans="1:65" s="2" customFormat="1" ht="24.2" customHeight="1">
      <c r="A164" s="34"/>
      <c r="B164" s="35"/>
      <c r="C164" s="187" t="s">
        <v>194</v>
      </c>
      <c r="D164" s="187" t="s">
        <v>157</v>
      </c>
      <c r="E164" s="188" t="s">
        <v>517</v>
      </c>
      <c r="F164" s="189" t="s">
        <v>518</v>
      </c>
      <c r="G164" s="190" t="s">
        <v>160</v>
      </c>
      <c r="H164" s="191">
        <v>52.956000000000003</v>
      </c>
      <c r="I164" s="192"/>
      <c r="J164" s="193">
        <f>ROUND(I164*H164,2)</f>
        <v>0</v>
      </c>
      <c r="K164" s="194"/>
      <c r="L164" s="39"/>
      <c r="M164" s="195" t="s">
        <v>1</v>
      </c>
      <c r="N164" s="196" t="s">
        <v>43</v>
      </c>
      <c r="O164" s="71"/>
      <c r="P164" s="197">
        <f>O164*H164</f>
        <v>0</v>
      </c>
      <c r="Q164" s="197">
        <v>2.45329</v>
      </c>
      <c r="R164" s="197">
        <f>Q164*H164</f>
        <v>129.91642524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161</v>
      </c>
      <c r="AT164" s="199" t="s">
        <v>157</v>
      </c>
      <c r="AU164" s="199" t="s">
        <v>89</v>
      </c>
      <c r="AY164" s="17" t="s">
        <v>155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86</v>
      </c>
      <c r="BK164" s="200">
        <f>ROUND(I164*H164,2)</f>
        <v>0</v>
      </c>
      <c r="BL164" s="17" t="s">
        <v>161</v>
      </c>
      <c r="BM164" s="199" t="s">
        <v>519</v>
      </c>
    </row>
    <row r="165" spans="1:65" s="13" customFormat="1" ht="11.25">
      <c r="B165" s="201"/>
      <c r="C165" s="202"/>
      <c r="D165" s="203" t="s">
        <v>163</v>
      </c>
      <c r="E165" s="204" t="s">
        <v>1</v>
      </c>
      <c r="F165" s="205" t="s">
        <v>488</v>
      </c>
      <c r="G165" s="202"/>
      <c r="H165" s="206">
        <v>3.508</v>
      </c>
      <c r="I165" s="207"/>
      <c r="J165" s="202"/>
      <c r="K165" s="202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163</v>
      </c>
      <c r="AU165" s="212" t="s">
        <v>89</v>
      </c>
      <c r="AV165" s="13" t="s">
        <v>89</v>
      </c>
      <c r="AW165" s="13" t="s">
        <v>33</v>
      </c>
      <c r="AX165" s="13" t="s">
        <v>78</v>
      </c>
      <c r="AY165" s="212" t="s">
        <v>155</v>
      </c>
    </row>
    <row r="166" spans="1:65" s="13" customFormat="1" ht="11.25">
      <c r="B166" s="201"/>
      <c r="C166" s="202"/>
      <c r="D166" s="203" t="s">
        <v>163</v>
      </c>
      <c r="E166" s="204" t="s">
        <v>1</v>
      </c>
      <c r="F166" s="205" t="s">
        <v>489</v>
      </c>
      <c r="G166" s="202"/>
      <c r="H166" s="206">
        <v>1.361</v>
      </c>
      <c r="I166" s="207"/>
      <c r="J166" s="202"/>
      <c r="K166" s="202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163</v>
      </c>
      <c r="AU166" s="212" t="s">
        <v>89</v>
      </c>
      <c r="AV166" s="13" t="s">
        <v>89</v>
      </c>
      <c r="AW166" s="13" t="s">
        <v>33</v>
      </c>
      <c r="AX166" s="13" t="s">
        <v>78</v>
      </c>
      <c r="AY166" s="212" t="s">
        <v>155</v>
      </c>
    </row>
    <row r="167" spans="1:65" s="13" customFormat="1" ht="11.25">
      <c r="B167" s="201"/>
      <c r="C167" s="202"/>
      <c r="D167" s="203" t="s">
        <v>163</v>
      </c>
      <c r="E167" s="204" t="s">
        <v>1</v>
      </c>
      <c r="F167" s="205" t="s">
        <v>490</v>
      </c>
      <c r="G167" s="202"/>
      <c r="H167" s="206">
        <v>3.4660000000000002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163</v>
      </c>
      <c r="AU167" s="212" t="s">
        <v>89</v>
      </c>
      <c r="AV167" s="13" t="s">
        <v>89</v>
      </c>
      <c r="AW167" s="13" t="s">
        <v>33</v>
      </c>
      <c r="AX167" s="13" t="s">
        <v>78</v>
      </c>
      <c r="AY167" s="212" t="s">
        <v>155</v>
      </c>
    </row>
    <row r="168" spans="1:65" s="13" customFormat="1" ht="11.25">
      <c r="B168" s="201"/>
      <c r="C168" s="202"/>
      <c r="D168" s="203" t="s">
        <v>163</v>
      </c>
      <c r="E168" s="204" t="s">
        <v>1</v>
      </c>
      <c r="F168" s="205" t="s">
        <v>491</v>
      </c>
      <c r="G168" s="202"/>
      <c r="H168" s="206">
        <v>3.3490000000000002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163</v>
      </c>
      <c r="AU168" s="212" t="s">
        <v>89</v>
      </c>
      <c r="AV168" s="13" t="s">
        <v>89</v>
      </c>
      <c r="AW168" s="13" t="s">
        <v>33</v>
      </c>
      <c r="AX168" s="13" t="s">
        <v>78</v>
      </c>
      <c r="AY168" s="212" t="s">
        <v>155</v>
      </c>
    </row>
    <row r="169" spans="1:65" s="13" customFormat="1" ht="11.25">
      <c r="B169" s="201"/>
      <c r="C169" s="202"/>
      <c r="D169" s="203" t="s">
        <v>163</v>
      </c>
      <c r="E169" s="204" t="s">
        <v>1</v>
      </c>
      <c r="F169" s="205" t="s">
        <v>492</v>
      </c>
      <c r="G169" s="202"/>
      <c r="H169" s="206">
        <v>3.242</v>
      </c>
      <c r="I169" s="207"/>
      <c r="J169" s="202"/>
      <c r="K169" s="202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163</v>
      </c>
      <c r="AU169" s="212" t="s">
        <v>89</v>
      </c>
      <c r="AV169" s="13" t="s">
        <v>89</v>
      </c>
      <c r="AW169" s="13" t="s">
        <v>33</v>
      </c>
      <c r="AX169" s="13" t="s">
        <v>78</v>
      </c>
      <c r="AY169" s="212" t="s">
        <v>155</v>
      </c>
    </row>
    <row r="170" spans="1:65" s="13" customFormat="1" ht="11.25">
      <c r="B170" s="201"/>
      <c r="C170" s="202"/>
      <c r="D170" s="203" t="s">
        <v>163</v>
      </c>
      <c r="E170" s="204" t="s">
        <v>1</v>
      </c>
      <c r="F170" s="205" t="s">
        <v>493</v>
      </c>
      <c r="G170" s="202"/>
      <c r="H170" s="206">
        <v>1.28</v>
      </c>
      <c r="I170" s="207"/>
      <c r="J170" s="202"/>
      <c r="K170" s="202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163</v>
      </c>
      <c r="AU170" s="212" t="s">
        <v>89</v>
      </c>
      <c r="AV170" s="13" t="s">
        <v>89</v>
      </c>
      <c r="AW170" s="13" t="s">
        <v>33</v>
      </c>
      <c r="AX170" s="13" t="s">
        <v>78</v>
      </c>
      <c r="AY170" s="212" t="s">
        <v>155</v>
      </c>
    </row>
    <row r="171" spans="1:65" s="13" customFormat="1" ht="11.25">
      <c r="B171" s="201"/>
      <c r="C171" s="202"/>
      <c r="D171" s="203" t="s">
        <v>163</v>
      </c>
      <c r="E171" s="204" t="s">
        <v>1</v>
      </c>
      <c r="F171" s="205" t="s">
        <v>494</v>
      </c>
      <c r="G171" s="202"/>
      <c r="H171" s="206">
        <v>3.6360000000000001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163</v>
      </c>
      <c r="AU171" s="212" t="s">
        <v>89</v>
      </c>
      <c r="AV171" s="13" t="s">
        <v>89</v>
      </c>
      <c r="AW171" s="13" t="s">
        <v>33</v>
      </c>
      <c r="AX171" s="13" t="s">
        <v>78</v>
      </c>
      <c r="AY171" s="212" t="s">
        <v>155</v>
      </c>
    </row>
    <row r="172" spans="1:65" s="13" customFormat="1" ht="11.25">
      <c r="B172" s="201"/>
      <c r="C172" s="202"/>
      <c r="D172" s="203" t="s">
        <v>163</v>
      </c>
      <c r="E172" s="204" t="s">
        <v>1</v>
      </c>
      <c r="F172" s="205" t="s">
        <v>495</v>
      </c>
      <c r="G172" s="202"/>
      <c r="H172" s="206">
        <v>2.0459999999999998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163</v>
      </c>
      <c r="AU172" s="212" t="s">
        <v>89</v>
      </c>
      <c r="AV172" s="13" t="s">
        <v>89</v>
      </c>
      <c r="AW172" s="13" t="s">
        <v>33</v>
      </c>
      <c r="AX172" s="13" t="s">
        <v>78</v>
      </c>
      <c r="AY172" s="212" t="s">
        <v>155</v>
      </c>
    </row>
    <row r="173" spans="1:65" s="13" customFormat="1" ht="11.25">
      <c r="B173" s="201"/>
      <c r="C173" s="202"/>
      <c r="D173" s="203" t="s">
        <v>163</v>
      </c>
      <c r="E173" s="204" t="s">
        <v>1</v>
      </c>
      <c r="F173" s="205" t="s">
        <v>496</v>
      </c>
      <c r="G173" s="202"/>
      <c r="H173" s="206">
        <v>6.6479999999999997</v>
      </c>
      <c r="I173" s="207"/>
      <c r="J173" s="202"/>
      <c r="K173" s="202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163</v>
      </c>
      <c r="AU173" s="212" t="s">
        <v>89</v>
      </c>
      <c r="AV173" s="13" t="s">
        <v>89</v>
      </c>
      <c r="AW173" s="13" t="s">
        <v>33</v>
      </c>
      <c r="AX173" s="13" t="s">
        <v>78</v>
      </c>
      <c r="AY173" s="212" t="s">
        <v>155</v>
      </c>
    </row>
    <row r="174" spans="1:65" s="13" customFormat="1" ht="11.25">
      <c r="B174" s="201"/>
      <c r="C174" s="202"/>
      <c r="D174" s="203" t="s">
        <v>163</v>
      </c>
      <c r="E174" s="204" t="s">
        <v>1</v>
      </c>
      <c r="F174" s="205" t="s">
        <v>497</v>
      </c>
      <c r="G174" s="202"/>
      <c r="H174" s="206">
        <v>4.5119999999999996</v>
      </c>
      <c r="I174" s="207"/>
      <c r="J174" s="202"/>
      <c r="K174" s="202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163</v>
      </c>
      <c r="AU174" s="212" t="s">
        <v>89</v>
      </c>
      <c r="AV174" s="13" t="s">
        <v>89</v>
      </c>
      <c r="AW174" s="13" t="s">
        <v>33</v>
      </c>
      <c r="AX174" s="13" t="s">
        <v>78</v>
      </c>
      <c r="AY174" s="212" t="s">
        <v>155</v>
      </c>
    </row>
    <row r="175" spans="1:65" s="13" customFormat="1" ht="11.25">
      <c r="B175" s="201"/>
      <c r="C175" s="202"/>
      <c r="D175" s="203" t="s">
        <v>163</v>
      </c>
      <c r="E175" s="204" t="s">
        <v>1</v>
      </c>
      <c r="F175" s="205" t="s">
        <v>498</v>
      </c>
      <c r="G175" s="202"/>
      <c r="H175" s="206">
        <v>1.6339999999999999</v>
      </c>
      <c r="I175" s="207"/>
      <c r="J175" s="202"/>
      <c r="K175" s="202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163</v>
      </c>
      <c r="AU175" s="212" t="s">
        <v>89</v>
      </c>
      <c r="AV175" s="13" t="s">
        <v>89</v>
      </c>
      <c r="AW175" s="13" t="s">
        <v>33</v>
      </c>
      <c r="AX175" s="13" t="s">
        <v>78</v>
      </c>
      <c r="AY175" s="212" t="s">
        <v>155</v>
      </c>
    </row>
    <row r="176" spans="1:65" s="13" customFormat="1" ht="11.25">
      <c r="B176" s="201"/>
      <c r="C176" s="202"/>
      <c r="D176" s="203" t="s">
        <v>163</v>
      </c>
      <c r="E176" s="204" t="s">
        <v>1</v>
      </c>
      <c r="F176" s="205" t="s">
        <v>490</v>
      </c>
      <c r="G176" s="202"/>
      <c r="H176" s="206">
        <v>3.4660000000000002</v>
      </c>
      <c r="I176" s="207"/>
      <c r="J176" s="202"/>
      <c r="K176" s="202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163</v>
      </c>
      <c r="AU176" s="212" t="s">
        <v>89</v>
      </c>
      <c r="AV176" s="13" t="s">
        <v>89</v>
      </c>
      <c r="AW176" s="13" t="s">
        <v>33</v>
      </c>
      <c r="AX176" s="13" t="s">
        <v>78</v>
      </c>
      <c r="AY176" s="212" t="s">
        <v>155</v>
      </c>
    </row>
    <row r="177" spans="1:65" s="13" customFormat="1" ht="11.25">
      <c r="B177" s="201"/>
      <c r="C177" s="202"/>
      <c r="D177" s="203" t="s">
        <v>163</v>
      </c>
      <c r="E177" s="204" t="s">
        <v>1</v>
      </c>
      <c r="F177" s="205" t="s">
        <v>491</v>
      </c>
      <c r="G177" s="202"/>
      <c r="H177" s="206">
        <v>3.3490000000000002</v>
      </c>
      <c r="I177" s="207"/>
      <c r="J177" s="202"/>
      <c r="K177" s="202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163</v>
      </c>
      <c r="AU177" s="212" t="s">
        <v>89</v>
      </c>
      <c r="AV177" s="13" t="s">
        <v>89</v>
      </c>
      <c r="AW177" s="13" t="s">
        <v>33</v>
      </c>
      <c r="AX177" s="13" t="s">
        <v>78</v>
      </c>
      <c r="AY177" s="212" t="s">
        <v>155</v>
      </c>
    </row>
    <row r="178" spans="1:65" s="13" customFormat="1" ht="11.25">
      <c r="B178" s="201"/>
      <c r="C178" s="202"/>
      <c r="D178" s="203" t="s">
        <v>163</v>
      </c>
      <c r="E178" s="204" t="s">
        <v>1</v>
      </c>
      <c r="F178" s="205" t="s">
        <v>499</v>
      </c>
      <c r="G178" s="202"/>
      <c r="H178" s="206">
        <v>3.3740000000000001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163</v>
      </c>
      <c r="AU178" s="212" t="s">
        <v>89</v>
      </c>
      <c r="AV178" s="13" t="s">
        <v>89</v>
      </c>
      <c r="AW178" s="13" t="s">
        <v>33</v>
      </c>
      <c r="AX178" s="13" t="s">
        <v>78</v>
      </c>
      <c r="AY178" s="212" t="s">
        <v>155</v>
      </c>
    </row>
    <row r="179" spans="1:65" s="13" customFormat="1" ht="11.25">
      <c r="B179" s="201"/>
      <c r="C179" s="202"/>
      <c r="D179" s="203" t="s">
        <v>163</v>
      </c>
      <c r="E179" s="204" t="s">
        <v>1</v>
      </c>
      <c r="F179" s="205" t="s">
        <v>500</v>
      </c>
      <c r="G179" s="202"/>
      <c r="H179" s="206">
        <v>1.27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163</v>
      </c>
      <c r="AU179" s="212" t="s">
        <v>89</v>
      </c>
      <c r="AV179" s="13" t="s">
        <v>89</v>
      </c>
      <c r="AW179" s="13" t="s">
        <v>33</v>
      </c>
      <c r="AX179" s="13" t="s">
        <v>78</v>
      </c>
      <c r="AY179" s="212" t="s">
        <v>155</v>
      </c>
    </row>
    <row r="180" spans="1:65" s="13" customFormat="1" ht="11.25">
      <c r="B180" s="201"/>
      <c r="C180" s="202"/>
      <c r="D180" s="203" t="s">
        <v>163</v>
      </c>
      <c r="E180" s="204" t="s">
        <v>1</v>
      </c>
      <c r="F180" s="205" t="s">
        <v>490</v>
      </c>
      <c r="G180" s="202"/>
      <c r="H180" s="206">
        <v>3.4660000000000002</v>
      </c>
      <c r="I180" s="207"/>
      <c r="J180" s="202"/>
      <c r="K180" s="202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163</v>
      </c>
      <c r="AU180" s="212" t="s">
        <v>89</v>
      </c>
      <c r="AV180" s="13" t="s">
        <v>89</v>
      </c>
      <c r="AW180" s="13" t="s">
        <v>33</v>
      </c>
      <c r="AX180" s="13" t="s">
        <v>78</v>
      </c>
      <c r="AY180" s="212" t="s">
        <v>155</v>
      </c>
    </row>
    <row r="181" spans="1:65" s="13" customFormat="1" ht="11.25">
      <c r="B181" s="201"/>
      <c r="C181" s="202"/>
      <c r="D181" s="203" t="s">
        <v>163</v>
      </c>
      <c r="E181" s="204" t="s">
        <v>1</v>
      </c>
      <c r="F181" s="205" t="s">
        <v>491</v>
      </c>
      <c r="G181" s="202"/>
      <c r="H181" s="206">
        <v>3.3490000000000002</v>
      </c>
      <c r="I181" s="207"/>
      <c r="J181" s="202"/>
      <c r="K181" s="202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163</v>
      </c>
      <c r="AU181" s="212" t="s">
        <v>89</v>
      </c>
      <c r="AV181" s="13" t="s">
        <v>89</v>
      </c>
      <c r="AW181" s="13" t="s">
        <v>33</v>
      </c>
      <c r="AX181" s="13" t="s">
        <v>78</v>
      </c>
      <c r="AY181" s="212" t="s">
        <v>155</v>
      </c>
    </row>
    <row r="182" spans="1:65" s="14" customFormat="1" ht="11.25">
      <c r="B182" s="213"/>
      <c r="C182" s="214"/>
      <c r="D182" s="203" t="s">
        <v>163</v>
      </c>
      <c r="E182" s="215" t="s">
        <v>1</v>
      </c>
      <c r="F182" s="216" t="s">
        <v>170</v>
      </c>
      <c r="G182" s="214"/>
      <c r="H182" s="217">
        <v>52.956000000000003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AT182" s="223" t="s">
        <v>163</v>
      </c>
      <c r="AU182" s="223" t="s">
        <v>89</v>
      </c>
      <c r="AV182" s="14" t="s">
        <v>161</v>
      </c>
      <c r="AW182" s="14" t="s">
        <v>33</v>
      </c>
      <c r="AX182" s="14" t="s">
        <v>86</v>
      </c>
      <c r="AY182" s="223" t="s">
        <v>155</v>
      </c>
    </row>
    <row r="183" spans="1:65" s="2" customFormat="1" ht="21.75" customHeight="1">
      <c r="A183" s="34"/>
      <c r="B183" s="35"/>
      <c r="C183" s="187" t="s">
        <v>199</v>
      </c>
      <c r="D183" s="187" t="s">
        <v>157</v>
      </c>
      <c r="E183" s="188" t="s">
        <v>520</v>
      </c>
      <c r="F183" s="189" t="s">
        <v>521</v>
      </c>
      <c r="G183" s="190" t="s">
        <v>209</v>
      </c>
      <c r="H183" s="191">
        <v>2.7290000000000001</v>
      </c>
      <c r="I183" s="192"/>
      <c r="J183" s="193">
        <f>ROUND(I183*H183,2)</f>
        <v>0</v>
      </c>
      <c r="K183" s="194"/>
      <c r="L183" s="39"/>
      <c r="M183" s="195" t="s">
        <v>1</v>
      </c>
      <c r="N183" s="196" t="s">
        <v>43</v>
      </c>
      <c r="O183" s="71"/>
      <c r="P183" s="197">
        <f>O183*H183</f>
        <v>0</v>
      </c>
      <c r="Q183" s="197">
        <v>1.0601700000000001</v>
      </c>
      <c r="R183" s="197">
        <f>Q183*H183</f>
        <v>2.8932039300000003</v>
      </c>
      <c r="S183" s="197">
        <v>0</v>
      </c>
      <c r="T183" s="19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9" t="s">
        <v>161</v>
      </c>
      <c r="AT183" s="199" t="s">
        <v>157</v>
      </c>
      <c r="AU183" s="199" t="s">
        <v>89</v>
      </c>
      <c r="AY183" s="17" t="s">
        <v>155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7" t="s">
        <v>86</v>
      </c>
      <c r="BK183" s="200">
        <f>ROUND(I183*H183,2)</f>
        <v>0</v>
      </c>
      <c r="BL183" s="17" t="s">
        <v>161</v>
      </c>
      <c r="BM183" s="199" t="s">
        <v>522</v>
      </c>
    </row>
    <row r="184" spans="1:65" s="13" customFormat="1" ht="11.25">
      <c r="B184" s="201"/>
      <c r="C184" s="202"/>
      <c r="D184" s="203" t="s">
        <v>163</v>
      </c>
      <c r="E184" s="204" t="s">
        <v>1</v>
      </c>
      <c r="F184" s="205" t="s">
        <v>523</v>
      </c>
      <c r="G184" s="202"/>
      <c r="H184" s="206">
        <v>1.143</v>
      </c>
      <c r="I184" s="207"/>
      <c r="J184" s="202"/>
      <c r="K184" s="202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163</v>
      </c>
      <c r="AU184" s="212" t="s">
        <v>89</v>
      </c>
      <c r="AV184" s="13" t="s">
        <v>89</v>
      </c>
      <c r="AW184" s="13" t="s">
        <v>33</v>
      </c>
      <c r="AX184" s="13" t="s">
        <v>78</v>
      </c>
      <c r="AY184" s="212" t="s">
        <v>155</v>
      </c>
    </row>
    <row r="185" spans="1:65" s="13" customFormat="1" ht="22.5">
      <c r="B185" s="201"/>
      <c r="C185" s="202"/>
      <c r="D185" s="203" t="s">
        <v>163</v>
      </c>
      <c r="E185" s="204" t="s">
        <v>1</v>
      </c>
      <c r="F185" s="205" t="s">
        <v>524</v>
      </c>
      <c r="G185" s="202"/>
      <c r="H185" s="206">
        <v>1.5860000000000001</v>
      </c>
      <c r="I185" s="207"/>
      <c r="J185" s="202"/>
      <c r="K185" s="202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163</v>
      </c>
      <c r="AU185" s="212" t="s">
        <v>89</v>
      </c>
      <c r="AV185" s="13" t="s">
        <v>89</v>
      </c>
      <c r="AW185" s="13" t="s">
        <v>33</v>
      </c>
      <c r="AX185" s="13" t="s">
        <v>78</v>
      </c>
      <c r="AY185" s="212" t="s">
        <v>155</v>
      </c>
    </row>
    <row r="186" spans="1:65" s="14" customFormat="1" ht="11.25">
      <c r="B186" s="213"/>
      <c r="C186" s="214"/>
      <c r="D186" s="203" t="s">
        <v>163</v>
      </c>
      <c r="E186" s="215" t="s">
        <v>1</v>
      </c>
      <c r="F186" s="216" t="s">
        <v>170</v>
      </c>
      <c r="G186" s="214"/>
      <c r="H186" s="217">
        <v>2.7290000000000001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163</v>
      </c>
      <c r="AU186" s="223" t="s">
        <v>89</v>
      </c>
      <c r="AV186" s="14" t="s">
        <v>161</v>
      </c>
      <c r="AW186" s="14" t="s">
        <v>33</v>
      </c>
      <c r="AX186" s="14" t="s">
        <v>86</v>
      </c>
      <c r="AY186" s="223" t="s">
        <v>155</v>
      </c>
    </row>
    <row r="187" spans="1:65" s="2" customFormat="1" ht="44.25" customHeight="1">
      <c r="A187" s="34"/>
      <c r="B187" s="35"/>
      <c r="C187" s="187" t="s">
        <v>205</v>
      </c>
      <c r="D187" s="187" t="s">
        <v>157</v>
      </c>
      <c r="E187" s="188" t="s">
        <v>525</v>
      </c>
      <c r="F187" s="189" t="s">
        <v>526</v>
      </c>
      <c r="G187" s="190" t="s">
        <v>245</v>
      </c>
      <c r="H187" s="191">
        <v>105.173</v>
      </c>
      <c r="I187" s="192"/>
      <c r="J187" s="193">
        <f>ROUND(I187*H187,2)</f>
        <v>0</v>
      </c>
      <c r="K187" s="194"/>
      <c r="L187" s="39"/>
      <c r="M187" s="195" t="s">
        <v>1</v>
      </c>
      <c r="N187" s="196" t="s">
        <v>43</v>
      </c>
      <c r="O187" s="71"/>
      <c r="P187" s="197">
        <f>O187*H187</f>
        <v>0</v>
      </c>
      <c r="Q187" s="197">
        <v>0.2044</v>
      </c>
      <c r="R187" s="197">
        <f>Q187*H187</f>
        <v>21.4973612</v>
      </c>
      <c r="S187" s="197">
        <v>0</v>
      </c>
      <c r="T187" s="19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161</v>
      </c>
      <c r="AT187" s="199" t="s">
        <v>157</v>
      </c>
      <c r="AU187" s="199" t="s">
        <v>89</v>
      </c>
      <c r="AY187" s="17" t="s">
        <v>155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7" t="s">
        <v>86</v>
      </c>
      <c r="BK187" s="200">
        <f>ROUND(I187*H187,2)</f>
        <v>0</v>
      </c>
      <c r="BL187" s="17" t="s">
        <v>161</v>
      </c>
      <c r="BM187" s="199" t="s">
        <v>527</v>
      </c>
    </row>
    <row r="188" spans="1:65" s="13" customFormat="1" ht="11.25">
      <c r="B188" s="201"/>
      <c r="C188" s="202"/>
      <c r="D188" s="203" t="s">
        <v>163</v>
      </c>
      <c r="E188" s="204" t="s">
        <v>1</v>
      </c>
      <c r="F188" s="205" t="s">
        <v>528</v>
      </c>
      <c r="G188" s="202"/>
      <c r="H188" s="206">
        <v>105.173</v>
      </c>
      <c r="I188" s="207"/>
      <c r="J188" s="202"/>
      <c r="K188" s="202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163</v>
      </c>
      <c r="AU188" s="212" t="s">
        <v>89</v>
      </c>
      <c r="AV188" s="13" t="s">
        <v>89</v>
      </c>
      <c r="AW188" s="13" t="s">
        <v>33</v>
      </c>
      <c r="AX188" s="13" t="s">
        <v>86</v>
      </c>
      <c r="AY188" s="212" t="s">
        <v>155</v>
      </c>
    </row>
    <row r="189" spans="1:65" s="2" customFormat="1" ht="24.2" customHeight="1">
      <c r="A189" s="34"/>
      <c r="B189" s="35"/>
      <c r="C189" s="187" t="s">
        <v>212</v>
      </c>
      <c r="D189" s="187" t="s">
        <v>157</v>
      </c>
      <c r="E189" s="188" t="s">
        <v>529</v>
      </c>
      <c r="F189" s="189" t="s">
        <v>530</v>
      </c>
      <c r="G189" s="190" t="s">
        <v>160</v>
      </c>
      <c r="H189" s="191">
        <v>5.4</v>
      </c>
      <c r="I189" s="192"/>
      <c r="J189" s="193">
        <f>ROUND(I189*H189,2)</f>
        <v>0</v>
      </c>
      <c r="K189" s="194"/>
      <c r="L189" s="39"/>
      <c r="M189" s="195" t="s">
        <v>1</v>
      </c>
      <c r="N189" s="196" t="s">
        <v>43</v>
      </c>
      <c r="O189" s="71"/>
      <c r="P189" s="197">
        <f>O189*H189</f>
        <v>0</v>
      </c>
      <c r="Q189" s="197">
        <v>2.45329</v>
      </c>
      <c r="R189" s="197">
        <f>Q189*H189</f>
        <v>13.247766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161</v>
      </c>
      <c r="AT189" s="199" t="s">
        <v>157</v>
      </c>
      <c r="AU189" s="199" t="s">
        <v>89</v>
      </c>
      <c r="AY189" s="17" t="s">
        <v>155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86</v>
      </c>
      <c r="BK189" s="200">
        <f>ROUND(I189*H189,2)</f>
        <v>0</v>
      </c>
      <c r="BL189" s="17" t="s">
        <v>161</v>
      </c>
      <c r="BM189" s="199" t="s">
        <v>531</v>
      </c>
    </row>
    <row r="190" spans="1:65" s="13" customFormat="1" ht="11.25">
      <c r="B190" s="201"/>
      <c r="C190" s="202"/>
      <c r="D190" s="203" t="s">
        <v>163</v>
      </c>
      <c r="E190" s="204" t="s">
        <v>1</v>
      </c>
      <c r="F190" s="205" t="s">
        <v>504</v>
      </c>
      <c r="G190" s="202"/>
      <c r="H190" s="206">
        <v>1.35</v>
      </c>
      <c r="I190" s="207"/>
      <c r="J190" s="202"/>
      <c r="K190" s="202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163</v>
      </c>
      <c r="AU190" s="212" t="s">
        <v>89</v>
      </c>
      <c r="AV190" s="13" t="s">
        <v>89</v>
      </c>
      <c r="AW190" s="13" t="s">
        <v>33</v>
      </c>
      <c r="AX190" s="13" t="s">
        <v>78</v>
      </c>
      <c r="AY190" s="212" t="s">
        <v>155</v>
      </c>
    </row>
    <row r="191" spans="1:65" s="13" customFormat="1" ht="11.25">
      <c r="B191" s="201"/>
      <c r="C191" s="202"/>
      <c r="D191" s="203" t="s">
        <v>163</v>
      </c>
      <c r="E191" s="204" t="s">
        <v>1</v>
      </c>
      <c r="F191" s="205" t="s">
        <v>504</v>
      </c>
      <c r="G191" s="202"/>
      <c r="H191" s="206">
        <v>1.35</v>
      </c>
      <c r="I191" s="207"/>
      <c r="J191" s="202"/>
      <c r="K191" s="202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163</v>
      </c>
      <c r="AU191" s="212" t="s">
        <v>89</v>
      </c>
      <c r="AV191" s="13" t="s">
        <v>89</v>
      </c>
      <c r="AW191" s="13" t="s">
        <v>33</v>
      </c>
      <c r="AX191" s="13" t="s">
        <v>78</v>
      </c>
      <c r="AY191" s="212" t="s">
        <v>155</v>
      </c>
    </row>
    <row r="192" spans="1:65" s="13" customFormat="1" ht="11.25">
      <c r="B192" s="201"/>
      <c r="C192" s="202"/>
      <c r="D192" s="203" t="s">
        <v>163</v>
      </c>
      <c r="E192" s="204" t="s">
        <v>1</v>
      </c>
      <c r="F192" s="205" t="s">
        <v>504</v>
      </c>
      <c r="G192" s="202"/>
      <c r="H192" s="206">
        <v>1.35</v>
      </c>
      <c r="I192" s="207"/>
      <c r="J192" s="202"/>
      <c r="K192" s="202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163</v>
      </c>
      <c r="AU192" s="212" t="s">
        <v>89</v>
      </c>
      <c r="AV192" s="13" t="s">
        <v>89</v>
      </c>
      <c r="AW192" s="13" t="s">
        <v>33</v>
      </c>
      <c r="AX192" s="13" t="s">
        <v>78</v>
      </c>
      <c r="AY192" s="212" t="s">
        <v>155</v>
      </c>
    </row>
    <row r="193" spans="1:65" s="13" customFormat="1" ht="11.25">
      <c r="B193" s="201"/>
      <c r="C193" s="202"/>
      <c r="D193" s="203" t="s">
        <v>163</v>
      </c>
      <c r="E193" s="204" t="s">
        <v>1</v>
      </c>
      <c r="F193" s="205" t="s">
        <v>504</v>
      </c>
      <c r="G193" s="202"/>
      <c r="H193" s="206">
        <v>1.35</v>
      </c>
      <c r="I193" s="207"/>
      <c r="J193" s="202"/>
      <c r="K193" s="202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163</v>
      </c>
      <c r="AU193" s="212" t="s">
        <v>89</v>
      </c>
      <c r="AV193" s="13" t="s">
        <v>89</v>
      </c>
      <c r="AW193" s="13" t="s">
        <v>33</v>
      </c>
      <c r="AX193" s="13" t="s">
        <v>78</v>
      </c>
      <c r="AY193" s="212" t="s">
        <v>155</v>
      </c>
    </row>
    <row r="194" spans="1:65" s="14" customFormat="1" ht="11.25">
      <c r="B194" s="213"/>
      <c r="C194" s="214"/>
      <c r="D194" s="203" t="s">
        <v>163</v>
      </c>
      <c r="E194" s="215" t="s">
        <v>1</v>
      </c>
      <c r="F194" s="216" t="s">
        <v>170</v>
      </c>
      <c r="G194" s="214"/>
      <c r="H194" s="217">
        <v>5.4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163</v>
      </c>
      <c r="AU194" s="223" t="s">
        <v>89</v>
      </c>
      <c r="AV194" s="14" t="s">
        <v>161</v>
      </c>
      <c r="AW194" s="14" t="s">
        <v>33</v>
      </c>
      <c r="AX194" s="14" t="s">
        <v>86</v>
      </c>
      <c r="AY194" s="223" t="s">
        <v>155</v>
      </c>
    </row>
    <row r="195" spans="1:65" s="2" customFormat="1" ht="21.75" customHeight="1">
      <c r="A195" s="34"/>
      <c r="B195" s="35"/>
      <c r="C195" s="187" t="s">
        <v>218</v>
      </c>
      <c r="D195" s="187" t="s">
        <v>157</v>
      </c>
      <c r="E195" s="188" t="s">
        <v>532</v>
      </c>
      <c r="F195" s="189" t="s">
        <v>533</v>
      </c>
      <c r="G195" s="190" t="s">
        <v>209</v>
      </c>
      <c r="H195" s="191">
        <v>6.7000000000000004E-2</v>
      </c>
      <c r="I195" s="192"/>
      <c r="J195" s="193">
        <f>ROUND(I195*H195,2)</f>
        <v>0</v>
      </c>
      <c r="K195" s="194"/>
      <c r="L195" s="39"/>
      <c r="M195" s="195" t="s">
        <v>1</v>
      </c>
      <c r="N195" s="196" t="s">
        <v>43</v>
      </c>
      <c r="O195" s="71"/>
      <c r="P195" s="197">
        <f>O195*H195</f>
        <v>0</v>
      </c>
      <c r="Q195" s="197">
        <v>1.0601700000000001</v>
      </c>
      <c r="R195" s="197">
        <f>Q195*H195</f>
        <v>7.1031390000000014E-2</v>
      </c>
      <c r="S195" s="197">
        <v>0</v>
      </c>
      <c r="T195" s="19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161</v>
      </c>
      <c r="AT195" s="199" t="s">
        <v>157</v>
      </c>
      <c r="AU195" s="199" t="s">
        <v>89</v>
      </c>
      <c r="AY195" s="17" t="s">
        <v>155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86</v>
      </c>
      <c r="BK195" s="200">
        <f>ROUND(I195*H195,2)</f>
        <v>0</v>
      </c>
      <c r="BL195" s="17" t="s">
        <v>161</v>
      </c>
      <c r="BM195" s="199" t="s">
        <v>534</v>
      </c>
    </row>
    <row r="196" spans="1:65" s="13" customFormat="1" ht="11.25">
      <c r="B196" s="201"/>
      <c r="C196" s="202"/>
      <c r="D196" s="203" t="s">
        <v>163</v>
      </c>
      <c r="E196" s="204" t="s">
        <v>1</v>
      </c>
      <c r="F196" s="205" t="s">
        <v>535</v>
      </c>
      <c r="G196" s="202"/>
      <c r="H196" s="206">
        <v>6.7000000000000004E-2</v>
      </c>
      <c r="I196" s="207"/>
      <c r="J196" s="202"/>
      <c r="K196" s="202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163</v>
      </c>
      <c r="AU196" s="212" t="s">
        <v>89</v>
      </c>
      <c r="AV196" s="13" t="s">
        <v>89</v>
      </c>
      <c r="AW196" s="13" t="s">
        <v>33</v>
      </c>
      <c r="AX196" s="13" t="s">
        <v>86</v>
      </c>
      <c r="AY196" s="212" t="s">
        <v>155</v>
      </c>
    </row>
    <row r="197" spans="1:65" s="12" customFormat="1" ht="22.9" customHeight="1">
      <c r="B197" s="171"/>
      <c r="C197" s="172"/>
      <c r="D197" s="173" t="s">
        <v>77</v>
      </c>
      <c r="E197" s="185" t="s">
        <v>175</v>
      </c>
      <c r="F197" s="185" t="s">
        <v>248</v>
      </c>
      <c r="G197" s="172"/>
      <c r="H197" s="172"/>
      <c r="I197" s="175"/>
      <c r="J197" s="186">
        <f>BK197</f>
        <v>0</v>
      </c>
      <c r="K197" s="172"/>
      <c r="L197" s="177"/>
      <c r="M197" s="178"/>
      <c r="N197" s="179"/>
      <c r="O197" s="179"/>
      <c r="P197" s="180">
        <f>SUM(P198:P336)</f>
        <v>0</v>
      </c>
      <c r="Q197" s="179"/>
      <c r="R197" s="180">
        <f>SUM(R198:R336)</f>
        <v>68.809894330000006</v>
      </c>
      <c r="S197" s="179"/>
      <c r="T197" s="181">
        <f>SUM(T198:T336)</f>
        <v>0</v>
      </c>
      <c r="AR197" s="182" t="s">
        <v>86</v>
      </c>
      <c r="AT197" s="183" t="s">
        <v>77</v>
      </c>
      <c r="AU197" s="183" t="s">
        <v>86</v>
      </c>
      <c r="AY197" s="182" t="s">
        <v>155</v>
      </c>
      <c r="BK197" s="184">
        <f>SUM(BK198:BK336)</f>
        <v>0</v>
      </c>
    </row>
    <row r="198" spans="1:65" s="2" customFormat="1" ht="24.2" customHeight="1">
      <c r="A198" s="34"/>
      <c r="B198" s="35"/>
      <c r="C198" s="187" t="s">
        <v>222</v>
      </c>
      <c r="D198" s="187" t="s">
        <v>157</v>
      </c>
      <c r="E198" s="188" t="s">
        <v>536</v>
      </c>
      <c r="F198" s="189" t="s">
        <v>537</v>
      </c>
      <c r="G198" s="190" t="s">
        <v>215</v>
      </c>
      <c r="H198" s="191">
        <v>238.983</v>
      </c>
      <c r="I198" s="192"/>
      <c r="J198" s="193">
        <f>ROUND(I198*H198,2)</f>
        <v>0</v>
      </c>
      <c r="K198" s="194"/>
      <c r="L198" s="39"/>
      <c r="M198" s="195" t="s">
        <v>1</v>
      </c>
      <c r="N198" s="196" t="s">
        <v>43</v>
      </c>
      <c r="O198" s="71"/>
      <c r="P198" s="197">
        <f>O198*H198</f>
        <v>0</v>
      </c>
      <c r="Q198" s="197">
        <v>3.46E-3</v>
      </c>
      <c r="R198" s="197">
        <f>Q198*H198</f>
        <v>0.82688117999999999</v>
      </c>
      <c r="S198" s="197">
        <v>0</v>
      </c>
      <c r="T198" s="19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161</v>
      </c>
      <c r="AT198" s="199" t="s">
        <v>157</v>
      </c>
      <c r="AU198" s="199" t="s">
        <v>89</v>
      </c>
      <c r="AY198" s="17" t="s">
        <v>155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7" t="s">
        <v>86</v>
      </c>
      <c r="BK198" s="200">
        <f>ROUND(I198*H198,2)</f>
        <v>0</v>
      </c>
      <c r="BL198" s="17" t="s">
        <v>161</v>
      </c>
      <c r="BM198" s="199" t="s">
        <v>538</v>
      </c>
    </row>
    <row r="199" spans="1:65" s="13" customFormat="1" ht="11.25">
      <c r="B199" s="201"/>
      <c r="C199" s="202"/>
      <c r="D199" s="203" t="s">
        <v>163</v>
      </c>
      <c r="E199" s="204" t="s">
        <v>1</v>
      </c>
      <c r="F199" s="205" t="s">
        <v>539</v>
      </c>
      <c r="G199" s="202"/>
      <c r="H199" s="206">
        <v>9.5449999999999999</v>
      </c>
      <c r="I199" s="207"/>
      <c r="J199" s="202"/>
      <c r="K199" s="202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163</v>
      </c>
      <c r="AU199" s="212" t="s">
        <v>89</v>
      </c>
      <c r="AV199" s="13" t="s">
        <v>89</v>
      </c>
      <c r="AW199" s="13" t="s">
        <v>33</v>
      </c>
      <c r="AX199" s="13" t="s">
        <v>78</v>
      </c>
      <c r="AY199" s="212" t="s">
        <v>155</v>
      </c>
    </row>
    <row r="200" spans="1:65" s="13" customFormat="1" ht="11.25">
      <c r="B200" s="201"/>
      <c r="C200" s="202"/>
      <c r="D200" s="203" t="s">
        <v>163</v>
      </c>
      <c r="E200" s="204" t="s">
        <v>1</v>
      </c>
      <c r="F200" s="205" t="s">
        <v>540</v>
      </c>
      <c r="G200" s="202"/>
      <c r="H200" s="206">
        <v>0.378</v>
      </c>
      <c r="I200" s="207"/>
      <c r="J200" s="202"/>
      <c r="K200" s="202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163</v>
      </c>
      <c r="AU200" s="212" t="s">
        <v>89</v>
      </c>
      <c r="AV200" s="13" t="s">
        <v>89</v>
      </c>
      <c r="AW200" s="13" t="s">
        <v>33</v>
      </c>
      <c r="AX200" s="13" t="s">
        <v>78</v>
      </c>
      <c r="AY200" s="212" t="s">
        <v>155</v>
      </c>
    </row>
    <row r="201" spans="1:65" s="13" customFormat="1" ht="11.25">
      <c r="B201" s="201"/>
      <c r="C201" s="202"/>
      <c r="D201" s="203" t="s">
        <v>163</v>
      </c>
      <c r="E201" s="204" t="s">
        <v>1</v>
      </c>
      <c r="F201" s="205" t="s">
        <v>541</v>
      </c>
      <c r="G201" s="202"/>
      <c r="H201" s="206">
        <v>9.923</v>
      </c>
      <c r="I201" s="207"/>
      <c r="J201" s="202"/>
      <c r="K201" s="202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163</v>
      </c>
      <c r="AU201" s="212" t="s">
        <v>89</v>
      </c>
      <c r="AV201" s="13" t="s">
        <v>89</v>
      </c>
      <c r="AW201" s="13" t="s">
        <v>33</v>
      </c>
      <c r="AX201" s="13" t="s">
        <v>78</v>
      </c>
      <c r="AY201" s="212" t="s">
        <v>155</v>
      </c>
    </row>
    <row r="202" spans="1:65" s="13" customFormat="1" ht="11.25">
      <c r="B202" s="201"/>
      <c r="C202" s="202"/>
      <c r="D202" s="203" t="s">
        <v>163</v>
      </c>
      <c r="E202" s="204" t="s">
        <v>1</v>
      </c>
      <c r="F202" s="205" t="s">
        <v>542</v>
      </c>
      <c r="G202" s="202"/>
      <c r="H202" s="206">
        <v>11.946999999999999</v>
      </c>
      <c r="I202" s="207"/>
      <c r="J202" s="202"/>
      <c r="K202" s="202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163</v>
      </c>
      <c r="AU202" s="212" t="s">
        <v>89</v>
      </c>
      <c r="AV202" s="13" t="s">
        <v>89</v>
      </c>
      <c r="AW202" s="13" t="s">
        <v>33</v>
      </c>
      <c r="AX202" s="13" t="s">
        <v>78</v>
      </c>
      <c r="AY202" s="212" t="s">
        <v>155</v>
      </c>
    </row>
    <row r="203" spans="1:65" s="13" customFormat="1" ht="11.25">
      <c r="B203" s="201"/>
      <c r="C203" s="202"/>
      <c r="D203" s="203" t="s">
        <v>163</v>
      </c>
      <c r="E203" s="204" t="s">
        <v>1</v>
      </c>
      <c r="F203" s="205" t="s">
        <v>543</v>
      </c>
      <c r="G203" s="202"/>
      <c r="H203" s="206">
        <v>10.081</v>
      </c>
      <c r="I203" s="207"/>
      <c r="J203" s="202"/>
      <c r="K203" s="202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163</v>
      </c>
      <c r="AU203" s="212" t="s">
        <v>89</v>
      </c>
      <c r="AV203" s="13" t="s">
        <v>89</v>
      </c>
      <c r="AW203" s="13" t="s">
        <v>33</v>
      </c>
      <c r="AX203" s="13" t="s">
        <v>78</v>
      </c>
      <c r="AY203" s="212" t="s">
        <v>155</v>
      </c>
    </row>
    <row r="204" spans="1:65" s="13" customFormat="1" ht="11.25">
      <c r="B204" s="201"/>
      <c r="C204" s="202"/>
      <c r="D204" s="203" t="s">
        <v>163</v>
      </c>
      <c r="E204" s="204" t="s">
        <v>1</v>
      </c>
      <c r="F204" s="205" t="s">
        <v>544</v>
      </c>
      <c r="G204" s="202"/>
      <c r="H204" s="206">
        <v>3.3359999999999999</v>
      </c>
      <c r="I204" s="207"/>
      <c r="J204" s="202"/>
      <c r="K204" s="202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163</v>
      </c>
      <c r="AU204" s="212" t="s">
        <v>89</v>
      </c>
      <c r="AV204" s="13" t="s">
        <v>89</v>
      </c>
      <c r="AW204" s="13" t="s">
        <v>33</v>
      </c>
      <c r="AX204" s="13" t="s">
        <v>78</v>
      </c>
      <c r="AY204" s="212" t="s">
        <v>155</v>
      </c>
    </row>
    <row r="205" spans="1:65" s="13" customFormat="1" ht="11.25">
      <c r="B205" s="201"/>
      <c r="C205" s="202"/>
      <c r="D205" s="203" t="s">
        <v>163</v>
      </c>
      <c r="E205" s="204" t="s">
        <v>1</v>
      </c>
      <c r="F205" s="205" t="s">
        <v>545</v>
      </c>
      <c r="G205" s="202"/>
      <c r="H205" s="206">
        <v>0.314</v>
      </c>
      <c r="I205" s="207"/>
      <c r="J205" s="202"/>
      <c r="K205" s="202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163</v>
      </c>
      <c r="AU205" s="212" t="s">
        <v>89</v>
      </c>
      <c r="AV205" s="13" t="s">
        <v>89</v>
      </c>
      <c r="AW205" s="13" t="s">
        <v>33</v>
      </c>
      <c r="AX205" s="13" t="s">
        <v>78</v>
      </c>
      <c r="AY205" s="212" t="s">
        <v>155</v>
      </c>
    </row>
    <row r="206" spans="1:65" s="13" customFormat="1" ht="11.25">
      <c r="B206" s="201"/>
      <c r="C206" s="202"/>
      <c r="D206" s="203" t="s">
        <v>163</v>
      </c>
      <c r="E206" s="204" t="s">
        <v>1</v>
      </c>
      <c r="F206" s="205" t="s">
        <v>546</v>
      </c>
      <c r="G206" s="202"/>
      <c r="H206" s="206">
        <v>3.1789999999999998</v>
      </c>
      <c r="I206" s="207"/>
      <c r="J206" s="202"/>
      <c r="K206" s="202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163</v>
      </c>
      <c r="AU206" s="212" t="s">
        <v>89</v>
      </c>
      <c r="AV206" s="13" t="s">
        <v>89</v>
      </c>
      <c r="AW206" s="13" t="s">
        <v>33</v>
      </c>
      <c r="AX206" s="13" t="s">
        <v>78</v>
      </c>
      <c r="AY206" s="212" t="s">
        <v>155</v>
      </c>
    </row>
    <row r="207" spans="1:65" s="13" customFormat="1" ht="11.25">
      <c r="B207" s="201"/>
      <c r="C207" s="202"/>
      <c r="D207" s="203" t="s">
        <v>163</v>
      </c>
      <c r="E207" s="204" t="s">
        <v>1</v>
      </c>
      <c r="F207" s="205" t="s">
        <v>547</v>
      </c>
      <c r="G207" s="202"/>
      <c r="H207" s="206">
        <v>9.7669999999999995</v>
      </c>
      <c r="I207" s="207"/>
      <c r="J207" s="202"/>
      <c r="K207" s="202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163</v>
      </c>
      <c r="AU207" s="212" t="s">
        <v>89</v>
      </c>
      <c r="AV207" s="13" t="s">
        <v>89</v>
      </c>
      <c r="AW207" s="13" t="s">
        <v>33</v>
      </c>
      <c r="AX207" s="13" t="s">
        <v>78</v>
      </c>
      <c r="AY207" s="212" t="s">
        <v>155</v>
      </c>
    </row>
    <row r="208" spans="1:65" s="13" customFormat="1" ht="11.25">
      <c r="B208" s="201"/>
      <c r="C208" s="202"/>
      <c r="D208" s="203" t="s">
        <v>163</v>
      </c>
      <c r="E208" s="204" t="s">
        <v>1</v>
      </c>
      <c r="F208" s="205" t="s">
        <v>548</v>
      </c>
      <c r="G208" s="202"/>
      <c r="H208" s="206">
        <v>11.569000000000001</v>
      </c>
      <c r="I208" s="207"/>
      <c r="J208" s="202"/>
      <c r="K208" s="202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163</v>
      </c>
      <c r="AU208" s="212" t="s">
        <v>89</v>
      </c>
      <c r="AV208" s="13" t="s">
        <v>89</v>
      </c>
      <c r="AW208" s="13" t="s">
        <v>33</v>
      </c>
      <c r="AX208" s="13" t="s">
        <v>78</v>
      </c>
      <c r="AY208" s="212" t="s">
        <v>155</v>
      </c>
    </row>
    <row r="209" spans="2:51" s="13" customFormat="1" ht="11.25">
      <c r="B209" s="201"/>
      <c r="C209" s="202"/>
      <c r="D209" s="203" t="s">
        <v>163</v>
      </c>
      <c r="E209" s="204" t="s">
        <v>1</v>
      </c>
      <c r="F209" s="205" t="s">
        <v>549</v>
      </c>
      <c r="G209" s="202"/>
      <c r="H209" s="206">
        <v>3.0379999999999998</v>
      </c>
      <c r="I209" s="207"/>
      <c r="J209" s="202"/>
      <c r="K209" s="202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163</v>
      </c>
      <c r="AU209" s="212" t="s">
        <v>89</v>
      </c>
      <c r="AV209" s="13" t="s">
        <v>89</v>
      </c>
      <c r="AW209" s="13" t="s">
        <v>33</v>
      </c>
      <c r="AX209" s="13" t="s">
        <v>78</v>
      </c>
      <c r="AY209" s="212" t="s">
        <v>155</v>
      </c>
    </row>
    <row r="210" spans="2:51" s="13" customFormat="1" ht="11.25">
      <c r="B210" s="201"/>
      <c r="C210" s="202"/>
      <c r="D210" s="203" t="s">
        <v>163</v>
      </c>
      <c r="E210" s="204" t="s">
        <v>1</v>
      </c>
      <c r="F210" s="205" t="s">
        <v>550</v>
      </c>
      <c r="G210" s="202"/>
      <c r="H210" s="206">
        <v>0.3</v>
      </c>
      <c r="I210" s="207"/>
      <c r="J210" s="202"/>
      <c r="K210" s="202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163</v>
      </c>
      <c r="AU210" s="212" t="s">
        <v>89</v>
      </c>
      <c r="AV210" s="13" t="s">
        <v>89</v>
      </c>
      <c r="AW210" s="13" t="s">
        <v>33</v>
      </c>
      <c r="AX210" s="13" t="s">
        <v>78</v>
      </c>
      <c r="AY210" s="212" t="s">
        <v>155</v>
      </c>
    </row>
    <row r="211" spans="2:51" s="13" customFormat="1" ht="11.25">
      <c r="B211" s="201"/>
      <c r="C211" s="202"/>
      <c r="D211" s="203" t="s">
        <v>163</v>
      </c>
      <c r="E211" s="204" t="s">
        <v>1</v>
      </c>
      <c r="F211" s="205" t="s">
        <v>551</v>
      </c>
      <c r="G211" s="202"/>
      <c r="H211" s="206">
        <v>3.1880000000000002</v>
      </c>
      <c r="I211" s="207"/>
      <c r="J211" s="202"/>
      <c r="K211" s="202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163</v>
      </c>
      <c r="AU211" s="212" t="s">
        <v>89</v>
      </c>
      <c r="AV211" s="13" t="s">
        <v>89</v>
      </c>
      <c r="AW211" s="13" t="s">
        <v>33</v>
      </c>
      <c r="AX211" s="13" t="s">
        <v>78</v>
      </c>
      <c r="AY211" s="212" t="s">
        <v>155</v>
      </c>
    </row>
    <row r="212" spans="2:51" s="13" customFormat="1" ht="11.25">
      <c r="B212" s="201"/>
      <c r="C212" s="202"/>
      <c r="D212" s="203" t="s">
        <v>163</v>
      </c>
      <c r="E212" s="204" t="s">
        <v>1</v>
      </c>
      <c r="F212" s="205" t="s">
        <v>552</v>
      </c>
      <c r="G212" s="202"/>
      <c r="H212" s="206">
        <v>9.2850000000000001</v>
      </c>
      <c r="I212" s="207"/>
      <c r="J212" s="202"/>
      <c r="K212" s="202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163</v>
      </c>
      <c r="AU212" s="212" t="s">
        <v>89</v>
      </c>
      <c r="AV212" s="13" t="s">
        <v>89</v>
      </c>
      <c r="AW212" s="13" t="s">
        <v>33</v>
      </c>
      <c r="AX212" s="13" t="s">
        <v>78</v>
      </c>
      <c r="AY212" s="212" t="s">
        <v>155</v>
      </c>
    </row>
    <row r="213" spans="2:51" s="13" customFormat="1" ht="11.25">
      <c r="B213" s="201"/>
      <c r="C213" s="202"/>
      <c r="D213" s="203" t="s">
        <v>163</v>
      </c>
      <c r="E213" s="204" t="s">
        <v>1</v>
      </c>
      <c r="F213" s="205" t="s">
        <v>553</v>
      </c>
      <c r="G213" s="202"/>
      <c r="H213" s="206">
        <v>7.056</v>
      </c>
      <c r="I213" s="207"/>
      <c r="J213" s="202"/>
      <c r="K213" s="202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163</v>
      </c>
      <c r="AU213" s="212" t="s">
        <v>89</v>
      </c>
      <c r="AV213" s="13" t="s">
        <v>89</v>
      </c>
      <c r="AW213" s="13" t="s">
        <v>33</v>
      </c>
      <c r="AX213" s="13" t="s">
        <v>78</v>
      </c>
      <c r="AY213" s="212" t="s">
        <v>155</v>
      </c>
    </row>
    <row r="214" spans="2:51" s="13" customFormat="1" ht="11.25">
      <c r="B214" s="201"/>
      <c r="C214" s="202"/>
      <c r="D214" s="203" t="s">
        <v>163</v>
      </c>
      <c r="E214" s="204" t="s">
        <v>1</v>
      </c>
      <c r="F214" s="205" t="s">
        <v>554</v>
      </c>
      <c r="G214" s="202"/>
      <c r="H214" s="206">
        <v>4.2770000000000001</v>
      </c>
      <c r="I214" s="207"/>
      <c r="J214" s="202"/>
      <c r="K214" s="202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163</v>
      </c>
      <c r="AU214" s="212" t="s">
        <v>89</v>
      </c>
      <c r="AV214" s="13" t="s">
        <v>89</v>
      </c>
      <c r="AW214" s="13" t="s">
        <v>33</v>
      </c>
      <c r="AX214" s="13" t="s">
        <v>78</v>
      </c>
      <c r="AY214" s="212" t="s">
        <v>155</v>
      </c>
    </row>
    <row r="215" spans="2:51" s="13" customFormat="1" ht="11.25">
      <c r="B215" s="201"/>
      <c r="C215" s="202"/>
      <c r="D215" s="203" t="s">
        <v>163</v>
      </c>
      <c r="E215" s="204" t="s">
        <v>1</v>
      </c>
      <c r="F215" s="205" t="s">
        <v>555</v>
      </c>
      <c r="G215" s="202"/>
      <c r="H215" s="206">
        <v>1.5</v>
      </c>
      <c r="I215" s="207"/>
      <c r="J215" s="202"/>
      <c r="K215" s="202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163</v>
      </c>
      <c r="AU215" s="212" t="s">
        <v>89</v>
      </c>
      <c r="AV215" s="13" t="s">
        <v>89</v>
      </c>
      <c r="AW215" s="13" t="s">
        <v>33</v>
      </c>
      <c r="AX215" s="13" t="s">
        <v>78</v>
      </c>
      <c r="AY215" s="212" t="s">
        <v>155</v>
      </c>
    </row>
    <row r="216" spans="2:51" s="13" customFormat="1" ht="11.25">
      <c r="B216" s="201"/>
      <c r="C216" s="202"/>
      <c r="D216" s="203" t="s">
        <v>163</v>
      </c>
      <c r="E216" s="204" t="s">
        <v>1</v>
      </c>
      <c r="F216" s="205" t="s">
        <v>556</v>
      </c>
      <c r="G216" s="202"/>
      <c r="H216" s="206">
        <v>0.2</v>
      </c>
      <c r="I216" s="207"/>
      <c r="J216" s="202"/>
      <c r="K216" s="202"/>
      <c r="L216" s="208"/>
      <c r="M216" s="209"/>
      <c r="N216" s="210"/>
      <c r="O216" s="210"/>
      <c r="P216" s="210"/>
      <c r="Q216" s="210"/>
      <c r="R216" s="210"/>
      <c r="S216" s="210"/>
      <c r="T216" s="211"/>
      <c r="AT216" s="212" t="s">
        <v>163</v>
      </c>
      <c r="AU216" s="212" t="s">
        <v>89</v>
      </c>
      <c r="AV216" s="13" t="s">
        <v>89</v>
      </c>
      <c r="AW216" s="13" t="s">
        <v>33</v>
      </c>
      <c r="AX216" s="13" t="s">
        <v>78</v>
      </c>
      <c r="AY216" s="212" t="s">
        <v>155</v>
      </c>
    </row>
    <row r="217" spans="2:51" s="13" customFormat="1" ht="11.25">
      <c r="B217" s="201"/>
      <c r="C217" s="202"/>
      <c r="D217" s="203" t="s">
        <v>163</v>
      </c>
      <c r="E217" s="204" t="s">
        <v>1</v>
      </c>
      <c r="F217" s="205" t="s">
        <v>557</v>
      </c>
      <c r="G217" s="202"/>
      <c r="H217" s="206">
        <v>1.3</v>
      </c>
      <c r="I217" s="207"/>
      <c r="J217" s="202"/>
      <c r="K217" s="202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163</v>
      </c>
      <c r="AU217" s="212" t="s">
        <v>89</v>
      </c>
      <c r="AV217" s="13" t="s">
        <v>89</v>
      </c>
      <c r="AW217" s="13" t="s">
        <v>33</v>
      </c>
      <c r="AX217" s="13" t="s">
        <v>78</v>
      </c>
      <c r="AY217" s="212" t="s">
        <v>155</v>
      </c>
    </row>
    <row r="218" spans="2:51" s="13" customFormat="1" ht="11.25">
      <c r="B218" s="201"/>
      <c r="C218" s="202"/>
      <c r="D218" s="203" t="s">
        <v>163</v>
      </c>
      <c r="E218" s="204" t="s">
        <v>1</v>
      </c>
      <c r="F218" s="205" t="s">
        <v>558</v>
      </c>
      <c r="G218" s="202"/>
      <c r="H218" s="206">
        <v>4.077</v>
      </c>
      <c r="I218" s="207"/>
      <c r="J218" s="202"/>
      <c r="K218" s="202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163</v>
      </c>
      <c r="AU218" s="212" t="s">
        <v>89</v>
      </c>
      <c r="AV218" s="13" t="s">
        <v>89</v>
      </c>
      <c r="AW218" s="13" t="s">
        <v>33</v>
      </c>
      <c r="AX218" s="13" t="s">
        <v>78</v>
      </c>
      <c r="AY218" s="212" t="s">
        <v>155</v>
      </c>
    </row>
    <row r="219" spans="2:51" s="13" customFormat="1" ht="11.25">
      <c r="B219" s="201"/>
      <c r="C219" s="202"/>
      <c r="D219" s="203" t="s">
        <v>163</v>
      </c>
      <c r="E219" s="204" t="s">
        <v>1</v>
      </c>
      <c r="F219" s="205" t="s">
        <v>553</v>
      </c>
      <c r="G219" s="202"/>
      <c r="H219" s="206">
        <v>7.056</v>
      </c>
      <c r="I219" s="207"/>
      <c r="J219" s="202"/>
      <c r="K219" s="202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163</v>
      </c>
      <c r="AU219" s="212" t="s">
        <v>89</v>
      </c>
      <c r="AV219" s="13" t="s">
        <v>89</v>
      </c>
      <c r="AW219" s="13" t="s">
        <v>33</v>
      </c>
      <c r="AX219" s="13" t="s">
        <v>78</v>
      </c>
      <c r="AY219" s="212" t="s">
        <v>155</v>
      </c>
    </row>
    <row r="220" spans="2:51" s="13" customFormat="1" ht="11.25">
      <c r="B220" s="201"/>
      <c r="C220" s="202"/>
      <c r="D220" s="203" t="s">
        <v>163</v>
      </c>
      <c r="E220" s="204" t="s">
        <v>1</v>
      </c>
      <c r="F220" s="205" t="s">
        <v>559</v>
      </c>
      <c r="G220" s="202"/>
      <c r="H220" s="206">
        <v>8.9849999999999994</v>
      </c>
      <c r="I220" s="207"/>
      <c r="J220" s="202"/>
      <c r="K220" s="202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163</v>
      </c>
      <c r="AU220" s="212" t="s">
        <v>89</v>
      </c>
      <c r="AV220" s="13" t="s">
        <v>89</v>
      </c>
      <c r="AW220" s="13" t="s">
        <v>33</v>
      </c>
      <c r="AX220" s="13" t="s">
        <v>78</v>
      </c>
      <c r="AY220" s="212" t="s">
        <v>155</v>
      </c>
    </row>
    <row r="221" spans="2:51" s="13" customFormat="1" ht="11.25">
      <c r="B221" s="201"/>
      <c r="C221" s="202"/>
      <c r="D221" s="203" t="s">
        <v>163</v>
      </c>
      <c r="E221" s="204" t="s">
        <v>1</v>
      </c>
      <c r="F221" s="205" t="s">
        <v>560</v>
      </c>
      <c r="G221" s="202"/>
      <c r="H221" s="206">
        <v>1.7030000000000001</v>
      </c>
      <c r="I221" s="207"/>
      <c r="J221" s="202"/>
      <c r="K221" s="202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163</v>
      </c>
      <c r="AU221" s="212" t="s">
        <v>89</v>
      </c>
      <c r="AV221" s="13" t="s">
        <v>89</v>
      </c>
      <c r="AW221" s="13" t="s">
        <v>33</v>
      </c>
      <c r="AX221" s="13" t="s">
        <v>78</v>
      </c>
      <c r="AY221" s="212" t="s">
        <v>155</v>
      </c>
    </row>
    <row r="222" spans="2:51" s="13" customFormat="1" ht="11.25">
      <c r="B222" s="201"/>
      <c r="C222" s="202"/>
      <c r="D222" s="203" t="s">
        <v>163</v>
      </c>
      <c r="E222" s="204" t="s">
        <v>1</v>
      </c>
      <c r="F222" s="205" t="s">
        <v>561</v>
      </c>
      <c r="G222" s="202"/>
      <c r="H222" s="206">
        <v>0.26200000000000001</v>
      </c>
      <c r="I222" s="207"/>
      <c r="J222" s="202"/>
      <c r="K222" s="202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163</v>
      </c>
      <c r="AU222" s="212" t="s">
        <v>89</v>
      </c>
      <c r="AV222" s="13" t="s">
        <v>89</v>
      </c>
      <c r="AW222" s="13" t="s">
        <v>33</v>
      </c>
      <c r="AX222" s="13" t="s">
        <v>78</v>
      </c>
      <c r="AY222" s="212" t="s">
        <v>155</v>
      </c>
    </row>
    <row r="223" spans="2:51" s="13" customFormat="1" ht="11.25">
      <c r="B223" s="201"/>
      <c r="C223" s="202"/>
      <c r="D223" s="203" t="s">
        <v>163</v>
      </c>
      <c r="E223" s="204" t="s">
        <v>1</v>
      </c>
      <c r="F223" s="205" t="s">
        <v>562</v>
      </c>
      <c r="G223" s="202"/>
      <c r="H223" s="206">
        <v>1.9650000000000001</v>
      </c>
      <c r="I223" s="207"/>
      <c r="J223" s="202"/>
      <c r="K223" s="202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163</v>
      </c>
      <c r="AU223" s="212" t="s">
        <v>89</v>
      </c>
      <c r="AV223" s="13" t="s">
        <v>89</v>
      </c>
      <c r="AW223" s="13" t="s">
        <v>33</v>
      </c>
      <c r="AX223" s="13" t="s">
        <v>78</v>
      </c>
      <c r="AY223" s="212" t="s">
        <v>155</v>
      </c>
    </row>
    <row r="224" spans="2:51" s="13" customFormat="1" ht="11.25">
      <c r="B224" s="201"/>
      <c r="C224" s="202"/>
      <c r="D224" s="203" t="s">
        <v>163</v>
      </c>
      <c r="E224" s="204" t="s">
        <v>1</v>
      </c>
      <c r="F224" s="205" t="s">
        <v>563</v>
      </c>
      <c r="G224" s="202"/>
      <c r="H224" s="206">
        <v>8.109</v>
      </c>
      <c r="I224" s="207"/>
      <c r="J224" s="202"/>
      <c r="K224" s="202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163</v>
      </c>
      <c r="AU224" s="212" t="s">
        <v>89</v>
      </c>
      <c r="AV224" s="13" t="s">
        <v>89</v>
      </c>
      <c r="AW224" s="13" t="s">
        <v>33</v>
      </c>
      <c r="AX224" s="13" t="s">
        <v>78</v>
      </c>
      <c r="AY224" s="212" t="s">
        <v>155</v>
      </c>
    </row>
    <row r="225" spans="2:51" s="13" customFormat="1" ht="11.25">
      <c r="B225" s="201"/>
      <c r="C225" s="202"/>
      <c r="D225" s="203" t="s">
        <v>163</v>
      </c>
      <c r="E225" s="204" t="s">
        <v>1</v>
      </c>
      <c r="F225" s="205" t="s">
        <v>564</v>
      </c>
      <c r="G225" s="202"/>
      <c r="H225" s="206">
        <v>4.0780000000000003</v>
      </c>
      <c r="I225" s="207"/>
      <c r="J225" s="202"/>
      <c r="K225" s="202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163</v>
      </c>
      <c r="AU225" s="212" t="s">
        <v>89</v>
      </c>
      <c r="AV225" s="13" t="s">
        <v>89</v>
      </c>
      <c r="AW225" s="13" t="s">
        <v>33</v>
      </c>
      <c r="AX225" s="13" t="s">
        <v>78</v>
      </c>
      <c r="AY225" s="212" t="s">
        <v>155</v>
      </c>
    </row>
    <row r="226" spans="2:51" s="13" customFormat="1" ht="11.25">
      <c r="B226" s="201"/>
      <c r="C226" s="202"/>
      <c r="D226" s="203" t="s">
        <v>163</v>
      </c>
      <c r="E226" s="204" t="s">
        <v>1</v>
      </c>
      <c r="F226" s="205" t="s">
        <v>565</v>
      </c>
      <c r="G226" s="202"/>
      <c r="H226" s="206">
        <v>3.7559999999999998</v>
      </c>
      <c r="I226" s="207"/>
      <c r="J226" s="202"/>
      <c r="K226" s="202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163</v>
      </c>
      <c r="AU226" s="212" t="s">
        <v>89</v>
      </c>
      <c r="AV226" s="13" t="s">
        <v>89</v>
      </c>
      <c r="AW226" s="13" t="s">
        <v>33</v>
      </c>
      <c r="AX226" s="13" t="s">
        <v>78</v>
      </c>
      <c r="AY226" s="212" t="s">
        <v>155</v>
      </c>
    </row>
    <row r="227" spans="2:51" s="13" customFormat="1" ht="11.25">
      <c r="B227" s="201"/>
      <c r="C227" s="202"/>
      <c r="D227" s="203" t="s">
        <v>163</v>
      </c>
      <c r="E227" s="204" t="s">
        <v>1</v>
      </c>
      <c r="F227" s="205" t="s">
        <v>566</v>
      </c>
      <c r="G227" s="202"/>
      <c r="H227" s="206">
        <v>5.4779999999999998</v>
      </c>
      <c r="I227" s="207"/>
      <c r="J227" s="202"/>
      <c r="K227" s="202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163</v>
      </c>
      <c r="AU227" s="212" t="s">
        <v>89</v>
      </c>
      <c r="AV227" s="13" t="s">
        <v>89</v>
      </c>
      <c r="AW227" s="13" t="s">
        <v>33</v>
      </c>
      <c r="AX227" s="13" t="s">
        <v>78</v>
      </c>
      <c r="AY227" s="212" t="s">
        <v>155</v>
      </c>
    </row>
    <row r="228" spans="2:51" s="13" customFormat="1" ht="11.25">
      <c r="B228" s="201"/>
      <c r="C228" s="202"/>
      <c r="D228" s="203" t="s">
        <v>163</v>
      </c>
      <c r="E228" s="204" t="s">
        <v>1</v>
      </c>
      <c r="F228" s="205" t="s">
        <v>567</v>
      </c>
      <c r="G228" s="202"/>
      <c r="H228" s="206">
        <v>2.0569999999999999</v>
      </c>
      <c r="I228" s="207"/>
      <c r="J228" s="202"/>
      <c r="K228" s="202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163</v>
      </c>
      <c r="AU228" s="212" t="s">
        <v>89</v>
      </c>
      <c r="AV228" s="13" t="s">
        <v>89</v>
      </c>
      <c r="AW228" s="13" t="s">
        <v>33</v>
      </c>
      <c r="AX228" s="13" t="s">
        <v>78</v>
      </c>
      <c r="AY228" s="212" t="s">
        <v>155</v>
      </c>
    </row>
    <row r="229" spans="2:51" s="13" customFormat="1" ht="11.25">
      <c r="B229" s="201"/>
      <c r="C229" s="202"/>
      <c r="D229" s="203" t="s">
        <v>163</v>
      </c>
      <c r="E229" s="204" t="s">
        <v>1</v>
      </c>
      <c r="F229" s="205" t="s">
        <v>568</v>
      </c>
      <c r="G229" s="202"/>
      <c r="H229" s="206">
        <v>0.24199999999999999</v>
      </c>
      <c r="I229" s="207"/>
      <c r="J229" s="202"/>
      <c r="K229" s="202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163</v>
      </c>
      <c r="AU229" s="212" t="s">
        <v>89</v>
      </c>
      <c r="AV229" s="13" t="s">
        <v>89</v>
      </c>
      <c r="AW229" s="13" t="s">
        <v>33</v>
      </c>
      <c r="AX229" s="13" t="s">
        <v>78</v>
      </c>
      <c r="AY229" s="212" t="s">
        <v>155</v>
      </c>
    </row>
    <row r="230" spans="2:51" s="13" customFormat="1" ht="11.25">
      <c r="B230" s="201"/>
      <c r="C230" s="202"/>
      <c r="D230" s="203" t="s">
        <v>163</v>
      </c>
      <c r="E230" s="204" t="s">
        <v>1</v>
      </c>
      <c r="F230" s="205" t="s">
        <v>569</v>
      </c>
      <c r="G230" s="202"/>
      <c r="H230" s="206">
        <v>1.8149999999999999</v>
      </c>
      <c r="I230" s="207"/>
      <c r="J230" s="202"/>
      <c r="K230" s="202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163</v>
      </c>
      <c r="AU230" s="212" t="s">
        <v>89</v>
      </c>
      <c r="AV230" s="13" t="s">
        <v>89</v>
      </c>
      <c r="AW230" s="13" t="s">
        <v>33</v>
      </c>
      <c r="AX230" s="13" t="s">
        <v>78</v>
      </c>
      <c r="AY230" s="212" t="s">
        <v>155</v>
      </c>
    </row>
    <row r="231" spans="2:51" s="13" customFormat="1" ht="11.25">
      <c r="B231" s="201"/>
      <c r="C231" s="202"/>
      <c r="D231" s="203" t="s">
        <v>163</v>
      </c>
      <c r="E231" s="204" t="s">
        <v>1</v>
      </c>
      <c r="F231" s="205" t="s">
        <v>570</v>
      </c>
      <c r="G231" s="202"/>
      <c r="H231" s="206">
        <v>5.2359999999999998</v>
      </c>
      <c r="I231" s="207"/>
      <c r="J231" s="202"/>
      <c r="K231" s="202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163</v>
      </c>
      <c r="AU231" s="212" t="s">
        <v>89</v>
      </c>
      <c r="AV231" s="13" t="s">
        <v>89</v>
      </c>
      <c r="AW231" s="13" t="s">
        <v>33</v>
      </c>
      <c r="AX231" s="13" t="s">
        <v>78</v>
      </c>
      <c r="AY231" s="212" t="s">
        <v>155</v>
      </c>
    </row>
    <row r="232" spans="2:51" s="13" customFormat="1" ht="11.25">
      <c r="B232" s="201"/>
      <c r="C232" s="202"/>
      <c r="D232" s="203" t="s">
        <v>163</v>
      </c>
      <c r="E232" s="204" t="s">
        <v>1</v>
      </c>
      <c r="F232" s="205" t="s">
        <v>571</v>
      </c>
      <c r="G232" s="202"/>
      <c r="H232" s="206">
        <v>3.76</v>
      </c>
      <c r="I232" s="207"/>
      <c r="J232" s="202"/>
      <c r="K232" s="202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163</v>
      </c>
      <c r="AU232" s="212" t="s">
        <v>89</v>
      </c>
      <c r="AV232" s="13" t="s">
        <v>89</v>
      </c>
      <c r="AW232" s="13" t="s">
        <v>33</v>
      </c>
      <c r="AX232" s="13" t="s">
        <v>78</v>
      </c>
      <c r="AY232" s="212" t="s">
        <v>155</v>
      </c>
    </row>
    <row r="233" spans="2:51" s="13" customFormat="1" ht="11.25">
      <c r="B233" s="201"/>
      <c r="C233" s="202"/>
      <c r="D233" s="203" t="s">
        <v>163</v>
      </c>
      <c r="E233" s="204" t="s">
        <v>1</v>
      </c>
      <c r="F233" s="205" t="s">
        <v>564</v>
      </c>
      <c r="G233" s="202"/>
      <c r="H233" s="206">
        <v>4.0780000000000003</v>
      </c>
      <c r="I233" s="207"/>
      <c r="J233" s="202"/>
      <c r="K233" s="202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163</v>
      </c>
      <c r="AU233" s="212" t="s">
        <v>89</v>
      </c>
      <c r="AV233" s="13" t="s">
        <v>89</v>
      </c>
      <c r="AW233" s="13" t="s">
        <v>33</v>
      </c>
      <c r="AX233" s="13" t="s">
        <v>78</v>
      </c>
      <c r="AY233" s="212" t="s">
        <v>155</v>
      </c>
    </row>
    <row r="234" spans="2:51" s="13" customFormat="1" ht="11.25">
      <c r="B234" s="201"/>
      <c r="C234" s="202"/>
      <c r="D234" s="203" t="s">
        <v>163</v>
      </c>
      <c r="E234" s="204" t="s">
        <v>1</v>
      </c>
      <c r="F234" s="205" t="s">
        <v>572</v>
      </c>
      <c r="G234" s="202"/>
      <c r="H234" s="206">
        <v>6.6680000000000001</v>
      </c>
      <c r="I234" s="207"/>
      <c r="J234" s="202"/>
      <c r="K234" s="202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163</v>
      </c>
      <c r="AU234" s="212" t="s">
        <v>89</v>
      </c>
      <c r="AV234" s="13" t="s">
        <v>89</v>
      </c>
      <c r="AW234" s="13" t="s">
        <v>33</v>
      </c>
      <c r="AX234" s="13" t="s">
        <v>78</v>
      </c>
      <c r="AY234" s="212" t="s">
        <v>155</v>
      </c>
    </row>
    <row r="235" spans="2:51" s="13" customFormat="1" ht="11.25">
      <c r="B235" s="201"/>
      <c r="C235" s="202"/>
      <c r="D235" s="203" t="s">
        <v>163</v>
      </c>
      <c r="E235" s="204" t="s">
        <v>1</v>
      </c>
      <c r="F235" s="205" t="s">
        <v>573</v>
      </c>
      <c r="G235" s="202"/>
      <c r="H235" s="206">
        <v>1.86</v>
      </c>
      <c r="I235" s="207"/>
      <c r="J235" s="202"/>
      <c r="K235" s="202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163</v>
      </c>
      <c r="AU235" s="212" t="s">
        <v>89</v>
      </c>
      <c r="AV235" s="13" t="s">
        <v>89</v>
      </c>
      <c r="AW235" s="13" t="s">
        <v>33</v>
      </c>
      <c r="AX235" s="13" t="s">
        <v>78</v>
      </c>
      <c r="AY235" s="212" t="s">
        <v>155</v>
      </c>
    </row>
    <row r="236" spans="2:51" s="13" customFormat="1" ht="11.25">
      <c r="B236" s="201"/>
      <c r="C236" s="202"/>
      <c r="D236" s="203" t="s">
        <v>163</v>
      </c>
      <c r="E236" s="204" t="s">
        <v>1</v>
      </c>
      <c r="F236" s="205" t="s">
        <v>574</v>
      </c>
      <c r="G236" s="202"/>
      <c r="H236" s="206">
        <v>0.248</v>
      </c>
      <c r="I236" s="207"/>
      <c r="J236" s="202"/>
      <c r="K236" s="202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163</v>
      </c>
      <c r="AU236" s="212" t="s">
        <v>89</v>
      </c>
      <c r="AV236" s="13" t="s">
        <v>89</v>
      </c>
      <c r="AW236" s="13" t="s">
        <v>33</v>
      </c>
      <c r="AX236" s="13" t="s">
        <v>78</v>
      </c>
      <c r="AY236" s="212" t="s">
        <v>155</v>
      </c>
    </row>
    <row r="237" spans="2:51" s="13" customFormat="1" ht="11.25">
      <c r="B237" s="201"/>
      <c r="C237" s="202"/>
      <c r="D237" s="203" t="s">
        <v>163</v>
      </c>
      <c r="E237" s="204" t="s">
        <v>1</v>
      </c>
      <c r="F237" s="205" t="s">
        <v>575</v>
      </c>
      <c r="G237" s="202"/>
      <c r="H237" s="206">
        <v>2.1080000000000001</v>
      </c>
      <c r="I237" s="207"/>
      <c r="J237" s="202"/>
      <c r="K237" s="202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163</v>
      </c>
      <c r="AU237" s="212" t="s">
        <v>89</v>
      </c>
      <c r="AV237" s="13" t="s">
        <v>89</v>
      </c>
      <c r="AW237" s="13" t="s">
        <v>33</v>
      </c>
      <c r="AX237" s="13" t="s">
        <v>78</v>
      </c>
      <c r="AY237" s="212" t="s">
        <v>155</v>
      </c>
    </row>
    <row r="238" spans="2:51" s="13" customFormat="1" ht="11.25">
      <c r="B238" s="201"/>
      <c r="C238" s="202"/>
      <c r="D238" s="203" t="s">
        <v>163</v>
      </c>
      <c r="E238" s="204" t="s">
        <v>1</v>
      </c>
      <c r="F238" s="205" t="s">
        <v>576</v>
      </c>
      <c r="G238" s="202"/>
      <c r="H238" s="206">
        <v>7.6760000000000002</v>
      </c>
      <c r="I238" s="207"/>
      <c r="J238" s="202"/>
      <c r="K238" s="202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163</v>
      </c>
      <c r="AU238" s="212" t="s">
        <v>89</v>
      </c>
      <c r="AV238" s="13" t="s">
        <v>89</v>
      </c>
      <c r="AW238" s="13" t="s">
        <v>33</v>
      </c>
      <c r="AX238" s="13" t="s">
        <v>78</v>
      </c>
      <c r="AY238" s="212" t="s">
        <v>155</v>
      </c>
    </row>
    <row r="239" spans="2:51" s="13" customFormat="1" ht="11.25">
      <c r="B239" s="201"/>
      <c r="C239" s="202"/>
      <c r="D239" s="203" t="s">
        <v>163</v>
      </c>
      <c r="E239" s="204" t="s">
        <v>1</v>
      </c>
      <c r="F239" s="205" t="s">
        <v>577</v>
      </c>
      <c r="G239" s="202"/>
      <c r="H239" s="206">
        <v>7.415</v>
      </c>
      <c r="I239" s="207"/>
      <c r="J239" s="202"/>
      <c r="K239" s="202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163</v>
      </c>
      <c r="AU239" s="212" t="s">
        <v>89</v>
      </c>
      <c r="AV239" s="13" t="s">
        <v>89</v>
      </c>
      <c r="AW239" s="13" t="s">
        <v>33</v>
      </c>
      <c r="AX239" s="13" t="s">
        <v>78</v>
      </c>
      <c r="AY239" s="212" t="s">
        <v>155</v>
      </c>
    </row>
    <row r="240" spans="2:51" s="13" customFormat="1" ht="11.25">
      <c r="B240" s="201"/>
      <c r="C240" s="202"/>
      <c r="D240" s="203" t="s">
        <v>163</v>
      </c>
      <c r="E240" s="204" t="s">
        <v>1</v>
      </c>
      <c r="F240" s="205" t="s">
        <v>578</v>
      </c>
      <c r="G240" s="202"/>
      <c r="H240" s="206">
        <v>3.9359999999999999</v>
      </c>
      <c r="I240" s="207"/>
      <c r="J240" s="202"/>
      <c r="K240" s="202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163</v>
      </c>
      <c r="AU240" s="212" t="s">
        <v>89</v>
      </c>
      <c r="AV240" s="13" t="s">
        <v>89</v>
      </c>
      <c r="AW240" s="13" t="s">
        <v>33</v>
      </c>
      <c r="AX240" s="13" t="s">
        <v>78</v>
      </c>
      <c r="AY240" s="212" t="s">
        <v>155</v>
      </c>
    </row>
    <row r="241" spans="1:65" s="13" customFormat="1" ht="11.25">
      <c r="B241" s="201"/>
      <c r="C241" s="202"/>
      <c r="D241" s="203" t="s">
        <v>163</v>
      </c>
      <c r="E241" s="204" t="s">
        <v>1</v>
      </c>
      <c r="F241" s="205" t="s">
        <v>579</v>
      </c>
      <c r="G241" s="202"/>
      <c r="H241" s="206">
        <v>1.3180000000000001</v>
      </c>
      <c r="I241" s="207"/>
      <c r="J241" s="202"/>
      <c r="K241" s="202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163</v>
      </c>
      <c r="AU241" s="212" t="s">
        <v>89</v>
      </c>
      <c r="AV241" s="13" t="s">
        <v>89</v>
      </c>
      <c r="AW241" s="13" t="s">
        <v>33</v>
      </c>
      <c r="AX241" s="13" t="s">
        <v>78</v>
      </c>
      <c r="AY241" s="212" t="s">
        <v>155</v>
      </c>
    </row>
    <row r="242" spans="1:65" s="13" customFormat="1" ht="11.25">
      <c r="B242" s="201"/>
      <c r="C242" s="202"/>
      <c r="D242" s="203" t="s">
        <v>163</v>
      </c>
      <c r="E242" s="204" t="s">
        <v>1</v>
      </c>
      <c r="F242" s="205" t="s">
        <v>580</v>
      </c>
      <c r="G242" s="202"/>
      <c r="H242" s="206">
        <v>0.20300000000000001</v>
      </c>
      <c r="I242" s="207"/>
      <c r="J242" s="202"/>
      <c r="K242" s="202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163</v>
      </c>
      <c r="AU242" s="212" t="s">
        <v>89</v>
      </c>
      <c r="AV242" s="13" t="s">
        <v>89</v>
      </c>
      <c r="AW242" s="13" t="s">
        <v>33</v>
      </c>
      <c r="AX242" s="13" t="s">
        <v>78</v>
      </c>
      <c r="AY242" s="212" t="s">
        <v>155</v>
      </c>
    </row>
    <row r="243" spans="1:65" s="13" customFormat="1" ht="11.25">
      <c r="B243" s="201"/>
      <c r="C243" s="202"/>
      <c r="D243" s="203" t="s">
        <v>163</v>
      </c>
      <c r="E243" s="204" t="s">
        <v>1</v>
      </c>
      <c r="F243" s="205" t="s">
        <v>581</v>
      </c>
      <c r="G243" s="202"/>
      <c r="H243" s="206">
        <v>3.734</v>
      </c>
      <c r="I243" s="207"/>
      <c r="J243" s="202"/>
      <c r="K243" s="202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163</v>
      </c>
      <c r="AU243" s="212" t="s">
        <v>89</v>
      </c>
      <c r="AV243" s="13" t="s">
        <v>89</v>
      </c>
      <c r="AW243" s="13" t="s">
        <v>33</v>
      </c>
      <c r="AX243" s="13" t="s">
        <v>78</v>
      </c>
      <c r="AY243" s="212" t="s">
        <v>155</v>
      </c>
    </row>
    <row r="244" spans="1:65" s="13" customFormat="1" ht="11.25">
      <c r="B244" s="201"/>
      <c r="C244" s="202"/>
      <c r="D244" s="203" t="s">
        <v>163</v>
      </c>
      <c r="E244" s="204" t="s">
        <v>1</v>
      </c>
      <c r="F244" s="205" t="s">
        <v>577</v>
      </c>
      <c r="G244" s="202"/>
      <c r="H244" s="206">
        <v>7.415</v>
      </c>
      <c r="I244" s="207"/>
      <c r="J244" s="202"/>
      <c r="K244" s="202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163</v>
      </c>
      <c r="AU244" s="212" t="s">
        <v>89</v>
      </c>
      <c r="AV244" s="13" t="s">
        <v>89</v>
      </c>
      <c r="AW244" s="13" t="s">
        <v>33</v>
      </c>
      <c r="AX244" s="13" t="s">
        <v>78</v>
      </c>
      <c r="AY244" s="212" t="s">
        <v>155</v>
      </c>
    </row>
    <row r="245" spans="1:65" s="13" customFormat="1" ht="11.25">
      <c r="B245" s="201"/>
      <c r="C245" s="202"/>
      <c r="D245" s="203" t="s">
        <v>163</v>
      </c>
      <c r="E245" s="204" t="s">
        <v>1</v>
      </c>
      <c r="F245" s="205" t="s">
        <v>582</v>
      </c>
      <c r="G245" s="202"/>
      <c r="H245" s="206">
        <v>7.4279999999999999</v>
      </c>
      <c r="I245" s="207"/>
      <c r="J245" s="202"/>
      <c r="K245" s="202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163</v>
      </c>
      <c r="AU245" s="212" t="s">
        <v>89</v>
      </c>
      <c r="AV245" s="13" t="s">
        <v>89</v>
      </c>
      <c r="AW245" s="13" t="s">
        <v>33</v>
      </c>
      <c r="AX245" s="13" t="s">
        <v>78</v>
      </c>
      <c r="AY245" s="212" t="s">
        <v>155</v>
      </c>
    </row>
    <row r="246" spans="1:65" s="13" customFormat="1" ht="11.25">
      <c r="B246" s="201"/>
      <c r="C246" s="202"/>
      <c r="D246" s="203" t="s">
        <v>163</v>
      </c>
      <c r="E246" s="204" t="s">
        <v>1</v>
      </c>
      <c r="F246" s="205" t="s">
        <v>583</v>
      </c>
      <c r="G246" s="202"/>
      <c r="H246" s="206">
        <v>1.2170000000000001</v>
      </c>
      <c r="I246" s="207"/>
      <c r="J246" s="202"/>
      <c r="K246" s="202"/>
      <c r="L246" s="208"/>
      <c r="M246" s="209"/>
      <c r="N246" s="210"/>
      <c r="O246" s="210"/>
      <c r="P246" s="210"/>
      <c r="Q246" s="210"/>
      <c r="R246" s="210"/>
      <c r="S246" s="210"/>
      <c r="T246" s="211"/>
      <c r="AT246" s="212" t="s">
        <v>163</v>
      </c>
      <c r="AU246" s="212" t="s">
        <v>89</v>
      </c>
      <c r="AV246" s="13" t="s">
        <v>89</v>
      </c>
      <c r="AW246" s="13" t="s">
        <v>33</v>
      </c>
      <c r="AX246" s="13" t="s">
        <v>78</v>
      </c>
      <c r="AY246" s="212" t="s">
        <v>155</v>
      </c>
    </row>
    <row r="247" spans="1:65" s="13" customFormat="1" ht="11.25">
      <c r="B247" s="201"/>
      <c r="C247" s="202"/>
      <c r="D247" s="203" t="s">
        <v>163</v>
      </c>
      <c r="E247" s="204" t="s">
        <v>1</v>
      </c>
      <c r="F247" s="205" t="s">
        <v>580</v>
      </c>
      <c r="G247" s="202"/>
      <c r="H247" s="206">
        <v>0.20300000000000001</v>
      </c>
      <c r="I247" s="207"/>
      <c r="J247" s="202"/>
      <c r="K247" s="202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163</v>
      </c>
      <c r="AU247" s="212" t="s">
        <v>89</v>
      </c>
      <c r="AV247" s="13" t="s">
        <v>89</v>
      </c>
      <c r="AW247" s="13" t="s">
        <v>33</v>
      </c>
      <c r="AX247" s="13" t="s">
        <v>78</v>
      </c>
      <c r="AY247" s="212" t="s">
        <v>155</v>
      </c>
    </row>
    <row r="248" spans="1:65" s="13" customFormat="1" ht="11.25">
      <c r="B248" s="201"/>
      <c r="C248" s="202"/>
      <c r="D248" s="203" t="s">
        <v>163</v>
      </c>
      <c r="E248" s="204" t="s">
        <v>1</v>
      </c>
      <c r="F248" s="205" t="s">
        <v>584</v>
      </c>
      <c r="G248" s="202"/>
      <c r="H248" s="206">
        <v>1.5209999999999999</v>
      </c>
      <c r="I248" s="207"/>
      <c r="J248" s="202"/>
      <c r="K248" s="202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163</v>
      </c>
      <c r="AU248" s="212" t="s">
        <v>89</v>
      </c>
      <c r="AV248" s="13" t="s">
        <v>89</v>
      </c>
      <c r="AW248" s="13" t="s">
        <v>33</v>
      </c>
      <c r="AX248" s="13" t="s">
        <v>78</v>
      </c>
      <c r="AY248" s="212" t="s">
        <v>155</v>
      </c>
    </row>
    <row r="249" spans="1:65" s="13" customFormat="1" ht="11.25">
      <c r="B249" s="201"/>
      <c r="C249" s="202"/>
      <c r="D249" s="203" t="s">
        <v>163</v>
      </c>
      <c r="E249" s="204" t="s">
        <v>1</v>
      </c>
      <c r="F249" s="205" t="s">
        <v>585</v>
      </c>
      <c r="G249" s="202"/>
      <c r="H249" s="206">
        <v>6.5839999999999996</v>
      </c>
      <c r="I249" s="207"/>
      <c r="J249" s="202"/>
      <c r="K249" s="202"/>
      <c r="L249" s="208"/>
      <c r="M249" s="209"/>
      <c r="N249" s="210"/>
      <c r="O249" s="210"/>
      <c r="P249" s="210"/>
      <c r="Q249" s="210"/>
      <c r="R249" s="210"/>
      <c r="S249" s="210"/>
      <c r="T249" s="211"/>
      <c r="AT249" s="212" t="s">
        <v>163</v>
      </c>
      <c r="AU249" s="212" t="s">
        <v>89</v>
      </c>
      <c r="AV249" s="13" t="s">
        <v>89</v>
      </c>
      <c r="AW249" s="13" t="s">
        <v>33</v>
      </c>
      <c r="AX249" s="13" t="s">
        <v>78</v>
      </c>
      <c r="AY249" s="212" t="s">
        <v>155</v>
      </c>
    </row>
    <row r="250" spans="1:65" s="13" customFormat="1" ht="11.25">
      <c r="B250" s="201"/>
      <c r="C250" s="202"/>
      <c r="D250" s="203" t="s">
        <v>163</v>
      </c>
      <c r="E250" s="204" t="s">
        <v>1</v>
      </c>
      <c r="F250" s="205" t="s">
        <v>586</v>
      </c>
      <c r="G250" s="202"/>
      <c r="H250" s="206">
        <v>5.0339999999999998</v>
      </c>
      <c r="I250" s="207"/>
      <c r="J250" s="202"/>
      <c r="K250" s="202"/>
      <c r="L250" s="208"/>
      <c r="M250" s="209"/>
      <c r="N250" s="210"/>
      <c r="O250" s="210"/>
      <c r="P250" s="210"/>
      <c r="Q250" s="210"/>
      <c r="R250" s="210"/>
      <c r="S250" s="210"/>
      <c r="T250" s="211"/>
      <c r="AT250" s="212" t="s">
        <v>163</v>
      </c>
      <c r="AU250" s="212" t="s">
        <v>89</v>
      </c>
      <c r="AV250" s="13" t="s">
        <v>89</v>
      </c>
      <c r="AW250" s="13" t="s">
        <v>33</v>
      </c>
      <c r="AX250" s="13" t="s">
        <v>78</v>
      </c>
      <c r="AY250" s="212" t="s">
        <v>155</v>
      </c>
    </row>
    <row r="251" spans="1:65" s="13" customFormat="1" ht="11.25">
      <c r="B251" s="201"/>
      <c r="C251" s="202"/>
      <c r="D251" s="203" t="s">
        <v>163</v>
      </c>
      <c r="E251" s="204" t="s">
        <v>1</v>
      </c>
      <c r="F251" s="205" t="s">
        <v>587</v>
      </c>
      <c r="G251" s="202"/>
      <c r="H251" s="206">
        <v>0.16</v>
      </c>
      <c r="I251" s="207"/>
      <c r="J251" s="202"/>
      <c r="K251" s="202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163</v>
      </c>
      <c r="AU251" s="212" t="s">
        <v>89</v>
      </c>
      <c r="AV251" s="13" t="s">
        <v>89</v>
      </c>
      <c r="AW251" s="13" t="s">
        <v>33</v>
      </c>
      <c r="AX251" s="13" t="s">
        <v>78</v>
      </c>
      <c r="AY251" s="212" t="s">
        <v>155</v>
      </c>
    </row>
    <row r="252" spans="1:65" s="13" customFormat="1" ht="11.25">
      <c r="B252" s="201"/>
      <c r="C252" s="202"/>
      <c r="D252" s="203" t="s">
        <v>163</v>
      </c>
      <c r="E252" s="204" t="s">
        <v>1</v>
      </c>
      <c r="F252" s="205" t="s">
        <v>586</v>
      </c>
      <c r="G252" s="202"/>
      <c r="H252" s="206">
        <v>5.0339999999999998</v>
      </c>
      <c r="I252" s="207"/>
      <c r="J252" s="202"/>
      <c r="K252" s="202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163</v>
      </c>
      <c r="AU252" s="212" t="s">
        <v>89</v>
      </c>
      <c r="AV252" s="13" t="s">
        <v>89</v>
      </c>
      <c r="AW252" s="13" t="s">
        <v>33</v>
      </c>
      <c r="AX252" s="13" t="s">
        <v>78</v>
      </c>
      <c r="AY252" s="212" t="s">
        <v>155</v>
      </c>
    </row>
    <row r="253" spans="1:65" s="13" customFormat="1" ht="11.25">
      <c r="B253" s="201"/>
      <c r="C253" s="202"/>
      <c r="D253" s="203" t="s">
        <v>163</v>
      </c>
      <c r="E253" s="204" t="s">
        <v>1</v>
      </c>
      <c r="F253" s="205" t="s">
        <v>588</v>
      </c>
      <c r="G253" s="202"/>
      <c r="H253" s="206">
        <v>6.3810000000000002</v>
      </c>
      <c r="I253" s="207"/>
      <c r="J253" s="202"/>
      <c r="K253" s="202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163</v>
      </c>
      <c r="AU253" s="212" t="s">
        <v>89</v>
      </c>
      <c r="AV253" s="13" t="s">
        <v>89</v>
      </c>
      <c r="AW253" s="13" t="s">
        <v>33</v>
      </c>
      <c r="AX253" s="13" t="s">
        <v>78</v>
      </c>
      <c r="AY253" s="212" t="s">
        <v>155</v>
      </c>
    </row>
    <row r="254" spans="1:65" s="14" customFormat="1" ht="11.25">
      <c r="B254" s="213"/>
      <c r="C254" s="214"/>
      <c r="D254" s="203" t="s">
        <v>163</v>
      </c>
      <c r="E254" s="215" t="s">
        <v>1</v>
      </c>
      <c r="F254" s="216" t="s">
        <v>170</v>
      </c>
      <c r="G254" s="214"/>
      <c r="H254" s="217">
        <v>238.98299999999998</v>
      </c>
      <c r="I254" s="218"/>
      <c r="J254" s="214"/>
      <c r="K254" s="214"/>
      <c r="L254" s="219"/>
      <c r="M254" s="220"/>
      <c r="N254" s="221"/>
      <c r="O254" s="221"/>
      <c r="P254" s="221"/>
      <c r="Q254" s="221"/>
      <c r="R254" s="221"/>
      <c r="S254" s="221"/>
      <c r="T254" s="222"/>
      <c r="AT254" s="223" t="s">
        <v>163</v>
      </c>
      <c r="AU254" s="223" t="s">
        <v>89</v>
      </c>
      <c r="AV254" s="14" t="s">
        <v>161</v>
      </c>
      <c r="AW254" s="14" t="s">
        <v>33</v>
      </c>
      <c r="AX254" s="14" t="s">
        <v>86</v>
      </c>
      <c r="AY254" s="223" t="s">
        <v>155</v>
      </c>
    </row>
    <row r="255" spans="1:65" s="2" customFormat="1" ht="24.2" customHeight="1">
      <c r="A255" s="34"/>
      <c r="B255" s="35"/>
      <c r="C255" s="187" t="s">
        <v>228</v>
      </c>
      <c r="D255" s="187" t="s">
        <v>157</v>
      </c>
      <c r="E255" s="188" t="s">
        <v>589</v>
      </c>
      <c r="F255" s="189" t="s">
        <v>590</v>
      </c>
      <c r="G255" s="190" t="s">
        <v>215</v>
      </c>
      <c r="H255" s="191">
        <v>238.983</v>
      </c>
      <c r="I255" s="192"/>
      <c r="J255" s="193">
        <f>ROUND(I255*H255,2)</f>
        <v>0</v>
      </c>
      <c r="K255" s="194"/>
      <c r="L255" s="39"/>
      <c r="M255" s="195" t="s">
        <v>1</v>
      </c>
      <c r="N255" s="196" t="s">
        <v>43</v>
      </c>
      <c r="O255" s="71"/>
      <c r="P255" s="197">
        <f>O255*H255</f>
        <v>0</v>
      </c>
      <c r="Q255" s="197">
        <v>0</v>
      </c>
      <c r="R255" s="197">
        <f>Q255*H255</f>
        <v>0</v>
      </c>
      <c r="S255" s="197">
        <v>0</v>
      </c>
      <c r="T255" s="19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9" t="s">
        <v>161</v>
      </c>
      <c r="AT255" s="199" t="s">
        <v>157</v>
      </c>
      <c r="AU255" s="199" t="s">
        <v>89</v>
      </c>
      <c r="AY255" s="17" t="s">
        <v>155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7" t="s">
        <v>86</v>
      </c>
      <c r="BK255" s="200">
        <f>ROUND(I255*H255,2)</f>
        <v>0</v>
      </c>
      <c r="BL255" s="17" t="s">
        <v>161</v>
      </c>
      <c r="BM255" s="199" t="s">
        <v>591</v>
      </c>
    </row>
    <row r="256" spans="1:65" s="13" customFormat="1" ht="11.25">
      <c r="B256" s="201"/>
      <c r="C256" s="202"/>
      <c r="D256" s="203" t="s">
        <v>163</v>
      </c>
      <c r="E256" s="204" t="s">
        <v>1</v>
      </c>
      <c r="F256" s="205" t="s">
        <v>539</v>
      </c>
      <c r="G256" s="202"/>
      <c r="H256" s="206">
        <v>9.5449999999999999</v>
      </c>
      <c r="I256" s="207"/>
      <c r="J256" s="202"/>
      <c r="K256" s="202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163</v>
      </c>
      <c r="AU256" s="212" t="s">
        <v>89</v>
      </c>
      <c r="AV256" s="13" t="s">
        <v>89</v>
      </c>
      <c r="AW256" s="13" t="s">
        <v>33</v>
      </c>
      <c r="AX256" s="13" t="s">
        <v>78</v>
      </c>
      <c r="AY256" s="212" t="s">
        <v>155</v>
      </c>
    </row>
    <row r="257" spans="2:51" s="13" customFormat="1" ht="11.25">
      <c r="B257" s="201"/>
      <c r="C257" s="202"/>
      <c r="D257" s="203" t="s">
        <v>163</v>
      </c>
      <c r="E257" s="204" t="s">
        <v>1</v>
      </c>
      <c r="F257" s="205" t="s">
        <v>540</v>
      </c>
      <c r="G257" s="202"/>
      <c r="H257" s="206">
        <v>0.378</v>
      </c>
      <c r="I257" s="207"/>
      <c r="J257" s="202"/>
      <c r="K257" s="202"/>
      <c r="L257" s="208"/>
      <c r="M257" s="209"/>
      <c r="N257" s="210"/>
      <c r="O257" s="210"/>
      <c r="P257" s="210"/>
      <c r="Q257" s="210"/>
      <c r="R257" s="210"/>
      <c r="S257" s="210"/>
      <c r="T257" s="211"/>
      <c r="AT257" s="212" t="s">
        <v>163</v>
      </c>
      <c r="AU257" s="212" t="s">
        <v>89</v>
      </c>
      <c r="AV257" s="13" t="s">
        <v>89</v>
      </c>
      <c r="AW257" s="13" t="s">
        <v>33</v>
      </c>
      <c r="AX257" s="13" t="s">
        <v>78</v>
      </c>
      <c r="AY257" s="212" t="s">
        <v>155</v>
      </c>
    </row>
    <row r="258" spans="2:51" s="13" customFormat="1" ht="11.25">
      <c r="B258" s="201"/>
      <c r="C258" s="202"/>
      <c r="D258" s="203" t="s">
        <v>163</v>
      </c>
      <c r="E258" s="204" t="s">
        <v>1</v>
      </c>
      <c r="F258" s="205" t="s">
        <v>541</v>
      </c>
      <c r="G258" s="202"/>
      <c r="H258" s="206">
        <v>9.923</v>
      </c>
      <c r="I258" s="207"/>
      <c r="J258" s="202"/>
      <c r="K258" s="202"/>
      <c r="L258" s="208"/>
      <c r="M258" s="209"/>
      <c r="N258" s="210"/>
      <c r="O258" s="210"/>
      <c r="P258" s="210"/>
      <c r="Q258" s="210"/>
      <c r="R258" s="210"/>
      <c r="S258" s="210"/>
      <c r="T258" s="211"/>
      <c r="AT258" s="212" t="s">
        <v>163</v>
      </c>
      <c r="AU258" s="212" t="s">
        <v>89</v>
      </c>
      <c r="AV258" s="13" t="s">
        <v>89</v>
      </c>
      <c r="AW258" s="13" t="s">
        <v>33</v>
      </c>
      <c r="AX258" s="13" t="s">
        <v>78</v>
      </c>
      <c r="AY258" s="212" t="s">
        <v>155</v>
      </c>
    </row>
    <row r="259" spans="2:51" s="13" customFormat="1" ht="11.25">
      <c r="B259" s="201"/>
      <c r="C259" s="202"/>
      <c r="D259" s="203" t="s">
        <v>163</v>
      </c>
      <c r="E259" s="204" t="s">
        <v>1</v>
      </c>
      <c r="F259" s="205" t="s">
        <v>542</v>
      </c>
      <c r="G259" s="202"/>
      <c r="H259" s="206">
        <v>11.946999999999999</v>
      </c>
      <c r="I259" s="207"/>
      <c r="J259" s="202"/>
      <c r="K259" s="202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163</v>
      </c>
      <c r="AU259" s="212" t="s">
        <v>89</v>
      </c>
      <c r="AV259" s="13" t="s">
        <v>89</v>
      </c>
      <c r="AW259" s="13" t="s">
        <v>33</v>
      </c>
      <c r="AX259" s="13" t="s">
        <v>78</v>
      </c>
      <c r="AY259" s="212" t="s">
        <v>155</v>
      </c>
    </row>
    <row r="260" spans="2:51" s="13" customFormat="1" ht="11.25">
      <c r="B260" s="201"/>
      <c r="C260" s="202"/>
      <c r="D260" s="203" t="s">
        <v>163</v>
      </c>
      <c r="E260" s="204" t="s">
        <v>1</v>
      </c>
      <c r="F260" s="205" t="s">
        <v>543</v>
      </c>
      <c r="G260" s="202"/>
      <c r="H260" s="206">
        <v>10.081</v>
      </c>
      <c r="I260" s="207"/>
      <c r="J260" s="202"/>
      <c r="K260" s="202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163</v>
      </c>
      <c r="AU260" s="212" t="s">
        <v>89</v>
      </c>
      <c r="AV260" s="13" t="s">
        <v>89</v>
      </c>
      <c r="AW260" s="13" t="s">
        <v>33</v>
      </c>
      <c r="AX260" s="13" t="s">
        <v>78</v>
      </c>
      <c r="AY260" s="212" t="s">
        <v>155</v>
      </c>
    </row>
    <row r="261" spans="2:51" s="13" customFormat="1" ht="11.25">
      <c r="B261" s="201"/>
      <c r="C261" s="202"/>
      <c r="D261" s="203" t="s">
        <v>163</v>
      </c>
      <c r="E261" s="204" t="s">
        <v>1</v>
      </c>
      <c r="F261" s="205" t="s">
        <v>544</v>
      </c>
      <c r="G261" s="202"/>
      <c r="H261" s="206">
        <v>3.3359999999999999</v>
      </c>
      <c r="I261" s="207"/>
      <c r="J261" s="202"/>
      <c r="K261" s="202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163</v>
      </c>
      <c r="AU261" s="212" t="s">
        <v>89</v>
      </c>
      <c r="AV261" s="13" t="s">
        <v>89</v>
      </c>
      <c r="AW261" s="13" t="s">
        <v>33</v>
      </c>
      <c r="AX261" s="13" t="s">
        <v>78</v>
      </c>
      <c r="AY261" s="212" t="s">
        <v>155</v>
      </c>
    </row>
    <row r="262" spans="2:51" s="13" customFormat="1" ht="11.25">
      <c r="B262" s="201"/>
      <c r="C262" s="202"/>
      <c r="D262" s="203" t="s">
        <v>163</v>
      </c>
      <c r="E262" s="204" t="s">
        <v>1</v>
      </c>
      <c r="F262" s="205" t="s">
        <v>545</v>
      </c>
      <c r="G262" s="202"/>
      <c r="H262" s="206">
        <v>0.314</v>
      </c>
      <c r="I262" s="207"/>
      <c r="J262" s="202"/>
      <c r="K262" s="202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163</v>
      </c>
      <c r="AU262" s="212" t="s">
        <v>89</v>
      </c>
      <c r="AV262" s="13" t="s">
        <v>89</v>
      </c>
      <c r="AW262" s="13" t="s">
        <v>33</v>
      </c>
      <c r="AX262" s="13" t="s">
        <v>78</v>
      </c>
      <c r="AY262" s="212" t="s">
        <v>155</v>
      </c>
    </row>
    <row r="263" spans="2:51" s="13" customFormat="1" ht="11.25">
      <c r="B263" s="201"/>
      <c r="C263" s="202"/>
      <c r="D263" s="203" t="s">
        <v>163</v>
      </c>
      <c r="E263" s="204" t="s">
        <v>1</v>
      </c>
      <c r="F263" s="205" t="s">
        <v>546</v>
      </c>
      <c r="G263" s="202"/>
      <c r="H263" s="206">
        <v>3.1789999999999998</v>
      </c>
      <c r="I263" s="207"/>
      <c r="J263" s="202"/>
      <c r="K263" s="202"/>
      <c r="L263" s="208"/>
      <c r="M263" s="209"/>
      <c r="N263" s="210"/>
      <c r="O263" s="210"/>
      <c r="P263" s="210"/>
      <c r="Q263" s="210"/>
      <c r="R263" s="210"/>
      <c r="S263" s="210"/>
      <c r="T263" s="211"/>
      <c r="AT263" s="212" t="s">
        <v>163</v>
      </c>
      <c r="AU263" s="212" t="s">
        <v>89</v>
      </c>
      <c r="AV263" s="13" t="s">
        <v>89</v>
      </c>
      <c r="AW263" s="13" t="s">
        <v>33</v>
      </c>
      <c r="AX263" s="13" t="s">
        <v>78</v>
      </c>
      <c r="AY263" s="212" t="s">
        <v>155</v>
      </c>
    </row>
    <row r="264" spans="2:51" s="13" customFormat="1" ht="11.25">
      <c r="B264" s="201"/>
      <c r="C264" s="202"/>
      <c r="D264" s="203" t="s">
        <v>163</v>
      </c>
      <c r="E264" s="204" t="s">
        <v>1</v>
      </c>
      <c r="F264" s="205" t="s">
        <v>547</v>
      </c>
      <c r="G264" s="202"/>
      <c r="H264" s="206">
        <v>9.7669999999999995</v>
      </c>
      <c r="I264" s="207"/>
      <c r="J264" s="202"/>
      <c r="K264" s="202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163</v>
      </c>
      <c r="AU264" s="212" t="s">
        <v>89</v>
      </c>
      <c r="AV264" s="13" t="s">
        <v>89</v>
      </c>
      <c r="AW264" s="13" t="s">
        <v>33</v>
      </c>
      <c r="AX264" s="13" t="s">
        <v>78</v>
      </c>
      <c r="AY264" s="212" t="s">
        <v>155</v>
      </c>
    </row>
    <row r="265" spans="2:51" s="13" customFormat="1" ht="11.25">
      <c r="B265" s="201"/>
      <c r="C265" s="202"/>
      <c r="D265" s="203" t="s">
        <v>163</v>
      </c>
      <c r="E265" s="204" t="s">
        <v>1</v>
      </c>
      <c r="F265" s="205" t="s">
        <v>548</v>
      </c>
      <c r="G265" s="202"/>
      <c r="H265" s="206">
        <v>11.569000000000001</v>
      </c>
      <c r="I265" s="207"/>
      <c r="J265" s="202"/>
      <c r="K265" s="202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163</v>
      </c>
      <c r="AU265" s="212" t="s">
        <v>89</v>
      </c>
      <c r="AV265" s="13" t="s">
        <v>89</v>
      </c>
      <c r="AW265" s="13" t="s">
        <v>33</v>
      </c>
      <c r="AX265" s="13" t="s">
        <v>78</v>
      </c>
      <c r="AY265" s="212" t="s">
        <v>155</v>
      </c>
    </row>
    <row r="266" spans="2:51" s="13" customFormat="1" ht="11.25">
      <c r="B266" s="201"/>
      <c r="C266" s="202"/>
      <c r="D266" s="203" t="s">
        <v>163</v>
      </c>
      <c r="E266" s="204" t="s">
        <v>1</v>
      </c>
      <c r="F266" s="205" t="s">
        <v>549</v>
      </c>
      <c r="G266" s="202"/>
      <c r="H266" s="206">
        <v>3.0379999999999998</v>
      </c>
      <c r="I266" s="207"/>
      <c r="J266" s="202"/>
      <c r="K266" s="202"/>
      <c r="L266" s="208"/>
      <c r="M266" s="209"/>
      <c r="N266" s="210"/>
      <c r="O266" s="210"/>
      <c r="P266" s="210"/>
      <c r="Q266" s="210"/>
      <c r="R266" s="210"/>
      <c r="S266" s="210"/>
      <c r="T266" s="211"/>
      <c r="AT266" s="212" t="s">
        <v>163</v>
      </c>
      <c r="AU266" s="212" t="s">
        <v>89</v>
      </c>
      <c r="AV266" s="13" t="s">
        <v>89</v>
      </c>
      <c r="AW266" s="13" t="s">
        <v>33</v>
      </c>
      <c r="AX266" s="13" t="s">
        <v>78</v>
      </c>
      <c r="AY266" s="212" t="s">
        <v>155</v>
      </c>
    </row>
    <row r="267" spans="2:51" s="13" customFormat="1" ht="11.25">
      <c r="B267" s="201"/>
      <c r="C267" s="202"/>
      <c r="D267" s="203" t="s">
        <v>163</v>
      </c>
      <c r="E267" s="204" t="s">
        <v>1</v>
      </c>
      <c r="F267" s="205" t="s">
        <v>550</v>
      </c>
      <c r="G267" s="202"/>
      <c r="H267" s="206">
        <v>0.3</v>
      </c>
      <c r="I267" s="207"/>
      <c r="J267" s="202"/>
      <c r="K267" s="202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163</v>
      </c>
      <c r="AU267" s="212" t="s">
        <v>89</v>
      </c>
      <c r="AV267" s="13" t="s">
        <v>89</v>
      </c>
      <c r="AW267" s="13" t="s">
        <v>33</v>
      </c>
      <c r="AX267" s="13" t="s">
        <v>78</v>
      </c>
      <c r="AY267" s="212" t="s">
        <v>155</v>
      </c>
    </row>
    <row r="268" spans="2:51" s="13" customFormat="1" ht="11.25">
      <c r="B268" s="201"/>
      <c r="C268" s="202"/>
      <c r="D268" s="203" t="s">
        <v>163</v>
      </c>
      <c r="E268" s="204" t="s">
        <v>1</v>
      </c>
      <c r="F268" s="205" t="s">
        <v>551</v>
      </c>
      <c r="G268" s="202"/>
      <c r="H268" s="206">
        <v>3.1880000000000002</v>
      </c>
      <c r="I268" s="207"/>
      <c r="J268" s="202"/>
      <c r="K268" s="202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163</v>
      </c>
      <c r="AU268" s="212" t="s">
        <v>89</v>
      </c>
      <c r="AV268" s="13" t="s">
        <v>89</v>
      </c>
      <c r="AW268" s="13" t="s">
        <v>33</v>
      </c>
      <c r="AX268" s="13" t="s">
        <v>78</v>
      </c>
      <c r="AY268" s="212" t="s">
        <v>155</v>
      </c>
    </row>
    <row r="269" spans="2:51" s="13" customFormat="1" ht="11.25">
      <c r="B269" s="201"/>
      <c r="C269" s="202"/>
      <c r="D269" s="203" t="s">
        <v>163</v>
      </c>
      <c r="E269" s="204" t="s">
        <v>1</v>
      </c>
      <c r="F269" s="205" t="s">
        <v>552</v>
      </c>
      <c r="G269" s="202"/>
      <c r="H269" s="206">
        <v>9.2850000000000001</v>
      </c>
      <c r="I269" s="207"/>
      <c r="J269" s="202"/>
      <c r="K269" s="202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163</v>
      </c>
      <c r="AU269" s="212" t="s">
        <v>89</v>
      </c>
      <c r="AV269" s="13" t="s">
        <v>89</v>
      </c>
      <c r="AW269" s="13" t="s">
        <v>33</v>
      </c>
      <c r="AX269" s="13" t="s">
        <v>78</v>
      </c>
      <c r="AY269" s="212" t="s">
        <v>155</v>
      </c>
    </row>
    <row r="270" spans="2:51" s="13" customFormat="1" ht="11.25">
      <c r="B270" s="201"/>
      <c r="C270" s="202"/>
      <c r="D270" s="203" t="s">
        <v>163</v>
      </c>
      <c r="E270" s="204" t="s">
        <v>1</v>
      </c>
      <c r="F270" s="205" t="s">
        <v>553</v>
      </c>
      <c r="G270" s="202"/>
      <c r="H270" s="206">
        <v>7.056</v>
      </c>
      <c r="I270" s="207"/>
      <c r="J270" s="202"/>
      <c r="K270" s="202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163</v>
      </c>
      <c r="AU270" s="212" t="s">
        <v>89</v>
      </c>
      <c r="AV270" s="13" t="s">
        <v>89</v>
      </c>
      <c r="AW270" s="13" t="s">
        <v>33</v>
      </c>
      <c r="AX270" s="13" t="s">
        <v>78</v>
      </c>
      <c r="AY270" s="212" t="s">
        <v>155</v>
      </c>
    </row>
    <row r="271" spans="2:51" s="13" customFormat="1" ht="11.25">
      <c r="B271" s="201"/>
      <c r="C271" s="202"/>
      <c r="D271" s="203" t="s">
        <v>163</v>
      </c>
      <c r="E271" s="204" t="s">
        <v>1</v>
      </c>
      <c r="F271" s="205" t="s">
        <v>554</v>
      </c>
      <c r="G271" s="202"/>
      <c r="H271" s="206">
        <v>4.2770000000000001</v>
      </c>
      <c r="I271" s="207"/>
      <c r="J271" s="202"/>
      <c r="K271" s="202"/>
      <c r="L271" s="208"/>
      <c r="M271" s="209"/>
      <c r="N271" s="210"/>
      <c r="O271" s="210"/>
      <c r="P271" s="210"/>
      <c r="Q271" s="210"/>
      <c r="R271" s="210"/>
      <c r="S271" s="210"/>
      <c r="T271" s="211"/>
      <c r="AT271" s="212" t="s">
        <v>163</v>
      </c>
      <c r="AU271" s="212" t="s">
        <v>89</v>
      </c>
      <c r="AV271" s="13" t="s">
        <v>89</v>
      </c>
      <c r="AW271" s="13" t="s">
        <v>33</v>
      </c>
      <c r="AX271" s="13" t="s">
        <v>78</v>
      </c>
      <c r="AY271" s="212" t="s">
        <v>155</v>
      </c>
    </row>
    <row r="272" spans="2:51" s="13" customFormat="1" ht="11.25">
      <c r="B272" s="201"/>
      <c r="C272" s="202"/>
      <c r="D272" s="203" t="s">
        <v>163</v>
      </c>
      <c r="E272" s="204" t="s">
        <v>1</v>
      </c>
      <c r="F272" s="205" t="s">
        <v>555</v>
      </c>
      <c r="G272" s="202"/>
      <c r="H272" s="206">
        <v>1.5</v>
      </c>
      <c r="I272" s="207"/>
      <c r="J272" s="202"/>
      <c r="K272" s="202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163</v>
      </c>
      <c r="AU272" s="212" t="s">
        <v>89</v>
      </c>
      <c r="AV272" s="13" t="s">
        <v>89</v>
      </c>
      <c r="AW272" s="13" t="s">
        <v>33</v>
      </c>
      <c r="AX272" s="13" t="s">
        <v>78</v>
      </c>
      <c r="AY272" s="212" t="s">
        <v>155</v>
      </c>
    </row>
    <row r="273" spans="2:51" s="13" customFormat="1" ht="11.25">
      <c r="B273" s="201"/>
      <c r="C273" s="202"/>
      <c r="D273" s="203" t="s">
        <v>163</v>
      </c>
      <c r="E273" s="204" t="s">
        <v>1</v>
      </c>
      <c r="F273" s="205" t="s">
        <v>556</v>
      </c>
      <c r="G273" s="202"/>
      <c r="H273" s="206">
        <v>0.2</v>
      </c>
      <c r="I273" s="207"/>
      <c r="J273" s="202"/>
      <c r="K273" s="202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163</v>
      </c>
      <c r="AU273" s="212" t="s">
        <v>89</v>
      </c>
      <c r="AV273" s="13" t="s">
        <v>89</v>
      </c>
      <c r="AW273" s="13" t="s">
        <v>33</v>
      </c>
      <c r="AX273" s="13" t="s">
        <v>78</v>
      </c>
      <c r="AY273" s="212" t="s">
        <v>155</v>
      </c>
    </row>
    <row r="274" spans="2:51" s="13" customFormat="1" ht="11.25">
      <c r="B274" s="201"/>
      <c r="C274" s="202"/>
      <c r="D274" s="203" t="s">
        <v>163</v>
      </c>
      <c r="E274" s="204" t="s">
        <v>1</v>
      </c>
      <c r="F274" s="205" t="s">
        <v>557</v>
      </c>
      <c r="G274" s="202"/>
      <c r="H274" s="206">
        <v>1.3</v>
      </c>
      <c r="I274" s="207"/>
      <c r="J274" s="202"/>
      <c r="K274" s="202"/>
      <c r="L274" s="208"/>
      <c r="M274" s="209"/>
      <c r="N274" s="210"/>
      <c r="O274" s="210"/>
      <c r="P274" s="210"/>
      <c r="Q274" s="210"/>
      <c r="R274" s="210"/>
      <c r="S274" s="210"/>
      <c r="T274" s="211"/>
      <c r="AT274" s="212" t="s">
        <v>163</v>
      </c>
      <c r="AU274" s="212" t="s">
        <v>89</v>
      </c>
      <c r="AV274" s="13" t="s">
        <v>89</v>
      </c>
      <c r="AW274" s="13" t="s">
        <v>33</v>
      </c>
      <c r="AX274" s="13" t="s">
        <v>78</v>
      </c>
      <c r="AY274" s="212" t="s">
        <v>155</v>
      </c>
    </row>
    <row r="275" spans="2:51" s="13" customFormat="1" ht="11.25">
      <c r="B275" s="201"/>
      <c r="C275" s="202"/>
      <c r="D275" s="203" t="s">
        <v>163</v>
      </c>
      <c r="E275" s="204" t="s">
        <v>1</v>
      </c>
      <c r="F275" s="205" t="s">
        <v>558</v>
      </c>
      <c r="G275" s="202"/>
      <c r="H275" s="206">
        <v>4.077</v>
      </c>
      <c r="I275" s="207"/>
      <c r="J275" s="202"/>
      <c r="K275" s="202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163</v>
      </c>
      <c r="AU275" s="212" t="s">
        <v>89</v>
      </c>
      <c r="AV275" s="13" t="s">
        <v>89</v>
      </c>
      <c r="AW275" s="13" t="s">
        <v>33</v>
      </c>
      <c r="AX275" s="13" t="s">
        <v>78</v>
      </c>
      <c r="AY275" s="212" t="s">
        <v>155</v>
      </c>
    </row>
    <row r="276" spans="2:51" s="13" customFormat="1" ht="11.25">
      <c r="B276" s="201"/>
      <c r="C276" s="202"/>
      <c r="D276" s="203" t="s">
        <v>163</v>
      </c>
      <c r="E276" s="204" t="s">
        <v>1</v>
      </c>
      <c r="F276" s="205" t="s">
        <v>553</v>
      </c>
      <c r="G276" s="202"/>
      <c r="H276" s="206">
        <v>7.056</v>
      </c>
      <c r="I276" s="207"/>
      <c r="J276" s="202"/>
      <c r="K276" s="202"/>
      <c r="L276" s="208"/>
      <c r="M276" s="209"/>
      <c r="N276" s="210"/>
      <c r="O276" s="210"/>
      <c r="P276" s="210"/>
      <c r="Q276" s="210"/>
      <c r="R276" s="210"/>
      <c r="S276" s="210"/>
      <c r="T276" s="211"/>
      <c r="AT276" s="212" t="s">
        <v>163</v>
      </c>
      <c r="AU276" s="212" t="s">
        <v>89</v>
      </c>
      <c r="AV276" s="13" t="s">
        <v>89</v>
      </c>
      <c r="AW276" s="13" t="s">
        <v>33</v>
      </c>
      <c r="AX276" s="13" t="s">
        <v>78</v>
      </c>
      <c r="AY276" s="212" t="s">
        <v>155</v>
      </c>
    </row>
    <row r="277" spans="2:51" s="13" customFormat="1" ht="11.25">
      <c r="B277" s="201"/>
      <c r="C277" s="202"/>
      <c r="D277" s="203" t="s">
        <v>163</v>
      </c>
      <c r="E277" s="204" t="s">
        <v>1</v>
      </c>
      <c r="F277" s="205" t="s">
        <v>559</v>
      </c>
      <c r="G277" s="202"/>
      <c r="H277" s="206">
        <v>8.9849999999999994</v>
      </c>
      <c r="I277" s="207"/>
      <c r="J277" s="202"/>
      <c r="K277" s="202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163</v>
      </c>
      <c r="AU277" s="212" t="s">
        <v>89</v>
      </c>
      <c r="AV277" s="13" t="s">
        <v>89</v>
      </c>
      <c r="AW277" s="13" t="s">
        <v>33</v>
      </c>
      <c r="AX277" s="13" t="s">
        <v>78</v>
      </c>
      <c r="AY277" s="212" t="s">
        <v>155</v>
      </c>
    </row>
    <row r="278" spans="2:51" s="13" customFormat="1" ht="11.25">
      <c r="B278" s="201"/>
      <c r="C278" s="202"/>
      <c r="D278" s="203" t="s">
        <v>163</v>
      </c>
      <c r="E278" s="204" t="s">
        <v>1</v>
      </c>
      <c r="F278" s="205" t="s">
        <v>560</v>
      </c>
      <c r="G278" s="202"/>
      <c r="H278" s="206">
        <v>1.7030000000000001</v>
      </c>
      <c r="I278" s="207"/>
      <c r="J278" s="202"/>
      <c r="K278" s="202"/>
      <c r="L278" s="208"/>
      <c r="M278" s="209"/>
      <c r="N278" s="210"/>
      <c r="O278" s="210"/>
      <c r="P278" s="210"/>
      <c r="Q278" s="210"/>
      <c r="R278" s="210"/>
      <c r="S278" s="210"/>
      <c r="T278" s="211"/>
      <c r="AT278" s="212" t="s">
        <v>163</v>
      </c>
      <c r="AU278" s="212" t="s">
        <v>89</v>
      </c>
      <c r="AV278" s="13" t="s">
        <v>89</v>
      </c>
      <c r="AW278" s="13" t="s">
        <v>33</v>
      </c>
      <c r="AX278" s="13" t="s">
        <v>78</v>
      </c>
      <c r="AY278" s="212" t="s">
        <v>155</v>
      </c>
    </row>
    <row r="279" spans="2:51" s="13" customFormat="1" ht="11.25">
      <c r="B279" s="201"/>
      <c r="C279" s="202"/>
      <c r="D279" s="203" t="s">
        <v>163</v>
      </c>
      <c r="E279" s="204" t="s">
        <v>1</v>
      </c>
      <c r="F279" s="205" t="s">
        <v>561</v>
      </c>
      <c r="G279" s="202"/>
      <c r="H279" s="206">
        <v>0.26200000000000001</v>
      </c>
      <c r="I279" s="207"/>
      <c r="J279" s="202"/>
      <c r="K279" s="202"/>
      <c r="L279" s="208"/>
      <c r="M279" s="209"/>
      <c r="N279" s="210"/>
      <c r="O279" s="210"/>
      <c r="P279" s="210"/>
      <c r="Q279" s="210"/>
      <c r="R279" s="210"/>
      <c r="S279" s="210"/>
      <c r="T279" s="211"/>
      <c r="AT279" s="212" t="s">
        <v>163</v>
      </c>
      <c r="AU279" s="212" t="s">
        <v>89</v>
      </c>
      <c r="AV279" s="13" t="s">
        <v>89</v>
      </c>
      <c r="AW279" s="13" t="s">
        <v>33</v>
      </c>
      <c r="AX279" s="13" t="s">
        <v>78</v>
      </c>
      <c r="AY279" s="212" t="s">
        <v>155</v>
      </c>
    </row>
    <row r="280" spans="2:51" s="13" customFormat="1" ht="11.25">
      <c r="B280" s="201"/>
      <c r="C280" s="202"/>
      <c r="D280" s="203" t="s">
        <v>163</v>
      </c>
      <c r="E280" s="204" t="s">
        <v>1</v>
      </c>
      <c r="F280" s="205" t="s">
        <v>562</v>
      </c>
      <c r="G280" s="202"/>
      <c r="H280" s="206">
        <v>1.9650000000000001</v>
      </c>
      <c r="I280" s="207"/>
      <c r="J280" s="202"/>
      <c r="K280" s="202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163</v>
      </c>
      <c r="AU280" s="212" t="s">
        <v>89</v>
      </c>
      <c r="AV280" s="13" t="s">
        <v>89</v>
      </c>
      <c r="AW280" s="13" t="s">
        <v>33</v>
      </c>
      <c r="AX280" s="13" t="s">
        <v>78</v>
      </c>
      <c r="AY280" s="212" t="s">
        <v>155</v>
      </c>
    </row>
    <row r="281" spans="2:51" s="13" customFormat="1" ht="11.25">
      <c r="B281" s="201"/>
      <c r="C281" s="202"/>
      <c r="D281" s="203" t="s">
        <v>163</v>
      </c>
      <c r="E281" s="204" t="s">
        <v>1</v>
      </c>
      <c r="F281" s="205" t="s">
        <v>563</v>
      </c>
      <c r="G281" s="202"/>
      <c r="H281" s="206">
        <v>8.109</v>
      </c>
      <c r="I281" s="207"/>
      <c r="J281" s="202"/>
      <c r="K281" s="202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163</v>
      </c>
      <c r="AU281" s="212" t="s">
        <v>89</v>
      </c>
      <c r="AV281" s="13" t="s">
        <v>89</v>
      </c>
      <c r="AW281" s="13" t="s">
        <v>33</v>
      </c>
      <c r="AX281" s="13" t="s">
        <v>78</v>
      </c>
      <c r="AY281" s="212" t="s">
        <v>155</v>
      </c>
    </row>
    <row r="282" spans="2:51" s="13" customFormat="1" ht="11.25">
      <c r="B282" s="201"/>
      <c r="C282" s="202"/>
      <c r="D282" s="203" t="s">
        <v>163</v>
      </c>
      <c r="E282" s="204" t="s">
        <v>1</v>
      </c>
      <c r="F282" s="205" t="s">
        <v>564</v>
      </c>
      <c r="G282" s="202"/>
      <c r="H282" s="206">
        <v>4.0780000000000003</v>
      </c>
      <c r="I282" s="207"/>
      <c r="J282" s="202"/>
      <c r="K282" s="202"/>
      <c r="L282" s="208"/>
      <c r="M282" s="209"/>
      <c r="N282" s="210"/>
      <c r="O282" s="210"/>
      <c r="P282" s="210"/>
      <c r="Q282" s="210"/>
      <c r="R282" s="210"/>
      <c r="S282" s="210"/>
      <c r="T282" s="211"/>
      <c r="AT282" s="212" t="s">
        <v>163</v>
      </c>
      <c r="AU282" s="212" t="s">
        <v>89</v>
      </c>
      <c r="AV282" s="13" t="s">
        <v>89</v>
      </c>
      <c r="AW282" s="13" t="s">
        <v>33</v>
      </c>
      <c r="AX282" s="13" t="s">
        <v>78</v>
      </c>
      <c r="AY282" s="212" t="s">
        <v>155</v>
      </c>
    </row>
    <row r="283" spans="2:51" s="13" customFormat="1" ht="11.25">
      <c r="B283" s="201"/>
      <c r="C283" s="202"/>
      <c r="D283" s="203" t="s">
        <v>163</v>
      </c>
      <c r="E283" s="204" t="s">
        <v>1</v>
      </c>
      <c r="F283" s="205" t="s">
        <v>565</v>
      </c>
      <c r="G283" s="202"/>
      <c r="H283" s="206">
        <v>3.7559999999999998</v>
      </c>
      <c r="I283" s="207"/>
      <c r="J283" s="202"/>
      <c r="K283" s="202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163</v>
      </c>
      <c r="AU283" s="212" t="s">
        <v>89</v>
      </c>
      <c r="AV283" s="13" t="s">
        <v>89</v>
      </c>
      <c r="AW283" s="13" t="s">
        <v>33</v>
      </c>
      <c r="AX283" s="13" t="s">
        <v>78</v>
      </c>
      <c r="AY283" s="212" t="s">
        <v>155</v>
      </c>
    </row>
    <row r="284" spans="2:51" s="13" customFormat="1" ht="11.25">
      <c r="B284" s="201"/>
      <c r="C284" s="202"/>
      <c r="D284" s="203" t="s">
        <v>163</v>
      </c>
      <c r="E284" s="204" t="s">
        <v>1</v>
      </c>
      <c r="F284" s="205" t="s">
        <v>566</v>
      </c>
      <c r="G284" s="202"/>
      <c r="H284" s="206">
        <v>5.4779999999999998</v>
      </c>
      <c r="I284" s="207"/>
      <c r="J284" s="202"/>
      <c r="K284" s="202"/>
      <c r="L284" s="208"/>
      <c r="M284" s="209"/>
      <c r="N284" s="210"/>
      <c r="O284" s="210"/>
      <c r="P284" s="210"/>
      <c r="Q284" s="210"/>
      <c r="R284" s="210"/>
      <c r="S284" s="210"/>
      <c r="T284" s="211"/>
      <c r="AT284" s="212" t="s">
        <v>163</v>
      </c>
      <c r="AU284" s="212" t="s">
        <v>89</v>
      </c>
      <c r="AV284" s="13" t="s">
        <v>89</v>
      </c>
      <c r="AW284" s="13" t="s">
        <v>33</v>
      </c>
      <c r="AX284" s="13" t="s">
        <v>78</v>
      </c>
      <c r="AY284" s="212" t="s">
        <v>155</v>
      </c>
    </row>
    <row r="285" spans="2:51" s="13" customFormat="1" ht="11.25">
      <c r="B285" s="201"/>
      <c r="C285" s="202"/>
      <c r="D285" s="203" t="s">
        <v>163</v>
      </c>
      <c r="E285" s="204" t="s">
        <v>1</v>
      </c>
      <c r="F285" s="205" t="s">
        <v>567</v>
      </c>
      <c r="G285" s="202"/>
      <c r="H285" s="206">
        <v>2.0569999999999999</v>
      </c>
      <c r="I285" s="207"/>
      <c r="J285" s="202"/>
      <c r="K285" s="202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163</v>
      </c>
      <c r="AU285" s="212" t="s">
        <v>89</v>
      </c>
      <c r="AV285" s="13" t="s">
        <v>89</v>
      </c>
      <c r="AW285" s="13" t="s">
        <v>33</v>
      </c>
      <c r="AX285" s="13" t="s">
        <v>78</v>
      </c>
      <c r="AY285" s="212" t="s">
        <v>155</v>
      </c>
    </row>
    <row r="286" spans="2:51" s="13" customFormat="1" ht="11.25">
      <c r="B286" s="201"/>
      <c r="C286" s="202"/>
      <c r="D286" s="203" t="s">
        <v>163</v>
      </c>
      <c r="E286" s="204" t="s">
        <v>1</v>
      </c>
      <c r="F286" s="205" t="s">
        <v>568</v>
      </c>
      <c r="G286" s="202"/>
      <c r="H286" s="206">
        <v>0.24199999999999999</v>
      </c>
      <c r="I286" s="207"/>
      <c r="J286" s="202"/>
      <c r="K286" s="202"/>
      <c r="L286" s="208"/>
      <c r="M286" s="209"/>
      <c r="N286" s="210"/>
      <c r="O286" s="210"/>
      <c r="P286" s="210"/>
      <c r="Q286" s="210"/>
      <c r="R286" s="210"/>
      <c r="S286" s="210"/>
      <c r="T286" s="211"/>
      <c r="AT286" s="212" t="s">
        <v>163</v>
      </c>
      <c r="AU286" s="212" t="s">
        <v>89</v>
      </c>
      <c r="AV286" s="13" t="s">
        <v>89</v>
      </c>
      <c r="AW286" s="13" t="s">
        <v>33</v>
      </c>
      <c r="AX286" s="13" t="s">
        <v>78</v>
      </c>
      <c r="AY286" s="212" t="s">
        <v>155</v>
      </c>
    </row>
    <row r="287" spans="2:51" s="13" customFormat="1" ht="11.25">
      <c r="B287" s="201"/>
      <c r="C287" s="202"/>
      <c r="D287" s="203" t="s">
        <v>163</v>
      </c>
      <c r="E287" s="204" t="s">
        <v>1</v>
      </c>
      <c r="F287" s="205" t="s">
        <v>569</v>
      </c>
      <c r="G287" s="202"/>
      <c r="H287" s="206">
        <v>1.8149999999999999</v>
      </c>
      <c r="I287" s="207"/>
      <c r="J287" s="202"/>
      <c r="K287" s="202"/>
      <c r="L287" s="208"/>
      <c r="M287" s="209"/>
      <c r="N287" s="210"/>
      <c r="O287" s="210"/>
      <c r="P287" s="210"/>
      <c r="Q287" s="210"/>
      <c r="R287" s="210"/>
      <c r="S287" s="210"/>
      <c r="T287" s="211"/>
      <c r="AT287" s="212" t="s">
        <v>163</v>
      </c>
      <c r="AU287" s="212" t="s">
        <v>89</v>
      </c>
      <c r="AV287" s="13" t="s">
        <v>89</v>
      </c>
      <c r="AW287" s="13" t="s">
        <v>33</v>
      </c>
      <c r="AX287" s="13" t="s">
        <v>78</v>
      </c>
      <c r="AY287" s="212" t="s">
        <v>155</v>
      </c>
    </row>
    <row r="288" spans="2:51" s="13" customFormat="1" ht="11.25">
      <c r="B288" s="201"/>
      <c r="C288" s="202"/>
      <c r="D288" s="203" t="s">
        <v>163</v>
      </c>
      <c r="E288" s="204" t="s">
        <v>1</v>
      </c>
      <c r="F288" s="205" t="s">
        <v>570</v>
      </c>
      <c r="G288" s="202"/>
      <c r="H288" s="206">
        <v>5.2359999999999998</v>
      </c>
      <c r="I288" s="207"/>
      <c r="J288" s="202"/>
      <c r="K288" s="202"/>
      <c r="L288" s="208"/>
      <c r="M288" s="209"/>
      <c r="N288" s="210"/>
      <c r="O288" s="210"/>
      <c r="P288" s="210"/>
      <c r="Q288" s="210"/>
      <c r="R288" s="210"/>
      <c r="S288" s="210"/>
      <c r="T288" s="211"/>
      <c r="AT288" s="212" t="s">
        <v>163</v>
      </c>
      <c r="AU288" s="212" t="s">
        <v>89</v>
      </c>
      <c r="AV288" s="13" t="s">
        <v>89</v>
      </c>
      <c r="AW288" s="13" t="s">
        <v>33</v>
      </c>
      <c r="AX288" s="13" t="s">
        <v>78</v>
      </c>
      <c r="AY288" s="212" t="s">
        <v>155</v>
      </c>
    </row>
    <row r="289" spans="2:51" s="13" customFormat="1" ht="11.25">
      <c r="B289" s="201"/>
      <c r="C289" s="202"/>
      <c r="D289" s="203" t="s">
        <v>163</v>
      </c>
      <c r="E289" s="204" t="s">
        <v>1</v>
      </c>
      <c r="F289" s="205" t="s">
        <v>571</v>
      </c>
      <c r="G289" s="202"/>
      <c r="H289" s="206">
        <v>3.76</v>
      </c>
      <c r="I289" s="207"/>
      <c r="J289" s="202"/>
      <c r="K289" s="202"/>
      <c r="L289" s="208"/>
      <c r="M289" s="209"/>
      <c r="N289" s="210"/>
      <c r="O289" s="210"/>
      <c r="P289" s="210"/>
      <c r="Q289" s="210"/>
      <c r="R289" s="210"/>
      <c r="S289" s="210"/>
      <c r="T289" s="211"/>
      <c r="AT289" s="212" t="s">
        <v>163</v>
      </c>
      <c r="AU289" s="212" t="s">
        <v>89</v>
      </c>
      <c r="AV289" s="13" t="s">
        <v>89</v>
      </c>
      <c r="AW289" s="13" t="s">
        <v>33</v>
      </c>
      <c r="AX289" s="13" t="s">
        <v>78</v>
      </c>
      <c r="AY289" s="212" t="s">
        <v>155</v>
      </c>
    </row>
    <row r="290" spans="2:51" s="13" customFormat="1" ht="11.25">
      <c r="B290" s="201"/>
      <c r="C290" s="202"/>
      <c r="D290" s="203" t="s">
        <v>163</v>
      </c>
      <c r="E290" s="204" t="s">
        <v>1</v>
      </c>
      <c r="F290" s="205" t="s">
        <v>564</v>
      </c>
      <c r="G290" s="202"/>
      <c r="H290" s="206">
        <v>4.0780000000000003</v>
      </c>
      <c r="I290" s="207"/>
      <c r="J290" s="202"/>
      <c r="K290" s="202"/>
      <c r="L290" s="208"/>
      <c r="M290" s="209"/>
      <c r="N290" s="210"/>
      <c r="O290" s="210"/>
      <c r="P290" s="210"/>
      <c r="Q290" s="210"/>
      <c r="R290" s="210"/>
      <c r="S290" s="210"/>
      <c r="T290" s="211"/>
      <c r="AT290" s="212" t="s">
        <v>163</v>
      </c>
      <c r="AU290" s="212" t="s">
        <v>89</v>
      </c>
      <c r="AV290" s="13" t="s">
        <v>89</v>
      </c>
      <c r="AW290" s="13" t="s">
        <v>33</v>
      </c>
      <c r="AX290" s="13" t="s">
        <v>78</v>
      </c>
      <c r="AY290" s="212" t="s">
        <v>155</v>
      </c>
    </row>
    <row r="291" spans="2:51" s="13" customFormat="1" ht="11.25">
      <c r="B291" s="201"/>
      <c r="C291" s="202"/>
      <c r="D291" s="203" t="s">
        <v>163</v>
      </c>
      <c r="E291" s="204" t="s">
        <v>1</v>
      </c>
      <c r="F291" s="205" t="s">
        <v>572</v>
      </c>
      <c r="G291" s="202"/>
      <c r="H291" s="206">
        <v>6.6680000000000001</v>
      </c>
      <c r="I291" s="207"/>
      <c r="J291" s="202"/>
      <c r="K291" s="202"/>
      <c r="L291" s="208"/>
      <c r="M291" s="209"/>
      <c r="N291" s="210"/>
      <c r="O291" s="210"/>
      <c r="P291" s="210"/>
      <c r="Q291" s="210"/>
      <c r="R291" s="210"/>
      <c r="S291" s="210"/>
      <c r="T291" s="211"/>
      <c r="AT291" s="212" t="s">
        <v>163</v>
      </c>
      <c r="AU291" s="212" t="s">
        <v>89</v>
      </c>
      <c r="AV291" s="13" t="s">
        <v>89</v>
      </c>
      <c r="AW291" s="13" t="s">
        <v>33</v>
      </c>
      <c r="AX291" s="13" t="s">
        <v>78</v>
      </c>
      <c r="AY291" s="212" t="s">
        <v>155</v>
      </c>
    </row>
    <row r="292" spans="2:51" s="13" customFormat="1" ht="11.25">
      <c r="B292" s="201"/>
      <c r="C292" s="202"/>
      <c r="D292" s="203" t="s">
        <v>163</v>
      </c>
      <c r="E292" s="204" t="s">
        <v>1</v>
      </c>
      <c r="F292" s="205" t="s">
        <v>573</v>
      </c>
      <c r="G292" s="202"/>
      <c r="H292" s="206">
        <v>1.86</v>
      </c>
      <c r="I292" s="207"/>
      <c r="J292" s="202"/>
      <c r="K292" s="202"/>
      <c r="L292" s="208"/>
      <c r="M292" s="209"/>
      <c r="N292" s="210"/>
      <c r="O292" s="210"/>
      <c r="P292" s="210"/>
      <c r="Q292" s="210"/>
      <c r="R292" s="210"/>
      <c r="S292" s="210"/>
      <c r="T292" s="211"/>
      <c r="AT292" s="212" t="s">
        <v>163</v>
      </c>
      <c r="AU292" s="212" t="s">
        <v>89</v>
      </c>
      <c r="AV292" s="13" t="s">
        <v>89</v>
      </c>
      <c r="AW292" s="13" t="s">
        <v>33</v>
      </c>
      <c r="AX292" s="13" t="s">
        <v>78</v>
      </c>
      <c r="AY292" s="212" t="s">
        <v>155</v>
      </c>
    </row>
    <row r="293" spans="2:51" s="13" customFormat="1" ht="11.25">
      <c r="B293" s="201"/>
      <c r="C293" s="202"/>
      <c r="D293" s="203" t="s">
        <v>163</v>
      </c>
      <c r="E293" s="204" t="s">
        <v>1</v>
      </c>
      <c r="F293" s="205" t="s">
        <v>574</v>
      </c>
      <c r="G293" s="202"/>
      <c r="H293" s="206">
        <v>0.248</v>
      </c>
      <c r="I293" s="207"/>
      <c r="J293" s="202"/>
      <c r="K293" s="202"/>
      <c r="L293" s="208"/>
      <c r="M293" s="209"/>
      <c r="N293" s="210"/>
      <c r="O293" s="210"/>
      <c r="P293" s="210"/>
      <c r="Q293" s="210"/>
      <c r="R293" s="210"/>
      <c r="S293" s="210"/>
      <c r="T293" s="211"/>
      <c r="AT293" s="212" t="s">
        <v>163</v>
      </c>
      <c r="AU293" s="212" t="s">
        <v>89</v>
      </c>
      <c r="AV293" s="13" t="s">
        <v>89</v>
      </c>
      <c r="AW293" s="13" t="s">
        <v>33</v>
      </c>
      <c r="AX293" s="13" t="s">
        <v>78</v>
      </c>
      <c r="AY293" s="212" t="s">
        <v>155</v>
      </c>
    </row>
    <row r="294" spans="2:51" s="13" customFormat="1" ht="11.25">
      <c r="B294" s="201"/>
      <c r="C294" s="202"/>
      <c r="D294" s="203" t="s">
        <v>163</v>
      </c>
      <c r="E294" s="204" t="s">
        <v>1</v>
      </c>
      <c r="F294" s="205" t="s">
        <v>575</v>
      </c>
      <c r="G294" s="202"/>
      <c r="H294" s="206">
        <v>2.1080000000000001</v>
      </c>
      <c r="I294" s="207"/>
      <c r="J294" s="202"/>
      <c r="K294" s="202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163</v>
      </c>
      <c r="AU294" s="212" t="s">
        <v>89</v>
      </c>
      <c r="AV294" s="13" t="s">
        <v>89</v>
      </c>
      <c r="AW294" s="13" t="s">
        <v>33</v>
      </c>
      <c r="AX294" s="13" t="s">
        <v>78</v>
      </c>
      <c r="AY294" s="212" t="s">
        <v>155</v>
      </c>
    </row>
    <row r="295" spans="2:51" s="13" customFormat="1" ht="11.25">
      <c r="B295" s="201"/>
      <c r="C295" s="202"/>
      <c r="D295" s="203" t="s">
        <v>163</v>
      </c>
      <c r="E295" s="204" t="s">
        <v>1</v>
      </c>
      <c r="F295" s="205" t="s">
        <v>576</v>
      </c>
      <c r="G295" s="202"/>
      <c r="H295" s="206">
        <v>7.6760000000000002</v>
      </c>
      <c r="I295" s="207"/>
      <c r="J295" s="202"/>
      <c r="K295" s="202"/>
      <c r="L295" s="208"/>
      <c r="M295" s="209"/>
      <c r="N295" s="210"/>
      <c r="O295" s="210"/>
      <c r="P295" s="210"/>
      <c r="Q295" s="210"/>
      <c r="R295" s="210"/>
      <c r="S295" s="210"/>
      <c r="T295" s="211"/>
      <c r="AT295" s="212" t="s">
        <v>163</v>
      </c>
      <c r="AU295" s="212" t="s">
        <v>89</v>
      </c>
      <c r="AV295" s="13" t="s">
        <v>89</v>
      </c>
      <c r="AW295" s="13" t="s">
        <v>33</v>
      </c>
      <c r="AX295" s="13" t="s">
        <v>78</v>
      </c>
      <c r="AY295" s="212" t="s">
        <v>155</v>
      </c>
    </row>
    <row r="296" spans="2:51" s="13" customFormat="1" ht="11.25">
      <c r="B296" s="201"/>
      <c r="C296" s="202"/>
      <c r="D296" s="203" t="s">
        <v>163</v>
      </c>
      <c r="E296" s="204" t="s">
        <v>1</v>
      </c>
      <c r="F296" s="205" t="s">
        <v>577</v>
      </c>
      <c r="G296" s="202"/>
      <c r="H296" s="206">
        <v>7.415</v>
      </c>
      <c r="I296" s="207"/>
      <c r="J296" s="202"/>
      <c r="K296" s="202"/>
      <c r="L296" s="208"/>
      <c r="M296" s="209"/>
      <c r="N296" s="210"/>
      <c r="O296" s="210"/>
      <c r="P296" s="210"/>
      <c r="Q296" s="210"/>
      <c r="R296" s="210"/>
      <c r="S296" s="210"/>
      <c r="T296" s="211"/>
      <c r="AT296" s="212" t="s">
        <v>163</v>
      </c>
      <c r="AU296" s="212" t="s">
        <v>89</v>
      </c>
      <c r="AV296" s="13" t="s">
        <v>89</v>
      </c>
      <c r="AW296" s="13" t="s">
        <v>33</v>
      </c>
      <c r="AX296" s="13" t="s">
        <v>78</v>
      </c>
      <c r="AY296" s="212" t="s">
        <v>155</v>
      </c>
    </row>
    <row r="297" spans="2:51" s="13" customFormat="1" ht="11.25">
      <c r="B297" s="201"/>
      <c r="C297" s="202"/>
      <c r="D297" s="203" t="s">
        <v>163</v>
      </c>
      <c r="E297" s="204" t="s">
        <v>1</v>
      </c>
      <c r="F297" s="205" t="s">
        <v>578</v>
      </c>
      <c r="G297" s="202"/>
      <c r="H297" s="206">
        <v>3.9359999999999999</v>
      </c>
      <c r="I297" s="207"/>
      <c r="J297" s="202"/>
      <c r="K297" s="202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163</v>
      </c>
      <c r="AU297" s="212" t="s">
        <v>89</v>
      </c>
      <c r="AV297" s="13" t="s">
        <v>89</v>
      </c>
      <c r="AW297" s="13" t="s">
        <v>33</v>
      </c>
      <c r="AX297" s="13" t="s">
        <v>78</v>
      </c>
      <c r="AY297" s="212" t="s">
        <v>155</v>
      </c>
    </row>
    <row r="298" spans="2:51" s="13" customFormat="1" ht="11.25">
      <c r="B298" s="201"/>
      <c r="C298" s="202"/>
      <c r="D298" s="203" t="s">
        <v>163</v>
      </c>
      <c r="E298" s="204" t="s">
        <v>1</v>
      </c>
      <c r="F298" s="205" t="s">
        <v>579</v>
      </c>
      <c r="G298" s="202"/>
      <c r="H298" s="206">
        <v>1.3180000000000001</v>
      </c>
      <c r="I298" s="207"/>
      <c r="J298" s="202"/>
      <c r="K298" s="202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163</v>
      </c>
      <c r="AU298" s="212" t="s">
        <v>89</v>
      </c>
      <c r="AV298" s="13" t="s">
        <v>89</v>
      </c>
      <c r="AW298" s="13" t="s">
        <v>33</v>
      </c>
      <c r="AX298" s="13" t="s">
        <v>78</v>
      </c>
      <c r="AY298" s="212" t="s">
        <v>155</v>
      </c>
    </row>
    <row r="299" spans="2:51" s="13" customFormat="1" ht="11.25">
      <c r="B299" s="201"/>
      <c r="C299" s="202"/>
      <c r="D299" s="203" t="s">
        <v>163</v>
      </c>
      <c r="E299" s="204" t="s">
        <v>1</v>
      </c>
      <c r="F299" s="205" t="s">
        <v>580</v>
      </c>
      <c r="G299" s="202"/>
      <c r="H299" s="206">
        <v>0.20300000000000001</v>
      </c>
      <c r="I299" s="207"/>
      <c r="J299" s="202"/>
      <c r="K299" s="202"/>
      <c r="L299" s="208"/>
      <c r="M299" s="209"/>
      <c r="N299" s="210"/>
      <c r="O299" s="210"/>
      <c r="P299" s="210"/>
      <c r="Q299" s="210"/>
      <c r="R299" s="210"/>
      <c r="S299" s="210"/>
      <c r="T299" s="211"/>
      <c r="AT299" s="212" t="s">
        <v>163</v>
      </c>
      <c r="AU299" s="212" t="s">
        <v>89</v>
      </c>
      <c r="AV299" s="13" t="s">
        <v>89</v>
      </c>
      <c r="AW299" s="13" t="s">
        <v>33</v>
      </c>
      <c r="AX299" s="13" t="s">
        <v>78</v>
      </c>
      <c r="AY299" s="212" t="s">
        <v>155</v>
      </c>
    </row>
    <row r="300" spans="2:51" s="13" customFormat="1" ht="11.25">
      <c r="B300" s="201"/>
      <c r="C300" s="202"/>
      <c r="D300" s="203" t="s">
        <v>163</v>
      </c>
      <c r="E300" s="204" t="s">
        <v>1</v>
      </c>
      <c r="F300" s="205" t="s">
        <v>581</v>
      </c>
      <c r="G300" s="202"/>
      <c r="H300" s="206">
        <v>3.734</v>
      </c>
      <c r="I300" s="207"/>
      <c r="J300" s="202"/>
      <c r="K300" s="202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163</v>
      </c>
      <c r="AU300" s="212" t="s">
        <v>89</v>
      </c>
      <c r="AV300" s="13" t="s">
        <v>89</v>
      </c>
      <c r="AW300" s="13" t="s">
        <v>33</v>
      </c>
      <c r="AX300" s="13" t="s">
        <v>78</v>
      </c>
      <c r="AY300" s="212" t="s">
        <v>155</v>
      </c>
    </row>
    <row r="301" spans="2:51" s="13" customFormat="1" ht="11.25">
      <c r="B301" s="201"/>
      <c r="C301" s="202"/>
      <c r="D301" s="203" t="s">
        <v>163</v>
      </c>
      <c r="E301" s="204" t="s">
        <v>1</v>
      </c>
      <c r="F301" s="205" t="s">
        <v>577</v>
      </c>
      <c r="G301" s="202"/>
      <c r="H301" s="206">
        <v>7.415</v>
      </c>
      <c r="I301" s="207"/>
      <c r="J301" s="202"/>
      <c r="K301" s="202"/>
      <c r="L301" s="208"/>
      <c r="M301" s="209"/>
      <c r="N301" s="210"/>
      <c r="O301" s="210"/>
      <c r="P301" s="210"/>
      <c r="Q301" s="210"/>
      <c r="R301" s="210"/>
      <c r="S301" s="210"/>
      <c r="T301" s="211"/>
      <c r="AT301" s="212" t="s">
        <v>163</v>
      </c>
      <c r="AU301" s="212" t="s">
        <v>89</v>
      </c>
      <c r="AV301" s="13" t="s">
        <v>89</v>
      </c>
      <c r="AW301" s="13" t="s">
        <v>33</v>
      </c>
      <c r="AX301" s="13" t="s">
        <v>78</v>
      </c>
      <c r="AY301" s="212" t="s">
        <v>155</v>
      </c>
    </row>
    <row r="302" spans="2:51" s="13" customFormat="1" ht="11.25">
      <c r="B302" s="201"/>
      <c r="C302" s="202"/>
      <c r="D302" s="203" t="s">
        <v>163</v>
      </c>
      <c r="E302" s="204" t="s">
        <v>1</v>
      </c>
      <c r="F302" s="205" t="s">
        <v>582</v>
      </c>
      <c r="G302" s="202"/>
      <c r="H302" s="206">
        <v>7.4279999999999999</v>
      </c>
      <c r="I302" s="207"/>
      <c r="J302" s="202"/>
      <c r="K302" s="202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163</v>
      </c>
      <c r="AU302" s="212" t="s">
        <v>89</v>
      </c>
      <c r="AV302" s="13" t="s">
        <v>89</v>
      </c>
      <c r="AW302" s="13" t="s">
        <v>33</v>
      </c>
      <c r="AX302" s="13" t="s">
        <v>78</v>
      </c>
      <c r="AY302" s="212" t="s">
        <v>155</v>
      </c>
    </row>
    <row r="303" spans="2:51" s="13" customFormat="1" ht="11.25">
      <c r="B303" s="201"/>
      <c r="C303" s="202"/>
      <c r="D303" s="203" t="s">
        <v>163</v>
      </c>
      <c r="E303" s="204" t="s">
        <v>1</v>
      </c>
      <c r="F303" s="205" t="s">
        <v>583</v>
      </c>
      <c r="G303" s="202"/>
      <c r="H303" s="206">
        <v>1.2170000000000001</v>
      </c>
      <c r="I303" s="207"/>
      <c r="J303" s="202"/>
      <c r="K303" s="202"/>
      <c r="L303" s="208"/>
      <c r="M303" s="209"/>
      <c r="N303" s="210"/>
      <c r="O303" s="210"/>
      <c r="P303" s="210"/>
      <c r="Q303" s="210"/>
      <c r="R303" s="210"/>
      <c r="S303" s="210"/>
      <c r="T303" s="211"/>
      <c r="AT303" s="212" t="s">
        <v>163</v>
      </c>
      <c r="AU303" s="212" t="s">
        <v>89</v>
      </c>
      <c r="AV303" s="13" t="s">
        <v>89</v>
      </c>
      <c r="AW303" s="13" t="s">
        <v>33</v>
      </c>
      <c r="AX303" s="13" t="s">
        <v>78</v>
      </c>
      <c r="AY303" s="212" t="s">
        <v>155</v>
      </c>
    </row>
    <row r="304" spans="2:51" s="13" customFormat="1" ht="11.25">
      <c r="B304" s="201"/>
      <c r="C304" s="202"/>
      <c r="D304" s="203" t="s">
        <v>163</v>
      </c>
      <c r="E304" s="204" t="s">
        <v>1</v>
      </c>
      <c r="F304" s="205" t="s">
        <v>580</v>
      </c>
      <c r="G304" s="202"/>
      <c r="H304" s="206">
        <v>0.20300000000000001</v>
      </c>
      <c r="I304" s="207"/>
      <c r="J304" s="202"/>
      <c r="K304" s="202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163</v>
      </c>
      <c r="AU304" s="212" t="s">
        <v>89</v>
      </c>
      <c r="AV304" s="13" t="s">
        <v>89</v>
      </c>
      <c r="AW304" s="13" t="s">
        <v>33</v>
      </c>
      <c r="AX304" s="13" t="s">
        <v>78</v>
      </c>
      <c r="AY304" s="212" t="s">
        <v>155</v>
      </c>
    </row>
    <row r="305" spans="1:65" s="13" customFormat="1" ht="11.25">
      <c r="B305" s="201"/>
      <c r="C305" s="202"/>
      <c r="D305" s="203" t="s">
        <v>163</v>
      </c>
      <c r="E305" s="204" t="s">
        <v>1</v>
      </c>
      <c r="F305" s="205" t="s">
        <v>584</v>
      </c>
      <c r="G305" s="202"/>
      <c r="H305" s="206">
        <v>1.5209999999999999</v>
      </c>
      <c r="I305" s="207"/>
      <c r="J305" s="202"/>
      <c r="K305" s="202"/>
      <c r="L305" s="208"/>
      <c r="M305" s="209"/>
      <c r="N305" s="210"/>
      <c r="O305" s="210"/>
      <c r="P305" s="210"/>
      <c r="Q305" s="210"/>
      <c r="R305" s="210"/>
      <c r="S305" s="210"/>
      <c r="T305" s="211"/>
      <c r="AT305" s="212" t="s">
        <v>163</v>
      </c>
      <c r="AU305" s="212" t="s">
        <v>89</v>
      </c>
      <c r="AV305" s="13" t="s">
        <v>89</v>
      </c>
      <c r="AW305" s="13" t="s">
        <v>33</v>
      </c>
      <c r="AX305" s="13" t="s">
        <v>78</v>
      </c>
      <c r="AY305" s="212" t="s">
        <v>155</v>
      </c>
    </row>
    <row r="306" spans="1:65" s="13" customFormat="1" ht="11.25">
      <c r="B306" s="201"/>
      <c r="C306" s="202"/>
      <c r="D306" s="203" t="s">
        <v>163</v>
      </c>
      <c r="E306" s="204" t="s">
        <v>1</v>
      </c>
      <c r="F306" s="205" t="s">
        <v>585</v>
      </c>
      <c r="G306" s="202"/>
      <c r="H306" s="206">
        <v>6.5839999999999996</v>
      </c>
      <c r="I306" s="207"/>
      <c r="J306" s="202"/>
      <c r="K306" s="202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163</v>
      </c>
      <c r="AU306" s="212" t="s">
        <v>89</v>
      </c>
      <c r="AV306" s="13" t="s">
        <v>89</v>
      </c>
      <c r="AW306" s="13" t="s">
        <v>33</v>
      </c>
      <c r="AX306" s="13" t="s">
        <v>78</v>
      </c>
      <c r="AY306" s="212" t="s">
        <v>155</v>
      </c>
    </row>
    <row r="307" spans="1:65" s="13" customFormat="1" ht="11.25">
      <c r="B307" s="201"/>
      <c r="C307" s="202"/>
      <c r="D307" s="203" t="s">
        <v>163</v>
      </c>
      <c r="E307" s="204" t="s">
        <v>1</v>
      </c>
      <c r="F307" s="205" t="s">
        <v>586</v>
      </c>
      <c r="G307" s="202"/>
      <c r="H307" s="206">
        <v>5.0339999999999998</v>
      </c>
      <c r="I307" s="207"/>
      <c r="J307" s="202"/>
      <c r="K307" s="202"/>
      <c r="L307" s="208"/>
      <c r="M307" s="209"/>
      <c r="N307" s="210"/>
      <c r="O307" s="210"/>
      <c r="P307" s="210"/>
      <c r="Q307" s="210"/>
      <c r="R307" s="210"/>
      <c r="S307" s="210"/>
      <c r="T307" s="211"/>
      <c r="AT307" s="212" t="s">
        <v>163</v>
      </c>
      <c r="AU307" s="212" t="s">
        <v>89</v>
      </c>
      <c r="AV307" s="13" t="s">
        <v>89</v>
      </c>
      <c r="AW307" s="13" t="s">
        <v>33</v>
      </c>
      <c r="AX307" s="13" t="s">
        <v>78</v>
      </c>
      <c r="AY307" s="212" t="s">
        <v>155</v>
      </c>
    </row>
    <row r="308" spans="1:65" s="13" customFormat="1" ht="11.25">
      <c r="B308" s="201"/>
      <c r="C308" s="202"/>
      <c r="D308" s="203" t="s">
        <v>163</v>
      </c>
      <c r="E308" s="204" t="s">
        <v>1</v>
      </c>
      <c r="F308" s="205" t="s">
        <v>587</v>
      </c>
      <c r="G308" s="202"/>
      <c r="H308" s="206">
        <v>0.16</v>
      </c>
      <c r="I308" s="207"/>
      <c r="J308" s="202"/>
      <c r="K308" s="202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163</v>
      </c>
      <c r="AU308" s="212" t="s">
        <v>89</v>
      </c>
      <c r="AV308" s="13" t="s">
        <v>89</v>
      </c>
      <c r="AW308" s="13" t="s">
        <v>33</v>
      </c>
      <c r="AX308" s="13" t="s">
        <v>78</v>
      </c>
      <c r="AY308" s="212" t="s">
        <v>155</v>
      </c>
    </row>
    <row r="309" spans="1:65" s="13" customFormat="1" ht="11.25">
      <c r="B309" s="201"/>
      <c r="C309" s="202"/>
      <c r="D309" s="203" t="s">
        <v>163</v>
      </c>
      <c r="E309" s="204" t="s">
        <v>1</v>
      </c>
      <c r="F309" s="205" t="s">
        <v>586</v>
      </c>
      <c r="G309" s="202"/>
      <c r="H309" s="206">
        <v>5.0339999999999998</v>
      </c>
      <c r="I309" s="207"/>
      <c r="J309" s="202"/>
      <c r="K309" s="202"/>
      <c r="L309" s="208"/>
      <c r="M309" s="209"/>
      <c r="N309" s="210"/>
      <c r="O309" s="210"/>
      <c r="P309" s="210"/>
      <c r="Q309" s="210"/>
      <c r="R309" s="210"/>
      <c r="S309" s="210"/>
      <c r="T309" s="211"/>
      <c r="AT309" s="212" t="s">
        <v>163</v>
      </c>
      <c r="AU309" s="212" t="s">
        <v>89</v>
      </c>
      <c r="AV309" s="13" t="s">
        <v>89</v>
      </c>
      <c r="AW309" s="13" t="s">
        <v>33</v>
      </c>
      <c r="AX309" s="13" t="s">
        <v>78</v>
      </c>
      <c r="AY309" s="212" t="s">
        <v>155</v>
      </c>
    </row>
    <row r="310" spans="1:65" s="13" customFormat="1" ht="11.25">
      <c r="B310" s="201"/>
      <c r="C310" s="202"/>
      <c r="D310" s="203" t="s">
        <v>163</v>
      </c>
      <c r="E310" s="204" t="s">
        <v>1</v>
      </c>
      <c r="F310" s="205" t="s">
        <v>588</v>
      </c>
      <c r="G310" s="202"/>
      <c r="H310" s="206">
        <v>6.3810000000000002</v>
      </c>
      <c r="I310" s="207"/>
      <c r="J310" s="202"/>
      <c r="K310" s="202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163</v>
      </c>
      <c r="AU310" s="212" t="s">
        <v>89</v>
      </c>
      <c r="AV310" s="13" t="s">
        <v>89</v>
      </c>
      <c r="AW310" s="13" t="s">
        <v>33</v>
      </c>
      <c r="AX310" s="13" t="s">
        <v>78</v>
      </c>
      <c r="AY310" s="212" t="s">
        <v>155</v>
      </c>
    </row>
    <row r="311" spans="1:65" s="14" customFormat="1" ht="11.25">
      <c r="B311" s="213"/>
      <c r="C311" s="214"/>
      <c r="D311" s="203" t="s">
        <v>163</v>
      </c>
      <c r="E311" s="215" t="s">
        <v>1</v>
      </c>
      <c r="F311" s="216" t="s">
        <v>170</v>
      </c>
      <c r="G311" s="214"/>
      <c r="H311" s="217">
        <v>238.98299999999998</v>
      </c>
      <c r="I311" s="218"/>
      <c r="J311" s="214"/>
      <c r="K311" s="214"/>
      <c r="L311" s="219"/>
      <c r="M311" s="220"/>
      <c r="N311" s="221"/>
      <c r="O311" s="221"/>
      <c r="P311" s="221"/>
      <c r="Q311" s="221"/>
      <c r="R311" s="221"/>
      <c r="S311" s="221"/>
      <c r="T311" s="222"/>
      <c r="AT311" s="223" t="s">
        <v>163</v>
      </c>
      <c r="AU311" s="223" t="s">
        <v>89</v>
      </c>
      <c r="AV311" s="14" t="s">
        <v>161</v>
      </c>
      <c r="AW311" s="14" t="s">
        <v>33</v>
      </c>
      <c r="AX311" s="14" t="s">
        <v>86</v>
      </c>
      <c r="AY311" s="223" t="s">
        <v>155</v>
      </c>
    </row>
    <row r="312" spans="1:65" s="2" customFormat="1" ht="24.2" customHeight="1">
      <c r="A312" s="34"/>
      <c r="B312" s="35"/>
      <c r="C312" s="187" t="s">
        <v>234</v>
      </c>
      <c r="D312" s="187" t="s">
        <v>157</v>
      </c>
      <c r="E312" s="188" t="s">
        <v>592</v>
      </c>
      <c r="F312" s="189" t="s">
        <v>593</v>
      </c>
      <c r="G312" s="190" t="s">
        <v>215</v>
      </c>
      <c r="H312" s="191">
        <v>238.983</v>
      </c>
      <c r="I312" s="192"/>
      <c r="J312" s="193">
        <f>ROUND(I312*H312,2)</f>
        <v>0</v>
      </c>
      <c r="K312" s="194"/>
      <c r="L312" s="39"/>
      <c r="M312" s="195" t="s">
        <v>1</v>
      </c>
      <c r="N312" s="196" t="s">
        <v>43</v>
      </c>
      <c r="O312" s="71"/>
      <c r="P312" s="197">
        <f>O312*H312</f>
        <v>0</v>
      </c>
      <c r="Q312" s="197">
        <v>2.5000000000000001E-3</v>
      </c>
      <c r="R312" s="197">
        <f>Q312*H312</f>
        <v>0.59745749999999997</v>
      </c>
      <c r="S312" s="197">
        <v>0</v>
      </c>
      <c r="T312" s="19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9" t="s">
        <v>161</v>
      </c>
      <c r="AT312" s="199" t="s">
        <v>157</v>
      </c>
      <c r="AU312" s="199" t="s">
        <v>89</v>
      </c>
      <c r="AY312" s="17" t="s">
        <v>155</v>
      </c>
      <c r="BE312" s="200">
        <f>IF(N312="základní",J312,0)</f>
        <v>0</v>
      </c>
      <c r="BF312" s="200">
        <f>IF(N312="snížená",J312,0)</f>
        <v>0</v>
      </c>
      <c r="BG312" s="200">
        <f>IF(N312="zákl. přenesená",J312,0)</f>
        <v>0</v>
      </c>
      <c r="BH312" s="200">
        <f>IF(N312="sníž. přenesená",J312,0)</f>
        <v>0</v>
      </c>
      <c r="BI312" s="200">
        <f>IF(N312="nulová",J312,0)</f>
        <v>0</v>
      </c>
      <c r="BJ312" s="17" t="s">
        <v>86</v>
      </c>
      <c r="BK312" s="200">
        <f>ROUND(I312*H312,2)</f>
        <v>0</v>
      </c>
      <c r="BL312" s="17" t="s">
        <v>161</v>
      </c>
      <c r="BM312" s="199" t="s">
        <v>594</v>
      </c>
    </row>
    <row r="313" spans="1:65" s="13" customFormat="1" ht="11.25">
      <c r="B313" s="201"/>
      <c r="C313" s="202"/>
      <c r="D313" s="203" t="s">
        <v>163</v>
      </c>
      <c r="E313" s="204" t="s">
        <v>1</v>
      </c>
      <c r="F313" s="205" t="s">
        <v>595</v>
      </c>
      <c r="G313" s="202"/>
      <c r="H313" s="206">
        <v>238.983</v>
      </c>
      <c r="I313" s="207"/>
      <c r="J313" s="202"/>
      <c r="K313" s="202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163</v>
      </c>
      <c r="AU313" s="212" t="s">
        <v>89</v>
      </c>
      <c r="AV313" s="13" t="s">
        <v>89</v>
      </c>
      <c r="AW313" s="13" t="s">
        <v>33</v>
      </c>
      <c r="AX313" s="13" t="s">
        <v>86</v>
      </c>
      <c r="AY313" s="212" t="s">
        <v>155</v>
      </c>
    </row>
    <row r="314" spans="1:65" s="2" customFormat="1" ht="24.2" customHeight="1">
      <c r="A314" s="34"/>
      <c r="B314" s="35"/>
      <c r="C314" s="187" t="s">
        <v>8</v>
      </c>
      <c r="D314" s="187" t="s">
        <v>157</v>
      </c>
      <c r="E314" s="188" t="s">
        <v>596</v>
      </c>
      <c r="F314" s="189" t="s">
        <v>597</v>
      </c>
      <c r="G314" s="190" t="s">
        <v>160</v>
      </c>
      <c r="H314" s="191">
        <v>26.14</v>
      </c>
      <c r="I314" s="192"/>
      <c r="J314" s="193">
        <f>ROUND(I314*H314,2)</f>
        <v>0</v>
      </c>
      <c r="K314" s="194"/>
      <c r="L314" s="39"/>
      <c r="M314" s="195" t="s">
        <v>1</v>
      </c>
      <c r="N314" s="196" t="s">
        <v>43</v>
      </c>
      <c r="O314" s="71"/>
      <c r="P314" s="197">
        <f>O314*H314</f>
        <v>0</v>
      </c>
      <c r="Q314" s="197">
        <v>2.45329</v>
      </c>
      <c r="R314" s="197">
        <f>Q314*H314</f>
        <v>64.129000599999998</v>
      </c>
      <c r="S314" s="197">
        <v>0</v>
      </c>
      <c r="T314" s="19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9" t="s">
        <v>161</v>
      </c>
      <c r="AT314" s="199" t="s">
        <v>157</v>
      </c>
      <c r="AU314" s="199" t="s">
        <v>89</v>
      </c>
      <c r="AY314" s="17" t="s">
        <v>155</v>
      </c>
      <c r="BE314" s="200">
        <f>IF(N314="základní",J314,0)</f>
        <v>0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7" t="s">
        <v>86</v>
      </c>
      <c r="BK314" s="200">
        <f>ROUND(I314*H314,2)</f>
        <v>0</v>
      </c>
      <c r="BL314" s="17" t="s">
        <v>161</v>
      </c>
      <c r="BM314" s="199" t="s">
        <v>598</v>
      </c>
    </row>
    <row r="315" spans="1:65" s="13" customFormat="1" ht="11.25">
      <c r="B315" s="201"/>
      <c r="C315" s="202"/>
      <c r="D315" s="203" t="s">
        <v>163</v>
      </c>
      <c r="E315" s="204" t="s">
        <v>1</v>
      </c>
      <c r="F315" s="205" t="s">
        <v>599</v>
      </c>
      <c r="G315" s="202"/>
      <c r="H315" s="206">
        <v>1.516</v>
      </c>
      <c r="I315" s="207"/>
      <c r="J315" s="202"/>
      <c r="K315" s="202"/>
      <c r="L315" s="208"/>
      <c r="M315" s="209"/>
      <c r="N315" s="210"/>
      <c r="O315" s="210"/>
      <c r="P315" s="210"/>
      <c r="Q315" s="210"/>
      <c r="R315" s="210"/>
      <c r="S315" s="210"/>
      <c r="T315" s="211"/>
      <c r="AT315" s="212" t="s">
        <v>163</v>
      </c>
      <c r="AU315" s="212" t="s">
        <v>89</v>
      </c>
      <c r="AV315" s="13" t="s">
        <v>89</v>
      </c>
      <c r="AW315" s="13" t="s">
        <v>33</v>
      </c>
      <c r="AX315" s="13" t="s">
        <v>78</v>
      </c>
      <c r="AY315" s="212" t="s">
        <v>155</v>
      </c>
    </row>
    <row r="316" spans="1:65" s="13" customFormat="1" ht="11.25">
      <c r="B316" s="201"/>
      <c r="C316" s="202"/>
      <c r="D316" s="203" t="s">
        <v>163</v>
      </c>
      <c r="E316" s="204" t="s">
        <v>1</v>
      </c>
      <c r="F316" s="205" t="s">
        <v>600</v>
      </c>
      <c r="G316" s="202"/>
      <c r="H316" s="206">
        <v>0.66800000000000004</v>
      </c>
      <c r="I316" s="207"/>
      <c r="J316" s="202"/>
      <c r="K316" s="202"/>
      <c r="L316" s="208"/>
      <c r="M316" s="209"/>
      <c r="N316" s="210"/>
      <c r="O316" s="210"/>
      <c r="P316" s="210"/>
      <c r="Q316" s="210"/>
      <c r="R316" s="210"/>
      <c r="S316" s="210"/>
      <c r="T316" s="211"/>
      <c r="AT316" s="212" t="s">
        <v>163</v>
      </c>
      <c r="AU316" s="212" t="s">
        <v>89</v>
      </c>
      <c r="AV316" s="13" t="s">
        <v>89</v>
      </c>
      <c r="AW316" s="13" t="s">
        <v>33</v>
      </c>
      <c r="AX316" s="13" t="s">
        <v>78</v>
      </c>
      <c r="AY316" s="212" t="s">
        <v>155</v>
      </c>
    </row>
    <row r="317" spans="1:65" s="13" customFormat="1" ht="11.25">
      <c r="B317" s="201"/>
      <c r="C317" s="202"/>
      <c r="D317" s="203" t="s">
        <v>163</v>
      </c>
      <c r="E317" s="204" t="s">
        <v>1</v>
      </c>
      <c r="F317" s="205" t="s">
        <v>601</v>
      </c>
      <c r="G317" s="202"/>
      <c r="H317" s="206">
        <v>1.56</v>
      </c>
      <c r="I317" s="207"/>
      <c r="J317" s="202"/>
      <c r="K317" s="202"/>
      <c r="L317" s="208"/>
      <c r="M317" s="209"/>
      <c r="N317" s="210"/>
      <c r="O317" s="210"/>
      <c r="P317" s="210"/>
      <c r="Q317" s="210"/>
      <c r="R317" s="210"/>
      <c r="S317" s="210"/>
      <c r="T317" s="211"/>
      <c r="AT317" s="212" t="s">
        <v>163</v>
      </c>
      <c r="AU317" s="212" t="s">
        <v>89</v>
      </c>
      <c r="AV317" s="13" t="s">
        <v>89</v>
      </c>
      <c r="AW317" s="13" t="s">
        <v>33</v>
      </c>
      <c r="AX317" s="13" t="s">
        <v>78</v>
      </c>
      <c r="AY317" s="212" t="s">
        <v>155</v>
      </c>
    </row>
    <row r="318" spans="1:65" s="13" customFormat="1" ht="11.25">
      <c r="B318" s="201"/>
      <c r="C318" s="202"/>
      <c r="D318" s="203" t="s">
        <v>163</v>
      </c>
      <c r="E318" s="204" t="s">
        <v>1</v>
      </c>
      <c r="F318" s="205" t="s">
        <v>602</v>
      </c>
      <c r="G318" s="202"/>
      <c r="H318" s="206">
        <v>1.4830000000000001</v>
      </c>
      <c r="I318" s="207"/>
      <c r="J318" s="202"/>
      <c r="K318" s="202"/>
      <c r="L318" s="208"/>
      <c r="M318" s="209"/>
      <c r="N318" s="210"/>
      <c r="O318" s="210"/>
      <c r="P318" s="210"/>
      <c r="Q318" s="210"/>
      <c r="R318" s="210"/>
      <c r="S318" s="210"/>
      <c r="T318" s="211"/>
      <c r="AT318" s="212" t="s">
        <v>163</v>
      </c>
      <c r="AU318" s="212" t="s">
        <v>89</v>
      </c>
      <c r="AV318" s="13" t="s">
        <v>89</v>
      </c>
      <c r="AW318" s="13" t="s">
        <v>33</v>
      </c>
      <c r="AX318" s="13" t="s">
        <v>78</v>
      </c>
      <c r="AY318" s="212" t="s">
        <v>155</v>
      </c>
    </row>
    <row r="319" spans="1:65" s="13" customFormat="1" ht="11.25">
      <c r="B319" s="201"/>
      <c r="C319" s="202"/>
      <c r="D319" s="203" t="s">
        <v>163</v>
      </c>
      <c r="E319" s="204" t="s">
        <v>1</v>
      </c>
      <c r="F319" s="205" t="s">
        <v>603</v>
      </c>
      <c r="G319" s="202"/>
      <c r="H319" s="206">
        <v>1.1739999999999999</v>
      </c>
      <c r="I319" s="207"/>
      <c r="J319" s="202"/>
      <c r="K319" s="202"/>
      <c r="L319" s="208"/>
      <c r="M319" s="209"/>
      <c r="N319" s="210"/>
      <c r="O319" s="210"/>
      <c r="P319" s="210"/>
      <c r="Q319" s="210"/>
      <c r="R319" s="210"/>
      <c r="S319" s="210"/>
      <c r="T319" s="211"/>
      <c r="AT319" s="212" t="s">
        <v>163</v>
      </c>
      <c r="AU319" s="212" t="s">
        <v>89</v>
      </c>
      <c r="AV319" s="13" t="s">
        <v>89</v>
      </c>
      <c r="AW319" s="13" t="s">
        <v>33</v>
      </c>
      <c r="AX319" s="13" t="s">
        <v>78</v>
      </c>
      <c r="AY319" s="212" t="s">
        <v>155</v>
      </c>
    </row>
    <row r="320" spans="1:65" s="13" customFormat="1" ht="11.25">
      <c r="B320" s="201"/>
      <c r="C320" s="202"/>
      <c r="D320" s="203" t="s">
        <v>163</v>
      </c>
      <c r="E320" s="204" t="s">
        <v>1</v>
      </c>
      <c r="F320" s="205" t="s">
        <v>604</v>
      </c>
      <c r="G320" s="202"/>
      <c r="H320" s="206">
        <v>0.46100000000000002</v>
      </c>
      <c r="I320" s="207"/>
      <c r="J320" s="202"/>
      <c r="K320" s="202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163</v>
      </c>
      <c r="AU320" s="212" t="s">
        <v>89</v>
      </c>
      <c r="AV320" s="13" t="s">
        <v>89</v>
      </c>
      <c r="AW320" s="13" t="s">
        <v>33</v>
      </c>
      <c r="AX320" s="13" t="s">
        <v>78</v>
      </c>
      <c r="AY320" s="212" t="s">
        <v>155</v>
      </c>
    </row>
    <row r="321" spans="1:65" s="13" customFormat="1" ht="11.25">
      <c r="B321" s="201"/>
      <c r="C321" s="202"/>
      <c r="D321" s="203" t="s">
        <v>163</v>
      </c>
      <c r="E321" s="204" t="s">
        <v>1</v>
      </c>
      <c r="F321" s="205" t="s">
        <v>605</v>
      </c>
      <c r="G321" s="202"/>
      <c r="H321" s="206">
        <v>1.337</v>
      </c>
      <c r="I321" s="207"/>
      <c r="J321" s="202"/>
      <c r="K321" s="202"/>
      <c r="L321" s="208"/>
      <c r="M321" s="209"/>
      <c r="N321" s="210"/>
      <c r="O321" s="210"/>
      <c r="P321" s="210"/>
      <c r="Q321" s="210"/>
      <c r="R321" s="210"/>
      <c r="S321" s="210"/>
      <c r="T321" s="211"/>
      <c r="AT321" s="212" t="s">
        <v>163</v>
      </c>
      <c r="AU321" s="212" t="s">
        <v>89</v>
      </c>
      <c r="AV321" s="13" t="s">
        <v>89</v>
      </c>
      <c r="AW321" s="13" t="s">
        <v>33</v>
      </c>
      <c r="AX321" s="13" t="s">
        <v>78</v>
      </c>
      <c r="AY321" s="212" t="s">
        <v>155</v>
      </c>
    </row>
    <row r="322" spans="1:65" s="13" customFormat="1" ht="11.25">
      <c r="B322" s="201"/>
      <c r="C322" s="202"/>
      <c r="D322" s="203" t="s">
        <v>163</v>
      </c>
      <c r="E322" s="204" t="s">
        <v>1</v>
      </c>
      <c r="F322" s="205" t="s">
        <v>606</v>
      </c>
      <c r="G322" s="202"/>
      <c r="H322" s="206">
        <v>1.0069999999999999</v>
      </c>
      <c r="I322" s="207"/>
      <c r="J322" s="202"/>
      <c r="K322" s="202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163</v>
      </c>
      <c r="AU322" s="212" t="s">
        <v>89</v>
      </c>
      <c r="AV322" s="13" t="s">
        <v>89</v>
      </c>
      <c r="AW322" s="13" t="s">
        <v>33</v>
      </c>
      <c r="AX322" s="13" t="s">
        <v>78</v>
      </c>
      <c r="AY322" s="212" t="s">
        <v>155</v>
      </c>
    </row>
    <row r="323" spans="1:65" s="13" customFormat="1" ht="11.25">
      <c r="B323" s="201"/>
      <c r="C323" s="202"/>
      <c r="D323" s="203" t="s">
        <v>163</v>
      </c>
      <c r="E323" s="204" t="s">
        <v>1</v>
      </c>
      <c r="F323" s="205" t="s">
        <v>607</v>
      </c>
      <c r="G323" s="202"/>
      <c r="H323" s="206">
        <v>4.4489999999999998</v>
      </c>
      <c r="I323" s="207"/>
      <c r="J323" s="202"/>
      <c r="K323" s="202"/>
      <c r="L323" s="208"/>
      <c r="M323" s="209"/>
      <c r="N323" s="210"/>
      <c r="O323" s="210"/>
      <c r="P323" s="210"/>
      <c r="Q323" s="210"/>
      <c r="R323" s="210"/>
      <c r="S323" s="210"/>
      <c r="T323" s="211"/>
      <c r="AT323" s="212" t="s">
        <v>163</v>
      </c>
      <c r="AU323" s="212" t="s">
        <v>89</v>
      </c>
      <c r="AV323" s="13" t="s">
        <v>89</v>
      </c>
      <c r="AW323" s="13" t="s">
        <v>33</v>
      </c>
      <c r="AX323" s="13" t="s">
        <v>78</v>
      </c>
      <c r="AY323" s="212" t="s">
        <v>155</v>
      </c>
    </row>
    <row r="324" spans="1:65" s="13" customFormat="1" ht="11.25">
      <c r="B324" s="201"/>
      <c r="C324" s="202"/>
      <c r="D324" s="203" t="s">
        <v>163</v>
      </c>
      <c r="E324" s="204" t="s">
        <v>1</v>
      </c>
      <c r="F324" s="205" t="s">
        <v>608</v>
      </c>
      <c r="G324" s="202"/>
      <c r="H324" s="206">
        <v>3.0459999999999998</v>
      </c>
      <c r="I324" s="207"/>
      <c r="J324" s="202"/>
      <c r="K324" s="202"/>
      <c r="L324" s="208"/>
      <c r="M324" s="209"/>
      <c r="N324" s="210"/>
      <c r="O324" s="210"/>
      <c r="P324" s="210"/>
      <c r="Q324" s="210"/>
      <c r="R324" s="210"/>
      <c r="S324" s="210"/>
      <c r="T324" s="211"/>
      <c r="AT324" s="212" t="s">
        <v>163</v>
      </c>
      <c r="AU324" s="212" t="s">
        <v>89</v>
      </c>
      <c r="AV324" s="13" t="s">
        <v>89</v>
      </c>
      <c r="AW324" s="13" t="s">
        <v>33</v>
      </c>
      <c r="AX324" s="13" t="s">
        <v>78</v>
      </c>
      <c r="AY324" s="212" t="s">
        <v>155</v>
      </c>
    </row>
    <row r="325" spans="1:65" s="13" customFormat="1" ht="11.25">
      <c r="B325" s="201"/>
      <c r="C325" s="202"/>
      <c r="D325" s="203" t="s">
        <v>163</v>
      </c>
      <c r="E325" s="204" t="s">
        <v>1</v>
      </c>
      <c r="F325" s="205" t="s">
        <v>609</v>
      </c>
      <c r="G325" s="202"/>
      <c r="H325" s="206">
        <v>1.0920000000000001</v>
      </c>
      <c r="I325" s="207"/>
      <c r="J325" s="202"/>
      <c r="K325" s="202"/>
      <c r="L325" s="208"/>
      <c r="M325" s="209"/>
      <c r="N325" s="210"/>
      <c r="O325" s="210"/>
      <c r="P325" s="210"/>
      <c r="Q325" s="210"/>
      <c r="R325" s="210"/>
      <c r="S325" s="210"/>
      <c r="T325" s="211"/>
      <c r="AT325" s="212" t="s">
        <v>163</v>
      </c>
      <c r="AU325" s="212" t="s">
        <v>89</v>
      </c>
      <c r="AV325" s="13" t="s">
        <v>89</v>
      </c>
      <c r="AW325" s="13" t="s">
        <v>33</v>
      </c>
      <c r="AX325" s="13" t="s">
        <v>78</v>
      </c>
      <c r="AY325" s="212" t="s">
        <v>155</v>
      </c>
    </row>
    <row r="326" spans="1:65" s="13" customFormat="1" ht="11.25">
      <c r="B326" s="201"/>
      <c r="C326" s="202"/>
      <c r="D326" s="203" t="s">
        <v>163</v>
      </c>
      <c r="E326" s="204" t="s">
        <v>1</v>
      </c>
      <c r="F326" s="205" t="s">
        <v>610</v>
      </c>
      <c r="G326" s="202"/>
      <c r="H326" s="206">
        <v>1.887</v>
      </c>
      <c r="I326" s="207"/>
      <c r="J326" s="202"/>
      <c r="K326" s="202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163</v>
      </c>
      <c r="AU326" s="212" t="s">
        <v>89</v>
      </c>
      <c r="AV326" s="13" t="s">
        <v>89</v>
      </c>
      <c r="AW326" s="13" t="s">
        <v>33</v>
      </c>
      <c r="AX326" s="13" t="s">
        <v>78</v>
      </c>
      <c r="AY326" s="212" t="s">
        <v>155</v>
      </c>
    </row>
    <row r="327" spans="1:65" s="13" customFormat="1" ht="11.25">
      <c r="B327" s="201"/>
      <c r="C327" s="202"/>
      <c r="D327" s="203" t="s">
        <v>163</v>
      </c>
      <c r="E327" s="204" t="s">
        <v>1</v>
      </c>
      <c r="F327" s="205" t="s">
        <v>611</v>
      </c>
      <c r="G327" s="202"/>
      <c r="H327" s="206">
        <v>1.411</v>
      </c>
      <c r="I327" s="207"/>
      <c r="J327" s="202"/>
      <c r="K327" s="202"/>
      <c r="L327" s="208"/>
      <c r="M327" s="209"/>
      <c r="N327" s="210"/>
      <c r="O327" s="210"/>
      <c r="P327" s="210"/>
      <c r="Q327" s="210"/>
      <c r="R327" s="210"/>
      <c r="S327" s="210"/>
      <c r="T327" s="211"/>
      <c r="AT327" s="212" t="s">
        <v>163</v>
      </c>
      <c r="AU327" s="212" t="s">
        <v>89</v>
      </c>
      <c r="AV327" s="13" t="s">
        <v>89</v>
      </c>
      <c r="AW327" s="13" t="s">
        <v>33</v>
      </c>
      <c r="AX327" s="13" t="s">
        <v>78</v>
      </c>
      <c r="AY327" s="212" t="s">
        <v>155</v>
      </c>
    </row>
    <row r="328" spans="1:65" s="13" customFormat="1" ht="11.25">
      <c r="B328" s="201"/>
      <c r="C328" s="202"/>
      <c r="D328" s="203" t="s">
        <v>163</v>
      </c>
      <c r="E328" s="204" t="s">
        <v>1</v>
      </c>
      <c r="F328" s="205" t="s">
        <v>612</v>
      </c>
      <c r="G328" s="202"/>
      <c r="H328" s="206">
        <v>1.2050000000000001</v>
      </c>
      <c r="I328" s="207"/>
      <c r="J328" s="202"/>
      <c r="K328" s="202"/>
      <c r="L328" s="208"/>
      <c r="M328" s="209"/>
      <c r="N328" s="210"/>
      <c r="O328" s="210"/>
      <c r="P328" s="210"/>
      <c r="Q328" s="210"/>
      <c r="R328" s="210"/>
      <c r="S328" s="210"/>
      <c r="T328" s="211"/>
      <c r="AT328" s="212" t="s">
        <v>163</v>
      </c>
      <c r="AU328" s="212" t="s">
        <v>89</v>
      </c>
      <c r="AV328" s="13" t="s">
        <v>89</v>
      </c>
      <c r="AW328" s="13" t="s">
        <v>33</v>
      </c>
      <c r="AX328" s="13" t="s">
        <v>78</v>
      </c>
      <c r="AY328" s="212" t="s">
        <v>155</v>
      </c>
    </row>
    <row r="329" spans="1:65" s="13" customFormat="1" ht="11.25">
      <c r="B329" s="201"/>
      <c r="C329" s="202"/>
      <c r="D329" s="203" t="s">
        <v>163</v>
      </c>
      <c r="E329" s="204" t="s">
        <v>1</v>
      </c>
      <c r="F329" s="205" t="s">
        <v>613</v>
      </c>
      <c r="G329" s="202"/>
      <c r="H329" s="206">
        <v>0.629</v>
      </c>
      <c r="I329" s="207"/>
      <c r="J329" s="202"/>
      <c r="K329" s="202"/>
      <c r="L329" s="208"/>
      <c r="M329" s="209"/>
      <c r="N329" s="210"/>
      <c r="O329" s="210"/>
      <c r="P329" s="210"/>
      <c r="Q329" s="210"/>
      <c r="R329" s="210"/>
      <c r="S329" s="210"/>
      <c r="T329" s="211"/>
      <c r="AT329" s="212" t="s">
        <v>163</v>
      </c>
      <c r="AU329" s="212" t="s">
        <v>89</v>
      </c>
      <c r="AV329" s="13" t="s">
        <v>89</v>
      </c>
      <c r="AW329" s="13" t="s">
        <v>33</v>
      </c>
      <c r="AX329" s="13" t="s">
        <v>78</v>
      </c>
      <c r="AY329" s="212" t="s">
        <v>155</v>
      </c>
    </row>
    <row r="330" spans="1:65" s="13" customFormat="1" ht="11.25">
      <c r="B330" s="201"/>
      <c r="C330" s="202"/>
      <c r="D330" s="203" t="s">
        <v>163</v>
      </c>
      <c r="E330" s="204" t="s">
        <v>1</v>
      </c>
      <c r="F330" s="205" t="s">
        <v>614</v>
      </c>
      <c r="G330" s="202"/>
      <c r="H330" s="206">
        <v>1.6479999999999999</v>
      </c>
      <c r="I330" s="207"/>
      <c r="J330" s="202"/>
      <c r="K330" s="202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163</v>
      </c>
      <c r="AU330" s="212" t="s">
        <v>89</v>
      </c>
      <c r="AV330" s="13" t="s">
        <v>89</v>
      </c>
      <c r="AW330" s="13" t="s">
        <v>33</v>
      </c>
      <c r="AX330" s="13" t="s">
        <v>78</v>
      </c>
      <c r="AY330" s="212" t="s">
        <v>155</v>
      </c>
    </row>
    <row r="331" spans="1:65" s="13" customFormat="1" ht="11.25">
      <c r="B331" s="201"/>
      <c r="C331" s="202"/>
      <c r="D331" s="203" t="s">
        <v>163</v>
      </c>
      <c r="E331" s="204" t="s">
        <v>1</v>
      </c>
      <c r="F331" s="205" t="s">
        <v>615</v>
      </c>
      <c r="G331" s="202"/>
      <c r="H331" s="206">
        <v>1.5669999999999999</v>
      </c>
      <c r="I331" s="207"/>
      <c r="J331" s="202"/>
      <c r="K331" s="202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163</v>
      </c>
      <c r="AU331" s="212" t="s">
        <v>89</v>
      </c>
      <c r="AV331" s="13" t="s">
        <v>89</v>
      </c>
      <c r="AW331" s="13" t="s">
        <v>33</v>
      </c>
      <c r="AX331" s="13" t="s">
        <v>78</v>
      </c>
      <c r="AY331" s="212" t="s">
        <v>155</v>
      </c>
    </row>
    <row r="332" spans="1:65" s="14" customFormat="1" ht="11.25">
      <c r="B332" s="213"/>
      <c r="C332" s="214"/>
      <c r="D332" s="203" t="s">
        <v>163</v>
      </c>
      <c r="E332" s="215" t="s">
        <v>1</v>
      </c>
      <c r="F332" s="216" t="s">
        <v>170</v>
      </c>
      <c r="G332" s="214"/>
      <c r="H332" s="217">
        <v>26.14</v>
      </c>
      <c r="I332" s="218"/>
      <c r="J332" s="214"/>
      <c r="K332" s="214"/>
      <c r="L332" s="219"/>
      <c r="M332" s="220"/>
      <c r="N332" s="221"/>
      <c r="O332" s="221"/>
      <c r="P332" s="221"/>
      <c r="Q332" s="221"/>
      <c r="R332" s="221"/>
      <c r="S332" s="221"/>
      <c r="T332" s="222"/>
      <c r="AT332" s="223" t="s">
        <v>163</v>
      </c>
      <c r="AU332" s="223" t="s">
        <v>89</v>
      </c>
      <c r="AV332" s="14" t="s">
        <v>161</v>
      </c>
      <c r="AW332" s="14" t="s">
        <v>33</v>
      </c>
      <c r="AX332" s="14" t="s">
        <v>86</v>
      </c>
      <c r="AY332" s="223" t="s">
        <v>155</v>
      </c>
    </row>
    <row r="333" spans="1:65" s="2" customFormat="1" ht="16.5" customHeight="1">
      <c r="A333" s="34"/>
      <c r="B333" s="35"/>
      <c r="C333" s="187" t="s">
        <v>242</v>
      </c>
      <c r="D333" s="187" t="s">
        <v>157</v>
      </c>
      <c r="E333" s="188" t="s">
        <v>616</v>
      </c>
      <c r="F333" s="189" t="s">
        <v>617</v>
      </c>
      <c r="G333" s="190" t="s">
        <v>209</v>
      </c>
      <c r="H333" s="191">
        <v>3.105</v>
      </c>
      <c r="I333" s="192"/>
      <c r="J333" s="193">
        <f>ROUND(I333*H333,2)</f>
        <v>0</v>
      </c>
      <c r="K333" s="194"/>
      <c r="L333" s="39"/>
      <c r="M333" s="195" t="s">
        <v>1</v>
      </c>
      <c r="N333" s="196" t="s">
        <v>43</v>
      </c>
      <c r="O333" s="71"/>
      <c r="P333" s="197">
        <f>O333*H333</f>
        <v>0</v>
      </c>
      <c r="Q333" s="197">
        <v>1.04881</v>
      </c>
      <c r="R333" s="197">
        <f>Q333*H333</f>
        <v>3.2565550500000002</v>
      </c>
      <c r="S333" s="197">
        <v>0</v>
      </c>
      <c r="T333" s="19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9" t="s">
        <v>161</v>
      </c>
      <c r="AT333" s="199" t="s">
        <v>157</v>
      </c>
      <c r="AU333" s="199" t="s">
        <v>89</v>
      </c>
      <c r="AY333" s="17" t="s">
        <v>155</v>
      </c>
      <c r="BE333" s="200">
        <f>IF(N333="základní",J333,0)</f>
        <v>0</v>
      </c>
      <c r="BF333" s="200">
        <f>IF(N333="snížená",J333,0)</f>
        <v>0</v>
      </c>
      <c r="BG333" s="200">
        <f>IF(N333="zákl. přenesená",J333,0)</f>
        <v>0</v>
      </c>
      <c r="BH333" s="200">
        <f>IF(N333="sníž. přenesená",J333,0)</f>
        <v>0</v>
      </c>
      <c r="BI333" s="200">
        <f>IF(N333="nulová",J333,0)</f>
        <v>0</v>
      </c>
      <c r="BJ333" s="17" t="s">
        <v>86</v>
      </c>
      <c r="BK333" s="200">
        <f>ROUND(I333*H333,2)</f>
        <v>0</v>
      </c>
      <c r="BL333" s="17" t="s">
        <v>161</v>
      </c>
      <c r="BM333" s="199" t="s">
        <v>618</v>
      </c>
    </row>
    <row r="334" spans="1:65" s="13" customFormat="1" ht="11.25">
      <c r="B334" s="201"/>
      <c r="C334" s="202"/>
      <c r="D334" s="203" t="s">
        <v>163</v>
      </c>
      <c r="E334" s="204" t="s">
        <v>1</v>
      </c>
      <c r="F334" s="205" t="s">
        <v>619</v>
      </c>
      <c r="G334" s="202"/>
      <c r="H334" s="206">
        <v>1.175</v>
      </c>
      <c r="I334" s="207"/>
      <c r="J334" s="202"/>
      <c r="K334" s="202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163</v>
      </c>
      <c r="AU334" s="212" t="s">
        <v>89</v>
      </c>
      <c r="AV334" s="13" t="s">
        <v>89</v>
      </c>
      <c r="AW334" s="13" t="s">
        <v>33</v>
      </c>
      <c r="AX334" s="13" t="s">
        <v>78</v>
      </c>
      <c r="AY334" s="212" t="s">
        <v>155</v>
      </c>
    </row>
    <row r="335" spans="1:65" s="13" customFormat="1" ht="22.5">
      <c r="B335" s="201"/>
      <c r="C335" s="202"/>
      <c r="D335" s="203" t="s">
        <v>163</v>
      </c>
      <c r="E335" s="204" t="s">
        <v>1</v>
      </c>
      <c r="F335" s="205" t="s">
        <v>620</v>
      </c>
      <c r="G335" s="202"/>
      <c r="H335" s="206">
        <v>1.93</v>
      </c>
      <c r="I335" s="207"/>
      <c r="J335" s="202"/>
      <c r="K335" s="202"/>
      <c r="L335" s="208"/>
      <c r="M335" s="209"/>
      <c r="N335" s="210"/>
      <c r="O335" s="210"/>
      <c r="P335" s="210"/>
      <c r="Q335" s="210"/>
      <c r="R335" s="210"/>
      <c r="S335" s="210"/>
      <c r="T335" s="211"/>
      <c r="AT335" s="212" t="s">
        <v>163</v>
      </c>
      <c r="AU335" s="212" t="s">
        <v>89</v>
      </c>
      <c r="AV335" s="13" t="s">
        <v>89</v>
      </c>
      <c r="AW335" s="13" t="s">
        <v>33</v>
      </c>
      <c r="AX335" s="13" t="s">
        <v>78</v>
      </c>
      <c r="AY335" s="212" t="s">
        <v>155</v>
      </c>
    </row>
    <row r="336" spans="1:65" s="14" customFormat="1" ht="11.25">
      <c r="B336" s="213"/>
      <c r="C336" s="214"/>
      <c r="D336" s="203" t="s">
        <v>163</v>
      </c>
      <c r="E336" s="215" t="s">
        <v>1</v>
      </c>
      <c r="F336" s="216" t="s">
        <v>170</v>
      </c>
      <c r="G336" s="214"/>
      <c r="H336" s="217">
        <v>3.105</v>
      </c>
      <c r="I336" s="218"/>
      <c r="J336" s="214"/>
      <c r="K336" s="214"/>
      <c r="L336" s="219"/>
      <c r="M336" s="220"/>
      <c r="N336" s="221"/>
      <c r="O336" s="221"/>
      <c r="P336" s="221"/>
      <c r="Q336" s="221"/>
      <c r="R336" s="221"/>
      <c r="S336" s="221"/>
      <c r="T336" s="222"/>
      <c r="AT336" s="223" t="s">
        <v>163</v>
      </c>
      <c r="AU336" s="223" t="s">
        <v>89</v>
      </c>
      <c r="AV336" s="14" t="s">
        <v>161</v>
      </c>
      <c r="AW336" s="14" t="s">
        <v>33</v>
      </c>
      <c r="AX336" s="14" t="s">
        <v>86</v>
      </c>
      <c r="AY336" s="223" t="s">
        <v>155</v>
      </c>
    </row>
    <row r="337" spans="1:65" s="12" customFormat="1" ht="22.9" customHeight="1">
      <c r="B337" s="171"/>
      <c r="C337" s="172"/>
      <c r="D337" s="173" t="s">
        <v>77</v>
      </c>
      <c r="E337" s="185" t="s">
        <v>161</v>
      </c>
      <c r="F337" s="185" t="s">
        <v>621</v>
      </c>
      <c r="G337" s="172"/>
      <c r="H337" s="172"/>
      <c r="I337" s="175"/>
      <c r="J337" s="186">
        <f>BK337</f>
        <v>0</v>
      </c>
      <c r="K337" s="172"/>
      <c r="L337" s="177"/>
      <c r="M337" s="178"/>
      <c r="N337" s="179"/>
      <c r="O337" s="179"/>
      <c r="P337" s="180">
        <f>SUM(P338:P353)</f>
        <v>0</v>
      </c>
      <c r="Q337" s="179"/>
      <c r="R337" s="180">
        <f>SUM(R338:R353)</f>
        <v>8.3526133900000019</v>
      </c>
      <c r="S337" s="179"/>
      <c r="T337" s="181">
        <f>SUM(T338:T353)</f>
        <v>0</v>
      </c>
      <c r="AR337" s="182" t="s">
        <v>86</v>
      </c>
      <c r="AT337" s="183" t="s">
        <v>77</v>
      </c>
      <c r="AU337" s="183" t="s">
        <v>86</v>
      </c>
      <c r="AY337" s="182" t="s">
        <v>155</v>
      </c>
      <c r="BK337" s="184">
        <f>SUM(BK338:BK353)</f>
        <v>0</v>
      </c>
    </row>
    <row r="338" spans="1:65" s="2" customFormat="1" ht="24.2" customHeight="1">
      <c r="A338" s="34"/>
      <c r="B338" s="35"/>
      <c r="C338" s="187" t="s">
        <v>249</v>
      </c>
      <c r="D338" s="187" t="s">
        <v>157</v>
      </c>
      <c r="E338" s="188" t="s">
        <v>622</v>
      </c>
      <c r="F338" s="189" t="s">
        <v>623</v>
      </c>
      <c r="G338" s="190" t="s">
        <v>245</v>
      </c>
      <c r="H338" s="191">
        <v>43.5</v>
      </c>
      <c r="I338" s="192"/>
      <c r="J338" s="193">
        <f>ROUND(I338*H338,2)</f>
        <v>0</v>
      </c>
      <c r="K338" s="194"/>
      <c r="L338" s="39"/>
      <c r="M338" s="195" t="s">
        <v>1</v>
      </c>
      <c r="N338" s="196" t="s">
        <v>43</v>
      </c>
      <c r="O338" s="71"/>
      <c r="P338" s="197">
        <f>O338*H338</f>
        <v>0</v>
      </c>
      <c r="Q338" s="197">
        <v>3.465E-2</v>
      </c>
      <c r="R338" s="197">
        <f>Q338*H338</f>
        <v>1.5072749999999999</v>
      </c>
      <c r="S338" s="197">
        <v>0</v>
      </c>
      <c r="T338" s="19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9" t="s">
        <v>161</v>
      </c>
      <c r="AT338" s="199" t="s">
        <v>157</v>
      </c>
      <c r="AU338" s="199" t="s">
        <v>89</v>
      </c>
      <c r="AY338" s="17" t="s">
        <v>155</v>
      </c>
      <c r="BE338" s="200">
        <f>IF(N338="základní",J338,0)</f>
        <v>0</v>
      </c>
      <c r="BF338" s="200">
        <f>IF(N338="snížená",J338,0)</f>
        <v>0</v>
      </c>
      <c r="BG338" s="200">
        <f>IF(N338="zákl. přenesená",J338,0)</f>
        <v>0</v>
      </c>
      <c r="BH338" s="200">
        <f>IF(N338="sníž. přenesená",J338,0)</f>
        <v>0</v>
      </c>
      <c r="BI338" s="200">
        <f>IF(N338="nulová",J338,0)</f>
        <v>0</v>
      </c>
      <c r="BJ338" s="17" t="s">
        <v>86</v>
      </c>
      <c r="BK338" s="200">
        <f>ROUND(I338*H338,2)</f>
        <v>0</v>
      </c>
      <c r="BL338" s="17" t="s">
        <v>161</v>
      </c>
      <c r="BM338" s="199" t="s">
        <v>624</v>
      </c>
    </row>
    <row r="339" spans="1:65" s="13" customFormat="1" ht="11.25">
      <c r="B339" s="201"/>
      <c r="C339" s="202"/>
      <c r="D339" s="203" t="s">
        <v>163</v>
      </c>
      <c r="E339" s="204" t="s">
        <v>1</v>
      </c>
      <c r="F339" s="205" t="s">
        <v>625</v>
      </c>
      <c r="G339" s="202"/>
      <c r="H339" s="206">
        <v>43.5</v>
      </c>
      <c r="I339" s="207"/>
      <c r="J339" s="202"/>
      <c r="K339" s="202"/>
      <c r="L339" s="208"/>
      <c r="M339" s="209"/>
      <c r="N339" s="210"/>
      <c r="O339" s="210"/>
      <c r="P339" s="210"/>
      <c r="Q339" s="210"/>
      <c r="R339" s="210"/>
      <c r="S339" s="210"/>
      <c r="T339" s="211"/>
      <c r="AT339" s="212" t="s">
        <v>163</v>
      </c>
      <c r="AU339" s="212" t="s">
        <v>89</v>
      </c>
      <c r="AV339" s="13" t="s">
        <v>89</v>
      </c>
      <c r="AW339" s="13" t="s">
        <v>33</v>
      </c>
      <c r="AX339" s="13" t="s">
        <v>86</v>
      </c>
      <c r="AY339" s="212" t="s">
        <v>155</v>
      </c>
    </row>
    <row r="340" spans="1:65" s="2" customFormat="1" ht="16.5" customHeight="1">
      <c r="A340" s="34"/>
      <c r="B340" s="35"/>
      <c r="C340" s="224" t="s">
        <v>259</v>
      </c>
      <c r="D340" s="224" t="s">
        <v>206</v>
      </c>
      <c r="E340" s="225" t="s">
        <v>626</v>
      </c>
      <c r="F340" s="226" t="s">
        <v>627</v>
      </c>
      <c r="G340" s="227" t="s">
        <v>369</v>
      </c>
      <c r="H340" s="228">
        <v>25</v>
      </c>
      <c r="I340" s="229"/>
      <c r="J340" s="230">
        <f>ROUND(I340*H340,2)</f>
        <v>0</v>
      </c>
      <c r="K340" s="231"/>
      <c r="L340" s="232"/>
      <c r="M340" s="233" t="s">
        <v>1</v>
      </c>
      <c r="N340" s="234" t="s">
        <v>43</v>
      </c>
      <c r="O340" s="71"/>
      <c r="P340" s="197">
        <f>O340*H340</f>
        <v>0</v>
      </c>
      <c r="Q340" s="197">
        <v>0.1</v>
      </c>
      <c r="R340" s="197">
        <f>Q340*H340</f>
        <v>2.5</v>
      </c>
      <c r="S340" s="197">
        <v>0</v>
      </c>
      <c r="T340" s="19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9" t="s">
        <v>199</v>
      </c>
      <c r="AT340" s="199" t="s">
        <v>206</v>
      </c>
      <c r="AU340" s="199" t="s">
        <v>89</v>
      </c>
      <c r="AY340" s="17" t="s">
        <v>155</v>
      </c>
      <c r="BE340" s="200">
        <f>IF(N340="základní",J340,0)</f>
        <v>0</v>
      </c>
      <c r="BF340" s="200">
        <f>IF(N340="snížená",J340,0)</f>
        <v>0</v>
      </c>
      <c r="BG340" s="200">
        <f>IF(N340="zákl. přenesená",J340,0)</f>
        <v>0</v>
      </c>
      <c r="BH340" s="200">
        <f>IF(N340="sníž. přenesená",J340,0)</f>
        <v>0</v>
      </c>
      <c r="BI340" s="200">
        <f>IF(N340="nulová",J340,0)</f>
        <v>0</v>
      </c>
      <c r="BJ340" s="17" t="s">
        <v>86</v>
      </c>
      <c r="BK340" s="200">
        <f>ROUND(I340*H340,2)</f>
        <v>0</v>
      </c>
      <c r="BL340" s="17" t="s">
        <v>161</v>
      </c>
      <c r="BM340" s="199" t="s">
        <v>628</v>
      </c>
    </row>
    <row r="341" spans="1:65" s="13" customFormat="1" ht="11.25">
      <c r="B341" s="201"/>
      <c r="C341" s="202"/>
      <c r="D341" s="203" t="s">
        <v>163</v>
      </c>
      <c r="E341" s="204" t="s">
        <v>1</v>
      </c>
      <c r="F341" s="205" t="s">
        <v>307</v>
      </c>
      <c r="G341" s="202"/>
      <c r="H341" s="206">
        <v>25</v>
      </c>
      <c r="I341" s="207"/>
      <c r="J341" s="202"/>
      <c r="K341" s="202"/>
      <c r="L341" s="208"/>
      <c r="M341" s="209"/>
      <c r="N341" s="210"/>
      <c r="O341" s="210"/>
      <c r="P341" s="210"/>
      <c r="Q341" s="210"/>
      <c r="R341" s="210"/>
      <c r="S341" s="210"/>
      <c r="T341" s="211"/>
      <c r="AT341" s="212" t="s">
        <v>163</v>
      </c>
      <c r="AU341" s="212" t="s">
        <v>89</v>
      </c>
      <c r="AV341" s="13" t="s">
        <v>89</v>
      </c>
      <c r="AW341" s="13" t="s">
        <v>33</v>
      </c>
      <c r="AX341" s="13" t="s">
        <v>86</v>
      </c>
      <c r="AY341" s="212" t="s">
        <v>155</v>
      </c>
    </row>
    <row r="342" spans="1:65" s="2" customFormat="1" ht="16.5" customHeight="1">
      <c r="A342" s="34"/>
      <c r="B342" s="35"/>
      <c r="C342" s="224" t="s">
        <v>264</v>
      </c>
      <c r="D342" s="224" t="s">
        <v>206</v>
      </c>
      <c r="E342" s="225" t="s">
        <v>629</v>
      </c>
      <c r="F342" s="226" t="s">
        <v>630</v>
      </c>
      <c r="G342" s="227" t="s">
        <v>369</v>
      </c>
      <c r="H342" s="228">
        <v>1</v>
      </c>
      <c r="I342" s="229"/>
      <c r="J342" s="230">
        <f>ROUND(I342*H342,2)</f>
        <v>0</v>
      </c>
      <c r="K342" s="231"/>
      <c r="L342" s="232"/>
      <c r="M342" s="233" t="s">
        <v>1</v>
      </c>
      <c r="N342" s="234" t="s">
        <v>43</v>
      </c>
      <c r="O342" s="71"/>
      <c r="P342" s="197">
        <f>O342*H342</f>
        <v>0</v>
      </c>
      <c r="Q342" s="197">
        <v>1.7000000000000001E-2</v>
      </c>
      <c r="R342" s="197">
        <f>Q342*H342</f>
        <v>1.7000000000000001E-2</v>
      </c>
      <c r="S342" s="197">
        <v>0</v>
      </c>
      <c r="T342" s="19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9" t="s">
        <v>199</v>
      </c>
      <c r="AT342" s="199" t="s">
        <v>206</v>
      </c>
      <c r="AU342" s="199" t="s">
        <v>89</v>
      </c>
      <c r="AY342" s="17" t="s">
        <v>155</v>
      </c>
      <c r="BE342" s="200">
        <f>IF(N342="základní",J342,0)</f>
        <v>0</v>
      </c>
      <c r="BF342" s="200">
        <f>IF(N342="snížená",J342,0)</f>
        <v>0</v>
      </c>
      <c r="BG342" s="200">
        <f>IF(N342="zákl. přenesená",J342,0)</f>
        <v>0</v>
      </c>
      <c r="BH342" s="200">
        <f>IF(N342="sníž. přenesená",J342,0)</f>
        <v>0</v>
      </c>
      <c r="BI342" s="200">
        <f>IF(N342="nulová",J342,0)</f>
        <v>0</v>
      </c>
      <c r="BJ342" s="17" t="s">
        <v>86</v>
      </c>
      <c r="BK342" s="200">
        <f>ROUND(I342*H342,2)</f>
        <v>0</v>
      </c>
      <c r="BL342" s="17" t="s">
        <v>161</v>
      </c>
      <c r="BM342" s="199" t="s">
        <v>631</v>
      </c>
    </row>
    <row r="343" spans="1:65" s="13" customFormat="1" ht="11.25">
      <c r="B343" s="201"/>
      <c r="C343" s="202"/>
      <c r="D343" s="203" t="s">
        <v>163</v>
      </c>
      <c r="E343" s="204" t="s">
        <v>1</v>
      </c>
      <c r="F343" s="205" t="s">
        <v>86</v>
      </c>
      <c r="G343" s="202"/>
      <c r="H343" s="206">
        <v>1</v>
      </c>
      <c r="I343" s="207"/>
      <c r="J343" s="202"/>
      <c r="K343" s="202"/>
      <c r="L343" s="208"/>
      <c r="M343" s="209"/>
      <c r="N343" s="210"/>
      <c r="O343" s="210"/>
      <c r="P343" s="210"/>
      <c r="Q343" s="210"/>
      <c r="R343" s="210"/>
      <c r="S343" s="210"/>
      <c r="T343" s="211"/>
      <c r="AT343" s="212" t="s">
        <v>163</v>
      </c>
      <c r="AU343" s="212" t="s">
        <v>89</v>
      </c>
      <c r="AV343" s="13" t="s">
        <v>89</v>
      </c>
      <c r="AW343" s="13" t="s">
        <v>33</v>
      </c>
      <c r="AX343" s="13" t="s">
        <v>86</v>
      </c>
      <c r="AY343" s="212" t="s">
        <v>155</v>
      </c>
    </row>
    <row r="344" spans="1:65" s="2" customFormat="1" ht="16.5" customHeight="1">
      <c r="A344" s="34"/>
      <c r="B344" s="35"/>
      <c r="C344" s="224" t="s">
        <v>392</v>
      </c>
      <c r="D344" s="224" t="s">
        <v>206</v>
      </c>
      <c r="E344" s="225" t="s">
        <v>632</v>
      </c>
      <c r="F344" s="226" t="s">
        <v>633</v>
      </c>
      <c r="G344" s="227" t="s">
        <v>369</v>
      </c>
      <c r="H344" s="228">
        <v>3</v>
      </c>
      <c r="I344" s="229"/>
      <c r="J344" s="230">
        <f>ROUND(I344*H344,2)</f>
        <v>0</v>
      </c>
      <c r="K344" s="231"/>
      <c r="L344" s="232"/>
      <c r="M344" s="233" t="s">
        <v>1</v>
      </c>
      <c r="N344" s="234" t="s">
        <v>43</v>
      </c>
      <c r="O344" s="71"/>
      <c r="P344" s="197">
        <f>O344*H344</f>
        <v>0</v>
      </c>
      <c r="Q344" s="197">
        <v>0.12</v>
      </c>
      <c r="R344" s="197">
        <f>Q344*H344</f>
        <v>0.36</v>
      </c>
      <c r="S344" s="197">
        <v>0</v>
      </c>
      <c r="T344" s="19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9" t="s">
        <v>199</v>
      </c>
      <c r="AT344" s="199" t="s">
        <v>206</v>
      </c>
      <c r="AU344" s="199" t="s">
        <v>89</v>
      </c>
      <c r="AY344" s="17" t="s">
        <v>155</v>
      </c>
      <c r="BE344" s="200">
        <f>IF(N344="základní",J344,0)</f>
        <v>0</v>
      </c>
      <c r="BF344" s="200">
        <f>IF(N344="snížená",J344,0)</f>
        <v>0</v>
      </c>
      <c r="BG344" s="200">
        <f>IF(N344="zákl. přenesená",J344,0)</f>
        <v>0</v>
      </c>
      <c r="BH344" s="200">
        <f>IF(N344="sníž. přenesená",J344,0)</f>
        <v>0</v>
      </c>
      <c r="BI344" s="200">
        <f>IF(N344="nulová",J344,0)</f>
        <v>0</v>
      </c>
      <c r="BJ344" s="17" t="s">
        <v>86</v>
      </c>
      <c r="BK344" s="200">
        <f>ROUND(I344*H344,2)</f>
        <v>0</v>
      </c>
      <c r="BL344" s="17" t="s">
        <v>161</v>
      </c>
      <c r="BM344" s="199" t="s">
        <v>634</v>
      </c>
    </row>
    <row r="345" spans="1:65" s="13" customFormat="1" ht="11.25">
      <c r="B345" s="201"/>
      <c r="C345" s="202"/>
      <c r="D345" s="203" t="s">
        <v>163</v>
      </c>
      <c r="E345" s="204" t="s">
        <v>1</v>
      </c>
      <c r="F345" s="205" t="s">
        <v>175</v>
      </c>
      <c r="G345" s="202"/>
      <c r="H345" s="206">
        <v>3</v>
      </c>
      <c r="I345" s="207"/>
      <c r="J345" s="202"/>
      <c r="K345" s="202"/>
      <c r="L345" s="208"/>
      <c r="M345" s="209"/>
      <c r="N345" s="210"/>
      <c r="O345" s="210"/>
      <c r="P345" s="210"/>
      <c r="Q345" s="210"/>
      <c r="R345" s="210"/>
      <c r="S345" s="210"/>
      <c r="T345" s="211"/>
      <c r="AT345" s="212" t="s">
        <v>163</v>
      </c>
      <c r="AU345" s="212" t="s">
        <v>89</v>
      </c>
      <c r="AV345" s="13" t="s">
        <v>89</v>
      </c>
      <c r="AW345" s="13" t="s">
        <v>33</v>
      </c>
      <c r="AX345" s="13" t="s">
        <v>86</v>
      </c>
      <c r="AY345" s="212" t="s">
        <v>155</v>
      </c>
    </row>
    <row r="346" spans="1:65" s="2" customFormat="1" ht="21.75" customHeight="1">
      <c r="A346" s="34"/>
      <c r="B346" s="35"/>
      <c r="C346" s="187" t="s">
        <v>7</v>
      </c>
      <c r="D346" s="187" t="s">
        <v>157</v>
      </c>
      <c r="E346" s="188" t="s">
        <v>635</v>
      </c>
      <c r="F346" s="189" t="s">
        <v>636</v>
      </c>
      <c r="G346" s="190" t="s">
        <v>160</v>
      </c>
      <c r="H346" s="191">
        <v>1.4970000000000001</v>
      </c>
      <c r="I346" s="192"/>
      <c r="J346" s="193">
        <f>ROUND(I346*H346,2)</f>
        <v>0</v>
      </c>
      <c r="K346" s="194"/>
      <c r="L346" s="39"/>
      <c r="M346" s="195" t="s">
        <v>1</v>
      </c>
      <c r="N346" s="196" t="s">
        <v>43</v>
      </c>
      <c r="O346" s="71"/>
      <c r="P346" s="197">
        <f>O346*H346</f>
        <v>0</v>
      </c>
      <c r="Q346" s="197">
        <v>2.4533700000000001</v>
      </c>
      <c r="R346" s="197">
        <f>Q346*H346</f>
        <v>3.6726948900000003</v>
      </c>
      <c r="S346" s="197">
        <v>0</v>
      </c>
      <c r="T346" s="19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9" t="s">
        <v>161</v>
      </c>
      <c r="AT346" s="199" t="s">
        <v>157</v>
      </c>
      <c r="AU346" s="199" t="s">
        <v>89</v>
      </c>
      <c r="AY346" s="17" t="s">
        <v>155</v>
      </c>
      <c r="BE346" s="200">
        <f>IF(N346="základní",J346,0)</f>
        <v>0</v>
      </c>
      <c r="BF346" s="200">
        <f>IF(N346="snížená",J346,0)</f>
        <v>0</v>
      </c>
      <c r="BG346" s="200">
        <f>IF(N346="zákl. přenesená",J346,0)</f>
        <v>0</v>
      </c>
      <c r="BH346" s="200">
        <f>IF(N346="sníž. přenesená",J346,0)</f>
        <v>0</v>
      </c>
      <c r="BI346" s="200">
        <f>IF(N346="nulová",J346,0)</f>
        <v>0</v>
      </c>
      <c r="BJ346" s="17" t="s">
        <v>86</v>
      </c>
      <c r="BK346" s="200">
        <f>ROUND(I346*H346,2)</f>
        <v>0</v>
      </c>
      <c r="BL346" s="17" t="s">
        <v>161</v>
      </c>
      <c r="BM346" s="199" t="s">
        <v>637</v>
      </c>
    </row>
    <row r="347" spans="1:65" s="13" customFormat="1" ht="11.25">
      <c r="B347" s="201"/>
      <c r="C347" s="202"/>
      <c r="D347" s="203" t="s">
        <v>163</v>
      </c>
      <c r="E347" s="204" t="s">
        <v>1</v>
      </c>
      <c r="F347" s="205" t="s">
        <v>638</v>
      </c>
      <c r="G347" s="202"/>
      <c r="H347" s="206">
        <v>0.84899999999999998</v>
      </c>
      <c r="I347" s="207"/>
      <c r="J347" s="202"/>
      <c r="K347" s="202"/>
      <c r="L347" s="208"/>
      <c r="M347" s="209"/>
      <c r="N347" s="210"/>
      <c r="O347" s="210"/>
      <c r="P347" s="210"/>
      <c r="Q347" s="210"/>
      <c r="R347" s="210"/>
      <c r="S347" s="210"/>
      <c r="T347" s="211"/>
      <c r="AT347" s="212" t="s">
        <v>163</v>
      </c>
      <c r="AU347" s="212" t="s">
        <v>89</v>
      </c>
      <c r="AV347" s="13" t="s">
        <v>89</v>
      </c>
      <c r="AW347" s="13" t="s">
        <v>33</v>
      </c>
      <c r="AX347" s="13" t="s">
        <v>78</v>
      </c>
      <c r="AY347" s="212" t="s">
        <v>155</v>
      </c>
    </row>
    <row r="348" spans="1:65" s="13" customFormat="1" ht="11.25">
      <c r="B348" s="201"/>
      <c r="C348" s="202"/>
      <c r="D348" s="203" t="s">
        <v>163</v>
      </c>
      <c r="E348" s="204" t="s">
        <v>1</v>
      </c>
      <c r="F348" s="205" t="s">
        <v>639</v>
      </c>
      <c r="G348" s="202"/>
      <c r="H348" s="206">
        <v>0.64800000000000002</v>
      </c>
      <c r="I348" s="207"/>
      <c r="J348" s="202"/>
      <c r="K348" s="202"/>
      <c r="L348" s="208"/>
      <c r="M348" s="209"/>
      <c r="N348" s="210"/>
      <c r="O348" s="210"/>
      <c r="P348" s="210"/>
      <c r="Q348" s="210"/>
      <c r="R348" s="210"/>
      <c r="S348" s="210"/>
      <c r="T348" s="211"/>
      <c r="AT348" s="212" t="s">
        <v>163</v>
      </c>
      <c r="AU348" s="212" t="s">
        <v>89</v>
      </c>
      <c r="AV348" s="13" t="s">
        <v>89</v>
      </c>
      <c r="AW348" s="13" t="s">
        <v>33</v>
      </c>
      <c r="AX348" s="13" t="s">
        <v>78</v>
      </c>
      <c r="AY348" s="212" t="s">
        <v>155</v>
      </c>
    </row>
    <row r="349" spans="1:65" s="14" customFormat="1" ht="11.25">
      <c r="B349" s="213"/>
      <c r="C349" s="214"/>
      <c r="D349" s="203" t="s">
        <v>163</v>
      </c>
      <c r="E349" s="215" t="s">
        <v>1</v>
      </c>
      <c r="F349" s="216" t="s">
        <v>170</v>
      </c>
      <c r="G349" s="214"/>
      <c r="H349" s="217">
        <v>1.4969999999999999</v>
      </c>
      <c r="I349" s="218"/>
      <c r="J349" s="214"/>
      <c r="K349" s="214"/>
      <c r="L349" s="219"/>
      <c r="M349" s="220"/>
      <c r="N349" s="221"/>
      <c r="O349" s="221"/>
      <c r="P349" s="221"/>
      <c r="Q349" s="221"/>
      <c r="R349" s="221"/>
      <c r="S349" s="221"/>
      <c r="T349" s="222"/>
      <c r="AT349" s="223" t="s">
        <v>163</v>
      </c>
      <c r="AU349" s="223" t="s">
        <v>89</v>
      </c>
      <c r="AV349" s="14" t="s">
        <v>161</v>
      </c>
      <c r="AW349" s="14" t="s">
        <v>33</v>
      </c>
      <c r="AX349" s="14" t="s">
        <v>86</v>
      </c>
      <c r="AY349" s="223" t="s">
        <v>155</v>
      </c>
    </row>
    <row r="350" spans="1:65" s="2" customFormat="1" ht="24.2" customHeight="1">
      <c r="A350" s="34"/>
      <c r="B350" s="35"/>
      <c r="C350" s="187" t="s">
        <v>288</v>
      </c>
      <c r="D350" s="187" t="s">
        <v>157</v>
      </c>
      <c r="E350" s="188" t="s">
        <v>640</v>
      </c>
      <c r="F350" s="189" t="s">
        <v>641</v>
      </c>
      <c r="G350" s="190" t="s">
        <v>209</v>
      </c>
      <c r="H350" s="191">
        <v>0.13900000000000001</v>
      </c>
      <c r="I350" s="192"/>
      <c r="J350" s="193">
        <f>ROUND(I350*H350,2)</f>
        <v>0</v>
      </c>
      <c r="K350" s="194"/>
      <c r="L350" s="39"/>
      <c r="M350" s="195" t="s">
        <v>1</v>
      </c>
      <c r="N350" s="196" t="s">
        <v>43</v>
      </c>
      <c r="O350" s="71"/>
      <c r="P350" s="197">
        <f>O350*H350</f>
        <v>0</v>
      </c>
      <c r="Q350" s="197">
        <v>1.04887</v>
      </c>
      <c r="R350" s="197">
        <f>Q350*H350</f>
        <v>0.14579293000000002</v>
      </c>
      <c r="S350" s="197">
        <v>0</v>
      </c>
      <c r="T350" s="19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9" t="s">
        <v>161</v>
      </c>
      <c r="AT350" s="199" t="s">
        <v>157</v>
      </c>
      <c r="AU350" s="199" t="s">
        <v>89</v>
      </c>
      <c r="AY350" s="17" t="s">
        <v>155</v>
      </c>
      <c r="BE350" s="200">
        <f>IF(N350="základní",J350,0)</f>
        <v>0</v>
      </c>
      <c r="BF350" s="200">
        <f>IF(N350="snížená",J350,0)</f>
        <v>0</v>
      </c>
      <c r="BG350" s="200">
        <f>IF(N350="zákl. přenesená",J350,0)</f>
        <v>0</v>
      </c>
      <c r="BH350" s="200">
        <f>IF(N350="sníž. přenesená",J350,0)</f>
        <v>0</v>
      </c>
      <c r="BI350" s="200">
        <f>IF(N350="nulová",J350,0)</f>
        <v>0</v>
      </c>
      <c r="BJ350" s="17" t="s">
        <v>86</v>
      </c>
      <c r="BK350" s="200">
        <f>ROUND(I350*H350,2)</f>
        <v>0</v>
      </c>
      <c r="BL350" s="17" t="s">
        <v>161</v>
      </c>
      <c r="BM350" s="199" t="s">
        <v>642</v>
      </c>
    </row>
    <row r="351" spans="1:65" s="13" customFormat="1" ht="11.25">
      <c r="B351" s="201"/>
      <c r="C351" s="202"/>
      <c r="D351" s="203" t="s">
        <v>163</v>
      </c>
      <c r="E351" s="204" t="s">
        <v>1</v>
      </c>
      <c r="F351" s="205" t="s">
        <v>643</v>
      </c>
      <c r="G351" s="202"/>
      <c r="H351" s="206">
        <v>0.13900000000000001</v>
      </c>
      <c r="I351" s="207"/>
      <c r="J351" s="202"/>
      <c r="K351" s="202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163</v>
      </c>
      <c r="AU351" s="212" t="s">
        <v>89</v>
      </c>
      <c r="AV351" s="13" t="s">
        <v>89</v>
      </c>
      <c r="AW351" s="13" t="s">
        <v>33</v>
      </c>
      <c r="AX351" s="13" t="s">
        <v>86</v>
      </c>
      <c r="AY351" s="212" t="s">
        <v>155</v>
      </c>
    </row>
    <row r="352" spans="1:65" s="2" customFormat="1" ht="24.2" customHeight="1">
      <c r="A352" s="34"/>
      <c r="B352" s="35"/>
      <c r="C352" s="187" t="s">
        <v>296</v>
      </c>
      <c r="D352" s="187" t="s">
        <v>157</v>
      </c>
      <c r="E352" s="188" t="s">
        <v>644</v>
      </c>
      <c r="F352" s="189" t="s">
        <v>645</v>
      </c>
      <c r="G352" s="190" t="s">
        <v>209</v>
      </c>
      <c r="H352" s="191">
        <v>0.14099999999999999</v>
      </c>
      <c r="I352" s="192"/>
      <c r="J352" s="193">
        <f>ROUND(I352*H352,2)</f>
        <v>0</v>
      </c>
      <c r="K352" s="194"/>
      <c r="L352" s="39"/>
      <c r="M352" s="195" t="s">
        <v>1</v>
      </c>
      <c r="N352" s="196" t="s">
        <v>43</v>
      </c>
      <c r="O352" s="71"/>
      <c r="P352" s="197">
        <f>O352*H352</f>
        <v>0</v>
      </c>
      <c r="Q352" s="197">
        <v>1.06277</v>
      </c>
      <c r="R352" s="197">
        <f>Q352*H352</f>
        <v>0.14985056999999999</v>
      </c>
      <c r="S352" s="197">
        <v>0</v>
      </c>
      <c r="T352" s="19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9" t="s">
        <v>161</v>
      </c>
      <c r="AT352" s="199" t="s">
        <v>157</v>
      </c>
      <c r="AU352" s="199" t="s">
        <v>89</v>
      </c>
      <c r="AY352" s="17" t="s">
        <v>155</v>
      </c>
      <c r="BE352" s="200">
        <f>IF(N352="základní",J352,0)</f>
        <v>0</v>
      </c>
      <c r="BF352" s="200">
        <f>IF(N352="snížená",J352,0)</f>
        <v>0</v>
      </c>
      <c r="BG352" s="200">
        <f>IF(N352="zákl. přenesená",J352,0)</f>
        <v>0</v>
      </c>
      <c r="BH352" s="200">
        <f>IF(N352="sníž. přenesená",J352,0)</f>
        <v>0</v>
      </c>
      <c r="BI352" s="200">
        <f>IF(N352="nulová",J352,0)</f>
        <v>0</v>
      </c>
      <c r="BJ352" s="17" t="s">
        <v>86</v>
      </c>
      <c r="BK352" s="200">
        <f>ROUND(I352*H352,2)</f>
        <v>0</v>
      </c>
      <c r="BL352" s="17" t="s">
        <v>161</v>
      </c>
      <c r="BM352" s="199" t="s">
        <v>646</v>
      </c>
    </row>
    <row r="353" spans="1:65" s="13" customFormat="1" ht="11.25">
      <c r="B353" s="201"/>
      <c r="C353" s="202"/>
      <c r="D353" s="203" t="s">
        <v>163</v>
      </c>
      <c r="E353" s="204" t="s">
        <v>1</v>
      </c>
      <c r="F353" s="205" t="s">
        <v>647</v>
      </c>
      <c r="G353" s="202"/>
      <c r="H353" s="206">
        <v>0.14099999999999999</v>
      </c>
      <c r="I353" s="207"/>
      <c r="J353" s="202"/>
      <c r="K353" s="202"/>
      <c r="L353" s="208"/>
      <c r="M353" s="209"/>
      <c r="N353" s="210"/>
      <c r="O353" s="210"/>
      <c r="P353" s="210"/>
      <c r="Q353" s="210"/>
      <c r="R353" s="210"/>
      <c r="S353" s="210"/>
      <c r="T353" s="211"/>
      <c r="AT353" s="212" t="s">
        <v>163</v>
      </c>
      <c r="AU353" s="212" t="s">
        <v>89</v>
      </c>
      <c r="AV353" s="13" t="s">
        <v>89</v>
      </c>
      <c r="AW353" s="13" t="s">
        <v>33</v>
      </c>
      <c r="AX353" s="13" t="s">
        <v>86</v>
      </c>
      <c r="AY353" s="212" t="s">
        <v>155</v>
      </c>
    </row>
    <row r="354" spans="1:65" s="12" customFormat="1" ht="22.9" customHeight="1">
      <c r="B354" s="171"/>
      <c r="C354" s="172"/>
      <c r="D354" s="173" t="s">
        <v>77</v>
      </c>
      <c r="E354" s="185" t="s">
        <v>189</v>
      </c>
      <c r="F354" s="185" t="s">
        <v>648</v>
      </c>
      <c r="G354" s="172"/>
      <c r="H354" s="172"/>
      <c r="I354" s="175"/>
      <c r="J354" s="186">
        <f>BK354</f>
        <v>0</v>
      </c>
      <c r="K354" s="172"/>
      <c r="L354" s="177"/>
      <c r="M354" s="178"/>
      <c r="N354" s="179"/>
      <c r="O354" s="179"/>
      <c r="P354" s="180">
        <f>SUM(P355:P356)</f>
        <v>0</v>
      </c>
      <c r="Q354" s="179"/>
      <c r="R354" s="180">
        <f>SUM(R355:R356)</f>
        <v>1.404744E-2</v>
      </c>
      <c r="S354" s="179"/>
      <c r="T354" s="181">
        <f>SUM(T355:T356)</f>
        <v>0</v>
      </c>
      <c r="AR354" s="182" t="s">
        <v>86</v>
      </c>
      <c r="AT354" s="183" t="s">
        <v>77</v>
      </c>
      <c r="AU354" s="183" t="s">
        <v>86</v>
      </c>
      <c r="AY354" s="182" t="s">
        <v>155</v>
      </c>
      <c r="BK354" s="184">
        <f>SUM(BK355:BK356)</f>
        <v>0</v>
      </c>
    </row>
    <row r="355" spans="1:65" s="2" customFormat="1" ht="33" customHeight="1">
      <c r="A355" s="34"/>
      <c r="B355" s="35"/>
      <c r="C355" s="187" t="s">
        <v>301</v>
      </c>
      <c r="D355" s="187" t="s">
        <v>157</v>
      </c>
      <c r="E355" s="188" t="s">
        <v>649</v>
      </c>
      <c r="F355" s="189" t="s">
        <v>650</v>
      </c>
      <c r="G355" s="190" t="s">
        <v>245</v>
      </c>
      <c r="H355" s="191">
        <v>42.567999999999998</v>
      </c>
      <c r="I355" s="192"/>
      <c r="J355" s="193">
        <f>ROUND(I355*H355,2)</f>
        <v>0</v>
      </c>
      <c r="K355" s="194"/>
      <c r="L355" s="39"/>
      <c r="M355" s="195" t="s">
        <v>1</v>
      </c>
      <c r="N355" s="196" t="s">
        <v>43</v>
      </c>
      <c r="O355" s="71"/>
      <c r="P355" s="197">
        <f>O355*H355</f>
        <v>0</v>
      </c>
      <c r="Q355" s="197">
        <v>3.3E-4</v>
      </c>
      <c r="R355" s="197">
        <f>Q355*H355</f>
        <v>1.404744E-2</v>
      </c>
      <c r="S355" s="197">
        <v>0</v>
      </c>
      <c r="T355" s="19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9" t="s">
        <v>161</v>
      </c>
      <c r="AT355" s="199" t="s">
        <v>157</v>
      </c>
      <c r="AU355" s="199" t="s">
        <v>89</v>
      </c>
      <c r="AY355" s="17" t="s">
        <v>155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7" t="s">
        <v>86</v>
      </c>
      <c r="BK355" s="200">
        <f>ROUND(I355*H355,2)</f>
        <v>0</v>
      </c>
      <c r="BL355" s="17" t="s">
        <v>161</v>
      </c>
      <c r="BM355" s="199" t="s">
        <v>651</v>
      </c>
    </row>
    <row r="356" spans="1:65" s="13" customFormat="1" ht="22.5">
      <c r="B356" s="201"/>
      <c r="C356" s="202"/>
      <c r="D356" s="203" t="s">
        <v>163</v>
      </c>
      <c r="E356" s="204" t="s">
        <v>1</v>
      </c>
      <c r="F356" s="205" t="s">
        <v>652</v>
      </c>
      <c r="G356" s="202"/>
      <c r="H356" s="206">
        <v>42.567999999999998</v>
      </c>
      <c r="I356" s="207"/>
      <c r="J356" s="202"/>
      <c r="K356" s="202"/>
      <c r="L356" s="208"/>
      <c r="M356" s="209"/>
      <c r="N356" s="210"/>
      <c r="O356" s="210"/>
      <c r="P356" s="210"/>
      <c r="Q356" s="210"/>
      <c r="R356" s="210"/>
      <c r="S356" s="210"/>
      <c r="T356" s="211"/>
      <c r="AT356" s="212" t="s">
        <v>163</v>
      </c>
      <c r="AU356" s="212" t="s">
        <v>89</v>
      </c>
      <c r="AV356" s="13" t="s">
        <v>89</v>
      </c>
      <c r="AW356" s="13" t="s">
        <v>33</v>
      </c>
      <c r="AX356" s="13" t="s">
        <v>86</v>
      </c>
      <c r="AY356" s="212" t="s">
        <v>155</v>
      </c>
    </row>
    <row r="357" spans="1:65" s="12" customFormat="1" ht="22.9" customHeight="1">
      <c r="B357" s="171"/>
      <c r="C357" s="172"/>
      <c r="D357" s="173" t="s">
        <v>77</v>
      </c>
      <c r="E357" s="185" t="s">
        <v>205</v>
      </c>
      <c r="F357" s="185" t="s">
        <v>397</v>
      </c>
      <c r="G357" s="172"/>
      <c r="H357" s="172"/>
      <c r="I357" s="175"/>
      <c r="J357" s="186">
        <f>BK357</f>
        <v>0</v>
      </c>
      <c r="K357" s="172"/>
      <c r="L357" s="177"/>
      <c r="M357" s="178"/>
      <c r="N357" s="179"/>
      <c r="O357" s="179"/>
      <c r="P357" s="180">
        <f>SUM(P358:P375)</f>
        <v>0</v>
      </c>
      <c r="Q357" s="179"/>
      <c r="R357" s="180">
        <f>SUM(R358:R375)</f>
        <v>2.2957200000000002E-3</v>
      </c>
      <c r="S357" s="179"/>
      <c r="T357" s="181">
        <f>SUM(T358:T375)</f>
        <v>0</v>
      </c>
      <c r="AR357" s="182" t="s">
        <v>86</v>
      </c>
      <c r="AT357" s="183" t="s">
        <v>77</v>
      </c>
      <c r="AU357" s="183" t="s">
        <v>86</v>
      </c>
      <c r="AY357" s="182" t="s">
        <v>155</v>
      </c>
      <c r="BK357" s="184">
        <f>SUM(BK358:BK375)</f>
        <v>0</v>
      </c>
    </row>
    <row r="358" spans="1:65" s="2" customFormat="1" ht="24.2" customHeight="1">
      <c r="A358" s="34"/>
      <c r="B358" s="35"/>
      <c r="C358" s="187" t="s">
        <v>307</v>
      </c>
      <c r="D358" s="187" t="s">
        <v>157</v>
      </c>
      <c r="E358" s="188" t="s">
        <v>653</v>
      </c>
      <c r="F358" s="189" t="s">
        <v>654</v>
      </c>
      <c r="G358" s="190" t="s">
        <v>215</v>
      </c>
      <c r="H358" s="191">
        <v>6.3769999999999998</v>
      </c>
      <c r="I358" s="192"/>
      <c r="J358" s="193">
        <f>ROUND(I358*H358,2)</f>
        <v>0</v>
      </c>
      <c r="K358" s="194"/>
      <c r="L358" s="39"/>
      <c r="M358" s="195" t="s">
        <v>1</v>
      </c>
      <c r="N358" s="196" t="s">
        <v>43</v>
      </c>
      <c r="O358" s="71"/>
      <c r="P358" s="197">
        <f>O358*H358</f>
        <v>0</v>
      </c>
      <c r="Q358" s="197">
        <v>3.6000000000000002E-4</v>
      </c>
      <c r="R358" s="197">
        <f>Q358*H358</f>
        <v>2.2957200000000002E-3</v>
      </c>
      <c r="S358" s="197">
        <v>0</v>
      </c>
      <c r="T358" s="19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9" t="s">
        <v>161</v>
      </c>
      <c r="AT358" s="199" t="s">
        <v>157</v>
      </c>
      <c r="AU358" s="199" t="s">
        <v>89</v>
      </c>
      <c r="AY358" s="17" t="s">
        <v>155</v>
      </c>
      <c r="BE358" s="200">
        <f>IF(N358="základní",J358,0)</f>
        <v>0</v>
      </c>
      <c r="BF358" s="200">
        <f>IF(N358="snížená",J358,0)</f>
        <v>0</v>
      </c>
      <c r="BG358" s="200">
        <f>IF(N358="zákl. přenesená",J358,0)</f>
        <v>0</v>
      </c>
      <c r="BH358" s="200">
        <f>IF(N358="sníž. přenesená",J358,0)</f>
        <v>0</v>
      </c>
      <c r="BI358" s="200">
        <f>IF(N358="nulová",J358,0)</f>
        <v>0</v>
      </c>
      <c r="BJ358" s="17" t="s">
        <v>86</v>
      </c>
      <c r="BK358" s="200">
        <f>ROUND(I358*H358,2)</f>
        <v>0</v>
      </c>
      <c r="BL358" s="17" t="s">
        <v>161</v>
      </c>
      <c r="BM358" s="199" t="s">
        <v>655</v>
      </c>
    </row>
    <row r="359" spans="1:65" s="13" customFormat="1" ht="11.25">
      <c r="B359" s="201"/>
      <c r="C359" s="202"/>
      <c r="D359" s="203" t="s">
        <v>163</v>
      </c>
      <c r="E359" s="204" t="s">
        <v>1</v>
      </c>
      <c r="F359" s="205" t="s">
        <v>656</v>
      </c>
      <c r="G359" s="202"/>
      <c r="H359" s="206">
        <v>0.56000000000000005</v>
      </c>
      <c r="I359" s="207"/>
      <c r="J359" s="202"/>
      <c r="K359" s="202"/>
      <c r="L359" s="208"/>
      <c r="M359" s="209"/>
      <c r="N359" s="210"/>
      <c r="O359" s="210"/>
      <c r="P359" s="210"/>
      <c r="Q359" s="210"/>
      <c r="R359" s="210"/>
      <c r="S359" s="210"/>
      <c r="T359" s="211"/>
      <c r="AT359" s="212" t="s">
        <v>163</v>
      </c>
      <c r="AU359" s="212" t="s">
        <v>89</v>
      </c>
      <c r="AV359" s="13" t="s">
        <v>89</v>
      </c>
      <c r="AW359" s="13" t="s">
        <v>33</v>
      </c>
      <c r="AX359" s="13" t="s">
        <v>78</v>
      </c>
      <c r="AY359" s="212" t="s">
        <v>155</v>
      </c>
    </row>
    <row r="360" spans="1:65" s="13" customFormat="1" ht="11.25">
      <c r="B360" s="201"/>
      <c r="C360" s="202"/>
      <c r="D360" s="203" t="s">
        <v>163</v>
      </c>
      <c r="E360" s="204" t="s">
        <v>1</v>
      </c>
      <c r="F360" s="205" t="s">
        <v>657</v>
      </c>
      <c r="G360" s="202"/>
      <c r="H360" s="206">
        <v>0.378</v>
      </c>
      <c r="I360" s="207"/>
      <c r="J360" s="202"/>
      <c r="K360" s="202"/>
      <c r="L360" s="208"/>
      <c r="M360" s="209"/>
      <c r="N360" s="210"/>
      <c r="O360" s="210"/>
      <c r="P360" s="210"/>
      <c r="Q360" s="210"/>
      <c r="R360" s="210"/>
      <c r="S360" s="210"/>
      <c r="T360" s="211"/>
      <c r="AT360" s="212" t="s">
        <v>163</v>
      </c>
      <c r="AU360" s="212" t="s">
        <v>89</v>
      </c>
      <c r="AV360" s="13" t="s">
        <v>89</v>
      </c>
      <c r="AW360" s="13" t="s">
        <v>33</v>
      </c>
      <c r="AX360" s="13" t="s">
        <v>78</v>
      </c>
      <c r="AY360" s="212" t="s">
        <v>155</v>
      </c>
    </row>
    <row r="361" spans="1:65" s="13" customFormat="1" ht="11.25">
      <c r="B361" s="201"/>
      <c r="C361" s="202"/>
      <c r="D361" s="203" t="s">
        <v>163</v>
      </c>
      <c r="E361" s="204" t="s">
        <v>1</v>
      </c>
      <c r="F361" s="205" t="s">
        <v>656</v>
      </c>
      <c r="G361" s="202"/>
      <c r="H361" s="206">
        <v>0.56000000000000005</v>
      </c>
      <c r="I361" s="207"/>
      <c r="J361" s="202"/>
      <c r="K361" s="202"/>
      <c r="L361" s="208"/>
      <c r="M361" s="209"/>
      <c r="N361" s="210"/>
      <c r="O361" s="210"/>
      <c r="P361" s="210"/>
      <c r="Q361" s="210"/>
      <c r="R361" s="210"/>
      <c r="S361" s="210"/>
      <c r="T361" s="211"/>
      <c r="AT361" s="212" t="s">
        <v>163</v>
      </c>
      <c r="AU361" s="212" t="s">
        <v>89</v>
      </c>
      <c r="AV361" s="13" t="s">
        <v>89</v>
      </c>
      <c r="AW361" s="13" t="s">
        <v>33</v>
      </c>
      <c r="AX361" s="13" t="s">
        <v>78</v>
      </c>
      <c r="AY361" s="212" t="s">
        <v>155</v>
      </c>
    </row>
    <row r="362" spans="1:65" s="13" customFormat="1" ht="11.25">
      <c r="B362" s="201"/>
      <c r="C362" s="202"/>
      <c r="D362" s="203" t="s">
        <v>163</v>
      </c>
      <c r="E362" s="204" t="s">
        <v>1</v>
      </c>
      <c r="F362" s="205" t="s">
        <v>658</v>
      </c>
      <c r="G362" s="202"/>
      <c r="H362" s="206">
        <v>0.3</v>
      </c>
      <c r="I362" s="207"/>
      <c r="J362" s="202"/>
      <c r="K362" s="202"/>
      <c r="L362" s="208"/>
      <c r="M362" s="209"/>
      <c r="N362" s="210"/>
      <c r="O362" s="210"/>
      <c r="P362" s="210"/>
      <c r="Q362" s="210"/>
      <c r="R362" s="210"/>
      <c r="S362" s="210"/>
      <c r="T362" s="211"/>
      <c r="AT362" s="212" t="s">
        <v>163</v>
      </c>
      <c r="AU362" s="212" t="s">
        <v>89</v>
      </c>
      <c r="AV362" s="13" t="s">
        <v>89</v>
      </c>
      <c r="AW362" s="13" t="s">
        <v>33</v>
      </c>
      <c r="AX362" s="13" t="s">
        <v>78</v>
      </c>
      <c r="AY362" s="212" t="s">
        <v>155</v>
      </c>
    </row>
    <row r="363" spans="1:65" s="13" customFormat="1" ht="11.25">
      <c r="B363" s="201"/>
      <c r="C363" s="202"/>
      <c r="D363" s="203" t="s">
        <v>163</v>
      </c>
      <c r="E363" s="204" t="s">
        <v>1</v>
      </c>
      <c r="F363" s="205" t="s">
        <v>656</v>
      </c>
      <c r="G363" s="202"/>
      <c r="H363" s="206">
        <v>0.56000000000000005</v>
      </c>
      <c r="I363" s="207"/>
      <c r="J363" s="202"/>
      <c r="K363" s="202"/>
      <c r="L363" s="208"/>
      <c r="M363" s="209"/>
      <c r="N363" s="210"/>
      <c r="O363" s="210"/>
      <c r="P363" s="210"/>
      <c r="Q363" s="210"/>
      <c r="R363" s="210"/>
      <c r="S363" s="210"/>
      <c r="T363" s="211"/>
      <c r="AT363" s="212" t="s">
        <v>163</v>
      </c>
      <c r="AU363" s="212" t="s">
        <v>89</v>
      </c>
      <c r="AV363" s="13" t="s">
        <v>89</v>
      </c>
      <c r="AW363" s="13" t="s">
        <v>33</v>
      </c>
      <c r="AX363" s="13" t="s">
        <v>78</v>
      </c>
      <c r="AY363" s="212" t="s">
        <v>155</v>
      </c>
    </row>
    <row r="364" spans="1:65" s="13" customFormat="1" ht="11.25">
      <c r="B364" s="201"/>
      <c r="C364" s="202"/>
      <c r="D364" s="203" t="s">
        <v>163</v>
      </c>
      <c r="E364" s="204" t="s">
        <v>1</v>
      </c>
      <c r="F364" s="205" t="s">
        <v>659</v>
      </c>
      <c r="G364" s="202"/>
      <c r="H364" s="206">
        <v>0.23599999999999999</v>
      </c>
      <c r="I364" s="207"/>
      <c r="J364" s="202"/>
      <c r="K364" s="202"/>
      <c r="L364" s="208"/>
      <c r="M364" s="209"/>
      <c r="N364" s="210"/>
      <c r="O364" s="210"/>
      <c r="P364" s="210"/>
      <c r="Q364" s="210"/>
      <c r="R364" s="210"/>
      <c r="S364" s="210"/>
      <c r="T364" s="211"/>
      <c r="AT364" s="212" t="s">
        <v>163</v>
      </c>
      <c r="AU364" s="212" t="s">
        <v>89</v>
      </c>
      <c r="AV364" s="13" t="s">
        <v>89</v>
      </c>
      <c r="AW364" s="13" t="s">
        <v>33</v>
      </c>
      <c r="AX364" s="13" t="s">
        <v>78</v>
      </c>
      <c r="AY364" s="212" t="s">
        <v>155</v>
      </c>
    </row>
    <row r="365" spans="1:65" s="13" customFormat="1" ht="11.25">
      <c r="B365" s="201"/>
      <c r="C365" s="202"/>
      <c r="D365" s="203" t="s">
        <v>163</v>
      </c>
      <c r="E365" s="204" t="s">
        <v>1</v>
      </c>
      <c r="F365" s="205" t="s">
        <v>656</v>
      </c>
      <c r="G365" s="202"/>
      <c r="H365" s="206">
        <v>0.56000000000000005</v>
      </c>
      <c r="I365" s="207"/>
      <c r="J365" s="202"/>
      <c r="K365" s="202"/>
      <c r="L365" s="208"/>
      <c r="M365" s="209"/>
      <c r="N365" s="210"/>
      <c r="O365" s="210"/>
      <c r="P365" s="210"/>
      <c r="Q365" s="210"/>
      <c r="R365" s="210"/>
      <c r="S365" s="210"/>
      <c r="T365" s="211"/>
      <c r="AT365" s="212" t="s">
        <v>163</v>
      </c>
      <c r="AU365" s="212" t="s">
        <v>89</v>
      </c>
      <c r="AV365" s="13" t="s">
        <v>89</v>
      </c>
      <c r="AW365" s="13" t="s">
        <v>33</v>
      </c>
      <c r="AX365" s="13" t="s">
        <v>78</v>
      </c>
      <c r="AY365" s="212" t="s">
        <v>155</v>
      </c>
    </row>
    <row r="366" spans="1:65" s="13" customFormat="1" ht="11.25">
      <c r="B366" s="201"/>
      <c r="C366" s="202"/>
      <c r="D366" s="203" t="s">
        <v>163</v>
      </c>
      <c r="E366" s="204" t="s">
        <v>1</v>
      </c>
      <c r="F366" s="205" t="s">
        <v>660</v>
      </c>
      <c r="G366" s="202"/>
      <c r="H366" s="206">
        <v>0.26200000000000001</v>
      </c>
      <c r="I366" s="207"/>
      <c r="J366" s="202"/>
      <c r="K366" s="202"/>
      <c r="L366" s="208"/>
      <c r="M366" s="209"/>
      <c r="N366" s="210"/>
      <c r="O366" s="210"/>
      <c r="P366" s="210"/>
      <c r="Q366" s="210"/>
      <c r="R366" s="210"/>
      <c r="S366" s="210"/>
      <c r="T366" s="211"/>
      <c r="AT366" s="212" t="s">
        <v>163</v>
      </c>
      <c r="AU366" s="212" t="s">
        <v>89</v>
      </c>
      <c r="AV366" s="13" t="s">
        <v>89</v>
      </c>
      <c r="AW366" s="13" t="s">
        <v>33</v>
      </c>
      <c r="AX366" s="13" t="s">
        <v>78</v>
      </c>
      <c r="AY366" s="212" t="s">
        <v>155</v>
      </c>
    </row>
    <row r="367" spans="1:65" s="13" customFormat="1" ht="11.25">
      <c r="B367" s="201"/>
      <c r="C367" s="202"/>
      <c r="D367" s="203" t="s">
        <v>163</v>
      </c>
      <c r="E367" s="204" t="s">
        <v>1</v>
      </c>
      <c r="F367" s="205" t="s">
        <v>656</v>
      </c>
      <c r="G367" s="202"/>
      <c r="H367" s="206">
        <v>0.56000000000000005</v>
      </c>
      <c r="I367" s="207"/>
      <c r="J367" s="202"/>
      <c r="K367" s="202"/>
      <c r="L367" s="208"/>
      <c r="M367" s="209"/>
      <c r="N367" s="210"/>
      <c r="O367" s="210"/>
      <c r="P367" s="210"/>
      <c r="Q367" s="210"/>
      <c r="R367" s="210"/>
      <c r="S367" s="210"/>
      <c r="T367" s="211"/>
      <c r="AT367" s="212" t="s">
        <v>163</v>
      </c>
      <c r="AU367" s="212" t="s">
        <v>89</v>
      </c>
      <c r="AV367" s="13" t="s">
        <v>89</v>
      </c>
      <c r="AW367" s="13" t="s">
        <v>33</v>
      </c>
      <c r="AX367" s="13" t="s">
        <v>78</v>
      </c>
      <c r="AY367" s="212" t="s">
        <v>155</v>
      </c>
    </row>
    <row r="368" spans="1:65" s="13" customFormat="1" ht="11.25">
      <c r="B368" s="201"/>
      <c r="C368" s="202"/>
      <c r="D368" s="203" t="s">
        <v>163</v>
      </c>
      <c r="E368" s="204" t="s">
        <v>1</v>
      </c>
      <c r="F368" s="205" t="s">
        <v>660</v>
      </c>
      <c r="G368" s="202"/>
      <c r="H368" s="206">
        <v>0.26200000000000001</v>
      </c>
      <c r="I368" s="207"/>
      <c r="J368" s="202"/>
      <c r="K368" s="202"/>
      <c r="L368" s="208"/>
      <c r="M368" s="209"/>
      <c r="N368" s="210"/>
      <c r="O368" s="210"/>
      <c r="P368" s="210"/>
      <c r="Q368" s="210"/>
      <c r="R368" s="210"/>
      <c r="S368" s="210"/>
      <c r="T368" s="211"/>
      <c r="AT368" s="212" t="s">
        <v>163</v>
      </c>
      <c r="AU368" s="212" t="s">
        <v>89</v>
      </c>
      <c r="AV368" s="13" t="s">
        <v>89</v>
      </c>
      <c r="AW368" s="13" t="s">
        <v>33</v>
      </c>
      <c r="AX368" s="13" t="s">
        <v>78</v>
      </c>
      <c r="AY368" s="212" t="s">
        <v>155</v>
      </c>
    </row>
    <row r="369" spans="1:65" s="13" customFormat="1" ht="11.25">
      <c r="B369" s="201"/>
      <c r="C369" s="202"/>
      <c r="D369" s="203" t="s">
        <v>163</v>
      </c>
      <c r="E369" s="204" t="s">
        <v>1</v>
      </c>
      <c r="F369" s="205" t="s">
        <v>656</v>
      </c>
      <c r="G369" s="202"/>
      <c r="H369" s="206">
        <v>0.56000000000000005</v>
      </c>
      <c r="I369" s="207"/>
      <c r="J369" s="202"/>
      <c r="K369" s="202"/>
      <c r="L369" s="208"/>
      <c r="M369" s="209"/>
      <c r="N369" s="210"/>
      <c r="O369" s="210"/>
      <c r="P369" s="210"/>
      <c r="Q369" s="210"/>
      <c r="R369" s="210"/>
      <c r="S369" s="210"/>
      <c r="T369" s="211"/>
      <c r="AT369" s="212" t="s">
        <v>163</v>
      </c>
      <c r="AU369" s="212" t="s">
        <v>89</v>
      </c>
      <c r="AV369" s="13" t="s">
        <v>89</v>
      </c>
      <c r="AW369" s="13" t="s">
        <v>33</v>
      </c>
      <c r="AX369" s="13" t="s">
        <v>78</v>
      </c>
      <c r="AY369" s="212" t="s">
        <v>155</v>
      </c>
    </row>
    <row r="370" spans="1:65" s="13" customFormat="1" ht="11.25">
      <c r="B370" s="201"/>
      <c r="C370" s="202"/>
      <c r="D370" s="203" t="s">
        <v>163</v>
      </c>
      <c r="E370" s="204" t="s">
        <v>1</v>
      </c>
      <c r="F370" s="205" t="s">
        <v>661</v>
      </c>
      <c r="G370" s="202"/>
      <c r="H370" s="206">
        <v>0.248</v>
      </c>
      <c r="I370" s="207"/>
      <c r="J370" s="202"/>
      <c r="K370" s="202"/>
      <c r="L370" s="208"/>
      <c r="M370" s="209"/>
      <c r="N370" s="210"/>
      <c r="O370" s="210"/>
      <c r="P370" s="210"/>
      <c r="Q370" s="210"/>
      <c r="R370" s="210"/>
      <c r="S370" s="210"/>
      <c r="T370" s="211"/>
      <c r="AT370" s="212" t="s">
        <v>163</v>
      </c>
      <c r="AU370" s="212" t="s">
        <v>89</v>
      </c>
      <c r="AV370" s="13" t="s">
        <v>89</v>
      </c>
      <c r="AW370" s="13" t="s">
        <v>33</v>
      </c>
      <c r="AX370" s="13" t="s">
        <v>78</v>
      </c>
      <c r="AY370" s="212" t="s">
        <v>155</v>
      </c>
    </row>
    <row r="371" spans="1:65" s="13" customFormat="1" ht="11.25">
      <c r="B371" s="201"/>
      <c r="C371" s="202"/>
      <c r="D371" s="203" t="s">
        <v>163</v>
      </c>
      <c r="E371" s="204" t="s">
        <v>1</v>
      </c>
      <c r="F371" s="205" t="s">
        <v>656</v>
      </c>
      <c r="G371" s="202"/>
      <c r="H371" s="206">
        <v>0.56000000000000005</v>
      </c>
      <c r="I371" s="207"/>
      <c r="J371" s="202"/>
      <c r="K371" s="202"/>
      <c r="L371" s="208"/>
      <c r="M371" s="209"/>
      <c r="N371" s="210"/>
      <c r="O371" s="210"/>
      <c r="P371" s="210"/>
      <c r="Q371" s="210"/>
      <c r="R371" s="210"/>
      <c r="S371" s="210"/>
      <c r="T371" s="211"/>
      <c r="AT371" s="212" t="s">
        <v>163</v>
      </c>
      <c r="AU371" s="212" t="s">
        <v>89</v>
      </c>
      <c r="AV371" s="13" t="s">
        <v>89</v>
      </c>
      <c r="AW371" s="13" t="s">
        <v>33</v>
      </c>
      <c r="AX371" s="13" t="s">
        <v>78</v>
      </c>
      <c r="AY371" s="212" t="s">
        <v>155</v>
      </c>
    </row>
    <row r="372" spans="1:65" s="13" customFormat="1" ht="11.25">
      <c r="B372" s="201"/>
      <c r="C372" s="202"/>
      <c r="D372" s="203" t="s">
        <v>163</v>
      </c>
      <c r="E372" s="204" t="s">
        <v>1</v>
      </c>
      <c r="F372" s="205" t="s">
        <v>661</v>
      </c>
      <c r="G372" s="202"/>
      <c r="H372" s="206">
        <v>0.248</v>
      </c>
      <c r="I372" s="207"/>
      <c r="J372" s="202"/>
      <c r="K372" s="202"/>
      <c r="L372" s="208"/>
      <c r="M372" s="209"/>
      <c r="N372" s="210"/>
      <c r="O372" s="210"/>
      <c r="P372" s="210"/>
      <c r="Q372" s="210"/>
      <c r="R372" s="210"/>
      <c r="S372" s="210"/>
      <c r="T372" s="211"/>
      <c r="AT372" s="212" t="s">
        <v>163</v>
      </c>
      <c r="AU372" s="212" t="s">
        <v>89</v>
      </c>
      <c r="AV372" s="13" t="s">
        <v>89</v>
      </c>
      <c r="AW372" s="13" t="s">
        <v>33</v>
      </c>
      <c r="AX372" s="13" t="s">
        <v>78</v>
      </c>
      <c r="AY372" s="212" t="s">
        <v>155</v>
      </c>
    </row>
    <row r="373" spans="1:65" s="13" customFormat="1" ht="11.25">
      <c r="B373" s="201"/>
      <c r="C373" s="202"/>
      <c r="D373" s="203" t="s">
        <v>163</v>
      </c>
      <c r="E373" s="204" t="s">
        <v>1</v>
      </c>
      <c r="F373" s="205" t="s">
        <v>662</v>
      </c>
      <c r="G373" s="202"/>
      <c r="H373" s="206">
        <v>0.32</v>
      </c>
      <c r="I373" s="207"/>
      <c r="J373" s="202"/>
      <c r="K373" s="202"/>
      <c r="L373" s="208"/>
      <c r="M373" s="209"/>
      <c r="N373" s="210"/>
      <c r="O373" s="210"/>
      <c r="P373" s="210"/>
      <c r="Q373" s="210"/>
      <c r="R373" s="210"/>
      <c r="S373" s="210"/>
      <c r="T373" s="211"/>
      <c r="AT373" s="212" t="s">
        <v>163</v>
      </c>
      <c r="AU373" s="212" t="s">
        <v>89</v>
      </c>
      <c r="AV373" s="13" t="s">
        <v>89</v>
      </c>
      <c r="AW373" s="13" t="s">
        <v>33</v>
      </c>
      <c r="AX373" s="13" t="s">
        <v>78</v>
      </c>
      <c r="AY373" s="212" t="s">
        <v>155</v>
      </c>
    </row>
    <row r="374" spans="1:65" s="13" customFormat="1" ht="11.25">
      <c r="B374" s="201"/>
      <c r="C374" s="202"/>
      <c r="D374" s="203" t="s">
        <v>163</v>
      </c>
      <c r="E374" s="204" t="s">
        <v>1</v>
      </c>
      <c r="F374" s="205" t="s">
        <v>663</v>
      </c>
      <c r="G374" s="202"/>
      <c r="H374" s="206">
        <v>0.20300000000000001</v>
      </c>
      <c r="I374" s="207"/>
      <c r="J374" s="202"/>
      <c r="K374" s="202"/>
      <c r="L374" s="208"/>
      <c r="M374" s="209"/>
      <c r="N374" s="210"/>
      <c r="O374" s="210"/>
      <c r="P374" s="210"/>
      <c r="Q374" s="210"/>
      <c r="R374" s="210"/>
      <c r="S374" s="210"/>
      <c r="T374" s="211"/>
      <c r="AT374" s="212" t="s">
        <v>163</v>
      </c>
      <c r="AU374" s="212" t="s">
        <v>89</v>
      </c>
      <c r="AV374" s="13" t="s">
        <v>89</v>
      </c>
      <c r="AW374" s="13" t="s">
        <v>33</v>
      </c>
      <c r="AX374" s="13" t="s">
        <v>78</v>
      </c>
      <c r="AY374" s="212" t="s">
        <v>155</v>
      </c>
    </row>
    <row r="375" spans="1:65" s="14" customFormat="1" ht="11.25">
      <c r="B375" s="213"/>
      <c r="C375" s="214"/>
      <c r="D375" s="203" t="s">
        <v>163</v>
      </c>
      <c r="E375" s="215" t="s">
        <v>1</v>
      </c>
      <c r="F375" s="216" t="s">
        <v>170</v>
      </c>
      <c r="G375" s="214"/>
      <c r="H375" s="217">
        <v>6.3770000000000007</v>
      </c>
      <c r="I375" s="218"/>
      <c r="J375" s="214"/>
      <c r="K375" s="214"/>
      <c r="L375" s="219"/>
      <c r="M375" s="220"/>
      <c r="N375" s="221"/>
      <c r="O375" s="221"/>
      <c r="P375" s="221"/>
      <c r="Q375" s="221"/>
      <c r="R375" s="221"/>
      <c r="S375" s="221"/>
      <c r="T375" s="222"/>
      <c r="AT375" s="223" t="s">
        <v>163</v>
      </c>
      <c r="AU375" s="223" t="s">
        <v>89</v>
      </c>
      <c r="AV375" s="14" t="s">
        <v>161</v>
      </c>
      <c r="AW375" s="14" t="s">
        <v>33</v>
      </c>
      <c r="AX375" s="14" t="s">
        <v>86</v>
      </c>
      <c r="AY375" s="223" t="s">
        <v>155</v>
      </c>
    </row>
    <row r="376" spans="1:65" s="12" customFormat="1" ht="22.9" customHeight="1">
      <c r="B376" s="171"/>
      <c r="C376" s="172"/>
      <c r="D376" s="173" t="s">
        <v>77</v>
      </c>
      <c r="E376" s="185" t="s">
        <v>664</v>
      </c>
      <c r="F376" s="185" t="s">
        <v>665</v>
      </c>
      <c r="G376" s="172"/>
      <c r="H376" s="172"/>
      <c r="I376" s="175"/>
      <c r="J376" s="186">
        <f>BK376</f>
        <v>0</v>
      </c>
      <c r="K376" s="172"/>
      <c r="L376" s="177"/>
      <c r="M376" s="178"/>
      <c r="N376" s="179"/>
      <c r="O376" s="179"/>
      <c r="P376" s="180">
        <f>P377</f>
        <v>0</v>
      </c>
      <c r="Q376" s="179"/>
      <c r="R376" s="180">
        <f>R377</f>
        <v>0</v>
      </c>
      <c r="S376" s="179"/>
      <c r="T376" s="181">
        <f>T377</f>
        <v>0</v>
      </c>
      <c r="AR376" s="182" t="s">
        <v>86</v>
      </c>
      <c r="AT376" s="183" t="s">
        <v>77</v>
      </c>
      <c r="AU376" s="183" t="s">
        <v>86</v>
      </c>
      <c r="AY376" s="182" t="s">
        <v>155</v>
      </c>
      <c r="BK376" s="184">
        <f>BK377</f>
        <v>0</v>
      </c>
    </row>
    <row r="377" spans="1:65" s="2" customFormat="1" ht="21.75" customHeight="1">
      <c r="A377" s="34"/>
      <c r="B377" s="35"/>
      <c r="C377" s="187" t="s">
        <v>312</v>
      </c>
      <c r="D377" s="187" t="s">
        <v>157</v>
      </c>
      <c r="E377" s="188" t="s">
        <v>666</v>
      </c>
      <c r="F377" s="189" t="s">
        <v>667</v>
      </c>
      <c r="G377" s="190" t="s">
        <v>209</v>
      </c>
      <c r="H377" s="191">
        <v>244.80500000000001</v>
      </c>
      <c r="I377" s="192"/>
      <c r="J377" s="193">
        <f>ROUND(I377*H377,2)</f>
        <v>0</v>
      </c>
      <c r="K377" s="194"/>
      <c r="L377" s="39"/>
      <c r="M377" s="195" t="s">
        <v>1</v>
      </c>
      <c r="N377" s="196" t="s">
        <v>43</v>
      </c>
      <c r="O377" s="71"/>
      <c r="P377" s="197">
        <f>O377*H377</f>
        <v>0</v>
      </c>
      <c r="Q377" s="197">
        <v>0</v>
      </c>
      <c r="R377" s="197">
        <f>Q377*H377</f>
        <v>0</v>
      </c>
      <c r="S377" s="197">
        <v>0</v>
      </c>
      <c r="T377" s="198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9" t="s">
        <v>161</v>
      </c>
      <c r="AT377" s="199" t="s">
        <v>157</v>
      </c>
      <c r="AU377" s="199" t="s">
        <v>89</v>
      </c>
      <c r="AY377" s="17" t="s">
        <v>155</v>
      </c>
      <c r="BE377" s="200">
        <f>IF(N377="základní",J377,0)</f>
        <v>0</v>
      </c>
      <c r="BF377" s="200">
        <f>IF(N377="snížená",J377,0)</f>
        <v>0</v>
      </c>
      <c r="BG377" s="200">
        <f>IF(N377="zákl. přenesená",J377,0)</f>
        <v>0</v>
      </c>
      <c r="BH377" s="200">
        <f>IF(N377="sníž. přenesená",J377,0)</f>
        <v>0</v>
      </c>
      <c r="BI377" s="200">
        <f>IF(N377="nulová",J377,0)</f>
        <v>0</v>
      </c>
      <c r="BJ377" s="17" t="s">
        <v>86</v>
      </c>
      <c r="BK377" s="200">
        <f>ROUND(I377*H377,2)</f>
        <v>0</v>
      </c>
      <c r="BL377" s="17" t="s">
        <v>161</v>
      </c>
      <c r="BM377" s="199" t="s">
        <v>668</v>
      </c>
    </row>
    <row r="378" spans="1:65" s="12" customFormat="1" ht="25.9" customHeight="1">
      <c r="B378" s="171"/>
      <c r="C378" s="172"/>
      <c r="D378" s="173" t="s">
        <v>77</v>
      </c>
      <c r="E378" s="174" t="s">
        <v>669</v>
      </c>
      <c r="F378" s="174" t="s">
        <v>670</v>
      </c>
      <c r="G378" s="172"/>
      <c r="H378" s="172"/>
      <c r="I378" s="175"/>
      <c r="J378" s="176">
        <f>BK378</f>
        <v>0</v>
      </c>
      <c r="K378" s="172"/>
      <c r="L378" s="177"/>
      <c r="M378" s="178"/>
      <c r="N378" s="179"/>
      <c r="O378" s="179"/>
      <c r="P378" s="180">
        <f>P379+P390</f>
        <v>0</v>
      </c>
      <c r="Q378" s="179"/>
      <c r="R378" s="180">
        <f>R379+R390</f>
        <v>9.8024980000000012E-2</v>
      </c>
      <c r="S378" s="179"/>
      <c r="T378" s="181">
        <f>T379+T390</f>
        <v>0</v>
      </c>
      <c r="AR378" s="182" t="s">
        <v>89</v>
      </c>
      <c r="AT378" s="183" t="s">
        <v>77</v>
      </c>
      <c r="AU378" s="183" t="s">
        <v>78</v>
      </c>
      <c r="AY378" s="182" t="s">
        <v>155</v>
      </c>
      <c r="BK378" s="184">
        <f>BK379+BK390</f>
        <v>0</v>
      </c>
    </row>
    <row r="379" spans="1:65" s="12" customFormat="1" ht="22.9" customHeight="1">
      <c r="B379" s="171"/>
      <c r="C379" s="172"/>
      <c r="D379" s="173" t="s">
        <v>77</v>
      </c>
      <c r="E379" s="185" t="s">
        <v>671</v>
      </c>
      <c r="F379" s="185" t="s">
        <v>672</v>
      </c>
      <c r="G379" s="172"/>
      <c r="H379" s="172"/>
      <c r="I379" s="175"/>
      <c r="J379" s="186">
        <f>BK379</f>
        <v>0</v>
      </c>
      <c r="K379" s="172"/>
      <c r="L379" s="177"/>
      <c r="M379" s="178"/>
      <c r="N379" s="179"/>
      <c r="O379" s="179"/>
      <c r="P379" s="180">
        <f>SUM(P380:P389)</f>
        <v>0</v>
      </c>
      <c r="Q379" s="179"/>
      <c r="R379" s="180">
        <f>SUM(R380:R389)</f>
        <v>9.763498000000001E-2</v>
      </c>
      <c r="S379" s="179"/>
      <c r="T379" s="181">
        <f>SUM(T380:T389)</f>
        <v>0</v>
      </c>
      <c r="AR379" s="182" t="s">
        <v>89</v>
      </c>
      <c r="AT379" s="183" t="s">
        <v>77</v>
      </c>
      <c r="AU379" s="183" t="s">
        <v>86</v>
      </c>
      <c r="AY379" s="182" t="s">
        <v>155</v>
      </c>
      <c r="BK379" s="184">
        <f>SUM(BK380:BK389)</f>
        <v>0</v>
      </c>
    </row>
    <row r="380" spans="1:65" s="2" customFormat="1" ht="24.2" customHeight="1">
      <c r="A380" s="34"/>
      <c r="B380" s="35"/>
      <c r="C380" s="187" t="s">
        <v>316</v>
      </c>
      <c r="D380" s="187" t="s">
        <v>157</v>
      </c>
      <c r="E380" s="188" t="s">
        <v>673</v>
      </c>
      <c r="F380" s="189" t="s">
        <v>674</v>
      </c>
      <c r="G380" s="190" t="s">
        <v>215</v>
      </c>
      <c r="H380" s="191">
        <v>143.58099999999999</v>
      </c>
      <c r="I380" s="192"/>
      <c r="J380" s="193">
        <f>ROUND(I380*H380,2)</f>
        <v>0</v>
      </c>
      <c r="K380" s="194"/>
      <c r="L380" s="39"/>
      <c r="M380" s="195" t="s">
        <v>1</v>
      </c>
      <c r="N380" s="196" t="s">
        <v>43</v>
      </c>
      <c r="O380" s="71"/>
      <c r="P380" s="197">
        <f>O380*H380</f>
        <v>0</v>
      </c>
      <c r="Q380" s="197">
        <v>8.0000000000000007E-5</v>
      </c>
      <c r="R380" s="197">
        <f>Q380*H380</f>
        <v>1.148648E-2</v>
      </c>
      <c r="S380" s="197">
        <v>0</v>
      </c>
      <c r="T380" s="19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9" t="s">
        <v>242</v>
      </c>
      <c r="AT380" s="199" t="s">
        <v>157</v>
      </c>
      <c r="AU380" s="199" t="s">
        <v>89</v>
      </c>
      <c r="AY380" s="17" t="s">
        <v>155</v>
      </c>
      <c r="BE380" s="200">
        <f>IF(N380="základní",J380,0)</f>
        <v>0</v>
      </c>
      <c r="BF380" s="200">
        <f>IF(N380="snížená",J380,0)</f>
        <v>0</v>
      </c>
      <c r="BG380" s="200">
        <f>IF(N380="zákl. přenesená",J380,0)</f>
        <v>0</v>
      </c>
      <c r="BH380" s="200">
        <f>IF(N380="sníž. přenesená",J380,0)</f>
        <v>0</v>
      </c>
      <c r="BI380" s="200">
        <f>IF(N380="nulová",J380,0)</f>
        <v>0</v>
      </c>
      <c r="BJ380" s="17" t="s">
        <v>86</v>
      </c>
      <c r="BK380" s="200">
        <f>ROUND(I380*H380,2)</f>
        <v>0</v>
      </c>
      <c r="BL380" s="17" t="s">
        <v>242</v>
      </c>
      <c r="BM380" s="199" t="s">
        <v>675</v>
      </c>
    </row>
    <row r="381" spans="1:65" s="13" customFormat="1" ht="11.25">
      <c r="B381" s="201"/>
      <c r="C381" s="202"/>
      <c r="D381" s="203" t="s">
        <v>163</v>
      </c>
      <c r="E381" s="204" t="s">
        <v>1</v>
      </c>
      <c r="F381" s="205" t="s">
        <v>676</v>
      </c>
      <c r="G381" s="202"/>
      <c r="H381" s="206">
        <v>32.155000000000001</v>
      </c>
      <c r="I381" s="207"/>
      <c r="J381" s="202"/>
      <c r="K381" s="202"/>
      <c r="L381" s="208"/>
      <c r="M381" s="209"/>
      <c r="N381" s="210"/>
      <c r="O381" s="210"/>
      <c r="P381" s="210"/>
      <c r="Q381" s="210"/>
      <c r="R381" s="210"/>
      <c r="S381" s="210"/>
      <c r="T381" s="211"/>
      <c r="AT381" s="212" t="s">
        <v>163</v>
      </c>
      <c r="AU381" s="212" t="s">
        <v>89</v>
      </c>
      <c r="AV381" s="13" t="s">
        <v>89</v>
      </c>
      <c r="AW381" s="13" t="s">
        <v>33</v>
      </c>
      <c r="AX381" s="13" t="s">
        <v>78</v>
      </c>
      <c r="AY381" s="212" t="s">
        <v>155</v>
      </c>
    </row>
    <row r="382" spans="1:65" s="13" customFormat="1" ht="11.25">
      <c r="B382" s="201"/>
      <c r="C382" s="202"/>
      <c r="D382" s="203" t="s">
        <v>163</v>
      </c>
      <c r="E382" s="204" t="s">
        <v>1</v>
      </c>
      <c r="F382" s="205" t="s">
        <v>677</v>
      </c>
      <c r="G382" s="202"/>
      <c r="H382" s="206">
        <v>32.973999999999997</v>
      </c>
      <c r="I382" s="207"/>
      <c r="J382" s="202"/>
      <c r="K382" s="202"/>
      <c r="L382" s="208"/>
      <c r="M382" s="209"/>
      <c r="N382" s="210"/>
      <c r="O382" s="210"/>
      <c r="P382" s="210"/>
      <c r="Q382" s="210"/>
      <c r="R382" s="210"/>
      <c r="S382" s="210"/>
      <c r="T382" s="211"/>
      <c r="AT382" s="212" t="s">
        <v>163</v>
      </c>
      <c r="AU382" s="212" t="s">
        <v>89</v>
      </c>
      <c r="AV382" s="13" t="s">
        <v>89</v>
      </c>
      <c r="AW382" s="13" t="s">
        <v>33</v>
      </c>
      <c r="AX382" s="13" t="s">
        <v>78</v>
      </c>
      <c r="AY382" s="212" t="s">
        <v>155</v>
      </c>
    </row>
    <row r="383" spans="1:65" s="13" customFormat="1" ht="11.25">
      <c r="B383" s="201"/>
      <c r="C383" s="202"/>
      <c r="D383" s="203" t="s">
        <v>163</v>
      </c>
      <c r="E383" s="204" t="s">
        <v>1</v>
      </c>
      <c r="F383" s="205" t="s">
        <v>678</v>
      </c>
      <c r="G383" s="202"/>
      <c r="H383" s="206">
        <v>30.126999999999999</v>
      </c>
      <c r="I383" s="207"/>
      <c r="J383" s="202"/>
      <c r="K383" s="202"/>
      <c r="L383" s="208"/>
      <c r="M383" s="209"/>
      <c r="N383" s="210"/>
      <c r="O383" s="210"/>
      <c r="P383" s="210"/>
      <c r="Q383" s="210"/>
      <c r="R383" s="210"/>
      <c r="S383" s="210"/>
      <c r="T383" s="211"/>
      <c r="AT383" s="212" t="s">
        <v>163</v>
      </c>
      <c r="AU383" s="212" t="s">
        <v>89</v>
      </c>
      <c r="AV383" s="13" t="s">
        <v>89</v>
      </c>
      <c r="AW383" s="13" t="s">
        <v>33</v>
      </c>
      <c r="AX383" s="13" t="s">
        <v>78</v>
      </c>
      <c r="AY383" s="212" t="s">
        <v>155</v>
      </c>
    </row>
    <row r="384" spans="1:65" s="13" customFormat="1" ht="11.25">
      <c r="B384" s="201"/>
      <c r="C384" s="202"/>
      <c r="D384" s="203" t="s">
        <v>163</v>
      </c>
      <c r="E384" s="204" t="s">
        <v>1</v>
      </c>
      <c r="F384" s="205" t="s">
        <v>679</v>
      </c>
      <c r="G384" s="202"/>
      <c r="H384" s="206">
        <v>28.966000000000001</v>
      </c>
      <c r="I384" s="207"/>
      <c r="J384" s="202"/>
      <c r="K384" s="202"/>
      <c r="L384" s="208"/>
      <c r="M384" s="209"/>
      <c r="N384" s="210"/>
      <c r="O384" s="210"/>
      <c r="P384" s="210"/>
      <c r="Q384" s="210"/>
      <c r="R384" s="210"/>
      <c r="S384" s="210"/>
      <c r="T384" s="211"/>
      <c r="AT384" s="212" t="s">
        <v>163</v>
      </c>
      <c r="AU384" s="212" t="s">
        <v>89</v>
      </c>
      <c r="AV384" s="13" t="s">
        <v>89</v>
      </c>
      <c r="AW384" s="13" t="s">
        <v>33</v>
      </c>
      <c r="AX384" s="13" t="s">
        <v>78</v>
      </c>
      <c r="AY384" s="212" t="s">
        <v>155</v>
      </c>
    </row>
    <row r="385" spans="1:65" s="13" customFormat="1" ht="11.25">
      <c r="B385" s="201"/>
      <c r="C385" s="202"/>
      <c r="D385" s="203" t="s">
        <v>163</v>
      </c>
      <c r="E385" s="204" t="s">
        <v>1</v>
      </c>
      <c r="F385" s="205" t="s">
        <v>680</v>
      </c>
      <c r="G385" s="202"/>
      <c r="H385" s="206">
        <v>19.359000000000002</v>
      </c>
      <c r="I385" s="207"/>
      <c r="J385" s="202"/>
      <c r="K385" s="202"/>
      <c r="L385" s="208"/>
      <c r="M385" s="209"/>
      <c r="N385" s="210"/>
      <c r="O385" s="210"/>
      <c r="P385" s="210"/>
      <c r="Q385" s="210"/>
      <c r="R385" s="210"/>
      <c r="S385" s="210"/>
      <c r="T385" s="211"/>
      <c r="AT385" s="212" t="s">
        <v>163</v>
      </c>
      <c r="AU385" s="212" t="s">
        <v>89</v>
      </c>
      <c r="AV385" s="13" t="s">
        <v>89</v>
      </c>
      <c r="AW385" s="13" t="s">
        <v>33</v>
      </c>
      <c r="AX385" s="13" t="s">
        <v>78</v>
      </c>
      <c r="AY385" s="212" t="s">
        <v>155</v>
      </c>
    </row>
    <row r="386" spans="1:65" s="14" customFormat="1" ht="11.25">
      <c r="B386" s="213"/>
      <c r="C386" s="214"/>
      <c r="D386" s="203" t="s">
        <v>163</v>
      </c>
      <c r="E386" s="215" t="s">
        <v>1</v>
      </c>
      <c r="F386" s="216" t="s">
        <v>170</v>
      </c>
      <c r="G386" s="214"/>
      <c r="H386" s="217">
        <v>143.58099999999999</v>
      </c>
      <c r="I386" s="218"/>
      <c r="J386" s="214"/>
      <c r="K386" s="214"/>
      <c r="L386" s="219"/>
      <c r="M386" s="220"/>
      <c r="N386" s="221"/>
      <c r="O386" s="221"/>
      <c r="P386" s="221"/>
      <c r="Q386" s="221"/>
      <c r="R386" s="221"/>
      <c r="S386" s="221"/>
      <c r="T386" s="222"/>
      <c r="AT386" s="223" t="s">
        <v>163</v>
      </c>
      <c r="AU386" s="223" t="s">
        <v>89</v>
      </c>
      <c r="AV386" s="14" t="s">
        <v>161</v>
      </c>
      <c r="AW386" s="14" t="s">
        <v>33</v>
      </c>
      <c r="AX386" s="14" t="s">
        <v>86</v>
      </c>
      <c r="AY386" s="223" t="s">
        <v>155</v>
      </c>
    </row>
    <row r="387" spans="1:65" s="2" customFormat="1" ht="16.5" customHeight="1">
      <c r="A387" s="34"/>
      <c r="B387" s="35"/>
      <c r="C387" s="224" t="s">
        <v>321</v>
      </c>
      <c r="D387" s="224" t="s">
        <v>206</v>
      </c>
      <c r="E387" s="225" t="s">
        <v>681</v>
      </c>
      <c r="F387" s="226" t="s">
        <v>682</v>
      </c>
      <c r="G387" s="227" t="s">
        <v>215</v>
      </c>
      <c r="H387" s="228">
        <v>172.297</v>
      </c>
      <c r="I387" s="229"/>
      <c r="J387" s="230">
        <f>ROUND(I387*H387,2)</f>
        <v>0</v>
      </c>
      <c r="K387" s="231"/>
      <c r="L387" s="232"/>
      <c r="M387" s="233" t="s">
        <v>1</v>
      </c>
      <c r="N387" s="234" t="s">
        <v>43</v>
      </c>
      <c r="O387" s="71"/>
      <c r="P387" s="197">
        <f>O387*H387</f>
        <v>0</v>
      </c>
      <c r="Q387" s="197">
        <v>5.0000000000000001E-4</v>
      </c>
      <c r="R387" s="197">
        <f>Q387*H387</f>
        <v>8.6148500000000003E-2</v>
      </c>
      <c r="S387" s="197">
        <v>0</v>
      </c>
      <c r="T387" s="198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9" t="s">
        <v>346</v>
      </c>
      <c r="AT387" s="199" t="s">
        <v>206</v>
      </c>
      <c r="AU387" s="199" t="s">
        <v>89</v>
      </c>
      <c r="AY387" s="17" t="s">
        <v>155</v>
      </c>
      <c r="BE387" s="200">
        <f>IF(N387="základní",J387,0)</f>
        <v>0</v>
      </c>
      <c r="BF387" s="200">
        <f>IF(N387="snížená",J387,0)</f>
        <v>0</v>
      </c>
      <c r="BG387" s="200">
        <f>IF(N387="zákl. přenesená",J387,0)</f>
        <v>0</v>
      </c>
      <c r="BH387" s="200">
        <f>IF(N387="sníž. přenesená",J387,0)</f>
        <v>0</v>
      </c>
      <c r="BI387" s="200">
        <f>IF(N387="nulová",J387,0)</f>
        <v>0</v>
      </c>
      <c r="BJ387" s="17" t="s">
        <v>86</v>
      </c>
      <c r="BK387" s="200">
        <f>ROUND(I387*H387,2)</f>
        <v>0</v>
      </c>
      <c r="BL387" s="17" t="s">
        <v>242</v>
      </c>
      <c r="BM387" s="199" t="s">
        <v>683</v>
      </c>
    </row>
    <row r="388" spans="1:65" s="13" customFormat="1" ht="11.25">
      <c r="B388" s="201"/>
      <c r="C388" s="202"/>
      <c r="D388" s="203" t="s">
        <v>163</v>
      </c>
      <c r="E388" s="204" t="s">
        <v>1</v>
      </c>
      <c r="F388" s="205" t="s">
        <v>684</v>
      </c>
      <c r="G388" s="202"/>
      <c r="H388" s="206">
        <v>172.297</v>
      </c>
      <c r="I388" s="207"/>
      <c r="J388" s="202"/>
      <c r="K388" s="202"/>
      <c r="L388" s="208"/>
      <c r="M388" s="209"/>
      <c r="N388" s="210"/>
      <c r="O388" s="210"/>
      <c r="P388" s="210"/>
      <c r="Q388" s="210"/>
      <c r="R388" s="210"/>
      <c r="S388" s="210"/>
      <c r="T388" s="211"/>
      <c r="AT388" s="212" t="s">
        <v>163</v>
      </c>
      <c r="AU388" s="212" t="s">
        <v>89</v>
      </c>
      <c r="AV388" s="13" t="s">
        <v>89</v>
      </c>
      <c r="AW388" s="13" t="s">
        <v>33</v>
      </c>
      <c r="AX388" s="13" t="s">
        <v>86</v>
      </c>
      <c r="AY388" s="212" t="s">
        <v>155</v>
      </c>
    </row>
    <row r="389" spans="1:65" s="2" customFormat="1" ht="24.2" customHeight="1">
      <c r="A389" s="34"/>
      <c r="B389" s="35"/>
      <c r="C389" s="187" t="s">
        <v>325</v>
      </c>
      <c r="D389" s="187" t="s">
        <v>157</v>
      </c>
      <c r="E389" s="188" t="s">
        <v>685</v>
      </c>
      <c r="F389" s="189" t="s">
        <v>686</v>
      </c>
      <c r="G389" s="190" t="s">
        <v>687</v>
      </c>
      <c r="H389" s="240"/>
      <c r="I389" s="192"/>
      <c r="J389" s="193">
        <f>ROUND(I389*H389,2)</f>
        <v>0</v>
      </c>
      <c r="K389" s="194"/>
      <c r="L389" s="39"/>
      <c r="M389" s="195" t="s">
        <v>1</v>
      </c>
      <c r="N389" s="196" t="s">
        <v>43</v>
      </c>
      <c r="O389" s="71"/>
      <c r="P389" s="197">
        <f>O389*H389</f>
        <v>0</v>
      </c>
      <c r="Q389" s="197">
        <v>0</v>
      </c>
      <c r="R389" s="197">
        <f>Q389*H389</f>
        <v>0</v>
      </c>
      <c r="S389" s="197">
        <v>0</v>
      </c>
      <c r="T389" s="19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9" t="s">
        <v>242</v>
      </c>
      <c r="AT389" s="199" t="s">
        <v>157</v>
      </c>
      <c r="AU389" s="199" t="s">
        <v>89</v>
      </c>
      <c r="AY389" s="17" t="s">
        <v>155</v>
      </c>
      <c r="BE389" s="200">
        <f>IF(N389="základní",J389,0)</f>
        <v>0</v>
      </c>
      <c r="BF389" s="200">
        <f>IF(N389="snížená",J389,0)</f>
        <v>0</v>
      </c>
      <c r="BG389" s="200">
        <f>IF(N389="zákl. přenesená",J389,0)</f>
        <v>0</v>
      </c>
      <c r="BH389" s="200">
        <f>IF(N389="sníž. přenesená",J389,0)</f>
        <v>0</v>
      </c>
      <c r="BI389" s="200">
        <f>IF(N389="nulová",J389,0)</f>
        <v>0</v>
      </c>
      <c r="BJ389" s="17" t="s">
        <v>86</v>
      </c>
      <c r="BK389" s="200">
        <f>ROUND(I389*H389,2)</f>
        <v>0</v>
      </c>
      <c r="BL389" s="17" t="s">
        <v>242</v>
      </c>
      <c r="BM389" s="199" t="s">
        <v>688</v>
      </c>
    </row>
    <row r="390" spans="1:65" s="12" customFormat="1" ht="22.9" customHeight="1">
      <c r="B390" s="171"/>
      <c r="C390" s="172"/>
      <c r="D390" s="173" t="s">
        <v>77</v>
      </c>
      <c r="E390" s="185" t="s">
        <v>689</v>
      </c>
      <c r="F390" s="185" t="s">
        <v>690</v>
      </c>
      <c r="G390" s="172"/>
      <c r="H390" s="172"/>
      <c r="I390" s="175"/>
      <c r="J390" s="186">
        <f>BK390</f>
        <v>0</v>
      </c>
      <c r="K390" s="172"/>
      <c r="L390" s="177"/>
      <c r="M390" s="178"/>
      <c r="N390" s="179"/>
      <c r="O390" s="179"/>
      <c r="P390" s="180">
        <f>SUM(P391:P399)</f>
        <v>0</v>
      </c>
      <c r="Q390" s="179"/>
      <c r="R390" s="180">
        <f>SUM(R391:R399)</f>
        <v>3.9000000000000005E-4</v>
      </c>
      <c r="S390" s="179"/>
      <c r="T390" s="181">
        <f>SUM(T391:T399)</f>
        <v>0</v>
      </c>
      <c r="AR390" s="182" t="s">
        <v>89</v>
      </c>
      <c r="AT390" s="183" t="s">
        <v>77</v>
      </c>
      <c r="AU390" s="183" t="s">
        <v>86</v>
      </c>
      <c r="AY390" s="182" t="s">
        <v>155</v>
      </c>
      <c r="BK390" s="184">
        <f>SUM(BK391:BK399)</f>
        <v>0</v>
      </c>
    </row>
    <row r="391" spans="1:65" s="2" customFormat="1" ht="16.5" customHeight="1">
      <c r="A391" s="34"/>
      <c r="B391" s="35"/>
      <c r="C391" s="187" t="s">
        <v>333</v>
      </c>
      <c r="D391" s="187" t="s">
        <v>157</v>
      </c>
      <c r="E391" s="188" t="s">
        <v>691</v>
      </c>
      <c r="F391" s="189" t="s">
        <v>692</v>
      </c>
      <c r="G391" s="190" t="s">
        <v>475</v>
      </c>
      <c r="H391" s="191">
        <v>1</v>
      </c>
      <c r="I391" s="192"/>
      <c r="J391" s="193">
        <f t="shared" ref="J391:J399" si="0">ROUND(I391*H391,2)</f>
        <v>0</v>
      </c>
      <c r="K391" s="194"/>
      <c r="L391" s="39"/>
      <c r="M391" s="195" t="s">
        <v>1</v>
      </c>
      <c r="N391" s="196" t="s">
        <v>43</v>
      </c>
      <c r="O391" s="71"/>
      <c r="P391" s="197">
        <f t="shared" ref="P391:P399" si="1">O391*H391</f>
        <v>0</v>
      </c>
      <c r="Q391" s="197">
        <v>0</v>
      </c>
      <c r="R391" s="197">
        <f t="shared" ref="R391:R399" si="2">Q391*H391</f>
        <v>0</v>
      </c>
      <c r="S391" s="197">
        <v>0</v>
      </c>
      <c r="T391" s="198">
        <f t="shared" ref="T391:T399" si="3"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99" t="s">
        <v>242</v>
      </c>
      <c r="AT391" s="199" t="s">
        <v>157</v>
      </c>
      <c r="AU391" s="199" t="s">
        <v>89</v>
      </c>
      <c r="AY391" s="17" t="s">
        <v>155</v>
      </c>
      <c r="BE391" s="200">
        <f t="shared" ref="BE391:BE399" si="4">IF(N391="základní",J391,0)</f>
        <v>0</v>
      </c>
      <c r="BF391" s="200">
        <f t="shared" ref="BF391:BF399" si="5">IF(N391="snížená",J391,0)</f>
        <v>0</v>
      </c>
      <c r="BG391" s="200">
        <f t="shared" ref="BG391:BG399" si="6">IF(N391="zákl. přenesená",J391,0)</f>
        <v>0</v>
      </c>
      <c r="BH391" s="200">
        <f t="shared" ref="BH391:BH399" si="7">IF(N391="sníž. přenesená",J391,0)</f>
        <v>0</v>
      </c>
      <c r="BI391" s="200">
        <f t="shared" ref="BI391:BI399" si="8">IF(N391="nulová",J391,0)</f>
        <v>0</v>
      </c>
      <c r="BJ391" s="17" t="s">
        <v>86</v>
      </c>
      <c r="BK391" s="200">
        <f t="shared" ref="BK391:BK399" si="9">ROUND(I391*H391,2)</f>
        <v>0</v>
      </c>
      <c r="BL391" s="17" t="s">
        <v>242</v>
      </c>
      <c r="BM391" s="199" t="s">
        <v>693</v>
      </c>
    </row>
    <row r="392" spans="1:65" s="2" customFormat="1" ht="16.5" customHeight="1">
      <c r="A392" s="34"/>
      <c r="B392" s="35"/>
      <c r="C392" s="187" t="s">
        <v>341</v>
      </c>
      <c r="D392" s="187" t="s">
        <v>157</v>
      </c>
      <c r="E392" s="188" t="s">
        <v>694</v>
      </c>
      <c r="F392" s="189" t="s">
        <v>695</v>
      </c>
      <c r="G392" s="190" t="s">
        <v>475</v>
      </c>
      <c r="H392" s="191">
        <v>1</v>
      </c>
      <c r="I392" s="192"/>
      <c r="J392" s="193">
        <f t="shared" si="0"/>
        <v>0</v>
      </c>
      <c r="K392" s="194"/>
      <c r="L392" s="39"/>
      <c r="M392" s="195" t="s">
        <v>1</v>
      </c>
      <c r="N392" s="196" t="s">
        <v>43</v>
      </c>
      <c r="O392" s="71"/>
      <c r="P392" s="197">
        <f t="shared" si="1"/>
        <v>0</v>
      </c>
      <c r="Q392" s="197">
        <v>0</v>
      </c>
      <c r="R392" s="197">
        <f t="shared" si="2"/>
        <v>0</v>
      </c>
      <c r="S392" s="197">
        <v>0</v>
      </c>
      <c r="T392" s="198">
        <f t="shared" si="3"/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9" t="s">
        <v>242</v>
      </c>
      <c r="AT392" s="199" t="s">
        <v>157</v>
      </c>
      <c r="AU392" s="199" t="s">
        <v>89</v>
      </c>
      <c r="AY392" s="17" t="s">
        <v>155</v>
      </c>
      <c r="BE392" s="200">
        <f t="shared" si="4"/>
        <v>0</v>
      </c>
      <c r="BF392" s="200">
        <f t="shared" si="5"/>
        <v>0</v>
      </c>
      <c r="BG392" s="200">
        <f t="shared" si="6"/>
        <v>0</v>
      </c>
      <c r="BH392" s="200">
        <f t="shared" si="7"/>
        <v>0</v>
      </c>
      <c r="BI392" s="200">
        <f t="shared" si="8"/>
        <v>0</v>
      </c>
      <c r="BJ392" s="17" t="s">
        <v>86</v>
      </c>
      <c r="BK392" s="200">
        <f t="shared" si="9"/>
        <v>0</v>
      </c>
      <c r="BL392" s="17" t="s">
        <v>242</v>
      </c>
      <c r="BM392" s="199" t="s">
        <v>696</v>
      </c>
    </row>
    <row r="393" spans="1:65" s="2" customFormat="1" ht="16.5" customHeight="1">
      <c r="A393" s="34"/>
      <c r="B393" s="35"/>
      <c r="C393" s="187" t="s">
        <v>346</v>
      </c>
      <c r="D393" s="187" t="s">
        <v>157</v>
      </c>
      <c r="E393" s="188" t="s">
        <v>697</v>
      </c>
      <c r="F393" s="189" t="s">
        <v>695</v>
      </c>
      <c r="G393" s="190" t="s">
        <v>475</v>
      </c>
      <c r="H393" s="191">
        <v>1</v>
      </c>
      <c r="I393" s="192"/>
      <c r="J393" s="193">
        <f t="shared" si="0"/>
        <v>0</v>
      </c>
      <c r="K393" s="194"/>
      <c r="L393" s="39"/>
      <c r="M393" s="195" t="s">
        <v>1</v>
      </c>
      <c r="N393" s="196" t="s">
        <v>43</v>
      </c>
      <c r="O393" s="71"/>
      <c r="P393" s="197">
        <f t="shared" si="1"/>
        <v>0</v>
      </c>
      <c r="Q393" s="197">
        <v>6.9999999999999994E-5</v>
      </c>
      <c r="R393" s="197">
        <f t="shared" si="2"/>
        <v>6.9999999999999994E-5</v>
      </c>
      <c r="S393" s="197">
        <v>0</v>
      </c>
      <c r="T393" s="198">
        <f t="shared" si="3"/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9" t="s">
        <v>242</v>
      </c>
      <c r="AT393" s="199" t="s">
        <v>157</v>
      </c>
      <c r="AU393" s="199" t="s">
        <v>89</v>
      </c>
      <c r="AY393" s="17" t="s">
        <v>155</v>
      </c>
      <c r="BE393" s="200">
        <f t="shared" si="4"/>
        <v>0</v>
      </c>
      <c r="BF393" s="200">
        <f t="shared" si="5"/>
        <v>0</v>
      </c>
      <c r="BG393" s="200">
        <f t="shared" si="6"/>
        <v>0</v>
      </c>
      <c r="BH393" s="200">
        <f t="shared" si="7"/>
        <v>0</v>
      </c>
      <c r="BI393" s="200">
        <f t="shared" si="8"/>
        <v>0</v>
      </c>
      <c r="BJ393" s="17" t="s">
        <v>86</v>
      </c>
      <c r="BK393" s="200">
        <f t="shared" si="9"/>
        <v>0</v>
      </c>
      <c r="BL393" s="17" t="s">
        <v>242</v>
      </c>
      <c r="BM393" s="199" t="s">
        <v>698</v>
      </c>
    </row>
    <row r="394" spans="1:65" s="2" customFormat="1" ht="16.5" customHeight="1">
      <c r="A394" s="34"/>
      <c r="B394" s="35"/>
      <c r="C394" s="187" t="s">
        <v>276</v>
      </c>
      <c r="D394" s="187" t="s">
        <v>157</v>
      </c>
      <c r="E394" s="188" t="s">
        <v>699</v>
      </c>
      <c r="F394" s="189" t="s">
        <v>695</v>
      </c>
      <c r="G394" s="190" t="s">
        <v>475</v>
      </c>
      <c r="H394" s="191">
        <v>1</v>
      </c>
      <c r="I394" s="192"/>
      <c r="J394" s="193">
        <f t="shared" si="0"/>
        <v>0</v>
      </c>
      <c r="K394" s="194"/>
      <c r="L394" s="39"/>
      <c r="M394" s="195" t="s">
        <v>1</v>
      </c>
      <c r="N394" s="196" t="s">
        <v>43</v>
      </c>
      <c r="O394" s="71"/>
      <c r="P394" s="197">
        <f t="shared" si="1"/>
        <v>0</v>
      </c>
      <c r="Q394" s="197">
        <v>6.0000000000000002E-5</v>
      </c>
      <c r="R394" s="197">
        <f t="shared" si="2"/>
        <v>6.0000000000000002E-5</v>
      </c>
      <c r="S394" s="197">
        <v>0</v>
      </c>
      <c r="T394" s="198">
        <f t="shared" si="3"/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9" t="s">
        <v>242</v>
      </c>
      <c r="AT394" s="199" t="s">
        <v>157</v>
      </c>
      <c r="AU394" s="199" t="s">
        <v>89</v>
      </c>
      <c r="AY394" s="17" t="s">
        <v>155</v>
      </c>
      <c r="BE394" s="200">
        <f t="shared" si="4"/>
        <v>0</v>
      </c>
      <c r="BF394" s="200">
        <f t="shared" si="5"/>
        <v>0</v>
      </c>
      <c r="BG394" s="200">
        <f t="shared" si="6"/>
        <v>0</v>
      </c>
      <c r="BH394" s="200">
        <f t="shared" si="7"/>
        <v>0</v>
      </c>
      <c r="BI394" s="200">
        <f t="shared" si="8"/>
        <v>0</v>
      </c>
      <c r="BJ394" s="17" t="s">
        <v>86</v>
      </c>
      <c r="BK394" s="200">
        <f t="shared" si="9"/>
        <v>0</v>
      </c>
      <c r="BL394" s="17" t="s">
        <v>242</v>
      </c>
      <c r="BM394" s="199" t="s">
        <v>700</v>
      </c>
    </row>
    <row r="395" spans="1:65" s="2" customFormat="1" ht="16.5" customHeight="1">
      <c r="A395" s="34"/>
      <c r="B395" s="35"/>
      <c r="C395" s="187" t="s">
        <v>351</v>
      </c>
      <c r="D395" s="187" t="s">
        <v>157</v>
      </c>
      <c r="E395" s="188" t="s">
        <v>701</v>
      </c>
      <c r="F395" s="189" t="s">
        <v>692</v>
      </c>
      <c r="G395" s="190" t="s">
        <v>475</v>
      </c>
      <c r="H395" s="191">
        <v>1</v>
      </c>
      <c r="I395" s="192"/>
      <c r="J395" s="193">
        <f t="shared" si="0"/>
        <v>0</v>
      </c>
      <c r="K395" s="194"/>
      <c r="L395" s="39"/>
      <c r="M395" s="195" t="s">
        <v>1</v>
      </c>
      <c r="N395" s="196" t="s">
        <v>43</v>
      </c>
      <c r="O395" s="71"/>
      <c r="P395" s="197">
        <f t="shared" si="1"/>
        <v>0</v>
      </c>
      <c r="Q395" s="197">
        <v>6.0000000000000002E-5</v>
      </c>
      <c r="R395" s="197">
        <f t="shared" si="2"/>
        <v>6.0000000000000002E-5</v>
      </c>
      <c r="S395" s="197">
        <v>0</v>
      </c>
      <c r="T395" s="198">
        <f t="shared" si="3"/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9" t="s">
        <v>242</v>
      </c>
      <c r="AT395" s="199" t="s">
        <v>157</v>
      </c>
      <c r="AU395" s="199" t="s">
        <v>89</v>
      </c>
      <c r="AY395" s="17" t="s">
        <v>155</v>
      </c>
      <c r="BE395" s="200">
        <f t="shared" si="4"/>
        <v>0</v>
      </c>
      <c r="BF395" s="200">
        <f t="shared" si="5"/>
        <v>0</v>
      </c>
      <c r="BG395" s="200">
        <f t="shared" si="6"/>
        <v>0</v>
      </c>
      <c r="BH395" s="200">
        <f t="shared" si="7"/>
        <v>0</v>
      </c>
      <c r="BI395" s="200">
        <f t="shared" si="8"/>
        <v>0</v>
      </c>
      <c r="BJ395" s="17" t="s">
        <v>86</v>
      </c>
      <c r="BK395" s="200">
        <f t="shared" si="9"/>
        <v>0</v>
      </c>
      <c r="BL395" s="17" t="s">
        <v>242</v>
      </c>
      <c r="BM395" s="199" t="s">
        <v>702</v>
      </c>
    </row>
    <row r="396" spans="1:65" s="2" customFormat="1" ht="16.5" customHeight="1">
      <c r="A396" s="34"/>
      <c r="B396" s="35"/>
      <c r="C396" s="187" t="s">
        <v>703</v>
      </c>
      <c r="D396" s="187" t="s">
        <v>157</v>
      </c>
      <c r="E396" s="188" t="s">
        <v>704</v>
      </c>
      <c r="F396" s="189" t="s">
        <v>705</v>
      </c>
      <c r="G396" s="190" t="s">
        <v>369</v>
      </c>
      <c r="H396" s="191">
        <v>1</v>
      </c>
      <c r="I396" s="192"/>
      <c r="J396" s="193">
        <f t="shared" si="0"/>
        <v>0</v>
      </c>
      <c r="K396" s="194"/>
      <c r="L396" s="39"/>
      <c r="M396" s="195" t="s">
        <v>1</v>
      </c>
      <c r="N396" s="196" t="s">
        <v>43</v>
      </c>
      <c r="O396" s="71"/>
      <c r="P396" s="197">
        <f t="shared" si="1"/>
        <v>0</v>
      </c>
      <c r="Q396" s="197">
        <v>5.0000000000000002E-5</v>
      </c>
      <c r="R396" s="197">
        <f t="shared" si="2"/>
        <v>5.0000000000000002E-5</v>
      </c>
      <c r="S396" s="197">
        <v>0</v>
      </c>
      <c r="T396" s="198">
        <f t="shared" si="3"/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9" t="s">
        <v>242</v>
      </c>
      <c r="AT396" s="199" t="s">
        <v>157</v>
      </c>
      <c r="AU396" s="199" t="s">
        <v>89</v>
      </c>
      <c r="AY396" s="17" t="s">
        <v>155</v>
      </c>
      <c r="BE396" s="200">
        <f t="shared" si="4"/>
        <v>0</v>
      </c>
      <c r="BF396" s="200">
        <f t="shared" si="5"/>
        <v>0</v>
      </c>
      <c r="BG396" s="200">
        <f t="shared" si="6"/>
        <v>0</v>
      </c>
      <c r="BH396" s="200">
        <f t="shared" si="7"/>
        <v>0</v>
      </c>
      <c r="BI396" s="200">
        <f t="shared" si="8"/>
        <v>0</v>
      </c>
      <c r="BJ396" s="17" t="s">
        <v>86</v>
      </c>
      <c r="BK396" s="200">
        <f t="shared" si="9"/>
        <v>0</v>
      </c>
      <c r="BL396" s="17" t="s">
        <v>242</v>
      </c>
      <c r="BM396" s="199" t="s">
        <v>706</v>
      </c>
    </row>
    <row r="397" spans="1:65" s="2" customFormat="1" ht="16.5" customHeight="1">
      <c r="A397" s="34"/>
      <c r="B397" s="35"/>
      <c r="C397" s="187" t="s">
        <v>356</v>
      </c>
      <c r="D397" s="187" t="s">
        <v>157</v>
      </c>
      <c r="E397" s="188" t="s">
        <v>707</v>
      </c>
      <c r="F397" s="189" t="s">
        <v>705</v>
      </c>
      <c r="G397" s="190" t="s">
        <v>369</v>
      </c>
      <c r="H397" s="191">
        <v>1</v>
      </c>
      <c r="I397" s="192"/>
      <c r="J397" s="193">
        <f t="shared" si="0"/>
        <v>0</v>
      </c>
      <c r="K397" s="194"/>
      <c r="L397" s="39"/>
      <c r="M397" s="195" t="s">
        <v>1</v>
      </c>
      <c r="N397" s="196" t="s">
        <v>43</v>
      </c>
      <c r="O397" s="71"/>
      <c r="P397" s="197">
        <f t="shared" si="1"/>
        <v>0</v>
      </c>
      <c r="Q397" s="197">
        <v>5.0000000000000002E-5</v>
      </c>
      <c r="R397" s="197">
        <f t="shared" si="2"/>
        <v>5.0000000000000002E-5</v>
      </c>
      <c r="S397" s="197">
        <v>0</v>
      </c>
      <c r="T397" s="198">
        <f t="shared" si="3"/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9" t="s">
        <v>242</v>
      </c>
      <c r="AT397" s="199" t="s">
        <v>157</v>
      </c>
      <c r="AU397" s="199" t="s">
        <v>89</v>
      </c>
      <c r="AY397" s="17" t="s">
        <v>155</v>
      </c>
      <c r="BE397" s="200">
        <f t="shared" si="4"/>
        <v>0</v>
      </c>
      <c r="BF397" s="200">
        <f t="shared" si="5"/>
        <v>0</v>
      </c>
      <c r="BG397" s="200">
        <f t="shared" si="6"/>
        <v>0</v>
      </c>
      <c r="BH397" s="200">
        <f t="shared" si="7"/>
        <v>0</v>
      </c>
      <c r="BI397" s="200">
        <f t="shared" si="8"/>
        <v>0</v>
      </c>
      <c r="BJ397" s="17" t="s">
        <v>86</v>
      </c>
      <c r="BK397" s="200">
        <f t="shared" si="9"/>
        <v>0</v>
      </c>
      <c r="BL397" s="17" t="s">
        <v>242</v>
      </c>
      <c r="BM397" s="199" t="s">
        <v>708</v>
      </c>
    </row>
    <row r="398" spans="1:65" s="2" customFormat="1" ht="16.5" customHeight="1">
      <c r="A398" s="34"/>
      <c r="B398" s="35"/>
      <c r="C398" s="187" t="s">
        <v>709</v>
      </c>
      <c r="D398" s="187" t="s">
        <v>157</v>
      </c>
      <c r="E398" s="188" t="s">
        <v>710</v>
      </c>
      <c r="F398" s="189" t="s">
        <v>705</v>
      </c>
      <c r="G398" s="190" t="s">
        <v>369</v>
      </c>
      <c r="H398" s="191">
        <v>1</v>
      </c>
      <c r="I398" s="192"/>
      <c r="J398" s="193">
        <f t="shared" si="0"/>
        <v>0</v>
      </c>
      <c r="K398" s="194"/>
      <c r="L398" s="39"/>
      <c r="M398" s="195" t="s">
        <v>1</v>
      </c>
      <c r="N398" s="196" t="s">
        <v>43</v>
      </c>
      <c r="O398" s="71"/>
      <c r="P398" s="197">
        <f t="shared" si="1"/>
        <v>0</v>
      </c>
      <c r="Q398" s="197">
        <v>5.0000000000000002E-5</v>
      </c>
      <c r="R398" s="197">
        <f t="shared" si="2"/>
        <v>5.0000000000000002E-5</v>
      </c>
      <c r="S398" s="197">
        <v>0</v>
      </c>
      <c r="T398" s="198">
        <f t="shared" si="3"/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99" t="s">
        <v>242</v>
      </c>
      <c r="AT398" s="199" t="s">
        <v>157</v>
      </c>
      <c r="AU398" s="199" t="s">
        <v>89</v>
      </c>
      <c r="AY398" s="17" t="s">
        <v>155</v>
      </c>
      <c r="BE398" s="200">
        <f t="shared" si="4"/>
        <v>0</v>
      </c>
      <c r="BF398" s="200">
        <f t="shared" si="5"/>
        <v>0</v>
      </c>
      <c r="BG398" s="200">
        <f t="shared" si="6"/>
        <v>0</v>
      </c>
      <c r="BH398" s="200">
        <f t="shared" si="7"/>
        <v>0</v>
      </c>
      <c r="BI398" s="200">
        <f t="shared" si="8"/>
        <v>0</v>
      </c>
      <c r="BJ398" s="17" t="s">
        <v>86</v>
      </c>
      <c r="BK398" s="200">
        <f t="shared" si="9"/>
        <v>0</v>
      </c>
      <c r="BL398" s="17" t="s">
        <v>242</v>
      </c>
      <c r="BM398" s="199" t="s">
        <v>711</v>
      </c>
    </row>
    <row r="399" spans="1:65" s="2" customFormat="1" ht="16.5" customHeight="1">
      <c r="A399" s="34"/>
      <c r="B399" s="35"/>
      <c r="C399" s="187" t="s">
        <v>360</v>
      </c>
      <c r="D399" s="187" t="s">
        <v>157</v>
      </c>
      <c r="E399" s="188" t="s">
        <v>712</v>
      </c>
      <c r="F399" s="189" t="s">
        <v>705</v>
      </c>
      <c r="G399" s="190" t="s">
        <v>369</v>
      </c>
      <c r="H399" s="191">
        <v>1</v>
      </c>
      <c r="I399" s="192"/>
      <c r="J399" s="193">
        <f t="shared" si="0"/>
        <v>0</v>
      </c>
      <c r="K399" s="194"/>
      <c r="L399" s="39"/>
      <c r="M399" s="235" t="s">
        <v>1</v>
      </c>
      <c r="N399" s="236" t="s">
        <v>43</v>
      </c>
      <c r="O399" s="237"/>
      <c r="P399" s="238">
        <f t="shared" si="1"/>
        <v>0</v>
      </c>
      <c r="Q399" s="238">
        <v>5.0000000000000002E-5</v>
      </c>
      <c r="R399" s="238">
        <f t="shared" si="2"/>
        <v>5.0000000000000002E-5</v>
      </c>
      <c r="S399" s="238">
        <v>0</v>
      </c>
      <c r="T399" s="239">
        <f t="shared" si="3"/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9" t="s">
        <v>242</v>
      </c>
      <c r="AT399" s="199" t="s">
        <v>157</v>
      </c>
      <c r="AU399" s="199" t="s">
        <v>89</v>
      </c>
      <c r="AY399" s="17" t="s">
        <v>155</v>
      </c>
      <c r="BE399" s="200">
        <f t="shared" si="4"/>
        <v>0</v>
      </c>
      <c r="BF399" s="200">
        <f t="shared" si="5"/>
        <v>0</v>
      </c>
      <c r="BG399" s="200">
        <f t="shared" si="6"/>
        <v>0</v>
      </c>
      <c r="BH399" s="200">
        <f t="shared" si="7"/>
        <v>0</v>
      </c>
      <c r="BI399" s="200">
        <f t="shared" si="8"/>
        <v>0</v>
      </c>
      <c r="BJ399" s="17" t="s">
        <v>86</v>
      </c>
      <c r="BK399" s="200">
        <f t="shared" si="9"/>
        <v>0</v>
      </c>
      <c r="BL399" s="17" t="s">
        <v>242</v>
      </c>
      <c r="BM399" s="199" t="s">
        <v>713</v>
      </c>
    </row>
    <row r="400" spans="1:65" s="2" customFormat="1" ht="6.95" customHeight="1">
      <c r="A400" s="34"/>
      <c r="B400" s="54"/>
      <c r="C400" s="55"/>
      <c r="D400" s="55"/>
      <c r="E400" s="55"/>
      <c r="F400" s="55"/>
      <c r="G400" s="55"/>
      <c r="H400" s="55"/>
      <c r="I400" s="55"/>
      <c r="J400" s="55"/>
      <c r="K400" s="55"/>
      <c r="L400" s="39"/>
      <c r="M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</row>
  </sheetData>
  <sheetProtection algorithmName="SHA-512" hashValue="qHGeTJuFrK/G+QnjIG5IvXICS5swX+rl/ngMMzZR2vQKvUZFJDyju8oAKUyKzjsbrzvegQoxAKYPj0lcr4VV+Q==" saltValue="KoA7WjTOXXN08vK/MFOGKqHSpCbffLEeu9upkqwdfA8Sn7OFakA0HW1evXi6/slSFlVwY6ZBGRpVz9gQvmWmWQ==" spinCount="100000" sheet="1" objects="1" scenarios="1" formatColumns="0" formatRows="0" autoFilter="0"/>
  <autoFilter ref="C126:K399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95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8" t="str">
        <f>'Rekapitulace stavby'!K6</f>
        <v>Revitalizace veřejných ploch města Luby - ETAPA II</v>
      </c>
      <c r="F7" s="299"/>
      <c r="G7" s="299"/>
      <c r="H7" s="299"/>
      <c r="L7" s="20"/>
    </row>
    <row r="8" spans="1:4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0" t="s">
        <v>714</v>
      </c>
      <c r="F9" s="301"/>
      <c r="G9" s="301"/>
      <c r="H9" s="30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88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2" t="str">
        <f>'Rekapitulace stavby'!E14</f>
        <v>Vyplň údaj</v>
      </c>
      <c r="F18" s="303"/>
      <c r="G18" s="303"/>
      <c r="H18" s="303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4" t="s">
        <v>1</v>
      </c>
      <c r="F27" s="304"/>
      <c r="G27" s="304"/>
      <c r="H27" s="30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ROUND((SUM(BE127:BE251)),  2)</f>
        <v>0</v>
      </c>
      <c r="G33" s="34"/>
      <c r="H33" s="34"/>
      <c r="I33" s="124">
        <v>0.21</v>
      </c>
      <c r="J33" s="123">
        <f>ROUND(((SUM(BE127:BE251))*I33),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ROUND((SUM(BF127:BF251)),  2)</f>
        <v>0</v>
      </c>
      <c r="G34" s="34"/>
      <c r="H34" s="34"/>
      <c r="I34" s="124">
        <v>0.15</v>
      </c>
      <c r="J34" s="123">
        <f>ROUND(((SUM(BF127:BF251))*I34),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ROUND((SUM(BG127:BG251)),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ROUND((SUM(BH127:BH251)),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ROUND((SUM(BI127:BI251)),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5" t="str">
        <f>E7</f>
        <v>Revitalizace veřejných ploch města Luby - ETAPA II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>IO 03 - Dešťová kanalizace Etapa II</v>
      </c>
      <c r="F87" s="307"/>
      <c r="G87" s="307"/>
      <c r="H87" s="30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Luby u Chebu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A69 - 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 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J128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131</v>
      </c>
      <c r="E98" s="156"/>
      <c r="F98" s="156"/>
      <c r="G98" s="156"/>
      <c r="H98" s="156"/>
      <c r="I98" s="156"/>
      <c r="J98" s="157">
        <f>J129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132</v>
      </c>
      <c r="E99" s="156"/>
      <c r="F99" s="156"/>
      <c r="G99" s="156"/>
      <c r="H99" s="156"/>
      <c r="I99" s="156"/>
      <c r="J99" s="157">
        <f>J164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133</v>
      </c>
      <c r="E100" s="156"/>
      <c r="F100" s="156"/>
      <c r="G100" s="156"/>
      <c r="H100" s="156"/>
      <c r="I100" s="156"/>
      <c r="J100" s="157">
        <f>J172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479</v>
      </c>
      <c r="E101" s="156"/>
      <c r="F101" s="156"/>
      <c r="G101" s="156"/>
      <c r="H101" s="156"/>
      <c r="I101" s="156"/>
      <c r="J101" s="157">
        <f>J179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135</v>
      </c>
      <c r="E102" s="156"/>
      <c r="F102" s="156"/>
      <c r="G102" s="156"/>
      <c r="H102" s="156"/>
      <c r="I102" s="156"/>
      <c r="J102" s="157">
        <f>J184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136</v>
      </c>
      <c r="E103" s="156"/>
      <c r="F103" s="156"/>
      <c r="G103" s="156"/>
      <c r="H103" s="156"/>
      <c r="I103" s="156"/>
      <c r="J103" s="157">
        <f>J224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137</v>
      </c>
      <c r="E104" s="156"/>
      <c r="F104" s="156"/>
      <c r="G104" s="156"/>
      <c r="H104" s="156"/>
      <c r="I104" s="156"/>
      <c r="J104" s="157">
        <f>J235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481</v>
      </c>
      <c r="E105" s="156"/>
      <c r="F105" s="156"/>
      <c r="G105" s="156"/>
      <c r="H105" s="156"/>
      <c r="I105" s="156"/>
      <c r="J105" s="157">
        <f>J238</f>
        <v>0</v>
      </c>
      <c r="K105" s="154"/>
      <c r="L105" s="158"/>
    </row>
    <row r="106" spans="1:31" s="9" customFormat="1" ht="24.95" customHeight="1">
      <c r="B106" s="147"/>
      <c r="C106" s="148"/>
      <c r="D106" s="149" t="s">
        <v>482</v>
      </c>
      <c r="E106" s="150"/>
      <c r="F106" s="150"/>
      <c r="G106" s="150"/>
      <c r="H106" s="150"/>
      <c r="I106" s="150"/>
      <c r="J106" s="151">
        <f>J240</f>
        <v>0</v>
      </c>
      <c r="K106" s="148"/>
      <c r="L106" s="152"/>
    </row>
    <row r="107" spans="1:31" s="10" customFormat="1" ht="19.899999999999999" customHeight="1">
      <c r="B107" s="153"/>
      <c r="C107" s="154"/>
      <c r="D107" s="155" t="s">
        <v>483</v>
      </c>
      <c r="E107" s="156"/>
      <c r="F107" s="156"/>
      <c r="G107" s="156"/>
      <c r="H107" s="156"/>
      <c r="I107" s="156"/>
      <c r="J107" s="157">
        <f>J241</f>
        <v>0</v>
      </c>
      <c r="K107" s="154"/>
      <c r="L107" s="158"/>
    </row>
    <row r="108" spans="1:31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63" s="2" customFormat="1" ht="6.95" customHeight="1">
      <c r="A113" s="34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4.95" customHeight="1">
      <c r="A114" s="34"/>
      <c r="B114" s="35"/>
      <c r="C114" s="23" t="s">
        <v>140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2" customHeight="1">
      <c r="A116" s="34"/>
      <c r="B116" s="35"/>
      <c r="C116" s="29" t="s">
        <v>16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6.5" customHeight="1">
      <c r="A117" s="34"/>
      <c r="B117" s="35"/>
      <c r="C117" s="36"/>
      <c r="D117" s="36"/>
      <c r="E117" s="305" t="str">
        <f>E7</f>
        <v>Revitalizace veřejných ploch města Luby - ETAPA II</v>
      </c>
      <c r="F117" s="306"/>
      <c r="G117" s="306"/>
      <c r="H117" s="30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123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1" t="str">
        <f>E9</f>
        <v>IO 03 - Dešťová kanalizace Etapa II</v>
      </c>
      <c r="F119" s="307"/>
      <c r="G119" s="307"/>
      <c r="H119" s="307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F12</f>
        <v>Luby u Chebu</v>
      </c>
      <c r="G121" s="36"/>
      <c r="H121" s="36"/>
      <c r="I121" s="29" t="s">
        <v>22</v>
      </c>
      <c r="J121" s="66" t="str">
        <f>IF(J12="","",J12)</f>
        <v>Vyplň údaj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23</v>
      </c>
      <c r="D123" s="36"/>
      <c r="E123" s="36"/>
      <c r="F123" s="27" t="str">
        <f>E15</f>
        <v>Město Luby</v>
      </c>
      <c r="G123" s="36"/>
      <c r="H123" s="36"/>
      <c r="I123" s="29" t="s">
        <v>30</v>
      </c>
      <c r="J123" s="32" t="str">
        <f>E21</f>
        <v>A69 - Architekti s.r.o.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28</v>
      </c>
      <c r="D124" s="36"/>
      <c r="E124" s="36"/>
      <c r="F124" s="27" t="str">
        <f>IF(E18="","",E18)</f>
        <v>Vyplň údaj</v>
      </c>
      <c r="G124" s="36"/>
      <c r="H124" s="36"/>
      <c r="I124" s="29" t="s">
        <v>34</v>
      </c>
      <c r="J124" s="32" t="str">
        <f>E24</f>
        <v>Ing. Pavel Šturc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59"/>
      <c r="B126" s="160"/>
      <c r="C126" s="161" t="s">
        <v>141</v>
      </c>
      <c r="D126" s="162" t="s">
        <v>63</v>
      </c>
      <c r="E126" s="162" t="s">
        <v>59</v>
      </c>
      <c r="F126" s="162" t="s">
        <v>60</v>
      </c>
      <c r="G126" s="162" t="s">
        <v>142</v>
      </c>
      <c r="H126" s="162" t="s">
        <v>143</v>
      </c>
      <c r="I126" s="162" t="s">
        <v>144</v>
      </c>
      <c r="J126" s="163" t="s">
        <v>127</v>
      </c>
      <c r="K126" s="164" t="s">
        <v>145</v>
      </c>
      <c r="L126" s="165"/>
      <c r="M126" s="75" t="s">
        <v>1</v>
      </c>
      <c r="N126" s="76" t="s">
        <v>42</v>
      </c>
      <c r="O126" s="76" t="s">
        <v>146</v>
      </c>
      <c r="P126" s="76" t="s">
        <v>147</v>
      </c>
      <c r="Q126" s="76" t="s">
        <v>148</v>
      </c>
      <c r="R126" s="76" t="s">
        <v>149</v>
      </c>
      <c r="S126" s="76" t="s">
        <v>150</v>
      </c>
      <c r="T126" s="77" t="s">
        <v>151</v>
      </c>
      <c r="U126" s="159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/>
    </row>
    <row r="127" spans="1:63" s="2" customFormat="1" ht="22.9" customHeight="1">
      <c r="A127" s="34"/>
      <c r="B127" s="35"/>
      <c r="C127" s="82" t="s">
        <v>152</v>
      </c>
      <c r="D127" s="36"/>
      <c r="E127" s="36"/>
      <c r="F127" s="36"/>
      <c r="G127" s="36"/>
      <c r="H127" s="36"/>
      <c r="I127" s="36"/>
      <c r="J127" s="166">
        <f>BK127</f>
        <v>0</v>
      </c>
      <c r="K127" s="36"/>
      <c r="L127" s="39"/>
      <c r="M127" s="78"/>
      <c r="N127" s="167"/>
      <c r="O127" s="79"/>
      <c r="P127" s="168">
        <f>P128+P240</f>
        <v>0</v>
      </c>
      <c r="Q127" s="79"/>
      <c r="R127" s="168">
        <f>R128+R240</f>
        <v>649.61016942000003</v>
      </c>
      <c r="S127" s="79"/>
      <c r="T127" s="169">
        <f>T128+T240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77</v>
      </c>
      <c r="AU127" s="17" t="s">
        <v>129</v>
      </c>
      <c r="BK127" s="170">
        <f>BK128+BK240</f>
        <v>0</v>
      </c>
    </row>
    <row r="128" spans="1:63" s="12" customFormat="1" ht="25.9" customHeight="1">
      <c r="B128" s="171"/>
      <c r="C128" s="172"/>
      <c r="D128" s="173" t="s">
        <v>77</v>
      </c>
      <c r="E128" s="174" t="s">
        <v>153</v>
      </c>
      <c r="F128" s="174" t="s">
        <v>154</v>
      </c>
      <c r="G128" s="172"/>
      <c r="H128" s="172"/>
      <c r="I128" s="175"/>
      <c r="J128" s="176">
        <f>BK128</f>
        <v>0</v>
      </c>
      <c r="K128" s="172"/>
      <c r="L128" s="177"/>
      <c r="M128" s="178"/>
      <c r="N128" s="179"/>
      <c r="O128" s="179"/>
      <c r="P128" s="180">
        <f>P129+P164+P172+P179+P184+P224+P235+P238</f>
        <v>0</v>
      </c>
      <c r="Q128" s="179"/>
      <c r="R128" s="180">
        <f>R129+R164+R172+R179+R184+R224+R235+R238</f>
        <v>649.44441138000002</v>
      </c>
      <c r="S128" s="179"/>
      <c r="T128" s="181">
        <f>T129+T164+T172+T179+T184+T224+T235+T238</f>
        <v>0</v>
      </c>
      <c r="AR128" s="182" t="s">
        <v>86</v>
      </c>
      <c r="AT128" s="183" t="s">
        <v>77</v>
      </c>
      <c r="AU128" s="183" t="s">
        <v>78</v>
      </c>
      <c r="AY128" s="182" t="s">
        <v>155</v>
      </c>
      <c r="BK128" s="184">
        <f>BK129+BK164+BK172+BK179+BK184+BK224+BK235+BK238</f>
        <v>0</v>
      </c>
    </row>
    <row r="129" spans="1:65" s="12" customFormat="1" ht="22.9" customHeight="1">
      <c r="B129" s="171"/>
      <c r="C129" s="172"/>
      <c r="D129" s="173" t="s">
        <v>77</v>
      </c>
      <c r="E129" s="185" t="s">
        <v>86</v>
      </c>
      <c r="F129" s="185" t="s">
        <v>156</v>
      </c>
      <c r="G129" s="172"/>
      <c r="H129" s="172"/>
      <c r="I129" s="175"/>
      <c r="J129" s="186">
        <f>BK129</f>
        <v>0</v>
      </c>
      <c r="K129" s="172"/>
      <c r="L129" s="177"/>
      <c r="M129" s="178"/>
      <c r="N129" s="179"/>
      <c r="O129" s="179"/>
      <c r="P129" s="180">
        <f>SUM(P130:P163)</f>
        <v>0</v>
      </c>
      <c r="Q129" s="179"/>
      <c r="R129" s="180">
        <f>SUM(R130:R163)</f>
        <v>536.21191699999997</v>
      </c>
      <c r="S129" s="179"/>
      <c r="T129" s="181">
        <f>SUM(T130:T163)</f>
        <v>0</v>
      </c>
      <c r="AR129" s="182" t="s">
        <v>86</v>
      </c>
      <c r="AT129" s="183" t="s">
        <v>77</v>
      </c>
      <c r="AU129" s="183" t="s">
        <v>86</v>
      </c>
      <c r="AY129" s="182" t="s">
        <v>155</v>
      </c>
      <c r="BK129" s="184">
        <f>SUM(BK130:BK163)</f>
        <v>0</v>
      </c>
    </row>
    <row r="130" spans="1:65" s="2" customFormat="1" ht="33" customHeight="1">
      <c r="A130" s="34"/>
      <c r="B130" s="35"/>
      <c r="C130" s="187" t="s">
        <v>86</v>
      </c>
      <c r="D130" s="187" t="s">
        <v>157</v>
      </c>
      <c r="E130" s="188" t="s">
        <v>715</v>
      </c>
      <c r="F130" s="189" t="s">
        <v>716</v>
      </c>
      <c r="G130" s="190" t="s">
        <v>160</v>
      </c>
      <c r="H130" s="191">
        <v>308.94099999999997</v>
      </c>
      <c r="I130" s="192"/>
      <c r="J130" s="193">
        <f>ROUND(I130*H130,2)</f>
        <v>0</v>
      </c>
      <c r="K130" s="194"/>
      <c r="L130" s="39"/>
      <c r="M130" s="195" t="s">
        <v>1</v>
      </c>
      <c r="N130" s="196" t="s">
        <v>43</v>
      </c>
      <c r="O130" s="71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161</v>
      </c>
      <c r="AT130" s="199" t="s">
        <v>157</v>
      </c>
      <c r="AU130" s="199" t="s">
        <v>89</v>
      </c>
      <c r="AY130" s="17" t="s">
        <v>155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7" t="s">
        <v>86</v>
      </c>
      <c r="BK130" s="200">
        <f>ROUND(I130*H130,2)</f>
        <v>0</v>
      </c>
      <c r="BL130" s="17" t="s">
        <v>161</v>
      </c>
      <c r="BM130" s="199" t="s">
        <v>717</v>
      </c>
    </row>
    <row r="131" spans="1:65" s="15" customFormat="1" ht="11.25">
      <c r="B131" s="241"/>
      <c r="C131" s="242"/>
      <c r="D131" s="203" t="s">
        <v>163</v>
      </c>
      <c r="E131" s="243" t="s">
        <v>1</v>
      </c>
      <c r="F131" s="244" t="s">
        <v>718</v>
      </c>
      <c r="G131" s="242"/>
      <c r="H131" s="243" t="s">
        <v>1</v>
      </c>
      <c r="I131" s="245"/>
      <c r="J131" s="242"/>
      <c r="K131" s="242"/>
      <c r="L131" s="246"/>
      <c r="M131" s="247"/>
      <c r="N131" s="248"/>
      <c r="O131" s="248"/>
      <c r="P131" s="248"/>
      <c r="Q131" s="248"/>
      <c r="R131" s="248"/>
      <c r="S131" s="248"/>
      <c r="T131" s="249"/>
      <c r="AT131" s="250" t="s">
        <v>163</v>
      </c>
      <c r="AU131" s="250" t="s">
        <v>89</v>
      </c>
      <c r="AV131" s="15" t="s">
        <v>86</v>
      </c>
      <c r="AW131" s="15" t="s">
        <v>33</v>
      </c>
      <c r="AX131" s="15" t="s">
        <v>78</v>
      </c>
      <c r="AY131" s="250" t="s">
        <v>155</v>
      </c>
    </row>
    <row r="132" spans="1:65" s="13" customFormat="1" ht="11.25">
      <c r="B132" s="201"/>
      <c r="C132" s="202"/>
      <c r="D132" s="203" t="s">
        <v>163</v>
      </c>
      <c r="E132" s="204" t="s">
        <v>1</v>
      </c>
      <c r="F132" s="205" t="s">
        <v>719</v>
      </c>
      <c r="G132" s="202"/>
      <c r="H132" s="206">
        <v>308.94099999999997</v>
      </c>
      <c r="I132" s="207"/>
      <c r="J132" s="202"/>
      <c r="K132" s="202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163</v>
      </c>
      <c r="AU132" s="212" t="s">
        <v>89</v>
      </c>
      <c r="AV132" s="13" t="s">
        <v>89</v>
      </c>
      <c r="AW132" s="13" t="s">
        <v>33</v>
      </c>
      <c r="AX132" s="13" t="s">
        <v>86</v>
      </c>
      <c r="AY132" s="212" t="s">
        <v>155</v>
      </c>
    </row>
    <row r="133" spans="1:65" s="2" customFormat="1" ht="33" customHeight="1">
      <c r="A133" s="34"/>
      <c r="B133" s="35"/>
      <c r="C133" s="187" t="s">
        <v>89</v>
      </c>
      <c r="D133" s="187" t="s">
        <v>157</v>
      </c>
      <c r="E133" s="188" t="s">
        <v>720</v>
      </c>
      <c r="F133" s="189" t="s">
        <v>721</v>
      </c>
      <c r="G133" s="190" t="s">
        <v>160</v>
      </c>
      <c r="H133" s="191">
        <v>544.91999999999996</v>
      </c>
      <c r="I133" s="192"/>
      <c r="J133" s="193">
        <f>ROUND(I133*H133,2)</f>
        <v>0</v>
      </c>
      <c r="K133" s="194"/>
      <c r="L133" s="39"/>
      <c r="M133" s="195" t="s">
        <v>1</v>
      </c>
      <c r="N133" s="196" t="s">
        <v>43</v>
      </c>
      <c r="O133" s="71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161</v>
      </c>
      <c r="AT133" s="199" t="s">
        <v>157</v>
      </c>
      <c r="AU133" s="199" t="s">
        <v>89</v>
      </c>
      <c r="AY133" s="17" t="s">
        <v>155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7" t="s">
        <v>86</v>
      </c>
      <c r="BK133" s="200">
        <f>ROUND(I133*H133,2)</f>
        <v>0</v>
      </c>
      <c r="BL133" s="17" t="s">
        <v>161</v>
      </c>
      <c r="BM133" s="199" t="s">
        <v>722</v>
      </c>
    </row>
    <row r="134" spans="1:65" s="13" customFormat="1" ht="11.25">
      <c r="B134" s="201"/>
      <c r="C134" s="202"/>
      <c r="D134" s="203" t="s">
        <v>163</v>
      </c>
      <c r="E134" s="204" t="s">
        <v>1</v>
      </c>
      <c r="F134" s="205" t="s">
        <v>723</v>
      </c>
      <c r="G134" s="202"/>
      <c r="H134" s="206">
        <v>584.12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163</v>
      </c>
      <c r="AU134" s="212" t="s">
        <v>89</v>
      </c>
      <c r="AV134" s="13" t="s">
        <v>89</v>
      </c>
      <c r="AW134" s="13" t="s">
        <v>33</v>
      </c>
      <c r="AX134" s="13" t="s">
        <v>78</v>
      </c>
      <c r="AY134" s="212" t="s">
        <v>155</v>
      </c>
    </row>
    <row r="135" spans="1:65" s="13" customFormat="1" ht="11.25">
      <c r="B135" s="201"/>
      <c r="C135" s="202"/>
      <c r="D135" s="203" t="s">
        <v>163</v>
      </c>
      <c r="E135" s="204" t="s">
        <v>1</v>
      </c>
      <c r="F135" s="205" t="s">
        <v>724</v>
      </c>
      <c r="G135" s="202"/>
      <c r="H135" s="206">
        <v>-39.200000000000003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163</v>
      </c>
      <c r="AU135" s="212" t="s">
        <v>89</v>
      </c>
      <c r="AV135" s="13" t="s">
        <v>89</v>
      </c>
      <c r="AW135" s="13" t="s">
        <v>33</v>
      </c>
      <c r="AX135" s="13" t="s">
        <v>78</v>
      </c>
      <c r="AY135" s="212" t="s">
        <v>155</v>
      </c>
    </row>
    <row r="136" spans="1:65" s="14" customFormat="1" ht="11.25">
      <c r="B136" s="213"/>
      <c r="C136" s="214"/>
      <c r="D136" s="203" t="s">
        <v>163</v>
      </c>
      <c r="E136" s="215" t="s">
        <v>1</v>
      </c>
      <c r="F136" s="216" t="s">
        <v>170</v>
      </c>
      <c r="G136" s="214"/>
      <c r="H136" s="217">
        <v>544.91999999999996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163</v>
      </c>
      <c r="AU136" s="223" t="s">
        <v>89</v>
      </c>
      <c r="AV136" s="14" t="s">
        <v>161</v>
      </c>
      <c r="AW136" s="14" t="s">
        <v>33</v>
      </c>
      <c r="AX136" s="14" t="s">
        <v>86</v>
      </c>
      <c r="AY136" s="223" t="s">
        <v>155</v>
      </c>
    </row>
    <row r="137" spans="1:65" s="2" customFormat="1" ht="37.9" customHeight="1">
      <c r="A137" s="34"/>
      <c r="B137" s="35"/>
      <c r="C137" s="187" t="s">
        <v>175</v>
      </c>
      <c r="D137" s="187" t="s">
        <v>157</v>
      </c>
      <c r="E137" s="188" t="s">
        <v>725</v>
      </c>
      <c r="F137" s="189" t="s">
        <v>726</v>
      </c>
      <c r="G137" s="190" t="s">
        <v>160</v>
      </c>
      <c r="H137" s="191">
        <v>39.200000000000003</v>
      </c>
      <c r="I137" s="192"/>
      <c r="J137" s="193">
        <f>ROUND(I137*H137,2)</f>
        <v>0</v>
      </c>
      <c r="K137" s="194"/>
      <c r="L137" s="39"/>
      <c r="M137" s="195" t="s">
        <v>1</v>
      </c>
      <c r="N137" s="196" t="s">
        <v>43</v>
      </c>
      <c r="O137" s="7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161</v>
      </c>
      <c r="AT137" s="199" t="s">
        <v>157</v>
      </c>
      <c r="AU137" s="199" t="s">
        <v>89</v>
      </c>
      <c r="AY137" s="17" t="s">
        <v>155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7" t="s">
        <v>86</v>
      </c>
      <c r="BK137" s="200">
        <f>ROUND(I137*H137,2)</f>
        <v>0</v>
      </c>
      <c r="BL137" s="17" t="s">
        <v>161</v>
      </c>
      <c r="BM137" s="199" t="s">
        <v>727</v>
      </c>
    </row>
    <row r="138" spans="1:65" s="13" customFormat="1" ht="11.25">
      <c r="B138" s="201"/>
      <c r="C138" s="202"/>
      <c r="D138" s="203" t="s">
        <v>163</v>
      </c>
      <c r="E138" s="204" t="s">
        <v>1</v>
      </c>
      <c r="F138" s="205" t="s">
        <v>728</v>
      </c>
      <c r="G138" s="202"/>
      <c r="H138" s="206">
        <v>39.200000000000003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163</v>
      </c>
      <c r="AU138" s="212" t="s">
        <v>89</v>
      </c>
      <c r="AV138" s="13" t="s">
        <v>89</v>
      </c>
      <c r="AW138" s="13" t="s">
        <v>33</v>
      </c>
      <c r="AX138" s="13" t="s">
        <v>86</v>
      </c>
      <c r="AY138" s="212" t="s">
        <v>155</v>
      </c>
    </row>
    <row r="139" spans="1:65" s="2" customFormat="1" ht="33" customHeight="1">
      <c r="A139" s="34"/>
      <c r="B139" s="35"/>
      <c r="C139" s="187" t="s">
        <v>161</v>
      </c>
      <c r="D139" s="187" t="s">
        <v>157</v>
      </c>
      <c r="E139" s="188" t="s">
        <v>729</v>
      </c>
      <c r="F139" s="189" t="s">
        <v>730</v>
      </c>
      <c r="G139" s="190" t="s">
        <v>215</v>
      </c>
      <c r="H139" s="191">
        <v>1168.239</v>
      </c>
      <c r="I139" s="192"/>
      <c r="J139" s="193">
        <f>ROUND(I139*H139,2)</f>
        <v>0</v>
      </c>
      <c r="K139" s="194"/>
      <c r="L139" s="39"/>
      <c r="M139" s="195" t="s">
        <v>1</v>
      </c>
      <c r="N139" s="196" t="s">
        <v>43</v>
      </c>
      <c r="O139" s="71"/>
      <c r="P139" s="197">
        <f>O139*H139</f>
        <v>0</v>
      </c>
      <c r="Q139" s="197">
        <v>3.0000000000000001E-3</v>
      </c>
      <c r="R139" s="197">
        <f>Q139*H139</f>
        <v>3.5047170000000003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161</v>
      </c>
      <c r="AT139" s="199" t="s">
        <v>157</v>
      </c>
      <c r="AU139" s="199" t="s">
        <v>89</v>
      </c>
      <c r="AY139" s="17" t="s">
        <v>155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86</v>
      </c>
      <c r="BK139" s="200">
        <f>ROUND(I139*H139,2)</f>
        <v>0</v>
      </c>
      <c r="BL139" s="17" t="s">
        <v>161</v>
      </c>
      <c r="BM139" s="199" t="s">
        <v>731</v>
      </c>
    </row>
    <row r="140" spans="1:65" s="13" customFormat="1" ht="11.25">
      <c r="B140" s="201"/>
      <c r="C140" s="202"/>
      <c r="D140" s="203" t="s">
        <v>163</v>
      </c>
      <c r="E140" s="204" t="s">
        <v>1</v>
      </c>
      <c r="F140" s="205" t="s">
        <v>732</v>
      </c>
      <c r="G140" s="202"/>
      <c r="H140" s="206">
        <v>1168.239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163</v>
      </c>
      <c r="AU140" s="212" t="s">
        <v>89</v>
      </c>
      <c r="AV140" s="13" t="s">
        <v>89</v>
      </c>
      <c r="AW140" s="13" t="s">
        <v>33</v>
      </c>
      <c r="AX140" s="13" t="s">
        <v>86</v>
      </c>
      <c r="AY140" s="212" t="s">
        <v>155</v>
      </c>
    </row>
    <row r="141" spans="1:65" s="2" customFormat="1" ht="33" customHeight="1">
      <c r="A141" s="34"/>
      <c r="B141" s="35"/>
      <c r="C141" s="187" t="s">
        <v>184</v>
      </c>
      <c r="D141" s="187" t="s">
        <v>157</v>
      </c>
      <c r="E141" s="188" t="s">
        <v>733</v>
      </c>
      <c r="F141" s="189" t="s">
        <v>734</v>
      </c>
      <c r="G141" s="190" t="s">
        <v>215</v>
      </c>
      <c r="H141" s="191">
        <v>1168.239</v>
      </c>
      <c r="I141" s="192"/>
      <c r="J141" s="193">
        <f>ROUND(I141*H141,2)</f>
        <v>0</v>
      </c>
      <c r="K141" s="194"/>
      <c r="L141" s="39"/>
      <c r="M141" s="195" t="s">
        <v>1</v>
      </c>
      <c r="N141" s="196" t="s">
        <v>43</v>
      </c>
      <c r="O141" s="7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161</v>
      </c>
      <c r="AT141" s="199" t="s">
        <v>157</v>
      </c>
      <c r="AU141" s="199" t="s">
        <v>89</v>
      </c>
      <c r="AY141" s="17" t="s">
        <v>155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7" t="s">
        <v>86</v>
      </c>
      <c r="BK141" s="200">
        <f>ROUND(I141*H141,2)</f>
        <v>0</v>
      </c>
      <c r="BL141" s="17" t="s">
        <v>161</v>
      </c>
      <c r="BM141" s="199" t="s">
        <v>735</v>
      </c>
    </row>
    <row r="142" spans="1:65" s="13" customFormat="1" ht="11.25">
      <c r="B142" s="201"/>
      <c r="C142" s="202"/>
      <c r="D142" s="203" t="s">
        <v>163</v>
      </c>
      <c r="E142" s="204" t="s">
        <v>1</v>
      </c>
      <c r="F142" s="205" t="s">
        <v>732</v>
      </c>
      <c r="G142" s="202"/>
      <c r="H142" s="206">
        <v>1168.239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163</v>
      </c>
      <c r="AU142" s="212" t="s">
        <v>89</v>
      </c>
      <c r="AV142" s="13" t="s">
        <v>89</v>
      </c>
      <c r="AW142" s="13" t="s">
        <v>33</v>
      </c>
      <c r="AX142" s="13" t="s">
        <v>86</v>
      </c>
      <c r="AY142" s="212" t="s">
        <v>155</v>
      </c>
    </row>
    <row r="143" spans="1:65" s="2" customFormat="1" ht="33" customHeight="1">
      <c r="A143" s="34"/>
      <c r="B143" s="35"/>
      <c r="C143" s="187" t="s">
        <v>189</v>
      </c>
      <c r="D143" s="187" t="s">
        <v>157</v>
      </c>
      <c r="E143" s="188" t="s">
        <v>180</v>
      </c>
      <c r="F143" s="189" t="s">
        <v>181</v>
      </c>
      <c r="G143" s="190" t="s">
        <v>160</v>
      </c>
      <c r="H143" s="191">
        <v>450.41699999999997</v>
      </c>
      <c r="I143" s="192"/>
      <c r="J143" s="193">
        <f>ROUND(I143*H143,2)</f>
        <v>0</v>
      </c>
      <c r="K143" s="194"/>
      <c r="L143" s="39"/>
      <c r="M143" s="195" t="s">
        <v>1</v>
      </c>
      <c r="N143" s="196" t="s">
        <v>43</v>
      </c>
      <c r="O143" s="7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161</v>
      </c>
      <c r="AT143" s="199" t="s">
        <v>157</v>
      </c>
      <c r="AU143" s="199" t="s">
        <v>89</v>
      </c>
      <c r="AY143" s="17" t="s">
        <v>155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86</v>
      </c>
      <c r="BK143" s="200">
        <f>ROUND(I143*H143,2)</f>
        <v>0</v>
      </c>
      <c r="BL143" s="17" t="s">
        <v>161</v>
      </c>
      <c r="BM143" s="199" t="s">
        <v>736</v>
      </c>
    </row>
    <row r="144" spans="1:65" s="13" customFormat="1" ht="11.25">
      <c r="B144" s="201"/>
      <c r="C144" s="202"/>
      <c r="D144" s="203" t="s">
        <v>163</v>
      </c>
      <c r="E144" s="204" t="s">
        <v>1</v>
      </c>
      <c r="F144" s="205" t="s">
        <v>737</v>
      </c>
      <c r="G144" s="202"/>
      <c r="H144" s="206">
        <v>450.41699999999997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163</v>
      </c>
      <c r="AU144" s="212" t="s">
        <v>89</v>
      </c>
      <c r="AV144" s="13" t="s">
        <v>89</v>
      </c>
      <c r="AW144" s="13" t="s">
        <v>33</v>
      </c>
      <c r="AX144" s="13" t="s">
        <v>86</v>
      </c>
      <c r="AY144" s="212" t="s">
        <v>155</v>
      </c>
    </row>
    <row r="145" spans="1:65" s="2" customFormat="1" ht="37.9" customHeight="1">
      <c r="A145" s="34"/>
      <c r="B145" s="35"/>
      <c r="C145" s="187" t="s">
        <v>194</v>
      </c>
      <c r="D145" s="187" t="s">
        <v>157</v>
      </c>
      <c r="E145" s="188" t="s">
        <v>185</v>
      </c>
      <c r="F145" s="189" t="s">
        <v>186</v>
      </c>
      <c r="G145" s="190" t="s">
        <v>160</v>
      </c>
      <c r="H145" s="191">
        <v>5405.0039999999999</v>
      </c>
      <c r="I145" s="192"/>
      <c r="J145" s="193">
        <f>ROUND(I145*H145,2)</f>
        <v>0</v>
      </c>
      <c r="K145" s="194"/>
      <c r="L145" s="39"/>
      <c r="M145" s="195" t="s">
        <v>1</v>
      </c>
      <c r="N145" s="196" t="s">
        <v>43</v>
      </c>
      <c r="O145" s="71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161</v>
      </c>
      <c r="AT145" s="199" t="s">
        <v>157</v>
      </c>
      <c r="AU145" s="199" t="s">
        <v>89</v>
      </c>
      <c r="AY145" s="17" t="s">
        <v>155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7" t="s">
        <v>86</v>
      </c>
      <c r="BK145" s="200">
        <f>ROUND(I145*H145,2)</f>
        <v>0</v>
      </c>
      <c r="BL145" s="17" t="s">
        <v>161</v>
      </c>
      <c r="BM145" s="199" t="s">
        <v>738</v>
      </c>
    </row>
    <row r="146" spans="1:65" s="13" customFormat="1" ht="11.25">
      <c r="B146" s="201"/>
      <c r="C146" s="202"/>
      <c r="D146" s="203" t="s">
        <v>163</v>
      </c>
      <c r="E146" s="204" t="s">
        <v>1</v>
      </c>
      <c r="F146" s="205" t="s">
        <v>739</v>
      </c>
      <c r="G146" s="202"/>
      <c r="H146" s="206">
        <v>5405.0039999999999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163</v>
      </c>
      <c r="AU146" s="212" t="s">
        <v>89</v>
      </c>
      <c r="AV146" s="13" t="s">
        <v>89</v>
      </c>
      <c r="AW146" s="13" t="s">
        <v>33</v>
      </c>
      <c r="AX146" s="13" t="s">
        <v>86</v>
      </c>
      <c r="AY146" s="212" t="s">
        <v>155</v>
      </c>
    </row>
    <row r="147" spans="1:65" s="2" customFormat="1" ht="24.2" customHeight="1">
      <c r="A147" s="34"/>
      <c r="B147" s="35"/>
      <c r="C147" s="187" t="s">
        <v>199</v>
      </c>
      <c r="D147" s="187" t="s">
        <v>157</v>
      </c>
      <c r="E147" s="188" t="s">
        <v>740</v>
      </c>
      <c r="F147" s="189" t="s">
        <v>741</v>
      </c>
      <c r="G147" s="190" t="s">
        <v>160</v>
      </c>
      <c r="H147" s="191">
        <v>227.761</v>
      </c>
      <c r="I147" s="192"/>
      <c r="J147" s="193">
        <f>ROUND(I147*H147,2)</f>
        <v>0</v>
      </c>
      <c r="K147" s="194"/>
      <c r="L147" s="39"/>
      <c r="M147" s="195" t="s">
        <v>1</v>
      </c>
      <c r="N147" s="196" t="s">
        <v>43</v>
      </c>
      <c r="O147" s="7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161</v>
      </c>
      <c r="AT147" s="199" t="s">
        <v>157</v>
      </c>
      <c r="AU147" s="199" t="s">
        <v>89</v>
      </c>
      <c r="AY147" s="17" t="s">
        <v>155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86</v>
      </c>
      <c r="BK147" s="200">
        <f>ROUND(I147*H147,2)</f>
        <v>0</v>
      </c>
      <c r="BL147" s="17" t="s">
        <v>161</v>
      </c>
      <c r="BM147" s="199" t="s">
        <v>742</v>
      </c>
    </row>
    <row r="148" spans="1:65" s="13" customFormat="1" ht="11.25">
      <c r="B148" s="201"/>
      <c r="C148" s="202"/>
      <c r="D148" s="203" t="s">
        <v>163</v>
      </c>
      <c r="E148" s="204" t="s">
        <v>1</v>
      </c>
      <c r="F148" s="205" t="s">
        <v>743</v>
      </c>
      <c r="G148" s="202"/>
      <c r="H148" s="206">
        <v>227.761</v>
      </c>
      <c r="I148" s="207"/>
      <c r="J148" s="202"/>
      <c r="K148" s="202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163</v>
      </c>
      <c r="AU148" s="212" t="s">
        <v>89</v>
      </c>
      <c r="AV148" s="13" t="s">
        <v>89</v>
      </c>
      <c r="AW148" s="13" t="s">
        <v>33</v>
      </c>
      <c r="AX148" s="13" t="s">
        <v>86</v>
      </c>
      <c r="AY148" s="212" t="s">
        <v>155</v>
      </c>
    </row>
    <row r="149" spans="1:65" s="2" customFormat="1" ht="16.5" customHeight="1">
      <c r="A149" s="34"/>
      <c r="B149" s="35"/>
      <c r="C149" s="224" t="s">
        <v>205</v>
      </c>
      <c r="D149" s="224" t="s">
        <v>206</v>
      </c>
      <c r="E149" s="225" t="s">
        <v>744</v>
      </c>
      <c r="F149" s="226" t="s">
        <v>745</v>
      </c>
      <c r="G149" s="227" t="s">
        <v>209</v>
      </c>
      <c r="H149" s="228">
        <v>455.52199999999999</v>
      </c>
      <c r="I149" s="229"/>
      <c r="J149" s="230">
        <f>ROUND(I149*H149,2)</f>
        <v>0</v>
      </c>
      <c r="K149" s="231"/>
      <c r="L149" s="232"/>
      <c r="M149" s="233" t="s">
        <v>1</v>
      </c>
      <c r="N149" s="234" t="s">
        <v>43</v>
      </c>
      <c r="O149" s="71"/>
      <c r="P149" s="197">
        <f>O149*H149</f>
        <v>0</v>
      </c>
      <c r="Q149" s="197">
        <v>1</v>
      </c>
      <c r="R149" s="197">
        <f>Q149*H149</f>
        <v>455.52199999999999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199</v>
      </c>
      <c r="AT149" s="199" t="s">
        <v>206</v>
      </c>
      <c r="AU149" s="199" t="s">
        <v>89</v>
      </c>
      <c r="AY149" s="17" t="s">
        <v>155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86</v>
      </c>
      <c r="BK149" s="200">
        <f>ROUND(I149*H149,2)</f>
        <v>0</v>
      </c>
      <c r="BL149" s="17" t="s">
        <v>161</v>
      </c>
      <c r="BM149" s="199" t="s">
        <v>746</v>
      </c>
    </row>
    <row r="150" spans="1:65" s="13" customFormat="1" ht="11.25">
      <c r="B150" s="201"/>
      <c r="C150" s="202"/>
      <c r="D150" s="203" t="s">
        <v>163</v>
      </c>
      <c r="E150" s="204" t="s">
        <v>1</v>
      </c>
      <c r="F150" s="205" t="s">
        <v>747</v>
      </c>
      <c r="G150" s="202"/>
      <c r="H150" s="206">
        <v>455.52199999999999</v>
      </c>
      <c r="I150" s="207"/>
      <c r="J150" s="202"/>
      <c r="K150" s="202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163</v>
      </c>
      <c r="AU150" s="212" t="s">
        <v>89</v>
      </c>
      <c r="AV150" s="13" t="s">
        <v>89</v>
      </c>
      <c r="AW150" s="13" t="s">
        <v>33</v>
      </c>
      <c r="AX150" s="13" t="s">
        <v>86</v>
      </c>
      <c r="AY150" s="212" t="s">
        <v>155</v>
      </c>
    </row>
    <row r="151" spans="1:65" s="2" customFormat="1" ht="24.2" customHeight="1">
      <c r="A151" s="34"/>
      <c r="B151" s="35"/>
      <c r="C151" s="187" t="s">
        <v>212</v>
      </c>
      <c r="D151" s="187" t="s">
        <v>157</v>
      </c>
      <c r="E151" s="188" t="s">
        <v>748</v>
      </c>
      <c r="F151" s="189" t="s">
        <v>749</v>
      </c>
      <c r="G151" s="190" t="s">
        <v>160</v>
      </c>
      <c r="H151" s="191">
        <v>442.64400000000001</v>
      </c>
      <c r="I151" s="192"/>
      <c r="J151" s="193">
        <f>ROUND(I151*H151,2)</f>
        <v>0</v>
      </c>
      <c r="K151" s="194"/>
      <c r="L151" s="39"/>
      <c r="M151" s="195" t="s">
        <v>1</v>
      </c>
      <c r="N151" s="196" t="s">
        <v>43</v>
      </c>
      <c r="O151" s="7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161</v>
      </c>
      <c r="AT151" s="199" t="s">
        <v>157</v>
      </c>
      <c r="AU151" s="199" t="s">
        <v>89</v>
      </c>
      <c r="AY151" s="17" t="s">
        <v>155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86</v>
      </c>
      <c r="BK151" s="200">
        <f>ROUND(I151*H151,2)</f>
        <v>0</v>
      </c>
      <c r="BL151" s="17" t="s">
        <v>161</v>
      </c>
      <c r="BM151" s="199" t="s">
        <v>750</v>
      </c>
    </row>
    <row r="152" spans="1:65" s="13" customFormat="1" ht="11.25">
      <c r="B152" s="201"/>
      <c r="C152" s="202"/>
      <c r="D152" s="203" t="s">
        <v>163</v>
      </c>
      <c r="E152" s="204" t="s">
        <v>1</v>
      </c>
      <c r="F152" s="205" t="s">
        <v>723</v>
      </c>
      <c r="G152" s="202"/>
      <c r="H152" s="206">
        <v>584.12</v>
      </c>
      <c r="I152" s="207"/>
      <c r="J152" s="202"/>
      <c r="K152" s="202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163</v>
      </c>
      <c r="AU152" s="212" t="s">
        <v>89</v>
      </c>
      <c r="AV152" s="13" t="s">
        <v>89</v>
      </c>
      <c r="AW152" s="13" t="s">
        <v>33</v>
      </c>
      <c r="AX152" s="13" t="s">
        <v>78</v>
      </c>
      <c r="AY152" s="212" t="s">
        <v>155</v>
      </c>
    </row>
    <row r="153" spans="1:65" s="13" customFormat="1" ht="11.25">
      <c r="B153" s="201"/>
      <c r="C153" s="202"/>
      <c r="D153" s="203" t="s">
        <v>163</v>
      </c>
      <c r="E153" s="204" t="s">
        <v>1</v>
      </c>
      <c r="F153" s="205" t="s">
        <v>751</v>
      </c>
      <c r="G153" s="202"/>
      <c r="H153" s="206">
        <v>-257.32900000000001</v>
      </c>
      <c r="I153" s="207"/>
      <c r="J153" s="202"/>
      <c r="K153" s="202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163</v>
      </c>
      <c r="AU153" s="212" t="s">
        <v>89</v>
      </c>
      <c r="AV153" s="13" t="s">
        <v>89</v>
      </c>
      <c r="AW153" s="13" t="s">
        <v>33</v>
      </c>
      <c r="AX153" s="13" t="s">
        <v>78</v>
      </c>
      <c r="AY153" s="212" t="s">
        <v>155</v>
      </c>
    </row>
    <row r="154" spans="1:65" s="13" customFormat="1" ht="11.25">
      <c r="B154" s="201"/>
      <c r="C154" s="202"/>
      <c r="D154" s="203" t="s">
        <v>163</v>
      </c>
      <c r="E154" s="204" t="s">
        <v>1</v>
      </c>
      <c r="F154" s="205" t="s">
        <v>752</v>
      </c>
      <c r="G154" s="202"/>
      <c r="H154" s="206">
        <v>115.85299999999999</v>
      </c>
      <c r="I154" s="207"/>
      <c r="J154" s="202"/>
      <c r="K154" s="202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163</v>
      </c>
      <c r="AU154" s="212" t="s">
        <v>89</v>
      </c>
      <c r="AV154" s="13" t="s">
        <v>89</v>
      </c>
      <c r="AW154" s="13" t="s">
        <v>33</v>
      </c>
      <c r="AX154" s="13" t="s">
        <v>78</v>
      </c>
      <c r="AY154" s="212" t="s">
        <v>155</v>
      </c>
    </row>
    <row r="155" spans="1:65" s="14" customFormat="1" ht="11.25">
      <c r="B155" s="213"/>
      <c r="C155" s="214"/>
      <c r="D155" s="203" t="s">
        <v>163</v>
      </c>
      <c r="E155" s="215" t="s">
        <v>1</v>
      </c>
      <c r="F155" s="216" t="s">
        <v>170</v>
      </c>
      <c r="G155" s="214"/>
      <c r="H155" s="217">
        <v>442.64400000000001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163</v>
      </c>
      <c r="AU155" s="223" t="s">
        <v>89</v>
      </c>
      <c r="AV155" s="14" t="s">
        <v>161</v>
      </c>
      <c r="AW155" s="14" t="s">
        <v>33</v>
      </c>
      <c r="AX155" s="14" t="s">
        <v>86</v>
      </c>
      <c r="AY155" s="223" t="s">
        <v>155</v>
      </c>
    </row>
    <row r="156" spans="1:65" s="2" customFormat="1" ht="24.2" customHeight="1">
      <c r="A156" s="34"/>
      <c r="B156" s="35"/>
      <c r="C156" s="187" t="s">
        <v>218</v>
      </c>
      <c r="D156" s="187" t="s">
        <v>157</v>
      </c>
      <c r="E156" s="188" t="s">
        <v>753</v>
      </c>
      <c r="F156" s="189" t="s">
        <v>754</v>
      </c>
      <c r="G156" s="190" t="s">
        <v>215</v>
      </c>
      <c r="H156" s="191">
        <v>80</v>
      </c>
      <c r="I156" s="192"/>
      <c r="J156" s="193">
        <f>ROUND(I156*H156,2)</f>
        <v>0</v>
      </c>
      <c r="K156" s="194"/>
      <c r="L156" s="39"/>
      <c r="M156" s="195" t="s">
        <v>1</v>
      </c>
      <c r="N156" s="196" t="s">
        <v>43</v>
      </c>
      <c r="O156" s="71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161</v>
      </c>
      <c r="AT156" s="199" t="s">
        <v>157</v>
      </c>
      <c r="AU156" s="199" t="s">
        <v>89</v>
      </c>
      <c r="AY156" s="17" t="s">
        <v>155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86</v>
      </c>
      <c r="BK156" s="200">
        <f>ROUND(I156*H156,2)</f>
        <v>0</v>
      </c>
      <c r="BL156" s="17" t="s">
        <v>161</v>
      </c>
      <c r="BM156" s="199" t="s">
        <v>755</v>
      </c>
    </row>
    <row r="157" spans="1:65" s="13" customFormat="1" ht="11.25">
      <c r="B157" s="201"/>
      <c r="C157" s="202"/>
      <c r="D157" s="203" t="s">
        <v>163</v>
      </c>
      <c r="E157" s="204" t="s">
        <v>1</v>
      </c>
      <c r="F157" s="205" t="s">
        <v>756</v>
      </c>
      <c r="G157" s="202"/>
      <c r="H157" s="206">
        <v>80</v>
      </c>
      <c r="I157" s="207"/>
      <c r="J157" s="202"/>
      <c r="K157" s="202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163</v>
      </c>
      <c r="AU157" s="212" t="s">
        <v>89</v>
      </c>
      <c r="AV157" s="13" t="s">
        <v>89</v>
      </c>
      <c r="AW157" s="13" t="s">
        <v>33</v>
      </c>
      <c r="AX157" s="13" t="s">
        <v>86</v>
      </c>
      <c r="AY157" s="212" t="s">
        <v>155</v>
      </c>
    </row>
    <row r="158" spans="1:65" s="2" customFormat="1" ht="16.5" customHeight="1">
      <c r="A158" s="34"/>
      <c r="B158" s="35"/>
      <c r="C158" s="224" t="s">
        <v>222</v>
      </c>
      <c r="D158" s="224" t="s">
        <v>206</v>
      </c>
      <c r="E158" s="225" t="s">
        <v>223</v>
      </c>
      <c r="F158" s="226" t="s">
        <v>224</v>
      </c>
      <c r="G158" s="227" t="s">
        <v>225</v>
      </c>
      <c r="H158" s="228">
        <v>1.2</v>
      </c>
      <c r="I158" s="229"/>
      <c r="J158" s="230">
        <f>ROUND(I158*H158,2)</f>
        <v>0</v>
      </c>
      <c r="K158" s="231"/>
      <c r="L158" s="232"/>
      <c r="M158" s="233" t="s">
        <v>1</v>
      </c>
      <c r="N158" s="234" t="s">
        <v>43</v>
      </c>
      <c r="O158" s="71"/>
      <c r="P158" s="197">
        <f>O158*H158</f>
        <v>0</v>
      </c>
      <c r="Q158" s="197">
        <v>1E-3</v>
      </c>
      <c r="R158" s="197">
        <f>Q158*H158</f>
        <v>1.1999999999999999E-3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199</v>
      </c>
      <c r="AT158" s="199" t="s">
        <v>206</v>
      </c>
      <c r="AU158" s="199" t="s">
        <v>89</v>
      </c>
      <c r="AY158" s="17" t="s">
        <v>155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86</v>
      </c>
      <c r="BK158" s="200">
        <f>ROUND(I158*H158,2)</f>
        <v>0</v>
      </c>
      <c r="BL158" s="17" t="s">
        <v>161</v>
      </c>
      <c r="BM158" s="199" t="s">
        <v>757</v>
      </c>
    </row>
    <row r="159" spans="1:65" s="13" customFormat="1" ht="11.25">
      <c r="B159" s="201"/>
      <c r="C159" s="202"/>
      <c r="D159" s="203" t="s">
        <v>163</v>
      </c>
      <c r="E159" s="204" t="s">
        <v>1</v>
      </c>
      <c r="F159" s="205" t="s">
        <v>758</v>
      </c>
      <c r="G159" s="202"/>
      <c r="H159" s="206">
        <v>1.2</v>
      </c>
      <c r="I159" s="207"/>
      <c r="J159" s="202"/>
      <c r="K159" s="202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163</v>
      </c>
      <c r="AU159" s="212" t="s">
        <v>89</v>
      </c>
      <c r="AV159" s="13" t="s">
        <v>89</v>
      </c>
      <c r="AW159" s="13" t="s">
        <v>33</v>
      </c>
      <c r="AX159" s="13" t="s">
        <v>86</v>
      </c>
      <c r="AY159" s="212" t="s">
        <v>155</v>
      </c>
    </row>
    <row r="160" spans="1:65" s="2" customFormat="1" ht="33" customHeight="1">
      <c r="A160" s="34"/>
      <c r="B160" s="35"/>
      <c r="C160" s="187" t="s">
        <v>228</v>
      </c>
      <c r="D160" s="187" t="s">
        <v>157</v>
      </c>
      <c r="E160" s="188" t="s">
        <v>759</v>
      </c>
      <c r="F160" s="189" t="s">
        <v>760</v>
      </c>
      <c r="G160" s="190" t="s">
        <v>160</v>
      </c>
      <c r="H160" s="191">
        <v>38.591999999999999</v>
      </c>
      <c r="I160" s="192"/>
      <c r="J160" s="193">
        <f>ROUND(I160*H160,2)</f>
        <v>0</v>
      </c>
      <c r="K160" s="194"/>
      <c r="L160" s="39"/>
      <c r="M160" s="195" t="s">
        <v>1</v>
      </c>
      <c r="N160" s="196" t="s">
        <v>43</v>
      </c>
      <c r="O160" s="71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161</v>
      </c>
      <c r="AT160" s="199" t="s">
        <v>157</v>
      </c>
      <c r="AU160" s="199" t="s">
        <v>89</v>
      </c>
      <c r="AY160" s="17" t="s">
        <v>155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7" t="s">
        <v>86</v>
      </c>
      <c r="BK160" s="200">
        <f>ROUND(I160*H160,2)</f>
        <v>0</v>
      </c>
      <c r="BL160" s="17" t="s">
        <v>161</v>
      </c>
      <c r="BM160" s="199" t="s">
        <v>761</v>
      </c>
    </row>
    <row r="161" spans="1:65" s="13" customFormat="1" ht="11.25">
      <c r="B161" s="201"/>
      <c r="C161" s="202"/>
      <c r="D161" s="203" t="s">
        <v>163</v>
      </c>
      <c r="E161" s="204" t="s">
        <v>1</v>
      </c>
      <c r="F161" s="205" t="s">
        <v>762</v>
      </c>
      <c r="G161" s="202"/>
      <c r="H161" s="206">
        <v>38.591999999999999</v>
      </c>
      <c r="I161" s="207"/>
      <c r="J161" s="202"/>
      <c r="K161" s="202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163</v>
      </c>
      <c r="AU161" s="212" t="s">
        <v>89</v>
      </c>
      <c r="AV161" s="13" t="s">
        <v>89</v>
      </c>
      <c r="AW161" s="13" t="s">
        <v>33</v>
      </c>
      <c r="AX161" s="13" t="s">
        <v>86</v>
      </c>
      <c r="AY161" s="212" t="s">
        <v>155</v>
      </c>
    </row>
    <row r="162" spans="1:65" s="2" customFormat="1" ht="16.5" customHeight="1">
      <c r="A162" s="34"/>
      <c r="B162" s="35"/>
      <c r="C162" s="224" t="s">
        <v>234</v>
      </c>
      <c r="D162" s="224" t="s">
        <v>206</v>
      </c>
      <c r="E162" s="225" t="s">
        <v>763</v>
      </c>
      <c r="F162" s="226" t="s">
        <v>764</v>
      </c>
      <c r="G162" s="227" t="s">
        <v>209</v>
      </c>
      <c r="H162" s="228">
        <v>77.183999999999997</v>
      </c>
      <c r="I162" s="229"/>
      <c r="J162" s="230">
        <f>ROUND(I162*H162,2)</f>
        <v>0</v>
      </c>
      <c r="K162" s="231"/>
      <c r="L162" s="232"/>
      <c r="M162" s="233" t="s">
        <v>1</v>
      </c>
      <c r="N162" s="234" t="s">
        <v>43</v>
      </c>
      <c r="O162" s="71"/>
      <c r="P162" s="197">
        <f>O162*H162</f>
        <v>0</v>
      </c>
      <c r="Q162" s="197">
        <v>1</v>
      </c>
      <c r="R162" s="197">
        <f>Q162*H162</f>
        <v>77.183999999999997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199</v>
      </c>
      <c r="AT162" s="199" t="s">
        <v>206</v>
      </c>
      <c r="AU162" s="199" t="s">
        <v>89</v>
      </c>
      <c r="AY162" s="17" t="s">
        <v>155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86</v>
      </c>
      <c r="BK162" s="200">
        <f>ROUND(I162*H162,2)</f>
        <v>0</v>
      </c>
      <c r="BL162" s="17" t="s">
        <v>161</v>
      </c>
      <c r="BM162" s="199" t="s">
        <v>765</v>
      </c>
    </row>
    <row r="163" spans="1:65" s="13" customFormat="1" ht="11.25">
      <c r="B163" s="201"/>
      <c r="C163" s="202"/>
      <c r="D163" s="203" t="s">
        <v>163</v>
      </c>
      <c r="E163" s="204" t="s">
        <v>1</v>
      </c>
      <c r="F163" s="205" t="s">
        <v>766</v>
      </c>
      <c r="G163" s="202"/>
      <c r="H163" s="206">
        <v>77.183999999999997</v>
      </c>
      <c r="I163" s="207"/>
      <c r="J163" s="202"/>
      <c r="K163" s="202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163</v>
      </c>
      <c r="AU163" s="212" t="s">
        <v>89</v>
      </c>
      <c r="AV163" s="13" t="s">
        <v>89</v>
      </c>
      <c r="AW163" s="13" t="s">
        <v>33</v>
      </c>
      <c r="AX163" s="13" t="s">
        <v>86</v>
      </c>
      <c r="AY163" s="212" t="s">
        <v>155</v>
      </c>
    </row>
    <row r="164" spans="1:65" s="12" customFormat="1" ht="22.9" customHeight="1">
      <c r="B164" s="171"/>
      <c r="C164" s="172"/>
      <c r="D164" s="173" t="s">
        <v>77</v>
      </c>
      <c r="E164" s="185" t="s">
        <v>89</v>
      </c>
      <c r="F164" s="185" t="s">
        <v>233</v>
      </c>
      <c r="G164" s="172"/>
      <c r="H164" s="172"/>
      <c r="I164" s="175"/>
      <c r="J164" s="186">
        <f>BK164</f>
        <v>0</v>
      </c>
      <c r="K164" s="172"/>
      <c r="L164" s="177"/>
      <c r="M164" s="178"/>
      <c r="N164" s="179"/>
      <c r="O164" s="179"/>
      <c r="P164" s="180">
        <f>SUM(P165:P171)</f>
        <v>0</v>
      </c>
      <c r="Q164" s="179"/>
      <c r="R164" s="180">
        <f>SUM(R165:R171)</f>
        <v>58.570212599999998</v>
      </c>
      <c r="S164" s="179"/>
      <c r="T164" s="181">
        <f>SUM(T165:T171)</f>
        <v>0</v>
      </c>
      <c r="AR164" s="182" t="s">
        <v>86</v>
      </c>
      <c r="AT164" s="183" t="s">
        <v>77</v>
      </c>
      <c r="AU164" s="183" t="s">
        <v>86</v>
      </c>
      <c r="AY164" s="182" t="s">
        <v>155</v>
      </c>
      <c r="BK164" s="184">
        <f>SUM(BK165:BK171)</f>
        <v>0</v>
      </c>
    </row>
    <row r="165" spans="1:65" s="2" customFormat="1" ht="24.2" customHeight="1">
      <c r="A165" s="34"/>
      <c r="B165" s="35"/>
      <c r="C165" s="187" t="s">
        <v>8</v>
      </c>
      <c r="D165" s="187" t="s">
        <v>157</v>
      </c>
      <c r="E165" s="188" t="s">
        <v>767</v>
      </c>
      <c r="F165" s="189" t="s">
        <v>768</v>
      </c>
      <c r="G165" s="190" t="s">
        <v>215</v>
      </c>
      <c r="H165" s="191">
        <v>56.16</v>
      </c>
      <c r="I165" s="192"/>
      <c r="J165" s="193">
        <f>ROUND(I165*H165,2)</f>
        <v>0</v>
      </c>
      <c r="K165" s="194"/>
      <c r="L165" s="39"/>
      <c r="M165" s="195" t="s">
        <v>1</v>
      </c>
      <c r="N165" s="196" t="s">
        <v>43</v>
      </c>
      <c r="O165" s="71"/>
      <c r="P165" s="197">
        <f>O165*H165</f>
        <v>0</v>
      </c>
      <c r="Q165" s="197">
        <v>1E-4</v>
      </c>
      <c r="R165" s="197">
        <f>Q165*H165</f>
        <v>5.6160000000000003E-3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161</v>
      </c>
      <c r="AT165" s="199" t="s">
        <v>157</v>
      </c>
      <c r="AU165" s="199" t="s">
        <v>89</v>
      </c>
      <c r="AY165" s="17" t="s">
        <v>155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86</v>
      </c>
      <c r="BK165" s="200">
        <f>ROUND(I165*H165,2)</f>
        <v>0</v>
      </c>
      <c r="BL165" s="17" t="s">
        <v>161</v>
      </c>
      <c r="BM165" s="199" t="s">
        <v>769</v>
      </c>
    </row>
    <row r="166" spans="1:65" s="15" customFormat="1" ht="11.25">
      <c r="B166" s="241"/>
      <c r="C166" s="242"/>
      <c r="D166" s="203" t="s">
        <v>163</v>
      </c>
      <c r="E166" s="243" t="s">
        <v>1</v>
      </c>
      <c r="F166" s="244" t="s">
        <v>770</v>
      </c>
      <c r="G166" s="242"/>
      <c r="H166" s="243" t="s">
        <v>1</v>
      </c>
      <c r="I166" s="245"/>
      <c r="J166" s="242"/>
      <c r="K166" s="242"/>
      <c r="L166" s="246"/>
      <c r="M166" s="247"/>
      <c r="N166" s="248"/>
      <c r="O166" s="248"/>
      <c r="P166" s="248"/>
      <c r="Q166" s="248"/>
      <c r="R166" s="248"/>
      <c r="S166" s="248"/>
      <c r="T166" s="249"/>
      <c r="AT166" s="250" t="s">
        <v>163</v>
      </c>
      <c r="AU166" s="250" t="s">
        <v>89</v>
      </c>
      <c r="AV166" s="15" t="s">
        <v>86</v>
      </c>
      <c r="AW166" s="15" t="s">
        <v>33</v>
      </c>
      <c r="AX166" s="15" t="s">
        <v>78</v>
      </c>
      <c r="AY166" s="250" t="s">
        <v>155</v>
      </c>
    </row>
    <row r="167" spans="1:65" s="13" customFormat="1" ht="11.25">
      <c r="B167" s="201"/>
      <c r="C167" s="202"/>
      <c r="D167" s="203" t="s">
        <v>163</v>
      </c>
      <c r="E167" s="204" t="s">
        <v>1</v>
      </c>
      <c r="F167" s="205" t="s">
        <v>771</v>
      </c>
      <c r="G167" s="202"/>
      <c r="H167" s="206">
        <v>56.16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163</v>
      </c>
      <c r="AU167" s="212" t="s">
        <v>89</v>
      </c>
      <c r="AV167" s="13" t="s">
        <v>89</v>
      </c>
      <c r="AW167" s="13" t="s">
        <v>33</v>
      </c>
      <c r="AX167" s="13" t="s">
        <v>86</v>
      </c>
      <c r="AY167" s="212" t="s">
        <v>155</v>
      </c>
    </row>
    <row r="168" spans="1:65" s="2" customFormat="1" ht="24.2" customHeight="1">
      <c r="A168" s="34"/>
      <c r="B168" s="35"/>
      <c r="C168" s="224" t="s">
        <v>242</v>
      </c>
      <c r="D168" s="224" t="s">
        <v>206</v>
      </c>
      <c r="E168" s="225" t="s">
        <v>772</v>
      </c>
      <c r="F168" s="226" t="s">
        <v>773</v>
      </c>
      <c r="G168" s="227" t="s">
        <v>215</v>
      </c>
      <c r="H168" s="228">
        <v>66.522000000000006</v>
      </c>
      <c r="I168" s="229"/>
      <c r="J168" s="230">
        <f>ROUND(I168*H168,2)</f>
        <v>0</v>
      </c>
      <c r="K168" s="231"/>
      <c r="L168" s="232"/>
      <c r="M168" s="233" t="s">
        <v>1</v>
      </c>
      <c r="N168" s="234" t="s">
        <v>43</v>
      </c>
      <c r="O168" s="71"/>
      <c r="P168" s="197">
        <f>O168*H168</f>
        <v>0</v>
      </c>
      <c r="Q168" s="197">
        <v>2.9999999999999997E-4</v>
      </c>
      <c r="R168" s="197">
        <f>Q168*H168</f>
        <v>1.9956600000000001E-2</v>
      </c>
      <c r="S168" s="197">
        <v>0</v>
      </c>
      <c r="T168" s="19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199</v>
      </c>
      <c r="AT168" s="199" t="s">
        <v>206</v>
      </c>
      <c r="AU168" s="199" t="s">
        <v>89</v>
      </c>
      <c r="AY168" s="17" t="s">
        <v>155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7" t="s">
        <v>86</v>
      </c>
      <c r="BK168" s="200">
        <f>ROUND(I168*H168,2)</f>
        <v>0</v>
      </c>
      <c r="BL168" s="17" t="s">
        <v>161</v>
      </c>
      <c r="BM168" s="199" t="s">
        <v>774</v>
      </c>
    </row>
    <row r="169" spans="1:65" s="13" customFormat="1" ht="11.25">
      <c r="B169" s="201"/>
      <c r="C169" s="202"/>
      <c r="D169" s="203" t="s">
        <v>163</v>
      </c>
      <c r="E169" s="202"/>
      <c r="F169" s="205" t="s">
        <v>775</v>
      </c>
      <c r="G169" s="202"/>
      <c r="H169" s="206">
        <v>66.522000000000006</v>
      </c>
      <c r="I169" s="207"/>
      <c r="J169" s="202"/>
      <c r="K169" s="202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163</v>
      </c>
      <c r="AU169" s="212" t="s">
        <v>89</v>
      </c>
      <c r="AV169" s="13" t="s">
        <v>89</v>
      </c>
      <c r="AW169" s="13" t="s">
        <v>4</v>
      </c>
      <c r="AX169" s="13" t="s">
        <v>86</v>
      </c>
      <c r="AY169" s="212" t="s">
        <v>155</v>
      </c>
    </row>
    <row r="170" spans="1:65" s="2" customFormat="1" ht="24.2" customHeight="1">
      <c r="A170" s="34"/>
      <c r="B170" s="35"/>
      <c r="C170" s="187" t="s">
        <v>249</v>
      </c>
      <c r="D170" s="187" t="s">
        <v>157</v>
      </c>
      <c r="E170" s="188" t="s">
        <v>776</v>
      </c>
      <c r="F170" s="189" t="s">
        <v>777</v>
      </c>
      <c r="G170" s="190" t="s">
        <v>160</v>
      </c>
      <c r="H170" s="191">
        <v>29.568000000000001</v>
      </c>
      <c r="I170" s="192"/>
      <c r="J170" s="193">
        <f>ROUND(I170*H170,2)</f>
        <v>0</v>
      </c>
      <c r="K170" s="194"/>
      <c r="L170" s="39"/>
      <c r="M170" s="195" t="s">
        <v>1</v>
      </c>
      <c r="N170" s="196" t="s">
        <v>43</v>
      </c>
      <c r="O170" s="71"/>
      <c r="P170" s="197">
        <f>O170*H170</f>
        <v>0</v>
      </c>
      <c r="Q170" s="197">
        <v>1.98</v>
      </c>
      <c r="R170" s="197">
        <f>Q170*H170</f>
        <v>58.544640000000001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161</v>
      </c>
      <c r="AT170" s="199" t="s">
        <v>157</v>
      </c>
      <c r="AU170" s="199" t="s">
        <v>89</v>
      </c>
      <c r="AY170" s="17" t="s">
        <v>155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7" t="s">
        <v>86</v>
      </c>
      <c r="BK170" s="200">
        <f>ROUND(I170*H170,2)</f>
        <v>0</v>
      </c>
      <c r="BL170" s="17" t="s">
        <v>161</v>
      </c>
      <c r="BM170" s="199" t="s">
        <v>778</v>
      </c>
    </row>
    <row r="171" spans="1:65" s="13" customFormat="1" ht="11.25">
      <c r="B171" s="201"/>
      <c r="C171" s="202"/>
      <c r="D171" s="203" t="s">
        <v>163</v>
      </c>
      <c r="E171" s="204" t="s">
        <v>1</v>
      </c>
      <c r="F171" s="205" t="s">
        <v>779</v>
      </c>
      <c r="G171" s="202"/>
      <c r="H171" s="206">
        <v>29.568000000000001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163</v>
      </c>
      <c r="AU171" s="212" t="s">
        <v>89</v>
      </c>
      <c r="AV171" s="13" t="s">
        <v>89</v>
      </c>
      <c r="AW171" s="13" t="s">
        <v>33</v>
      </c>
      <c r="AX171" s="13" t="s">
        <v>86</v>
      </c>
      <c r="AY171" s="212" t="s">
        <v>155</v>
      </c>
    </row>
    <row r="172" spans="1:65" s="12" customFormat="1" ht="22.9" customHeight="1">
      <c r="B172" s="171"/>
      <c r="C172" s="172"/>
      <c r="D172" s="173" t="s">
        <v>77</v>
      </c>
      <c r="E172" s="185" t="s">
        <v>175</v>
      </c>
      <c r="F172" s="185" t="s">
        <v>248</v>
      </c>
      <c r="G172" s="172"/>
      <c r="H172" s="172"/>
      <c r="I172" s="175"/>
      <c r="J172" s="186">
        <f>BK172</f>
        <v>0</v>
      </c>
      <c r="K172" s="172"/>
      <c r="L172" s="177"/>
      <c r="M172" s="178"/>
      <c r="N172" s="179"/>
      <c r="O172" s="179"/>
      <c r="P172" s="180">
        <f>SUM(P173:P178)</f>
        <v>0</v>
      </c>
      <c r="Q172" s="179"/>
      <c r="R172" s="180">
        <f>SUM(R173:R178)</f>
        <v>0.41920000000000002</v>
      </c>
      <c r="S172" s="179"/>
      <c r="T172" s="181">
        <f>SUM(T173:T178)</f>
        <v>0</v>
      </c>
      <c r="AR172" s="182" t="s">
        <v>86</v>
      </c>
      <c r="AT172" s="183" t="s">
        <v>77</v>
      </c>
      <c r="AU172" s="183" t="s">
        <v>86</v>
      </c>
      <c r="AY172" s="182" t="s">
        <v>155</v>
      </c>
      <c r="BK172" s="184">
        <f>SUM(BK173:BK178)</f>
        <v>0</v>
      </c>
    </row>
    <row r="173" spans="1:65" s="2" customFormat="1" ht="16.5" customHeight="1">
      <c r="A173" s="34"/>
      <c r="B173" s="35"/>
      <c r="C173" s="187" t="s">
        <v>259</v>
      </c>
      <c r="D173" s="187" t="s">
        <v>157</v>
      </c>
      <c r="E173" s="188" t="s">
        <v>780</v>
      </c>
      <c r="F173" s="189" t="s">
        <v>781</v>
      </c>
      <c r="G173" s="190" t="s">
        <v>369</v>
      </c>
      <c r="H173" s="191">
        <v>8</v>
      </c>
      <c r="I173" s="192"/>
      <c r="J173" s="193">
        <f>ROUND(I173*H173,2)</f>
        <v>0</v>
      </c>
      <c r="K173" s="194"/>
      <c r="L173" s="39"/>
      <c r="M173" s="195" t="s">
        <v>1</v>
      </c>
      <c r="N173" s="196" t="s">
        <v>43</v>
      </c>
      <c r="O173" s="7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161</v>
      </c>
      <c r="AT173" s="199" t="s">
        <v>157</v>
      </c>
      <c r="AU173" s="199" t="s">
        <v>89</v>
      </c>
      <c r="AY173" s="17" t="s">
        <v>155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86</v>
      </c>
      <c r="BK173" s="200">
        <f>ROUND(I173*H173,2)</f>
        <v>0</v>
      </c>
      <c r="BL173" s="17" t="s">
        <v>161</v>
      </c>
      <c r="BM173" s="199" t="s">
        <v>782</v>
      </c>
    </row>
    <row r="174" spans="1:65" s="2" customFormat="1" ht="24.2" customHeight="1">
      <c r="A174" s="34"/>
      <c r="B174" s="35"/>
      <c r="C174" s="224" t="s">
        <v>264</v>
      </c>
      <c r="D174" s="224" t="s">
        <v>206</v>
      </c>
      <c r="E174" s="225" t="s">
        <v>783</v>
      </c>
      <c r="F174" s="226" t="s">
        <v>784</v>
      </c>
      <c r="G174" s="227" t="s">
        <v>369</v>
      </c>
      <c r="H174" s="228">
        <v>8</v>
      </c>
      <c r="I174" s="229"/>
      <c r="J174" s="230">
        <f>ROUND(I174*H174,2)</f>
        <v>0</v>
      </c>
      <c r="K174" s="231"/>
      <c r="L174" s="232"/>
      <c r="M174" s="233" t="s">
        <v>1</v>
      </c>
      <c r="N174" s="234" t="s">
        <v>43</v>
      </c>
      <c r="O174" s="71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199</v>
      </c>
      <c r="AT174" s="199" t="s">
        <v>206</v>
      </c>
      <c r="AU174" s="199" t="s">
        <v>89</v>
      </c>
      <c r="AY174" s="17" t="s">
        <v>155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86</v>
      </c>
      <c r="BK174" s="200">
        <f>ROUND(I174*H174,2)</f>
        <v>0</v>
      </c>
      <c r="BL174" s="17" t="s">
        <v>161</v>
      </c>
      <c r="BM174" s="199" t="s">
        <v>785</v>
      </c>
    </row>
    <row r="175" spans="1:65" s="2" customFormat="1" ht="16.5" customHeight="1">
      <c r="A175" s="34"/>
      <c r="B175" s="35"/>
      <c r="C175" s="224" t="s">
        <v>392</v>
      </c>
      <c r="D175" s="224" t="s">
        <v>206</v>
      </c>
      <c r="E175" s="225" t="s">
        <v>786</v>
      </c>
      <c r="F175" s="226" t="s">
        <v>787</v>
      </c>
      <c r="G175" s="227" t="s">
        <v>369</v>
      </c>
      <c r="H175" s="228">
        <v>8</v>
      </c>
      <c r="I175" s="229"/>
      <c r="J175" s="230">
        <f>ROUND(I175*H175,2)</f>
        <v>0</v>
      </c>
      <c r="K175" s="231"/>
      <c r="L175" s="232"/>
      <c r="M175" s="233" t="s">
        <v>1</v>
      </c>
      <c r="N175" s="234" t="s">
        <v>43</v>
      </c>
      <c r="O175" s="71"/>
      <c r="P175" s="197">
        <f>O175*H175</f>
        <v>0</v>
      </c>
      <c r="Q175" s="197">
        <v>5.2400000000000002E-2</v>
      </c>
      <c r="R175" s="197">
        <f>Q175*H175</f>
        <v>0.41920000000000002</v>
      </c>
      <c r="S175" s="197">
        <v>0</v>
      </c>
      <c r="T175" s="19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199</v>
      </c>
      <c r="AT175" s="199" t="s">
        <v>206</v>
      </c>
      <c r="AU175" s="199" t="s">
        <v>89</v>
      </c>
      <c r="AY175" s="17" t="s">
        <v>155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7" t="s">
        <v>86</v>
      </c>
      <c r="BK175" s="200">
        <f>ROUND(I175*H175,2)</f>
        <v>0</v>
      </c>
      <c r="BL175" s="17" t="s">
        <v>161</v>
      </c>
      <c r="BM175" s="199" t="s">
        <v>788</v>
      </c>
    </row>
    <row r="176" spans="1:65" s="13" customFormat="1" ht="11.25">
      <c r="B176" s="201"/>
      <c r="C176" s="202"/>
      <c r="D176" s="203" t="s">
        <v>163</v>
      </c>
      <c r="E176" s="204" t="s">
        <v>1</v>
      </c>
      <c r="F176" s="205" t="s">
        <v>789</v>
      </c>
      <c r="G176" s="202"/>
      <c r="H176" s="206">
        <v>8</v>
      </c>
      <c r="I176" s="207"/>
      <c r="J176" s="202"/>
      <c r="K176" s="202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163</v>
      </c>
      <c r="AU176" s="212" t="s">
        <v>89</v>
      </c>
      <c r="AV176" s="13" t="s">
        <v>89</v>
      </c>
      <c r="AW176" s="13" t="s">
        <v>33</v>
      </c>
      <c r="AX176" s="13" t="s">
        <v>86</v>
      </c>
      <c r="AY176" s="212" t="s">
        <v>155</v>
      </c>
    </row>
    <row r="177" spans="1:65" s="2" customFormat="1" ht="24.2" customHeight="1">
      <c r="A177" s="34"/>
      <c r="B177" s="35"/>
      <c r="C177" s="224" t="s">
        <v>7</v>
      </c>
      <c r="D177" s="224" t="s">
        <v>206</v>
      </c>
      <c r="E177" s="225" t="s">
        <v>790</v>
      </c>
      <c r="F177" s="226" t="s">
        <v>791</v>
      </c>
      <c r="G177" s="227" t="s">
        <v>369</v>
      </c>
      <c r="H177" s="228">
        <v>8</v>
      </c>
      <c r="I177" s="229"/>
      <c r="J177" s="230">
        <f>ROUND(I177*H177,2)</f>
        <v>0</v>
      </c>
      <c r="K177" s="231"/>
      <c r="L177" s="232"/>
      <c r="M177" s="233" t="s">
        <v>1</v>
      </c>
      <c r="N177" s="234" t="s">
        <v>43</v>
      </c>
      <c r="O177" s="71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199</v>
      </c>
      <c r="AT177" s="199" t="s">
        <v>206</v>
      </c>
      <c r="AU177" s="199" t="s">
        <v>89</v>
      </c>
      <c r="AY177" s="17" t="s">
        <v>155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7" t="s">
        <v>86</v>
      </c>
      <c r="BK177" s="200">
        <f>ROUND(I177*H177,2)</f>
        <v>0</v>
      </c>
      <c r="BL177" s="17" t="s">
        <v>161</v>
      </c>
      <c r="BM177" s="199" t="s">
        <v>792</v>
      </c>
    </row>
    <row r="178" spans="1:65" s="13" customFormat="1" ht="11.25">
      <c r="B178" s="201"/>
      <c r="C178" s="202"/>
      <c r="D178" s="203" t="s">
        <v>163</v>
      </c>
      <c r="E178" s="204" t="s">
        <v>1</v>
      </c>
      <c r="F178" s="205" t="s">
        <v>789</v>
      </c>
      <c r="G178" s="202"/>
      <c r="H178" s="206">
        <v>8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163</v>
      </c>
      <c r="AU178" s="212" t="s">
        <v>89</v>
      </c>
      <c r="AV178" s="13" t="s">
        <v>89</v>
      </c>
      <c r="AW178" s="13" t="s">
        <v>33</v>
      </c>
      <c r="AX178" s="13" t="s">
        <v>86</v>
      </c>
      <c r="AY178" s="212" t="s">
        <v>155</v>
      </c>
    </row>
    <row r="179" spans="1:65" s="12" customFormat="1" ht="22.9" customHeight="1">
      <c r="B179" s="171"/>
      <c r="C179" s="172"/>
      <c r="D179" s="173" t="s">
        <v>77</v>
      </c>
      <c r="E179" s="185" t="s">
        <v>161</v>
      </c>
      <c r="F179" s="185" t="s">
        <v>621</v>
      </c>
      <c r="G179" s="172"/>
      <c r="H179" s="172"/>
      <c r="I179" s="175"/>
      <c r="J179" s="186">
        <f>BK179</f>
        <v>0</v>
      </c>
      <c r="K179" s="172"/>
      <c r="L179" s="177"/>
      <c r="M179" s="178"/>
      <c r="N179" s="179"/>
      <c r="O179" s="179"/>
      <c r="P179" s="180">
        <f>SUM(P180:P183)</f>
        <v>0</v>
      </c>
      <c r="Q179" s="179"/>
      <c r="R179" s="180">
        <f>SUM(R180:R183)</f>
        <v>0</v>
      </c>
      <c r="S179" s="179"/>
      <c r="T179" s="181">
        <f>SUM(T180:T183)</f>
        <v>0</v>
      </c>
      <c r="AR179" s="182" t="s">
        <v>86</v>
      </c>
      <c r="AT179" s="183" t="s">
        <v>77</v>
      </c>
      <c r="AU179" s="183" t="s">
        <v>86</v>
      </c>
      <c r="AY179" s="182" t="s">
        <v>155</v>
      </c>
      <c r="BK179" s="184">
        <f>SUM(BK180:BK183)</f>
        <v>0</v>
      </c>
    </row>
    <row r="180" spans="1:65" s="2" customFormat="1" ht="16.5" customHeight="1">
      <c r="A180" s="34"/>
      <c r="B180" s="35"/>
      <c r="C180" s="187" t="s">
        <v>288</v>
      </c>
      <c r="D180" s="187" t="s">
        <v>157</v>
      </c>
      <c r="E180" s="188" t="s">
        <v>793</v>
      </c>
      <c r="F180" s="189" t="s">
        <v>794</v>
      </c>
      <c r="G180" s="190" t="s">
        <v>160</v>
      </c>
      <c r="H180" s="191">
        <v>28.155999999999999</v>
      </c>
      <c r="I180" s="192"/>
      <c r="J180" s="193">
        <f>ROUND(I180*H180,2)</f>
        <v>0</v>
      </c>
      <c r="K180" s="194"/>
      <c r="L180" s="39"/>
      <c r="M180" s="195" t="s">
        <v>1</v>
      </c>
      <c r="N180" s="196" t="s">
        <v>43</v>
      </c>
      <c r="O180" s="71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161</v>
      </c>
      <c r="AT180" s="199" t="s">
        <v>157</v>
      </c>
      <c r="AU180" s="199" t="s">
        <v>89</v>
      </c>
      <c r="AY180" s="17" t="s">
        <v>155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7" t="s">
        <v>86</v>
      </c>
      <c r="BK180" s="200">
        <f>ROUND(I180*H180,2)</f>
        <v>0</v>
      </c>
      <c r="BL180" s="17" t="s">
        <v>161</v>
      </c>
      <c r="BM180" s="199" t="s">
        <v>795</v>
      </c>
    </row>
    <row r="181" spans="1:65" s="13" customFormat="1" ht="11.25">
      <c r="B181" s="201"/>
      <c r="C181" s="202"/>
      <c r="D181" s="203" t="s">
        <v>163</v>
      </c>
      <c r="E181" s="204" t="s">
        <v>1</v>
      </c>
      <c r="F181" s="205" t="s">
        <v>796</v>
      </c>
      <c r="G181" s="202"/>
      <c r="H181" s="206">
        <v>18.3</v>
      </c>
      <c r="I181" s="207"/>
      <c r="J181" s="202"/>
      <c r="K181" s="202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163</v>
      </c>
      <c r="AU181" s="212" t="s">
        <v>89</v>
      </c>
      <c r="AV181" s="13" t="s">
        <v>89</v>
      </c>
      <c r="AW181" s="13" t="s">
        <v>33</v>
      </c>
      <c r="AX181" s="13" t="s">
        <v>78</v>
      </c>
      <c r="AY181" s="212" t="s">
        <v>155</v>
      </c>
    </row>
    <row r="182" spans="1:65" s="13" customFormat="1" ht="11.25">
      <c r="B182" s="201"/>
      <c r="C182" s="202"/>
      <c r="D182" s="203" t="s">
        <v>163</v>
      </c>
      <c r="E182" s="204" t="s">
        <v>1</v>
      </c>
      <c r="F182" s="205" t="s">
        <v>797</v>
      </c>
      <c r="G182" s="202"/>
      <c r="H182" s="206">
        <v>9.8559999999999999</v>
      </c>
      <c r="I182" s="207"/>
      <c r="J182" s="202"/>
      <c r="K182" s="202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163</v>
      </c>
      <c r="AU182" s="212" t="s">
        <v>89</v>
      </c>
      <c r="AV182" s="13" t="s">
        <v>89</v>
      </c>
      <c r="AW182" s="13" t="s">
        <v>33</v>
      </c>
      <c r="AX182" s="13" t="s">
        <v>78</v>
      </c>
      <c r="AY182" s="212" t="s">
        <v>155</v>
      </c>
    </row>
    <row r="183" spans="1:65" s="14" customFormat="1" ht="11.25">
      <c r="B183" s="213"/>
      <c r="C183" s="214"/>
      <c r="D183" s="203" t="s">
        <v>163</v>
      </c>
      <c r="E183" s="215" t="s">
        <v>1</v>
      </c>
      <c r="F183" s="216" t="s">
        <v>170</v>
      </c>
      <c r="G183" s="214"/>
      <c r="H183" s="217">
        <v>28.155999999999999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163</v>
      </c>
      <c r="AU183" s="223" t="s">
        <v>89</v>
      </c>
      <c r="AV183" s="14" t="s">
        <v>161</v>
      </c>
      <c r="AW183" s="14" t="s">
        <v>33</v>
      </c>
      <c r="AX183" s="14" t="s">
        <v>86</v>
      </c>
      <c r="AY183" s="223" t="s">
        <v>155</v>
      </c>
    </row>
    <row r="184" spans="1:65" s="12" customFormat="1" ht="22.9" customHeight="1">
      <c r="B184" s="171"/>
      <c r="C184" s="172"/>
      <c r="D184" s="173" t="s">
        <v>77</v>
      </c>
      <c r="E184" s="185" t="s">
        <v>199</v>
      </c>
      <c r="F184" s="185" t="s">
        <v>365</v>
      </c>
      <c r="G184" s="172"/>
      <c r="H184" s="172"/>
      <c r="I184" s="175"/>
      <c r="J184" s="186">
        <f>BK184</f>
        <v>0</v>
      </c>
      <c r="K184" s="172"/>
      <c r="L184" s="177"/>
      <c r="M184" s="178"/>
      <c r="N184" s="179"/>
      <c r="O184" s="179"/>
      <c r="P184" s="180">
        <f>SUM(P185:P223)</f>
        <v>0</v>
      </c>
      <c r="Q184" s="179"/>
      <c r="R184" s="180">
        <f>SUM(R185:R223)</f>
        <v>41.376001779999996</v>
      </c>
      <c r="S184" s="179"/>
      <c r="T184" s="181">
        <f>SUM(T185:T223)</f>
        <v>0</v>
      </c>
      <c r="AR184" s="182" t="s">
        <v>86</v>
      </c>
      <c r="AT184" s="183" t="s">
        <v>77</v>
      </c>
      <c r="AU184" s="183" t="s">
        <v>86</v>
      </c>
      <c r="AY184" s="182" t="s">
        <v>155</v>
      </c>
      <c r="BK184" s="184">
        <f>SUM(BK185:BK223)</f>
        <v>0</v>
      </c>
    </row>
    <row r="185" spans="1:65" s="2" customFormat="1" ht="33" customHeight="1">
      <c r="A185" s="34"/>
      <c r="B185" s="35"/>
      <c r="C185" s="187" t="s">
        <v>296</v>
      </c>
      <c r="D185" s="187" t="s">
        <v>157</v>
      </c>
      <c r="E185" s="188" t="s">
        <v>798</v>
      </c>
      <c r="F185" s="189" t="s">
        <v>799</v>
      </c>
      <c r="G185" s="190" t="s">
        <v>245</v>
      </c>
      <c r="H185" s="191">
        <v>115.35</v>
      </c>
      <c r="I185" s="192"/>
      <c r="J185" s="193">
        <f>ROUND(I185*H185,2)</f>
        <v>0</v>
      </c>
      <c r="K185" s="194"/>
      <c r="L185" s="39"/>
      <c r="M185" s="195" t="s">
        <v>1</v>
      </c>
      <c r="N185" s="196" t="s">
        <v>43</v>
      </c>
      <c r="O185" s="71"/>
      <c r="P185" s="197">
        <f>O185*H185</f>
        <v>0</v>
      </c>
      <c r="Q185" s="197">
        <v>1.0000000000000001E-5</v>
      </c>
      <c r="R185" s="197">
        <f>Q185*H185</f>
        <v>1.1535E-3</v>
      </c>
      <c r="S185" s="197">
        <v>0</v>
      </c>
      <c r="T185" s="19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161</v>
      </c>
      <c r="AT185" s="199" t="s">
        <v>157</v>
      </c>
      <c r="AU185" s="199" t="s">
        <v>89</v>
      </c>
      <c r="AY185" s="17" t="s">
        <v>155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7" t="s">
        <v>86</v>
      </c>
      <c r="BK185" s="200">
        <f>ROUND(I185*H185,2)</f>
        <v>0</v>
      </c>
      <c r="BL185" s="17" t="s">
        <v>161</v>
      </c>
      <c r="BM185" s="199" t="s">
        <v>800</v>
      </c>
    </row>
    <row r="186" spans="1:65" s="2" customFormat="1" ht="21.75" customHeight="1">
      <c r="A186" s="34"/>
      <c r="B186" s="35"/>
      <c r="C186" s="224" t="s">
        <v>301</v>
      </c>
      <c r="D186" s="224" t="s">
        <v>206</v>
      </c>
      <c r="E186" s="225" t="s">
        <v>801</v>
      </c>
      <c r="F186" s="226" t="s">
        <v>802</v>
      </c>
      <c r="G186" s="227" t="s">
        <v>245</v>
      </c>
      <c r="H186" s="228">
        <v>126.88500000000001</v>
      </c>
      <c r="I186" s="229"/>
      <c r="J186" s="230">
        <f>ROUND(I186*H186,2)</f>
        <v>0</v>
      </c>
      <c r="K186" s="231"/>
      <c r="L186" s="232"/>
      <c r="M186" s="233" t="s">
        <v>1</v>
      </c>
      <c r="N186" s="234" t="s">
        <v>43</v>
      </c>
      <c r="O186" s="71"/>
      <c r="P186" s="197">
        <f>O186*H186</f>
        <v>0</v>
      </c>
      <c r="Q186" s="197">
        <v>2.6700000000000001E-3</v>
      </c>
      <c r="R186" s="197">
        <f>Q186*H186</f>
        <v>0.33878295000000003</v>
      </c>
      <c r="S186" s="197">
        <v>0</v>
      </c>
      <c r="T186" s="19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199</v>
      </c>
      <c r="AT186" s="199" t="s">
        <v>206</v>
      </c>
      <c r="AU186" s="199" t="s">
        <v>89</v>
      </c>
      <c r="AY186" s="17" t="s">
        <v>155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7" t="s">
        <v>86</v>
      </c>
      <c r="BK186" s="200">
        <f>ROUND(I186*H186,2)</f>
        <v>0</v>
      </c>
      <c r="BL186" s="17" t="s">
        <v>161</v>
      </c>
      <c r="BM186" s="199" t="s">
        <v>803</v>
      </c>
    </row>
    <row r="187" spans="1:65" s="13" customFormat="1" ht="11.25">
      <c r="B187" s="201"/>
      <c r="C187" s="202"/>
      <c r="D187" s="203" t="s">
        <v>163</v>
      </c>
      <c r="E187" s="204" t="s">
        <v>1</v>
      </c>
      <c r="F187" s="205" t="s">
        <v>804</v>
      </c>
      <c r="G187" s="202"/>
      <c r="H187" s="206">
        <v>126.88500000000001</v>
      </c>
      <c r="I187" s="207"/>
      <c r="J187" s="202"/>
      <c r="K187" s="202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163</v>
      </c>
      <c r="AU187" s="212" t="s">
        <v>89</v>
      </c>
      <c r="AV187" s="13" t="s">
        <v>89</v>
      </c>
      <c r="AW187" s="13" t="s">
        <v>33</v>
      </c>
      <c r="AX187" s="13" t="s">
        <v>86</v>
      </c>
      <c r="AY187" s="212" t="s">
        <v>155</v>
      </c>
    </row>
    <row r="188" spans="1:65" s="2" customFormat="1" ht="33" customHeight="1">
      <c r="A188" s="34"/>
      <c r="B188" s="35"/>
      <c r="C188" s="187" t="s">
        <v>307</v>
      </c>
      <c r="D188" s="187" t="s">
        <v>157</v>
      </c>
      <c r="E188" s="188" t="s">
        <v>805</v>
      </c>
      <c r="F188" s="189" t="s">
        <v>806</v>
      </c>
      <c r="G188" s="190" t="s">
        <v>245</v>
      </c>
      <c r="H188" s="191">
        <v>168.51</v>
      </c>
      <c r="I188" s="192"/>
      <c r="J188" s="193">
        <f>ROUND(I188*H188,2)</f>
        <v>0</v>
      </c>
      <c r="K188" s="194"/>
      <c r="L188" s="39"/>
      <c r="M188" s="195" t="s">
        <v>1</v>
      </c>
      <c r="N188" s="196" t="s">
        <v>43</v>
      </c>
      <c r="O188" s="71"/>
      <c r="P188" s="197">
        <f>O188*H188</f>
        <v>0</v>
      </c>
      <c r="Q188" s="197">
        <v>1.0000000000000001E-5</v>
      </c>
      <c r="R188" s="197">
        <f>Q188*H188</f>
        <v>1.6851000000000001E-3</v>
      </c>
      <c r="S188" s="197">
        <v>0</v>
      </c>
      <c r="T188" s="19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161</v>
      </c>
      <c r="AT188" s="199" t="s">
        <v>157</v>
      </c>
      <c r="AU188" s="199" t="s">
        <v>89</v>
      </c>
      <c r="AY188" s="17" t="s">
        <v>155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86</v>
      </c>
      <c r="BK188" s="200">
        <f>ROUND(I188*H188,2)</f>
        <v>0</v>
      </c>
      <c r="BL188" s="17" t="s">
        <v>161</v>
      </c>
      <c r="BM188" s="199" t="s">
        <v>807</v>
      </c>
    </row>
    <row r="189" spans="1:65" s="2" customFormat="1" ht="21.75" customHeight="1">
      <c r="A189" s="34"/>
      <c r="B189" s="35"/>
      <c r="C189" s="224" t="s">
        <v>312</v>
      </c>
      <c r="D189" s="224" t="s">
        <v>206</v>
      </c>
      <c r="E189" s="225" t="s">
        <v>808</v>
      </c>
      <c r="F189" s="226" t="s">
        <v>809</v>
      </c>
      <c r="G189" s="227" t="s">
        <v>245</v>
      </c>
      <c r="H189" s="228">
        <v>185.36099999999999</v>
      </c>
      <c r="I189" s="229"/>
      <c r="J189" s="230">
        <f>ROUND(I189*H189,2)</f>
        <v>0</v>
      </c>
      <c r="K189" s="231"/>
      <c r="L189" s="232"/>
      <c r="M189" s="233" t="s">
        <v>1</v>
      </c>
      <c r="N189" s="234" t="s">
        <v>43</v>
      </c>
      <c r="O189" s="71"/>
      <c r="P189" s="197">
        <f>O189*H189</f>
        <v>0</v>
      </c>
      <c r="Q189" s="197">
        <v>4.2599999999999999E-3</v>
      </c>
      <c r="R189" s="197">
        <f>Q189*H189</f>
        <v>0.78963785999999991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199</v>
      </c>
      <c r="AT189" s="199" t="s">
        <v>206</v>
      </c>
      <c r="AU189" s="199" t="s">
        <v>89</v>
      </c>
      <c r="AY189" s="17" t="s">
        <v>155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86</v>
      </c>
      <c r="BK189" s="200">
        <f>ROUND(I189*H189,2)</f>
        <v>0</v>
      </c>
      <c r="BL189" s="17" t="s">
        <v>161</v>
      </c>
      <c r="BM189" s="199" t="s">
        <v>810</v>
      </c>
    </row>
    <row r="190" spans="1:65" s="13" customFormat="1" ht="11.25">
      <c r="B190" s="201"/>
      <c r="C190" s="202"/>
      <c r="D190" s="203" t="s">
        <v>163</v>
      </c>
      <c r="E190" s="204" t="s">
        <v>1</v>
      </c>
      <c r="F190" s="205" t="s">
        <v>811</v>
      </c>
      <c r="G190" s="202"/>
      <c r="H190" s="206">
        <v>185.36099999999999</v>
      </c>
      <c r="I190" s="207"/>
      <c r="J190" s="202"/>
      <c r="K190" s="202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163</v>
      </c>
      <c r="AU190" s="212" t="s">
        <v>89</v>
      </c>
      <c r="AV190" s="13" t="s">
        <v>89</v>
      </c>
      <c r="AW190" s="13" t="s">
        <v>33</v>
      </c>
      <c r="AX190" s="13" t="s">
        <v>86</v>
      </c>
      <c r="AY190" s="212" t="s">
        <v>155</v>
      </c>
    </row>
    <row r="191" spans="1:65" s="2" customFormat="1" ht="33" customHeight="1">
      <c r="A191" s="34"/>
      <c r="B191" s="35"/>
      <c r="C191" s="187" t="s">
        <v>316</v>
      </c>
      <c r="D191" s="187" t="s">
        <v>157</v>
      </c>
      <c r="E191" s="188" t="s">
        <v>812</v>
      </c>
      <c r="F191" s="189" t="s">
        <v>813</v>
      </c>
      <c r="G191" s="190" t="s">
        <v>245</v>
      </c>
      <c r="H191" s="191">
        <v>68.62</v>
      </c>
      <c r="I191" s="192"/>
      <c r="J191" s="193">
        <f>ROUND(I191*H191,2)</f>
        <v>0</v>
      </c>
      <c r="K191" s="194"/>
      <c r="L191" s="39"/>
      <c r="M191" s="195" t="s">
        <v>1</v>
      </c>
      <c r="N191" s="196" t="s">
        <v>43</v>
      </c>
      <c r="O191" s="71"/>
      <c r="P191" s="197">
        <f>O191*H191</f>
        <v>0</v>
      </c>
      <c r="Q191" s="197">
        <v>2.0000000000000002E-5</v>
      </c>
      <c r="R191" s="197">
        <f>Q191*H191</f>
        <v>1.3724000000000002E-3</v>
      </c>
      <c r="S191" s="197">
        <v>0</v>
      </c>
      <c r="T191" s="19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161</v>
      </c>
      <c r="AT191" s="199" t="s">
        <v>157</v>
      </c>
      <c r="AU191" s="199" t="s">
        <v>89</v>
      </c>
      <c r="AY191" s="17" t="s">
        <v>155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7" t="s">
        <v>86</v>
      </c>
      <c r="BK191" s="200">
        <f>ROUND(I191*H191,2)</f>
        <v>0</v>
      </c>
      <c r="BL191" s="17" t="s">
        <v>161</v>
      </c>
      <c r="BM191" s="199" t="s">
        <v>814</v>
      </c>
    </row>
    <row r="192" spans="1:65" s="2" customFormat="1" ht="16.5" customHeight="1">
      <c r="A192" s="34"/>
      <c r="B192" s="35"/>
      <c r="C192" s="224" t="s">
        <v>321</v>
      </c>
      <c r="D192" s="224" t="s">
        <v>206</v>
      </c>
      <c r="E192" s="225" t="s">
        <v>815</v>
      </c>
      <c r="F192" s="226" t="s">
        <v>816</v>
      </c>
      <c r="G192" s="227" t="s">
        <v>245</v>
      </c>
      <c r="H192" s="228">
        <v>75.481999999999999</v>
      </c>
      <c r="I192" s="229"/>
      <c r="J192" s="230">
        <f>ROUND(I192*H192,2)</f>
        <v>0</v>
      </c>
      <c r="K192" s="231"/>
      <c r="L192" s="232"/>
      <c r="M192" s="233" t="s">
        <v>1</v>
      </c>
      <c r="N192" s="234" t="s">
        <v>43</v>
      </c>
      <c r="O192" s="71"/>
      <c r="P192" s="197">
        <f>O192*H192</f>
        <v>0</v>
      </c>
      <c r="Q192" s="197">
        <v>7.2399999999999999E-3</v>
      </c>
      <c r="R192" s="197">
        <f>Q192*H192</f>
        <v>0.54648967999999998</v>
      </c>
      <c r="S192" s="197">
        <v>0</v>
      </c>
      <c r="T192" s="19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199</v>
      </c>
      <c r="AT192" s="199" t="s">
        <v>206</v>
      </c>
      <c r="AU192" s="199" t="s">
        <v>89</v>
      </c>
      <c r="AY192" s="17" t="s">
        <v>155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7" t="s">
        <v>86</v>
      </c>
      <c r="BK192" s="200">
        <f>ROUND(I192*H192,2)</f>
        <v>0</v>
      </c>
      <c r="BL192" s="17" t="s">
        <v>161</v>
      </c>
      <c r="BM192" s="199" t="s">
        <v>817</v>
      </c>
    </row>
    <row r="193" spans="1:65" s="13" customFormat="1" ht="11.25">
      <c r="B193" s="201"/>
      <c r="C193" s="202"/>
      <c r="D193" s="203" t="s">
        <v>163</v>
      </c>
      <c r="E193" s="204" t="s">
        <v>1</v>
      </c>
      <c r="F193" s="205" t="s">
        <v>818</v>
      </c>
      <c r="G193" s="202"/>
      <c r="H193" s="206">
        <v>75.481999999999999</v>
      </c>
      <c r="I193" s="207"/>
      <c r="J193" s="202"/>
      <c r="K193" s="202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163</v>
      </c>
      <c r="AU193" s="212" t="s">
        <v>89</v>
      </c>
      <c r="AV193" s="13" t="s">
        <v>89</v>
      </c>
      <c r="AW193" s="13" t="s">
        <v>33</v>
      </c>
      <c r="AX193" s="13" t="s">
        <v>86</v>
      </c>
      <c r="AY193" s="212" t="s">
        <v>155</v>
      </c>
    </row>
    <row r="194" spans="1:65" s="2" customFormat="1" ht="33" customHeight="1">
      <c r="A194" s="34"/>
      <c r="B194" s="35"/>
      <c r="C194" s="187" t="s">
        <v>325</v>
      </c>
      <c r="D194" s="187" t="s">
        <v>157</v>
      </c>
      <c r="E194" s="188" t="s">
        <v>819</v>
      </c>
      <c r="F194" s="189" t="s">
        <v>820</v>
      </c>
      <c r="G194" s="190" t="s">
        <v>245</v>
      </c>
      <c r="H194" s="191">
        <v>60.63</v>
      </c>
      <c r="I194" s="192"/>
      <c r="J194" s="193">
        <f>ROUND(I194*H194,2)</f>
        <v>0</v>
      </c>
      <c r="K194" s="194"/>
      <c r="L194" s="39"/>
      <c r="M194" s="195" t="s">
        <v>1</v>
      </c>
      <c r="N194" s="196" t="s">
        <v>43</v>
      </c>
      <c r="O194" s="71"/>
      <c r="P194" s="197">
        <f>O194*H194</f>
        <v>0</v>
      </c>
      <c r="Q194" s="197">
        <v>2.0000000000000002E-5</v>
      </c>
      <c r="R194" s="197">
        <f>Q194*H194</f>
        <v>1.2126000000000001E-3</v>
      </c>
      <c r="S194" s="197">
        <v>0</v>
      </c>
      <c r="T194" s="19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9" t="s">
        <v>161</v>
      </c>
      <c r="AT194" s="199" t="s">
        <v>157</v>
      </c>
      <c r="AU194" s="199" t="s">
        <v>89</v>
      </c>
      <c r="AY194" s="17" t="s">
        <v>155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7" t="s">
        <v>86</v>
      </c>
      <c r="BK194" s="200">
        <f>ROUND(I194*H194,2)</f>
        <v>0</v>
      </c>
      <c r="BL194" s="17" t="s">
        <v>161</v>
      </c>
      <c r="BM194" s="199" t="s">
        <v>821</v>
      </c>
    </row>
    <row r="195" spans="1:65" s="2" customFormat="1" ht="16.5" customHeight="1">
      <c r="A195" s="34"/>
      <c r="B195" s="35"/>
      <c r="C195" s="224" t="s">
        <v>333</v>
      </c>
      <c r="D195" s="224" t="s">
        <v>206</v>
      </c>
      <c r="E195" s="225" t="s">
        <v>822</v>
      </c>
      <c r="F195" s="226" t="s">
        <v>823</v>
      </c>
      <c r="G195" s="227" t="s">
        <v>245</v>
      </c>
      <c r="H195" s="228">
        <v>66.692999999999998</v>
      </c>
      <c r="I195" s="229"/>
      <c r="J195" s="230">
        <f>ROUND(I195*H195,2)</f>
        <v>0</v>
      </c>
      <c r="K195" s="231"/>
      <c r="L195" s="232"/>
      <c r="M195" s="233" t="s">
        <v>1</v>
      </c>
      <c r="N195" s="234" t="s">
        <v>43</v>
      </c>
      <c r="O195" s="71"/>
      <c r="P195" s="197">
        <f>O195*H195</f>
        <v>0</v>
      </c>
      <c r="Q195" s="197">
        <v>1.205E-2</v>
      </c>
      <c r="R195" s="197">
        <f>Q195*H195</f>
        <v>0.80365065000000002</v>
      </c>
      <c r="S195" s="197">
        <v>0</v>
      </c>
      <c r="T195" s="19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199</v>
      </c>
      <c r="AT195" s="199" t="s">
        <v>206</v>
      </c>
      <c r="AU195" s="199" t="s">
        <v>89</v>
      </c>
      <c r="AY195" s="17" t="s">
        <v>155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86</v>
      </c>
      <c r="BK195" s="200">
        <f>ROUND(I195*H195,2)</f>
        <v>0</v>
      </c>
      <c r="BL195" s="17" t="s">
        <v>161</v>
      </c>
      <c r="BM195" s="199" t="s">
        <v>824</v>
      </c>
    </row>
    <row r="196" spans="1:65" s="13" customFormat="1" ht="11.25">
      <c r="B196" s="201"/>
      <c r="C196" s="202"/>
      <c r="D196" s="203" t="s">
        <v>163</v>
      </c>
      <c r="E196" s="204" t="s">
        <v>1</v>
      </c>
      <c r="F196" s="205" t="s">
        <v>825</v>
      </c>
      <c r="G196" s="202"/>
      <c r="H196" s="206">
        <v>66.692999999999998</v>
      </c>
      <c r="I196" s="207"/>
      <c r="J196" s="202"/>
      <c r="K196" s="202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163</v>
      </c>
      <c r="AU196" s="212" t="s">
        <v>89</v>
      </c>
      <c r="AV196" s="13" t="s">
        <v>89</v>
      </c>
      <c r="AW196" s="13" t="s">
        <v>33</v>
      </c>
      <c r="AX196" s="13" t="s">
        <v>86</v>
      </c>
      <c r="AY196" s="212" t="s">
        <v>155</v>
      </c>
    </row>
    <row r="197" spans="1:65" s="2" customFormat="1" ht="24.2" customHeight="1">
      <c r="A197" s="34"/>
      <c r="B197" s="35"/>
      <c r="C197" s="187" t="s">
        <v>341</v>
      </c>
      <c r="D197" s="187" t="s">
        <v>157</v>
      </c>
      <c r="E197" s="188" t="s">
        <v>826</v>
      </c>
      <c r="F197" s="189" t="s">
        <v>827</v>
      </c>
      <c r="G197" s="190" t="s">
        <v>369</v>
      </c>
      <c r="H197" s="191">
        <v>7</v>
      </c>
      <c r="I197" s="192"/>
      <c r="J197" s="193">
        <f>ROUND(I197*H197,2)</f>
        <v>0</v>
      </c>
      <c r="K197" s="194"/>
      <c r="L197" s="39"/>
      <c r="M197" s="195" t="s">
        <v>1</v>
      </c>
      <c r="N197" s="196" t="s">
        <v>43</v>
      </c>
      <c r="O197" s="71"/>
      <c r="P197" s="197">
        <f>O197*H197</f>
        <v>0</v>
      </c>
      <c r="Q197" s="197">
        <v>2.7529999999999999E-2</v>
      </c>
      <c r="R197" s="197">
        <f>Q197*H197</f>
        <v>0.19270999999999999</v>
      </c>
      <c r="S197" s="197">
        <v>0</v>
      </c>
      <c r="T197" s="19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161</v>
      </c>
      <c r="AT197" s="199" t="s">
        <v>157</v>
      </c>
      <c r="AU197" s="199" t="s">
        <v>89</v>
      </c>
      <c r="AY197" s="17" t="s">
        <v>155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86</v>
      </c>
      <c r="BK197" s="200">
        <f>ROUND(I197*H197,2)</f>
        <v>0</v>
      </c>
      <c r="BL197" s="17" t="s">
        <v>161</v>
      </c>
      <c r="BM197" s="199" t="s">
        <v>828</v>
      </c>
    </row>
    <row r="198" spans="1:65" s="2" customFormat="1" ht="21.75" customHeight="1">
      <c r="A198" s="34"/>
      <c r="B198" s="35"/>
      <c r="C198" s="224" t="s">
        <v>346</v>
      </c>
      <c r="D198" s="224" t="s">
        <v>206</v>
      </c>
      <c r="E198" s="225" t="s">
        <v>829</v>
      </c>
      <c r="F198" s="226" t="s">
        <v>830</v>
      </c>
      <c r="G198" s="227" t="s">
        <v>369</v>
      </c>
      <c r="H198" s="228">
        <v>7</v>
      </c>
      <c r="I198" s="229"/>
      <c r="J198" s="230">
        <f>ROUND(I198*H198,2)</f>
        <v>0</v>
      </c>
      <c r="K198" s="231"/>
      <c r="L198" s="232"/>
      <c r="M198" s="233" t="s">
        <v>1</v>
      </c>
      <c r="N198" s="234" t="s">
        <v>43</v>
      </c>
      <c r="O198" s="71"/>
      <c r="P198" s="197">
        <f>O198*H198</f>
        <v>0</v>
      </c>
      <c r="Q198" s="197">
        <v>1.6</v>
      </c>
      <c r="R198" s="197">
        <f>Q198*H198</f>
        <v>11.200000000000001</v>
      </c>
      <c r="S198" s="197">
        <v>0</v>
      </c>
      <c r="T198" s="19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199</v>
      </c>
      <c r="AT198" s="199" t="s">
        <v>206</v>
      </c>
      <c r="AU198" s="199" t="s">
        <v>89</v>
      </c>
      <c r="AY198" s="17" t="s">
        <v>155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7" t="s">
        <v>86</v>
      </c>
      <c r="BK198" s="200">
        <f>ROUND(I198*H198,2)</f>
        <v>0</v>
      </c>
      <c r="BL198" s="17" t="s">
        <v>161</v>
      </c>
      <c r="BM198" s="199" t="s">
        <v>831</v>
      </c>
    </row>
    <row r="199" spans="1:65" s="2" customFormat="1" ht="24.2" customHeight="1">
      <c r="A199" s="34"/>
      <c r="B199" s="35"/>
      <c r="C199" s="187" t="s">
        <v>276</v>
      </c>
      <c r="D199" s="187" t="s">
        <v>157</v>
      </c>
      <c r="E199" s="188" t="s">
        <v>832</v>
      </c>
      <c r="F199" s="189" t="s">
        <v>833</v>
      </c>
      <c r="G199" s="190" t="s">
        <v>369</v>
      </c>
      <c r="H199" s="191">
        <v>9</v>
      </c>
      <c r="I199" s="192"/>
      <c r="J199" s="193">
        <f>ROUND(I199*H199,2)</f>
        <v>0</v>
      </c>
      <c r="K199" s="194"/>
      <c r="L199" s="39"/>
      <c r="M199" s="195" t="s">
        <v>1</v>
      </c>
      <c r="N199" s="196" t="s">
        <v>43</v>
      </c>
      <c r="O199" s="71"/>
      <c r="P199" s="197">
        <f>O199*H199</f>
        <v>0</v>
      </c>
      <c r="Q199" s="197">
        <v>9.1800000000000007E-3</v>
      </c>
      <c r="R199" s="197">
        <f>Q199*H199</f>
        <v>8.2619999999999999E-2</v>
      </c>
      <c r="S199" s="197">
        <v>0</v>
      </c>
      <c r="T199" s="19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161</v>
      </c>
      <c r="AT199" s="199" t="s">
        <v>157</v>
      </c>
      <c r="AU199" s="199" t="s">
        <v>89</v>
      </c>
      <c r="AY199" s="17" t="s">
        <v>155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7" t="s">
        <v>86</v>
      </c>
      <c r="BK199" s="200">
        <f>ROUND(I199*H199,2)</f>
        <v>0</v>
      </c>
      <c r="BL199" s="17" t="s">
        <v>161</v>
      </c>
      <c r="BM199" s="199" t="s">
        <v>834</v>
      </c>
    </row>
    <row r="200" spans="1:65" s="13" customFormat="1" ht="11.25">
      <c r="B200" s="201"/>
      <c r="C200" s="202"/>
      <c r="D200" s="203" t="s">
        <v>163</v>
      </c>
      <c r="E200" s="204" t="s">
        <v>1</v>
      </c>
      <c r="F200" s="205" t="s">
        <v>835</v>
      </c>
      <c r="G200" s="202"/>
      <c r="H200" s="206">
        <v>9</v>
      </c>
      <c r="I200" s="207"/>
      <c r="J200" s="202"/>
      <c r="K200" s="202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163</v>
      </c>
      <c r="AU200" s="212" t="s">
        <v>89</v>
      </c>
      <c r="AV200" s="13" t="s">
        <v>89</v>
      </c>
      <c r="AW200" s="13" t="s">
        <v>33</v>
      </c>
      <c r="AX200" s="13" t="s">
        <v>86</v>
      </c>
      <c r="AY200" s="212" t="s">
        <v>155</v>
      </c>
    </row>
    <row r="201" spans="1:65" s="2" customFormat="1" ht="24.2" customHeight="1">
      <c r="A201" s="34"/>
      <c r="B201" s="35"/>
      <c r="C201" s="224" t="s">
        <v>351</v>
      </c>
      <c r="D201" s="224" t="s">
        <v>206</v>
      </c>
      <c r="E201" s="225" t="s">
        <v>836</v>
      </c>
      <c r="F201" s="226" t="s">
        <v>837</v>
      </c>
      <c r="G201" s="227" t="s">
        <v>369</v>
      </c>
      <c r="H201" s="228">
        <v>6</v>
      </c>
      <c r="I201" s="229"/>
      <c r="J201" s="230">
        <f>ROUND(I201*H201,2)</f>
        <v>0</v>
      </c>
      <c r="K201" s="231"/>
      <c r="L201" s="232"/>
      <c r="M201" s="233" t="s">
        <v>1</v>
      </c>
      <c r="N201" s="234" t="s">
        <v>43</v>
      </c>
      <c r="O201" s="71"/>
      <c r="P201" s="197">
        <f>O201*H201</f>
        <v>0</v>
      </c>
      <c r="Q201" s="197">
        <v>0.50600000000000001</v>
      </c>
      <c r="R201" s="197">
        <f>Q201*H201</f>
        <v>3.036</v>
      </c>
      <c r="S201" s="197">
        <v>0</v>
      </c>
      <c r="T201" s="19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199</v>
      </c>
      <c r="AT201" s="199" t="s">
        <v>206</v>
      </c>
      <c r="AU201" s="199" t="s">
        <v>89</v>
      </c>
      <c r="AY201" s="17" t="s">
        <v>155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7" t="s">
        <v>86</v>
      </c>
      <c r="BK201" s="200">
        <f>ROUND(I201*H201,2)</f>
        <v>0</v>
      </c>
      <c r="BL201" s="17" t="s">
        <v>161</v>
      </c>
      <c r="BM201" s="199" t="s">
        <v>838</v>
      </c>
    </row>
    <row r="202" spans="1:65" s="2" customFormat="1" ht="24.2" customHeight="1">
      <c r="A202" s="34"/>
      <c r="B202" s="35"/>
      <c r="C202" s="224" t="s">
        <v>703</v>
      </c>
      <c r="D202" s="224" t="s">
        <v>206</v>
      </c>
      <c r="E202" s="225" t="s">
        <v>839</v>
      </c>
      <c r="F202" s="226" t="s">
        <v>840</v>
      </c>
      <c r="G202" s="227" t="s">
        <v>369</v>
      </c>
      <c r="H202" s="228">
        <v>2</v>
      </c>
      <c r="I202" s="229"/>
      <c r="J202" s="230">
        <f>ROUND(I202*H202,2)</f>
        <v>0</v>
      </c>
      <c r="K202" s="231"/>
      <c r="L202" s="232"/>
      <c r="M202" s="233" t="s">
        <v>1</v>
      </c>
      <c r="N202" s="234" t="s">
        <v>43</v>
      </c>
      <c r="O202" s="71"/>
      <c r="P202" s="197">
        <f>O202*H202</f>
        <v>0</v>
      </c>
      <c r="Q202" s="197">
        <v>0.254</v>
      </c>
      <c r="R202" s="197">
        <f>Q202*H202</f>
        <v>0.50800000000000001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199</v>
      </c>
      <c r="AT202" s="199" t="s">
        <v>206</v>
      </c>
      <c r="AU202" s="199" t="s">
        <v>89</v>
      </c>
      <c r="AY202" s="17" t="s">
        <v>155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86</v>
      </c>
      <c r="BK202" s="200">
        <f>ROUND(I202*H202,2)</f>
        <v>0</v>
      </c>
      <c r="BL202" s="17" t="s">
        <v>161</v>
      </c>
      <c r="BM202" s="199" t="s">
        <v>841</v>
      </c>
    </row>
    <row r="203" spans="1:65" s="2" customFormat="1" ht="24.2" customHeight="1">
      <c r="A203" s="34"/>
      <c r="B203" s="35"/>
      <c r="C203" s="224" t="s">
        <v>356</v>
      </c>
      <c r="D203" s="224" t="s">
        <v>206</v>
      </c>
      <c r="E203" s="225" t="s">
        <v>842</v>
      </c>
      <c r="F203" s="226" t="s">
        <v>843</v>
      </c>
      <c r="G203" s="227" t="s">
        <v>369</v>
      </c>
      <c r="H203" s="228">
        <v>1</v>
      </c>
      <c r="I203" s="229"/>
      <c r="J203" s="230">
        <f>ROUND(I203*H203,2)</f>
        <v>0</v>
      </c>
      <c r="K203" s="231"/>
      <c r="L203" s="232"/>
      <c r="M203" s="233" t="s">
        <v>1</v>
      </c>
      <c r="N203" s="234" t="s">
        <v>43</v>
      </c>
      <c r="O203" s="71"/>
      <c r="P203" s="197">
        <f>O203*H203</f>
        <v>0</v>
      </c>
      <c r="Q203" s="197">
        <v>1.0129999999999999</v>
      </c>
      <c r="R203" s="197">
        <f>Q203*H203</f>
        <v>1.0129999999999999</v>
      </c>
      <c r="S203" s="197">
        <v>0</v>
      </c>
      <c r="T203" s="19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199</v>
      </c>
      <c r="AT203" s="199" t="s">
        <v>206</v>
      </c>
      <c r="AU203" s="199" t="s">
        <v>89</v>
      </c>
      <c r="AY203" s="17" t="s">
        <v>155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86</v>
      </c>
      <c r="BK203" s="200">
        <f>ROUND(I203*H203,2)</f>
        <v>0</v>
      </c>
      <c r="BL203" s="17" t="s">
        <v>161</v>
      </c>
      <c r="BM203" s="199" t="s">
        <v>844</v>
      </c>
    </row>
    <row r="204" spans="1:65" s="2" customFormat="1" ht="24.2" customHeight="1">
      <c r="A204" s="34"/>
      <c r="B204" s="35"/>
      <c r="C204" s="187" t="s">
        <v>709</v>
      </c>
      <c r="D204" s="187" t="s">
        <v>157</v>
      </c>
      <c r="E204" s="188" t="s">
        <v>845</v>
      </c>
      <c r="F204" s="189" t="s">
        <v>846</v>
      </c>
      <c r="G204" s="190" t="s">
        <v>369</v>
      </c>
      <c r="H204" s="191">
        <v>17</v>
      </c>
      <c r="I204" s="192"/>
      <c r="J204" s="193">
        <f>ROUND(I204*H204,2)</f>
        <v>0</v>
      </c>
      <c r="K204" s="194"/>
      <c r="L204" s="39"/>
      <c r="M204" s="195" t="s">
        <v>1</v>
      </c>
      <c r="N204" s="196" t="s">
        <v>43</v>
      </c>
      <c r="O204" s="71"/>
      <c r="P204" s="197">
        <f>O204*H204</f>
        <v>0</v>
      </c>
      <c r="Q204" s="197">
        <v>1.1469999999999999E-2</v>
      </c>
      <c r="R204" s="197">
        <f>Q204*H204</f>
        <v>0.19499</v>
      </c>
      <c r="S204" s="197">
        <v>0</v>
      </c>
      <c r="T204" s="19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9" t="s">
        <v>161</v>
      </c>
      <c r="AT204" s="199" t="s">
        <v>157</v>
      </c>
      <c r="AU204" s="199" t="s">
        <v>89</v>
      </c>
      <c r="AY204" s="17" t="s">
        <v>155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7" t="s">
        <v>86</v>
      </c>
      <c r="BK204" s="200">
        <f>ROUND(I204*H204,2)</f>
        <v>0</v>
      </c>
      <c r="BL204" s="17" t="s">
        <v>161</v>
      </c>
      <c r="BM204" s="199" t="s">
        <v>847</v>
      </c>
    </row>
    <row r="205" spans="1:65" s="13" customFormat="1" ht="11.25">
      <c r="B205" s="201"/>
      <c r="C205" s="202"/>
      <c r="D205" s="203" t="s">
        <v>163</v>
      </c>
      <c r="E205" s="204" t="s">
        <v>1</v>
      </c>
      <c r="F205" s="205" t="s">
        <v>848</v>
      </c>
      <c r="G205" s="202"/>
      <c r="H205" s="206">
        <v>17</v>
      </c>
      <c r="I205" s="207"/>
      <c r="J205" s="202"/>
      <c r="K205" s="202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163</v>
      </c>
      <c r="AU205" s="212" t="s">
        <v>89</v>
      </c>
      <c r="AV205" s="13" t="s">
        <v>89</v>
      </c>
      <c r="AW205" s="13" t="s">
        <v>33</v>
      </c>
      <c r="AX205" s="13" t="s">
        <v>86</v>
      </c>
      <c r="AY205" s="212" t="s">
        <v>155</v>
      </c>
    </row>
    <row r="206" spans="1:65" s="2" customFormat="1" ht="24.2" customHeight="1">
      <c r="A206" s="34"/>
      <c r="B206" s="35"/>
      <c r="C206" s="224" t="s">
        <v>360</v>
      </c>
      <c r="D206" s="224" t="s">
        <v>206</v>
      </c>
      <c r="E206" s="225" t="s">
        <v>849</v>
      </c>
      <c r="F206" s="226" t="s">
        <v>850</v>
      </c>
      <c r="G206" s="227" t="s">
        <v>369</v>
      </c>
      <c r="H206" s="228">
        <v>7</v>
      </c>
      <c r="I206" s="229"/>
      <c r="J206" s="230">
        <f>ROUND(I206*H206,2)</f>
        <v>0</v>
      </c>
      <c r="K206" s="231"/>
      <c r="L206" s="232"/>
      <c r="M206" s="233" t="s">
        <v>1</v>
      </c>
      <c r="N206" s="234" t="s">
        <v>43</v>
      </c>
      <c r="O206" s="71"/>
      <c r="P206" s="197">
        <f>O206*H206</f>
        <v>0</v>
      </c>
      <c r="Q206" s="197">
        <v>0.39600000000000002</v>
      </c>
      <c r="R206" s="197">
        <f>Q206*H206</f>
        <v>2.7720000000000002</v>
      </c>
      <c r="S206" s="197">
        <v>0</v>
      </c>
      <c r="T206" s="19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199</v>
      </c>
      <c r="AT206" s="199" t="s">
        <v>206</v>
      </c>
      <c r="AU206" s="199" t="s">
        <v>89</v>
      </c>
      <c r="AY206" s="17" t="s">
        <v>155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86</v>
      </c>
      <c r="BK206" s="200">
        <f>ROUND(I206*H206,2)</f>
        <v>0</v>
      </c>
      <c r="BL206" s="17" t="s">
        <v>161</v>
      </c>
      <c r="BM206" s="199" t="s">
        <v>851</v>
      </c>
    </row>
    <row r="207" spans="1:65" s="2" customFormat="1" ht="24.2" customHeight="1">
      <c r="A207" s="34"/>
      <c r="B207" s="35"/>
      <c r="C207" s="224" t="s">
        <v>366</v>
      </c>
      <c r="D207" s="224" t="s">
        <v>206</v>
      </c>
      <c r="E207" s="225" t="s">
        <v>852</v>
      </c>
      <c r="F207" s="226" t="s">
        <v>853</v>
      </c>
      <c r="G207" s="227" t="s">
        <v>369</v>
      </c>
      <c r="H207" s="228">
        <v>1</v>
      </c>
      <c r="I207" s="229"/>
      <c r="J207" s="230">
        <f>ROUND(I207*H207,2)</f>
        <v>0</v>
      </c>
      <c r="K207" s="231"/>
      <c r="L207" s="232"/>
      <c r="M207" s="233" t="s">
        <v>1</v>
      </c>
      <c r="N207" s="234" t="s">
        <v>43</v>
      </c>
      <c r="O207" s="71"/>
      <c r="P207" s="197">
        <f>O207*H207</f>
        <v>0</v>
      </c>
      <c r="Q207" s="197">
        <v>2.1000000000000001E-2</v>
      </c>
      <c r="R207" s="197">
        <f>Q207*H207</f>
        <v>2.1000000000000001E-2</v>
      </c>
      <c r="S207" s="197">
        <v>0</v>
      </c>
      <c r="T207" s="19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199</v>
      </c>
      <c r="AT207" s="199" t="s">
        <v>206</v>
      </c>
      <c r="AU207" s="199" t="s">
        <v>89</v>
      </c>
      <c r="AY207" s="17" t="s">
        <v>155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7" t="s">
        <v>86</v>
      </c>
      <c r="BK207" s="200">
        <f>ROUND(I207*H207,2)</f>
        <v>0</v>
      </c>
      <c r="BL207" s="17" t="s">
        <v>161</v>
      </c>
      <c r="BM207" s="199" t="s">
        <v>854</v>
      </c>
    </row>
    <row r="208" spans="1:65" s="2" customFormat="1" ht="24.2" customHeight="1">
      <c r="A208" s="34"/>
      <c r="B208" s="35"/>
      <c r="C208" s="224" t="s">
        <v>371</v>
      </c>
      <c r="D208" s="224" t="s">
        <v>206</v>
      </c>
      <c r="E208" s="225" t="s">
        <v>855</v>
      </c>
      <c r="F208" s="226" t="s">
        <v>856</v>
      </c>
      <c r="G208" s="227" t="s">
        <v>369</v>
      </c>
      <c r="H208" s="228">
        <v>5</v>
      </c>
      <c r="I208" s="229"/>
      <c r="J208" s="230">
        <f>ROUND(I208*H208,2)</f>
        <v>0</v>
      </c>
      <c r="K208" s="231"/>
      <c r="L208" s="232"/>
      <c r="M208" s="233" t="s">
        <v>1</v>
      </c>
      <c r="N208" s="234" t="s">
        <v>43</v>
      </c>
      <c r="O208" s="71"/>
      <c r="P208" s="197">
        <f>O208*H208</f>
        <v>0</v>
      </c>
      <c r="Q208" s="197">
        <v>3.2000000000000001E-2</v>
      </c>
      <c r="R208" s="197">
        <f>Q208*H208</f>
        <v>0.16</v>
      </c>
      <c r="S208" s="197">
        <v>0</v>
      </c>
      <c r="T208" s="19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9" t="s">
        <v>199</v>
      </c>
      <c r="AT208" s="199" t="s">
        <v>206</v>
      </c>
      <c r="AU208" s="199" t="s">
        <v>89</v>
      </c>
      <c r="AY208" s="17" t="s">
        <v>155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7" t="s">
        <v>86</v>
      </c>
      <c r="BK208" s="200">
        <f>ROUND(I208*H208,2)</f>
        <v>0</v>
      </c>
      <c r="BL208" s="17" t="s">
        <v>161</v>
      </c>
      <c r="BM208" s="199" t="s">
        <v>857</v>
      </c>
    </row>
    <row r="209" spans="1:65" s="2" customFormat="1" ht="24.2" customHeight="1">
      <c r="A209" s="34"/>
      <c r="B209" s="35"/>
      <c r="C209" s="224" t="s">
        <v>376</v>
      </c>
      <c r="D209" s="224" t="s">
        <v>206</v>
      </c>
      <c r="E209" s="225" t="s">
        <v>858</v>
      </c>
      <c r="F209" s="226" t="s">
        <v>859</v>
      </c>
      <c r="G209" s="227" t="s">
        <v>369</v>
      </c>
      <c r="H209" s="228">
        <v>4</v>
      </c>
      <c r="I209" s="229"/>
      <c r="J209" s="230">
        <f>ROUND(I209*H209,2)</f>
        <v>0</v>
      </c>
      <c r="K209" s="231"/>
      <c r="L209" s="232"/>
      <c r="M209" s="233" t="s">
        <v>1</v>
      </c>
      <c r="N209" s="234" t="s">
        <v>43</v>
      </c>
      <c r="O209" s="71"/>
      <c r="P209" s="197">
        <f>O209*H209</f>
        <v>0</v>
      </c>
      <c r="Q209" s="197">
        <v>4.1000000000000002E-2</v>
      </c>
      <c r="R209" s="197">
        <f>Q209*H209</f>
        <v>0.16400000000000001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199</v>
      </c>
      <c r="AT209" s="199" t="s">
        <v>206</v>
      </c>
      <c r="AU209" s="199" t="s">
        <v>89</v>
      </c>
      <c r="AY209" s="17" t="s">
        <v>155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86</v>
      </c>
      <c r="BK209" s="200">
        <f>ROUND(I209*H209,2)</f>
        <v>0</v>
      </c>
      <c r="BL209" s="17" t="s">
        <v>161</v>
      </c>
      <c r="BM209" s="199" t="s">
        <v>860</v>
      </c>
    </row>
    <row r="210" spans="1:65" s="2" customFormat="1" ht="37.9" customHeight="1">
      <c r="A210" s="34"/>
      <c r="B210" s="35"/>
      <c r="C210" s="187" t="s">
        <v>380</v>
      </c>
      <c r="D210" s="187" t="s">
        <v>157</v>
      </c>
      <c r="E210" s="188" t="s">
        <v>861</v>
      </c>
      <c r="F210" s="189" t="s">
        <v>862</v>
      </c>
      <c r="G210" s="190" t="s">
        <v>160</v>
      </c>
      <c r="H210" s="191">
        <v>67.391999999999996</v>
      </c>
      <c r="I210" s="192"/>
      <c r="J210" s="193">
        <f>ROUND(I210*H210,2)</f>
        <v>0</v>
      </c>
      <c r="K210" s="194"/>
      <c r="L210" s="39"/>
      <c r="M210" s="195" t="s">
        <v>1</v>
      </c>
      <c r="N210" s="196" t="s">
        <v>43</v>
      </c>
      <c r="O210" s="71"/>
      <c r="P210" s="197">
        <f>O210*H210</f>
        <v>0</v>
      </c>
      <c r="Q210" s="197">
        <v>5.5120000000000002E-2</v>
      </c>
      <c r="R210" s="197">
        <f>Q210*H210</f>
        <v>3.71464704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161</v>
      </c>
      <c r="AT210" s="199" t="s">
        <v>157</v>
      </c>
      <c r="AU210" s="199" t="s">
        <v>89</v>
      </c>
      <c r="AY210" s="17" t="s">
        <v>155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86</v>
      </c>
      <c r="BK210" s="200">
        <f>ROUND(I210*H210,2)</f>
        <v>0</v>
      </c>
      <c r="BL210" s="17" t="s">
        <v>161</v>
      </c>
      <c r="BM210" s="199" t="s">
        <v>863</v>
      </c>
    </row>
    <row r="211" spans="1:65" s="13" customFormat="1" ht="11.25">
      <c r="B211" s="201"/>
      <c r="C211" s="202"/>
      <c r="D211" s="203" t="s">
        <v>163</v>
      </c>
      <c r="E211" s="204" t="s">
        <v>1</v>
      </c>
      <c r="F211" s="205" t="s">
        <v>864</v>
      </c>
      <c r="G211" s="202"/>
      <c r="H211" s="206">
        <v>67.391999999999996</v>
      </c>
      <c r="I211" s="207"/>
      <c r="J211" s="202"/>
      <c r="K211" s="202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163</v>
      </c>
      <c r="AU211" s="212" t="s">
        <v>89</v>
      </c>
      <c r="AV211" s="13" t="s">
        <v>89</v>
      </c>
      <c r="AW211" s="13" t="s">
        <v>33</v>
      </c>
      <c r="AX211" s="13" t="s">
        <v>86</v>
      </c>
      <c r="AY211" s="212" t="s">
        <v>155</v>
      </c>
    </row>
    <row r="212" spans="1:65" s="2" customFormat="1" ht="24.2" customHeight="1">
      <c r="A212" s="34"/>
      <c r="B212" s="35"/>
      <c r="C212" s="187" t="s">
        <v>384</v>
      </c>
      <c r="D212" s="187" t="s">
        <v>157</v>
      </c>
      <c r="E212" s="188" t="s">
        <v>865</v>
      </c>
      <c r="F212" s="189" t="s">
        <v>866</v>
      </c>
      <c r="G212" s="190" t="s">
        <v>369</v>
      </c>
      <c r="H212" s="191">
        <v>4</v>
      </c>
      <c r="I212" s="192"/>
      <c r="J212" s="193">
        <f t="shared" ref="J212:J223" si="0">ROUND(I212*H212,2)</f>
        <v>0</v>
      </c>
      <c r="K212" s="194"/>
      <c r="L212" s="39"/>
      <c r="M212" s="195" t="s">
        <v>1</v>
      </c>
      <c r="N212" s="196" t="s">
        <v>43</v>
      </c>
      <c r="O212" s="71"/>
      <c r="P212" s="197">
        <f t="shared" ref="P212:P223" si="1">O212*H212</f>
        <v>0</v>
      </c>
      <c r="Q212" s="197">
        <v>7.6499999999999999E-2</v>
      </c>
      <c r="R212" s="197">
        <f t="shared" ref="R212:R223" si="2">Q212*H212</f>
        <v>0.30599999999999999</v>
      </c>
      <c r="S212" s="197">
        <v>0</v>
      </c>
      <c r="T212" s="198">
        <f t="shared" ref="T212:T223" si="3"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161</v>
      </c>
      <c r="AT212" s="199" t="s">
        <v>157</v>
      </c>
      <c r="AU212" s="199" t="s">
        <v>89</v>
      </c>
      <c r="AY212" s="17" t="s">
        <v>155</v>
      </c>
      <c r="BE212" s="200">
        <f t="shared" ref="BE212:BE223" si="4">IF(N212="základní",J212,0)</f>
        <v>0</v>
      </c>
      <c r="BF212" s="200">
        <f t="shared" ref="BF212:BF223" si="5">IF(N212="snížená",J212,0)</f>
        <v>0</v>
      </c>
      <c r="BG212" s="200">
        <f t="shared" ref="BG212:BG223" si="6">IF(N212="zákl. přenesená",J212,0)</f>
        <v>0</v>
      </c>
      <c r="BH212" s="200">
        <f t="shared" ref="BH212:BH223" si="7">IF(N212="sníž. přenesená",J212,0)</f>
        <v>0</v>
      </c>
      <c r="BI212" s="200">
        <f t="shared" ref="BI212:BI223" si="8">IF(N212="nulová",J212,0)</f>
        <v>0</v>
      </c>
      <c r="BJ212" s="17" t="s">
        <v>86</v>
      </c>
      <c r="BK212" s="200">
        <f t="shared" ref="BK212:BK223" si="9">ROUND(I212*H212,2)</f>
        <v>0</v>
      </c>
      <c r="BL212" s="17" t="s">
        <v>161</v>
      </c>
      <c r="BM212" s="199" t="s">
        <v>867</v>
      </c>
    </row>
    <row r="213" spans="1:65" s="2" customFormat="1" ht="24.2" customHeight="1">
      <c r="A213" s="34"/>
      <c r="B213" s="35"/>
      <c r="C213" s="187" t="s">
        <v>388</v>
      </c>
      <c r="D213" s="187" t="s">
        <v>157</v>
      </c>
      <c r="E213" s="188" t="s">
        <v>868</v>
      </c>
      <c r="F213" s="189" t="s">
        <v>869</v>
      </c>
      <c r="G213" s="190" t="s">
        <v>369</v>
      </c>
      <c r="H213" s="191">
        <v>7</v>
      </c>
      <c r="I213" s="192"/>
      <c r="J213" s="193">
        <f t="shared" si="0"/>
        <v>0</v>
      </c>
      <c r="K213" s="194"/>
      <c r="L213" s="39"/>
      <c r="M213" s="195" t="s">
        <v>1</v>
      </c>
      <c r="N213" s="196" t="s">
        <v>43</v>
      </c>
      <c r="O213" s="71"/>
      <c r="P213" s="197">
        <f t="shared" si="1"/>
        <v>0</v>
      </c>
      <c r="Q213" s="197">
        <v>0.21734000000000001</v>
      </c>
      <c r="R213" s="197">
        <f t="shared" si="2"/>
        <v>1.52138</v>
      </c>
      <c r="S213" s="197">
        <v>0</v>
      </c>
      <c r="T213" s="198">
        <f t="shared" si="3"/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9" t="s">
        <v>161</v>
      </c>
      <c r="AT213" s="199" t="s">
        <v>157</v>
      </c>
      <c r="AU213" s="199" t="s">
        <v>89</v>
      </c>
      <c r="AY213" s="17" t="s">
        <v>155</v>
      </c>
      <c r="BE213" s="200">
        <f t="shared" si="4"/>
        <v>0</v>
      </c>
      <c r="BF213" s="200">
        <f t="shared" si="5"/>
        <v>0</v>
      </c>
      <c r="BG213" s="200">
        <f t="shared" si="6"/>
        <v>0</v>
      </c>
      <c r="BH213" s="200">
        <f t="shared" si="7"/>
        <v>0</v>
      </c>
      <c r="BI213" s="200">
        <f t="shared" si="8"/>
        <v>0</v>
      </c>
      <c r="BJ213" s="17" t="s">
        <v>86</v>
      </c>
      <c r="BK213" s="200">
        <f t="shared" si="9"/>
        <v>0</v>
      </c>
      <c r="BL213" s="17" t="s">
        <v>161</v>
      </c>
      <c r="BM213" s="199" t="s">
        <v>870</v>
      </c>
    </row>
    <row r="214" spans="1:65" s="2" customFormat="1" ht="24.2" customHeight="1">
      <c r="A214" s="34"/>
      <c r="B214" s="35"/>
      <c r="C214" s="224" t="s">
        <v>393</v>
      </c>
      <c r="D214" s="224" t="s">
        <v>206</v>
      </c>
      <c r="E214" s="225" t="s">
        <v>871</v>
      </c>
      <c r="F214" s="226" t="s">
        <v>872</v>
      </c>
      <c r="G214" s="227" t="s">
        <v>369</v>
      </c>
      <c r="H214" s="228">
        <v>7</v>
      </c>
      <c r="I214" s="229"/>
      <c r="J214" s="230">
        <f t="shared" si="0"/>
        <v>0</v>
      </c>
      <c r="K214" s="231"/>
      <c r="L214" s="232"/>
      <c r="M214" s="233" t="s">
        <v>1</v>
      </c>
      <c r="N214" s="234" t="s">
        <v>43</v>
      </c>
      <c r="O214" s="71"/>
      <c r="P214" s="197">
        <f t="shared" si="1"/>
        <v>0</v>
      </c>
      <c r="Q214" s="197">
        <v>0.19600000000000001</v>
      </c>
      <c r="R214" s="197">
        <f t="shared" si="2"/>
        <v>1.3720000000000001</v>
      </c>
      <c r="S214" s="197">
        <v>0</v>
      </c>
      <c r="T214" s="198">
        <f t="shared" si="3"/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199</v>
      </c>
      <c r="AT214" s="199" t="s">
        <v>206</v>
      </c>
      <c r="AU214" s="199" t="s">
        <v>89</v>
      </c>
      <c r="AY214" s="17" t="s">
        <v>155</v>
      </c>
      <c r="BE214" s="200">
        <f t="shared" si="4"/>
        <v>0</v>
      </c>
      <c r="BF214" s="200">
        <f t="shared" si="5"/>
        <v>0</v>
      </c>
      <c r="BG214" s="200">
        <f t="shared" si="6"/>
        <v>0</v>
      </c>
      <c r="BH214" s="200">
        <f t="shared" si="7"/>
        <v>0</v>
      </c>
      <c r="BI214" s="200">
        <f t="shared" si="8"/>
        <v>0</v>
      </c>
      <c r="BJ214" s="17" t="s">
        <v>86</v>
      </c>
      <c r="BK214" s="200">
        <f t="shared" si="9"/>
        <v>0</v>
      </c>
      <c r="BL214" s="17" t="s">
        <v>161</v>
      </c>
      <c r="BM214" s="199" t="s">
        <v>873</v>
      </c>
    </row>
    <row r="215" spans="1:65" s="2" customFormat="1" ht="24.2" customHeight="1">
      <c r="A215" s="34"/>
      <c r="B215" s="35"/>
      <c r="C215" s="187" t="s">
        <v>874</v>
      </c>
      <c r="D215" s="187" t="s">
        <v>157</v>
      </c>
      <c r="E215" s="188" t="s">
        <v>875</v>
      </c>
      <c r="F215" s="189" t="s">
        <v>876</v>
      </c>
      <c r="G215" s="190" t="s">
        <v>369</v>
      </c>
      <c r="H215" s="191">
        <v>3</v>
      </c>
      <c r="I215" s="192"/>
      <c r="J215" s="193">
        <f t="shared" si="0"/>
        <v>0</v>
      </c>
      <c r="K215" s="194"/>
      <c r="L215" s="39"/>
      <c r="M215" s="195" t="s">
        <v>1</v>
      </c>
      <c r="N215" s="196" t="s">
        <v>43</v>
      </c>
      <c r="O215" s="71"/>
      <c r="P215" s="197">
        <f t="shared" si="1"/>
        <v>0</v>
      </c>
      <c r="Q215" s="197">
        <v>4.7350000000000003E-2</v>
      </c>
      <c r="R215" s="197">
        <f t="shared" si="2"/>
        <v>0.14205000000000001</v>
      </c>
      <c r="S215" s="197">
        <v>0</v>
      </c>
      <c r="T215" s="198">
        <f t="shared" si="3"/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9" t="s">
        <v>161</v>
      </c>
      <c r="AT215" s="199" t="s">
        <v>157</v>
      </c>
      <c r="AU215" s="199" t="s">
        <v>89</v>
      </c>
      <c r="AY215" s="17" t="s">
        <v>155</v>
      </c>
      <c r="BE215" s="200">
        <f t="shared" si="4"/>
        <v>0</v>
      </c>
      <c r="BF215" s="200">
        <f t="shared" si="5"/>
        <v>0</v>
      </c>
      <c r="BG215" s="200">
        <f t="shared" si="6"/>
        <v>0</v>
      </c>
      <c r="BH215" s="200">
        <f t="shared" si="7"/>
        <v>0</v>
      </c>
      <c r="BI215" s="200">
        <f t="shared" si="8"/>
        <v>0</v>
      </c>
      <c r="BJ215" s="17" t="s">
        <v>86</v>
      </c>
      <c r="BK215" s="200">
        <f t="shared" si="9"/>
        <v>0</v>
      </c>
      <c r="BL215" s="17" t="s">
        <v>161</v>
      </c>
      <c r="BM215" s="199" t="s">
        <v>877</v>
      </c>
    </row>
    <row r="216" spans="1:65" s="2" customFormat="1" ht="24.2" customHeight="1">
      <c r="A216" s="34"/>
      <c r="B216" s="35"/>
      <c r="C216" s="187" t="s">
        <v>878</v>
      </c>
      <c r="D216" s="187" t="s">
        <v>157</v>
      </c>
      <c r="E216" s="188" t="s">
        <v>879</v>
      </c>
      <c r="F216" s="189" t="s">
        <v>880</v>
      </c>
      <c r="G216" s="190" t="s">
        <v>369</v>
      </c>
      <c r="H216" s="191">
        <v>2</v>
      </c>
      <c r="I216" s="192"/>
      <c r="J216" s="193">
        <f t="shared" si="0"/>
        <v>0</v>
      </c>
      <c r="K216" s="194"/>
      <c r="L216" s="39"/>
      <c r="M216" s="195" t="s">
        <v>1</v>
      </c>
      <c r="N216" s="196" t="s">
        <v>43</v>
      </c>
      <c r="O216" s="71"/>
      <c r="P216" s="197">
        <f t="shared" si="1"/>
        <v>0</v>
      </c>
      <c r="Q216" s="197">
        <v>3.4009999999999999E-2</v>
      </c>
      <c r="R216" s="197">
        <f t="shared" si="2"/>
        <v>6.8019999999999997E-2</v>
      </c>
      <c r="S216" s="197">
        <v>0</v>
      </c>
      <c r="T216" s="198">
        <f t="shared" si="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161</v>
      </c>
      <c r="AT216" s="199" t="s">
        <v>157</v>
      </c>
      <c r="AU216" s="199" t="s">
        <v>89</v>
      </c>
      <c r="AY216" s="17" t="s">
        <v>155</v>
      </c>
      <c r="BE216" s="200">
        <f t="shared" si="4"/>
        <v>0</v>
      </c>
      <c r="BF216" s="200">
        <f t="shared" si="5"/>
        <v>0</v>
      </c>
      <c r="BG216" s="200">
        <f t="shared" si="6"/>
        <v>0</v>
      </c>
      <c r="BH216" s="200">
        <f t="shared" si="7"/>
        <v>0</v>
      </c>
      <c r="BI216" s="200">
        <f t="shared" si="8"/>
        <v>0</v>
      </c>
      <c r="BJ216" s="17" t="s">
        <v>86</v>
      </c>
      <c r="BK216" s="200">
        <f t="shared" si="9"/>
        <v>0</v>
      </c>
      <c r="BL216" s="17" t="s">
        <v>161</v>
      </c>
      <c r="BM216" s="199" t="s">
        <v>881</v>
      </c>
    </row>
    <row r="217" spans="1:65" s="2" customFormat="1" ht="24.2" customHeight="1">
      <c r="A217" s="34"/>
      <c r="B217" s="35"/>
      <c r="C217" s="187" t="s">
        <v>398</v>
      </c>
      <c r="D217" s="187" t="s">
        <v>157</v>
      </c>
      <c r="E217" s="188" t="s">
        <v>882</v>
      </c>
      <c r="F217" s="189" t="s">
        <v>883</v>
      </c>
      <c r="G217" s="190" t="s">
        <v>369</v>
      </c>
      <c r="H217" s="191">
        <v>18</v>
      </c>
      <c r="I217" s="192"/>
      <c r="J217" s="193">
        <f t="shared" si="0"/>
        <v>0</v>
      </c>
      <c r="K217" s="194"/>
      <c r="L217" s="39"/>
      <c r="M217" s="195" t="s">
        <v>1</v>
      </c>
      <c r="N217" s="196" t="s">
        <v>43</v>
      </c>
      <c r="O217" s="71"/>
      <c r="P217" s="197">
        <f t="shared" si="1"/>
        <v>0</v>
      </c>
      <c r="Q217" s="197">
        <v>0.34089999999999998</v>
      </c>
      <c r="R217" s="197">
        <f t="shared" si="2"/>
        <v>6.1361999999999997</v>
      </c>
      <c r="S217" s="197">
        <v>0</v>
      </c>
      <c r="T217" s="198">
        <f t="shared" si="3"/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9" t="s">
        <v>161</v>
      </c>
      <c r="AT217" s="199" t="s">
        <v>157</v>
      </c>
      <c r="AU217" s="199" t="s">
        <v>89</v>
      </c>
      <c r="AY217" s="17" t="s">
        <v>155</v>
      </c>
      <c r="BE217" s="200">
        <f t="shared" si="4"/>
        <v>0</v>
      </c>
      <c r="BF217" s="200">
        <f t="shared" si="5"/>
        <v>0</v>
      </c>
      <c r="BG217" s="200">
        <f t="shared" si="6"/>
        <v>0</v>
      </c>
      <c r="BH217" s="200">
        <f t="shared" si="7"/>
        <v>0</v>
      </c>
      <c r="BI217" s="200">
        <f t="shared" si="8"/>
        <v>0</v>
      </c>
      <c r="BJ217" s="17" t="s">
        <v>86</v>
      </c>
      <c r="BK217" s="200">
        <f t="shared" si="9"/>
        <v>0</v>
      </c>
      <c r="BL217" s="17" t="s">
        <v>161</v>
      </c>
      <c r="BM217" s="199" t="s">
        <v>884</v>
      </c>
    </row>
    <row r="218" spans="1:65" s="2" customFormat="1" ht="24.2" customHeight="1">
      <c r="A218" s="34"/>
      <c r="B218" s="35"/>
      <c r="C218" s="224" t="s">
        <v>402</v>
      </c>
      <c r="D218" s="224" t="s">
        <v>206</v>
      </c>
      <c r="E218" s="225" t="s">
        <v>885</v>
      </c>
      <c r="F218" s="226" t="s">
        <v>886</v>
      </c>
      <c r="G218" s="227" t="s">
        <v>369</v>
      </c>
      <c r="H218" s="228">
        <v>18</v>
      </c>
      <c r="I218" s="229"/>
      <c r="J218" s="230">
        <f t="shared" si="0"/>
        <v>0</v>
      </c>
      <c r="K218" s="231"/>
      <c r="L218" s="232"/>
      <c r="M218" s="233" t="s">
        <v>1</v>
      </c>
      <c r="N218" s="234" t="s">
        <v>43</v>
      </c>
      <c r="O218" s="71"/>
      <c r="P218" s="197">
        <f t="shared" si="1"/>
        <v>0</v>
      </c>
      <c r="Q218" s="197">
        <v>7.1999999999999995E-2</v>
      </c>
      <c r="R218" s="197">
        <f t="shared" si="2"/>
        <v>1.2959999999999998</v>
      </c>
      <c r="S218" s="197">
        <v>0</v>
      </c>
      <c r="T218" s="198">
        <f t="shared" si="3"/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9" t="s">
        <v>199</v>
      </c>
      <c r="AT218" s="199" t="s">
        <v>206</v>
      </c>
      <c r="AU218" s="199" t="s">
        <v>89</v>
      </c>
      <c r="AY218" s="17" t="s">
        <v>155</v>
      </c>
      <c r="BE218" s="200">
        <f t="shared" si="4"/>
        <v>0</v>
      </c>
      <c r="BF218" s="200">
        <f t="shared" si="5"/>
        <v>0</v>
      </c>
      <c r="BG218" s="200">
        <f t="shared" si="6"/>
        <v>0</v>
      </c>
      <c r="BH218" s="200">
        <f t="shared" si="7"/>
        <v>0</v>
      </c>
      <c r="BI218" s="200">
        <f t="shared" si="8"/>
        <v>0</v>
      </c>
      <c r="BJ218" s="17" t="s">
        <v>86</v>
      </c>
      <c r="BK218" s="200">
        <f t="shared" si="9"/>
        <v>0</v>
      </c>
      <c r="BL218" s="17" t="s">
        <v>161</v>
      </c>
      <c r="BM218" s="199" t="s">
        <v>887</v>
      </c>
    </row>
    <row r="219" spans="1:65" s="2" customFormat="1" ht="24.2" customHeight="1">
      <c r="A219" s="34"/>
      <c r="B219" s="35"/>
      <c r="C219" s="224" t="s">
        <v>888</v>
      </c>
      <c r="D219" s="224" t="s">
        <v>206</v>
      </c>
      <c r="E219" s="225" t="s">
        <v>889</v>
      </c>
      <c r="F219" s="226" t="s">
        <v>890</v>
      </c>
      <c r="G219" s="227" t="s">
        <v>369</v>
      </c>
      <c r="H219" s="228">
        <v>18</v>
      </c>
      <c r="I219" s="229"/>
      <c r="J219" s="230">
        <f t="shared" si="0"/>
        <v>0</v>
      </c>
      <c r="K219" s="231"/>
      <c r="L219" s="232"/>
      <c r="M219" s="233" t="s">
        <v>1</v>
      </c>
      <c r="N219" s="234" t="s">
        <v>43</v>
      </c>
      <c r="O219" s="71"/>
      <c r="P219" s="197">
        <f t="shared" si="1"/>
        <v>0</v>
      </c>
      <c r="Q219" s="197">
        <v>0.08</v>
      </c>
      <c r="R219" s="197">
        <f t="shared" si="2"/>
        <v>1.44</v>
      </c>
      <c r="S219" s="197">
        <v>0</v>
      </c>
      <c r="T219" s="198">
        <f t="shared" si="3"/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199</v>
      </c>
      <c r="AT219" s="199" t="s">
        <v>206</v>
      </c>
      <c r="AU219" s="199" t="s">
        <v>89</v>
      </c>
      <c r="AY219" s="17" t="s">
        <v>155</v>
      </c>
      <c r="BE219" s="200">
        <f t="shared" si="4"/>
        <v>0</v>
      </c>
      <c r="BF219" s="200">
        <f t="shared" si="5"/>
        <v>0</v>
      </c>
      <c r="BG219" s="200">
        <f t="shared" si="6"/>
        <v>0</v>
      </c>
      <c r="BH219" s="200">
        <f t="shared" si="7"/>
        <v>0</v>
      </c>
      <c r="BI219" s="200">
        <f t="shared" si="8"/>
        <v>0</v>
      </c>
      <c r="BJ219" s="17" t="s">
        <v>86</v>
      </c>
      <c r="BK219" s="200">
        <f t="shared" si="9"/>
        <v>0</v>
      </c>
      <c r="BL219" s="17" t="s">
        <v>161</v>
      </c>
      <c r="BM219" s="199" t="s">
        <v>891</v>
      </c>
    </row>
    <row r="220" spans="1:65" s="2" customFormat="1" ht="24.2" customHeight="1">
      <c r="A220" s="34"/>
      <c r="B220" s="35"/>
      <c r="C220" s="224" t="s">
        <v>410</v>
      </c>
      <c r="D220" s="224" t="s">
        <v>206</v>
      </c>
      <c r="E220" s="225" t="s">
        <v>892</v>
      </c>
      <c r="F220" s="226" t="s">
        <v>893</v>
      </c>
      <c r="G220" s="227" t="s">
        <v>369</v>
      </c>
      <c r="H220" s="228">
        <v>18</v>
      </c>
      <c r="I220" s="229"/>
      <c r="J220" s="230">
        <f t="shared" si="0"/>
        <v>0</v>
      </c>
      <c r="K220" s="231"/>
      <c r="L220" s="232"/>
      <c r="M220" s="233" t="s">
        <v>1</v>
      </c>
      <c r="N220" s="234" t="s">
        <v>43</v>
      </c>
      <c r="O220" s="71"/>
      <c r="P220" s="197">
        <f t="shared" si="1"/>
        <v>0</v>
      </c>
      <c r="Q220" s="197">
        <v>2.7E-2</v>
      </c>
      <c r="R220" s="197">
        <f t="shared" si="2"/>
        <v>0.48599999999999999</v>
      </c>
      <c r="S220" s="197">
        <v>0</v>
      </c>
      <c r="T220" s="198">
        <f t="shared" si="3"/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9" t="s">
        <v>199</v>
      </c>
      <c r="AT220" s="199" t="s">
        <v>206</v>
      </c>
      <c r="AU220" s="199" t="s">
        <v>89</v>
      </c>
      <c r="AY220" s="17" t="s">
        <v>155</v>
      </c>
      <c r="BE220" s="200">
        <f t="shared" si="4"/>
        <v>0</v>
      </c>
      <c r="BF220" s="200">
        <f t="shared" si="5"/>
        <v>0</v>
      </c>
      <c r="BG220" s="200">
        <f t="shared" si="6"/>
        <v>0</v>
      </c>
      <c r="BH220" s="200">
        <f t="shared" si="7"/>
        <v>0</v>
      </c>
      <c r="BI220" s="200">
        <f t="shared" si="8"/>
        <v>0</v>
      </c>
      <c r="BJ220" s="17" t="s">
        <v>86</v>
      </c>
      <c r="BK220" s="200">
        <f t="shared" si="9"/>
        <v>0</v>
      </c>
      <c r="BL220" s="17" t="s">
        <v>161</v>
      </c>
      <c r="BM220" s="199" t="s">
        <v>894</v>
      </c>
    </row>
    <row r="221" spans="1:65" s="2" customFormat="1" ht="21.75" customHeight="1">
      <c r="A221" s="34"/>
      <c r="B221" s="35"/>
      <c r="C221" s="224" t="s">
        <v>414</v>
      </c>
      <c r="D221" s="224" t="s">
        <v>206</v>
      </c>
      <c r="E221" s="225" t="s">
        <v>895</v>
      </c>
      <c r="F221" s="226" t="s">
        <v>896</v>
      </c>
      <c r="G221" s="227" t="s">
        <v>369</v>
      </c>
      <c r="H221" s="228">
        <v>18</v>
      </c>
      <c r="I221" s="229"/>
      <c r="J221" s="230">
        <f t="shared" si="0"/>
        <v>0</v>
      </c>
      <c r="K221" s="231"/>
      <c r="L221" s="232"/>
      <c r="M221" s="233" t="s">
        <v>1</v>
      </c>
      <c r="N221" s="234" t="s">
        <v>43</v>
      </c>
      <c r="O221" s="71"/>
      <c r="P221" s="197">
        <f t="shared" si="1"/>
        <v>0</v>
      </c>
      <c r="Q221" s="197">
        <v>5.8000000000000003E-2</v>
      </c>
      <c r="R221" s="197">
        <f t="shared" si="2"/>
        <v>1.044</v>
      </c>
      <c r="S221" s="197">
        <v>0</v>
      </c>
      <c r="T221" s="198">
        <f t="shared" si="3"/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9" t="s">
        <v>199</v>
      </c>
      <c r="AT221" s="199" t="s">
        <v>206</v>
      </c>
      <c r="AU221" s="199" t="s">
        <v>89</v>
      </c>
      <c r="AY221" s="17" t="s">
        <v>155</v>
      </c>
      <c r="BE221" s="200">
        <f t="shared" si="4"/>
        <v>0</v>
      </c>
      <c r="BF221" s="200">
        <f t="shared" si="5"/>
        <v>0</v>
      </c>
      <c r="BG221" s="200">
        <f t="shared" si="6"/>
        <v>0</v>
      </c>
      <c r="BH221" s="200">
        <f t="shared" si="7"/>
        <v>0</v>
      </c>
      <c r="BI221" s="200">
        <f t="shared" si="8"/>
        <v>0</v>
      </c>
      <c r="BJ221" s="17" t="s">
        <v>86</v>
      </c>
      <c r="BK221" s="200">
        <f t="shared" si="9"/>
        <v>0</v>
      </c>
      <c r="BL221" s="17" t="s">
        <v>161</v>
      </c>
      <c r="BM221" s="199" t="s">
        <v>897</v>
      </c>
    </row>
    <row r="222" spans="1:65" s="2" customFormat="1" ht="24.2" customHeight="1">
      <c r="A222" s="34"/>
      <c r="B222" s="35"/>
      <c r="C222" s="224" t="s">
        <v>898</v>
      </c>
      <c r="D222" s="224" t="s">
        <v>206</v>
      </c>
      <c r="E222" s="225" t="s">
        <v>899</v>
      </c>
      <c r="F222" s="226" t="s">
        <v>900</v>
      </c>
      <c r="G222" s="227" t="s">
        <v>369</v>
      </c>
      <c r="H222" s="228">
        <v>18</v>
      </c>
      <c r="I222" s="229"/>
      <c r="J222" s="230">
        <f t="shared" si="0"/>
        <v>0</v>
      </c>
      <c r="K222" s="231"/>
      <c r="L222" s="232"/>
      <c r="M222" s="233" t="s">
        <v>1</v>
      </c>
      <c r="N222" s="234" t="s">
        <v>43</v>
      </c>
      <c r="O222" s="71"/>
      <c r="P222" s="197">
        <f t="shared" si="1"/>
        <v>0</v>
      </c>
      <c r="Q222" s="197">
        <v>5.7000000000000002E-2</v>
      </c>
      <c r="R222" s="197">
        <f t="shared" si="2"/>
        <v>1.026</v>
      </c>
      <c r="S222" s="197">
        <v>0</v>
      </c>
      <c r="T222" s="198">
        <f t="shared" si="3"/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9" t="s">
        <v>199</v>
      </c>
      <c r="AT222" s="199" t="s">
        <v>206</v>
      </c>
      <c r="AU222" s="199" t="s">
        <v>89</v>
      </c>
      <c r="AY222" s="17" t="s">
        <v>155</v>
      </c>
      <c r="BE222" s="200">
        <f t="shared" si="4"/>
        <v>0</v>
      </c>
      <c r="BF222" s="200">
        <f t="shared" si="5"/>
        <v>0</v>
      </c>
      <c r="BG222" s="200">
        <f t="shared" si="6"/>
        <v>0</v>
      </c>
      <c r="BH222" s="200">
        <f t="shared" si="7"/>
        <v>0</v>
      </c>
      <c r="BI222" s="200">
        <f t="shared" si="8"/>
        <v>0</v>
      </c>
      <c r="BJ222" s="17" t="s">
        <v>86</v>
      </c>
      <c r="BK222" s="200">
        <f t="shared" si="9"/>
        <v>0</v>
      </c>
      <c r="BL222" s="17" t="s">
        <v>161</v>
      </c>
      <c r="BM222" s="199" t="s">
        <v>901</v>
      </c>
    </row>
    <row r="223" spans="1:65" s="2" customFormat="1" ht="16.5" customHeight="1">
      <c r="A223" s="34"/>
      <c r="B223" s="35"/>
      <c r="C223" s="224" t="s">
        <v>406</v>
      </c>
      <c r="D223" s="224" t="s">
        <v>206</v>
      </c>
      <c r="E223" s="225" t="s">
        <v>902</v>
      </c>
      <c r="F223" s="226" t="s">
        <v>903</v>
      </c>
      <c r="G223" s="227" t="s">
        <v>369</v>
      </c>
      <c r="H223" s="228">
        <v>18</v>
      </c>
      <c r="I223" s="229"/>
      <c r="J223" s="230">
        <f t="shared" si="0"/>
        <v>0</v>
      </c>
      <c r="K223" s="231"/>
      <c r="L223" s="232"/>
      <c r="M223" s="233" t="s">
        <v>1</v>
      </c>
      <c r="N223" s="234" t="s">
        <v>43</v>
      </c>
      <c r="O223" s="71"/>
      <c r="P223" s="197">
        <f t="shared" si="1"/>
        <v>0</v>
      </c>
      <c r="Q223" s="197">
        <v>5.5300000000000002E-2</v>
      </c>
      <c r="R223" s="197">
        <f t="shared" si="2"/>
        <v>0.99540000000000006</v>
      </c>
      <c r="S223" s="197">
        <v>0</v>
      </c>
      <c r="T223" s="198">
        <f t="shared" si="3"/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199</v>
      </c>
      <c r="AT223" s="199" t="s">
        <v>206</v>
      </c>
      <c r="AU223" s="199" t="s">
        <v>89</v>
      </c>
      <c r="AY223" s="17" t="s">
        <v>155</v>
      </c>
      <c r="BE223" s="200">
        <f t="shared" si="4"/>
        <v>0</v>
      </c>
      <c r="BF223" s="200">
        <f t="shared" si="5"/>
        <v>0</v>
      </c>
      <c r="BG223" s="200">
        <f t="shared" si="6"/>
        <v>0</v>
      </c>
      <c r="BH223" s="200">
        <f t="shared" si="7"/>
        <v>0</v>
      </c>
      <c r="BI223" s="200">
        <f t="shared" si="8"/>
        <v>0</v>
      </c>
      <c r="BJ223" s="17" t="s">
        <v>86</v>
      </c>
      <c r="BK223" s="200">
        <f t="shared" si="9"/>
        <v>0</v>
      </c>
      <c r="BL223" s="17" t="s">
        <v>161</v>
      </c>
      <c r="BM223" s="199" t="s">
        <v>904</v>
      </c>
    </row>
    <row r="224" spans="1:65" s="12" customFormat="1" ht="22.9" customHeight="1">
      <c r="B224" s="171"/>
      <c r="C224" s="172"/>
      <c r="D224" s="173" t="s">
        <v>77</v>
      </c>
      <c r="E224" s="185" t="s">
        <v>205</v>
      </c>
      <c r="F224" s="185" t="s">
        <v>397</v>
      </c>
      <c r="G224" s="172"/>
      <c r="H224" s="172"/>
      <c r="I224" s="175"/>
      <c r="J224" s="186">
        <f>BK224</f>
        <v>0</v>
      </c>
      <c r="K224" s="172"/>
      <c r="L224" s="177"/>
      <c r="M224" s="178"/>
      <c r="N224" s="179"/>
      <c r="O224" s="179"/>
      <c r="P224" s="180">
        <f>SUM(P225:P234)</f>
        <v>0</v>
      </c>
      <c r="Q224" s="179"/>
      <c r="R224" s="180">
        <f>SUM(R225:R234)</f>
        <v>12.867080000000001</v>
      </c>
      <c r="S224" s="179"/>
      <c r="T224" s="181">
        <f>SUM(T225:T234)</f>
        <v>0</v>
      </c>
      <c r="AR224" s="182" t="s">
        <v>86</v>
      </c>
      <c r="AT224" s="183" t="s">
        <v>77</v>
      </c>
      <c r="AU224" s="183" t="s">
        <v>86</v>
      </c>
      <c r="AY224" s="182" t="s">
        <v>155</v>
      </c>
      <c r="BK224" s="184">
        <f>SUM(BK225:BK234)</f>
        <v>0</v>
      </c>
    </row>
    <row r="225" spans="1:65" s="2" customFormat="1" ht="24.2" customHeight="1">
      <c r="A225" s="34"/>
      <c r="B225" s="35"/>
      <c r="C225" s="187" t="s">
        <v>422</v>
      </c>
      <c r="D225" s="187" t="s">
        <v>157</v>
      </c>
      <c r="E225" s="188" t="s">
        <v>905</v>
      </c>
      <c r="F225" s="189" t="s">
        <v>906</v>
      </c>
      <c r="G225" s="190" t="s">
        <v>245</v>
      </c>
      <c r="H225" s="191">
        <v>40</v>
      </c>
      <c r="I225" s="192"/>
      <c r="J225" s="193">
        <f>ROUND(I225*H225,2)</f>
        <v>0</v>
      </c>
      <c r="K225" s="194"/>
      <c r="L225" s="39"/>
      <c r="M225" s="195" t="s">
        <v>1</v>
      </c>
      <c r="N225" s="196" t="s">
        <v>43</v>
      </c>
      <c r="O225" s="71"/>
      <c r="P225" s="197">
        <f>O225*H225</f>
        <v>0</v>
      </c>
      <c r="Q225" s="197">
        <v>0.29221000000000003</v>
      </c>
      <c r="R225" s="197">
        <f>Q225*H225</f>
        <v>11.688400000000001</v>
      </c>
      <c r="S225" s="197">
        <v>0</v>
      </c>
      <c r="T225" s="19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161</v>
      </c>
      <c r="AT225" s="199" t="s">
        <v>157</v>
      </c>
      <c r="AU225" s="199" t="s">
        <v>89</v>
      </c>
      <c r="AY225" s="17" t="s">
        <v>155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7" t="s">
        <v>86</v>
      </c>
      <c r="BK225" s="200">
        <f>ROUND(I225*H225,2)</f>
        <v>0</v>
      </c>
      <c r="BL225" s="17" t="s">
        <v>161</v>
      </c>
      <c r="BM225" s="199" t="s">
        <v>907</v>
      </c>
    </row>
    <row r="226" spans="1:65" s="2" customFormat="1" ht="24.2" customHeight="1">
      <c r="A226" s="34"/>
      <c r="B226" s="35"/>
      <c r="C226" s="224" t="s">
        <v>426</v>
      </c>
      <c r="D226" s="224" t="s">
        <v>206</v>
      </c>
      <c r="E226" s="225" t="s">
        <v>908</v>
      </c>
      <c r="F226" s="226" t="s">
        <v>909</v>
      </c>
      <c r="G226" s="227" t="s">
        <v>245</v>
      </c>
      <c r="H226" s="228">
        <v>40</v>
      </c>
      <c r="I226" s="229"/>
      <c r="J226" s="230">
        <f>ROUND(I226*H226,2)</f>
        <v>0</v>
      </c>
      <c r="K226" s="231"/>
      <c r="L226" s="232"/>
      <c r="M226" s="233" t="s">
        <v>1</v>
      </c>
      <c r="N226" s="234" t="s">
        <v>43</v>
      </c>
      <c r="O226" s="71"/>
      <c r="P226" s="197">
        <f>O226*H226</f>
        <v>0</v>
      </c>
      <c r="Q226" s="197">
        <v>6.7000000000000002E-3</v>
      </c>
      <c r="R226" s="197">
        <f>Q226*H226</f>
        <v>0.26800000000000002</v>
      </c>
      <c r="S226" s="197">
        <v>0</v>
      </c>
      <c r="T226" s="19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199</v>
      </c>
      <c r="AT226" s="199" t="s">
        <v>206</v>
      </c>
      <c r="AU226" s="199" t="s">
        <v>89</v>
      </c>
      <c r="AY226" s="17" t="s">
        <v>155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7" t="s">
        <v>86</v>
      </c>
      <c r="BK226" s="200">
        <f>ROUND(I226*H226,2)</f>
        <v>0</v>
      </c>
      <c r="BL226" s="17" t="s">
        <v>161</v>
      </c>
      <c r="BM226" s="199" t="s">
        <v>910</v>
      </c>
    </row>
    <row r="227" spans="1:65" s="13" customFormat="1" ht="11.25">
      <c r="B227" s="201"/>
      <c r="C227" s="202"/>
      <c r="D227" s="203" t="s">
        <v>163</v>
      </c>
      <c r="E227" s="204" t="s">
        <v>1</v>
      </c>
      <c r="F227" s="205" t="s">
        <v>371</v>
      </c>
      <c r="G227" s="202"/>
      <c r="H227" s="206">
        <v>40</v>
      </c>
      <c r="I227" s="207"/>
      <c r="J227" s="202"/>
      <c r="K227" s="202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163</v>
      </c>
      <c r="AU227" s="212" t="s">
        <v>89</v>
      </c>
      <c r="AV227" s="13" t="s">
        <v>89</v>
      </c>
      <c r="AW227" s="13" t="s">
        <v>33</v>
      </c>
      <c r="AX227" s="13" t="s">
        <v>86</v>
      </c>
      <c r="AY227" s="212" t="s">
        <v>155</v>
      </c>
    </row>
    <row r="228" spans="1:65" s="2" customFormat="1" ht="24.2" customHeight="1">
      <c r="A228" s="34"/>
      <c r="B228" s="35"/>
      <c r="C228" s="224" t="s">
        <v>911</v>
      </c>
      <c r="D228" s="224" t="s">
        <v>206</v>
      </c>
      <c r="E228" s="225" t="s">
        <v>912</v>
      </c>
      <c r="F228" s="226" t="s">
        <v>913</v>
      </c>
      <c r="G228" s="227" t="s">
        <v>245</v>
      </c>
      <c r="H228" s="228">
        <v>40</v>
      </c>
      <c r="I228" s="229"/>
      <c r="J228" s="230">
        <f>ROUND(I228*H228,2)</f>
        <v>0</v>
      </c>
      <c r="K228" s="231"/>
      <c r="L228" s="232"/>
      <c r="M228" s="233" t="s">
        <v>1</v>
      </c>
      <c r="N228" s="234" t="s">
        <v>43</v>
      </c>
      <c r="O228" s="71"/>
      <c r="P228" s="197">
        <f>O228*H228</f>
        <v>0</v>
      </c>
      <c r="Q228" s="197">
        <v>1.4279999999999999E-2</v>
      </c>
      <c r="R228" s="197">
        <f>Q228*H228</f>
        <v>0.57119999999999993</v>
      </c>
      <c r="S228" s="197">
        <v>0</v>
      </c>
      <c r="T228" s="19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9" t="s">
        <v>199</v>
      </c>
      <c r="AT228" s="199" t="s">
        <v>206</v>
      </c>
      <c r="AU228" s="199" t="s">
        <v>89</v>
      </c>
      <c r="AY228" s="17" t="s">
        <v>155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7" t="s">
        <v>86</v>
      </c>
      <c r="BK228" s="200">
        <f>ROUND(I228*H228,2)</f>
        <v>0</v>
      </c>
      <c r="BL228" s="17" t="s">
        <v>161</v>
      </c>
      <c r="BM228" s="199" t="s">
        <v>914</v>
      </c>
    </row>
    <row r="229" spans="1:65" s="13" customFormat="1" ht="11.25">
      <c r="B229" s="201"/>
      <c r="C229" s="202"/>
      <c r="D229" s="203" t="s">
        <v>163</v>
      </c>
      <c r="E229" s="204" t="s">
        <v>1</v>
      </c>
      <c r="F229" s="205" t="s">
        <v>371</v>
      </c>
      <c r="G229" s="202"/>
      <c r="H229" s="206">
        <v>40</v>
      </c>
      <c r="I229" s="207"/>
      <c r="J229" s="202"/>
      <c r="K229" s="202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163</v>
      </c>
      <c r="AU229" s="212" t="s">
        <v>89</v>
      </c>
      <c r="AV229" s="13" t="s">
        <v>89</v>
      </c>
      <c r="AW229" s="13" t="s">
        <v>33</v>
      </c>
      <c r="AX229" s="13" t="s">
        <v>86</v>
      </c>
      <c r="AY229" s="212" t="s">
        <v>155</v>
      </c>
    </row>
    <row r="230" spans="1:65" s="2" customFormat="1" ht="24.2" customHeight="1">
      <c r="A230" s="34"/>
      <c r="B230" s="35"/>
      <c r="C230" s="187" t="s">
        <v>436</v>
      </c>
      <c r="D230" s="187" t="s">
        <v>157</v>
      </c>
      <c r="E230" s="188" t="s">
        <v>915</v>
      </c>
      <c r="F230" s="189" t="s">
        <v>916</v>
      </c>
      <c r="G230" s="190" t="s">
        <v>215</v>
      </c>
      <c r="H230" s="191">
        <v>492</v>
      </c>
      <c r="I230" s="192"/>
      <c r="J230" s="193">
        <f>ROUND(I230*H230,2)</f>
        <v>0</v>
      </c>
      <c r="K230" s="194"/>
      <c r="L230" s="39"/>
      <c r="M230" s="195" t="s">
        <v>1</v>
      </c>
      <c r="N230" s="196" t="s">
        <v>43</v>
      </c>
      <c r="O230" s="71"/>
      <c r="P230" s="197">
        <f>O230*H230</f>
        <v>0</v>
      </c>
      <c r="Q230" s="197">
        <v>6.8999999999999997E-4</v>
      </c>
      <c r="R230" s="197">
        <f>Q230*H230</f>
        <v>0.33948</v>
      </c>
      <c r="S230" s="197">
        <v>0</v>
      </c>
      <c r="T230" s="19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9" t="s">
        <v>161</v>
      </c>
      <c r="AT230" s="199" t="s">
        <v>157</v>
      </c>
      <c r="AU230" s="199" t="s">
        <v>89</v>
      </c>
      <c r="AY230" s="17" t="s">
        <v>155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7" t="s">
        <v>86</v>
      </c>
      <c r="BK230" s="200">
        <f>ROUND(I230*H230,2)</f>
        <v>0</v>
      </c>
      <c r="BL230" s="17" t="s">
        <v>161</v>
      </c>
      <c r="BM230" s="199" t="s">
        <v>917</v>
      </c>
    </row>
    <row r="231" spans="1:65" s="13" customFormat="1" ht="11.25">
      <c r="B231" s="201"/>
      <c r="C231" s="202"/>
      <c r="D231" s="203" t="s">
        <v>163</v>
      </c>
      <c r="E231" s="204" t="s">
        <v>1</v>
      </c>
      <c r="F231" s="205" t="s">
        <v>918</v>
      </c>
      <c r="G231" s="202"/>
      <c r="H231" s="206">
        <v>152.72</v>
      </c>
      <c r="I231" s="207"/>
      <c r="J231" s="202"/>
      <c r="K231" s="202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163</v>
      </c>
      <c r="AU231" s="212" t="s">
        <v>89</v>
      </c>
      <c r="AV231" s="13" t="s">
        <v>89</v>
      </c>
      <c r="AW231" s="13" t="s">
        <v>33</v>
      </c>
      <c r="AX231" s="13" t="s">
        <v>78</v>
      </c>
      <c r="AY231" s="212" t="s">
        <v>155</v>
      </c>
    </row>
    <row r="232" spans="1:65" s="13" customFormat="1" ht="11.25">
      <c r="B232" s="201"/>
      <c r="C232" s="202"/>
      <c r="D232" s="203" t="s">
        <v>163</v>
      </c>
      <c r="E232" s="204" t="s">
        <v>1</v>
      </c>
      <c r="F232" s="205" t="s">
        <v>919</v>
      </c>
      <c r="G232" s="202"/>
      <c r="H232" s="206">
        <v>186.56</v>
      </c>
      <c r="I232" s="207"/>
      <c r="J232" s="202"/>
      <c r="K232" s="202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163</v>
      </c>
      <c r="AU232" s="212" t="s">
        <v>89</v>
      </c>
      <c r="AV232" s="13" t="s">
        <v>89</v>
      </c>
      <c r="AW232" s="13" t="s">
        <v>33</v>
      </c>
      <c r="AX232" s="13" t="s">
        <v>78</v>
      </c>
      <c r="AY232" s="212" t="s">
        <v>155</v>
      </c>
    </row>
    <row r="233" spans="1:65" s="13" customFormat="1" ht="11.25">
      <c r="B233" s="201"/>
      <c r="C233" s="202"/>
      <c r="D233" s="203" t="s">
        <v>163</v>
      </c>
      <c r="E233" s="204" t="s">
        <v>1</v>
      </c>
      <c r="F233" s="205" t="s">
        <v>918</v>
      </c>
      <c r="G233" s="202"/>
      <c r="H233" s="206">
        <v>152.72</v>
      </c>
      <c r="I233" s="207"/>
      <c r="J233" s="202"/>
      <c r="K233" s="202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163</v>
      </c>
      <c r="AU233" s="212" t="s">
        <v>89</v>
      </c>
      <c r="AV233" s="13" t="s">
        <v>89</v>
      </c>
      <c r="AW233" s="13" t="s">
        <v>33</v>
      </c>
      <c r="AX233" s="13" t="s">
        <v>78</v>
      </c>
      <c r="AY233" s="212" t="s">
        <v>155</v>
      </c>
    </row>
    <row r="234" spans="1:65" s="14" customFormat="1" ht="11.25">
      <c r="B234" s="213"/>
      <c r="C234" s="214"/>
      <c r="D234" s="203" t="s">
        <v>163</v>
      </c>
      <c r="E234" s="215" t="s">
        <v>1</v>
      </c>
      <c r="F234" s="216" t="s">
        <v>170</v>
      </c>
      <c r="G234" s="214"/>
      <c r="H234" s="217">
        <v>492</v>
      </c>
      <c r="I234" s="218"/>
      <c r="J234" s="214"/>
      <c r="K234" s="214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163</v>
      </c>
      <c r="AU234" s="223" t="s">
        <v>89</v>
      </c>
      <c r="AV234" s="14" t="s">
        <v>161</v>
      </c>
      <c r="AW234" s="14" t="s">
        <v>33</v>
      </c>
      <c r="AX234" s="14" t="s">
        <v>86</v>
      </c>
      <c r="AY234" s="223" t="s">
        <v>155</v>
      </c>
    </row>
    <row r="235" spans="1:65" s="12" customFormat="1" ht="22.9" customHeight="1">
      <c r="B235" s="171"/>
      <c r="C235" s="172"/>
      <c r="D235" s="173" t="s">
        <v>77</v>
      </c>
      <c r="E235" s="185" t="s">
        <v>461</v>
      </c>
      <c r="F235" s="185" t="s">
        <v>462</v>
      </c>
      <c r="G235" s="172"/>
      <c r="H235" s="172"/>
      <c r="I235" s="175"/>
      <c r="J235" s="186">
        <f>BK235</f>
        <v>0</v>
      </c>
      <c r="K235" s="172"/>
      <c r="L235" s="177"/>
      <c r="M235" s="178"/>
      <c r="N235" s="179"/>
      <c r="O235" s="179"/>
      <c r="P235" s="180">
        <f>SUM(P236:P237)</f>
        <v>0</v>
      </c>
      <c r="Q235" s="179"/>
      <c r="R235" s="180">
        <f>SUM(R236:R237)</f>
        <v>0</v>
      </c>
      <c r="S235" s="179"/>
      <c r="T235" s="181">
        <f>SUM(T236:T237)</f>
        <v>0</v>
      </c>
      <c r="AR235" s="182" t="s">
        <v>86</v>
      </c>
      <c r="AT235" s="183" t="s">
        <v>77</v>
      </c>
      <c r="AU235" s="183" t="s">
        <v>86</v>
      </c>
      <c r="AY235" s="182" t="s">
        <v>155</v>
      </c>
      <c r="BK235" s="184">
        <f>SUM(BK236:BK237)</f>
        <v>0</v>
      </c>
    </row>
    <row r="236" spans="1:65" s="2" customFormat="1" ht="44.25" customHeight="1">
      <c r="A236" s="34"/>
      <c r="B236" s="35"/>
      <c r="C236" s="187" t="s">
        <v>431</v>
      </c>
      <c r="D236" s="187" t="s">
        <v>157</v>
      </c>
      <c r="E236" s="188" t="s">
        <v>464</v>
      </c>
      <c r="F236" s="189" t="s">
        <v>465</v>
      </c>
      <c r="G236" s="190" t="s">
        <v>209</v>
      </c>
      <c r="H236" s="191">
        <v>855.79200000000003</v>
      </c>
      <c r="I236" s="192"/>
      <c r="J236" s="193">
        <f>ROUND(I236*H236,2)</f>
        <v>0</v>
      </c>
      <c r="K236" s="194"/>
      <c r="L236" s="39"/>
      <c r="M236" s="195" t="s">
        <v>1</v>
      </c>
      <c r="N236" s="196" t="s">
        <v>43</v>
      </c>
      <c r="O236" s="71"/>
      <c r="P236" s="197">
        <f>O236*H236</f>
        <v>0</v>
      </c>
      <c r="Q236" s="197">
        <v>0</v>
      </c>
      <c r="R236" s="197">
        <f>Q236*H236</f>
        <v>0</v>
      </c>
      <c r="S236" s="197">
        <v>0</v>
      </c>
      <c r="T236" s="19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9" t="s">
        <v>161</v>
      </c>
      <c r="AT236" s="199" t="s">
        <v>157</v>
      </c>
      <c r="AU236" s="199" t="s">
        <v>89</v>
      </c>
      <c r="AY236" s="17" t="s">
        <v>155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7" t="s">
        <v>86</v>
      </c>
      <c r="BK236" s="200">
        <f>ROUND(I236*H236,2)</f>
        <v>0</v>
      </c>
      <c r="BL236" s="17" t="s">
        <v>161</v>
      </c>
      <c r="BM236" s="199" t="s">
        <v>920</v>
      </c>
    </row>
    <row r="237" spans="1:65" s="13" customFormat="1" ht="11.25">
      <c r="B237" s="201"/>
      <c r="C237" s="202"/>
      <c r="D237" s="203" t="s">
        <v>163</v>
      </c>
      <c r="E237" s="204" t="s">
        <v>1</v>
      </c>
      <c r="F237" s="205" t="s">
        <v>921</v>
      </c>
      <c r="G237" s="202"/>
      <c r="H237" s="206">
        <v>855.79200000000003</v>
      </c>
      <c r="I237" s="207"/>
      <c r="J237" s="202"/>
      <c r="K237" s="202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163</v>
      </c>
      <c r="AU237" s="212" t="s">
        <v>89</v>
      </c>
      <c r="AV237" s="13" t="s">
        <v>89</v>
      </c>
      <c r="AW237" s="13" t="s">
        <v>33</v>
      </c>
      <c r="AX237" s="13" t="s">
        <v>86</v>
      </c>
      <c r="AY237" s="212" t="s">
        <v>155</v>
      </c>
    </row>
    <row r="238" spans="1:65" s="12" customFormat="1" ht="22.9" customHeight="1">
      <c r="B238" s="171"/>
      <c r="C238" s="172"/>
      <c r="D238" s="173" t="s">
        <v>77</v>
      </c>
      <c r="E238" s="185" t="s">
        <v>664</v>
      </c>
      <c r="F238" s="185" t="s">
        <v>665</v>
      </c>
      <c r="G238" s="172"/>
      <c r="H238" s="172"/>
      <c r="I238" s="175"/>
      <c r="J238" s="186">
        <f>BK238</f>
        <v>0</v>
      </c>
      <c r="K238" s="172"/>
      <c r="L238" s="177"/>
      <c r="M238" s="178"/>
      <c r="N238" s="179"/>
      <c r="O238" s="179"/>
      <c r="P238" s="180">
        <f>P239</f>
        <v>0</v>
      </c>
      <c r="Q238" s="179"/>
      <c r="R238" s="180">
        <f>R239</f>
        <v>0</v>
      </c>
      <c r="S238" s="179"/>
      <c r="T238" s="181">
        <f>T239</f>
        <v>0</v>
      </c>
      <c r="AR238" s="182" t="s">
        <v>86</v>
      </c>
      <c r="AT238" s="183" t="s">
        <v>77</v>
      </c>
      <c r="AU238" s="183" t="s">
        <v>86</v>
      </c>
      <c r="AY238" s="182" t="s">
        <v>155</v>
      </c>
      <c r="BK238" s="184">
        <f>BK239</f>
        <v>0</v>
      </c>
    </row>
    <row r="239" spans="1:65" s="2" customFormat="1" ht="24.2" customHeight="1">
      <c r="A239" s="34"/>
      <c r="B239" s="35"/>
      <c r="C239" s="187" t="s">
        <v>440</v>
      </c>
      <c r="D239" s="187" t="s">
        <v>157</v>
      </c>
      <c r="E239" s="188" t="s">
        <v>922</v>
      </c>
      <c r="F239" s="189" t="s">
        <v>923</v>
      </c>
      <c r="G239" s="190" t="s">
        <v>209</v>
      </c>
      <c r="H239" s="191">
        <v>645.39800000000002</v>
      </c>
      <c r="I239" s="192"/>
      <c r="J239" s="193">
        <f>ROUND(I239*H239,2)</f>
        <v>0</v>
      </c>
      <c r="K239" s="194"/>
      <c r="L239" s="39"/>
      <c r="M239" s="195" t="s">
        <v>1</v>
      </c>
      <c r="N239" s="196" t="s">
        <v>43</v>
      </c>
      <c r="O239" s="71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9" t="s">
        <v>161</v>
      </c>
      <c r="AT239" s="199" t="s">
        <v>157</v>
      </c>
      <c r="AU239" s="199" t="s">
        <v>89</v>
      </c>
      <c r="AY239" s="17" t="s">
        <v>155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7" t="s">
        <v>86</v>
      </c>
      <c r="BK239" s="200">
        <f>ROUND(I239*H239,2)</f>
        <v>0</v>
      </c>
      <c r="BL239" s="17" t="s">
        <v>161</v>
      </c>
      <c r="BM239" s="199" t="s">
        <v>924</v>
      </c>
    </row>
    <row r="240" spans="1:65" s="12" customFormat="1" ht="25.9" customHeight="1">
      <c r="B240" s="171"/>
      <c r="C240" s="172"/>
      <c r="D240" s="173" t="s">
        <v>77</v>
      </c>
      <c r="E240" s="174" t="s">
        <v>669</v>
      </c>
      <c r="F240" s="174" t="s">
        <v>670</v>
      </c>
      <c r="G240" s="172"/>
      <c r="H240" s="172"/>
      <c r="I240" s="175"/>
      <c r="J240" s="176">
        <f>BK240</f>
        <v>0</v>
      </c>
      <c r="K240" s="172"/>
      <c r="L240" s="177"/>
      <c r="M240" s="178"/>
      <c r="N240" s="179"/>
      <c r="O240" s="179"/>
      <c r="P240" s="180">
        <f>P241</f>
        <v>0</v>
      </c>
      <c r="Q240" s="179"/>
      <c r="R240" s="180">
        <f>R241</f>
        <v>0.16575803999999997</v>
      </c>
      <c r="S240" s="179"/>
      <c r="T240" s="181">
        <f>T241</f>
        <v>0</v>
      </c>
      <c r="AR240" s="182" t="s">
        <v>89</v>
      </c>
      <c r="AT240" s="183" t="s">
        <v>77</v>
      </c>
      <c r="AU240" s="183" t="s">
        <v>78</v>
      </c>
      <c r="AY240" s="182" t="s">
        <v>155</v>
      </c>
      <c r="BK240" s="184">
        <f>BK241</f>
        <v>0</v>
      </c>
    </row>
    <row r="241" spans="1:65" s="12" customFormat="1" ht="22.9" customHeight="1">
      <c r="B241" s="171"/>
      <c r="C241" s="172"/>
      <c r="D241" s="173" t="s">
        <v>77</v>
      </c>
      <c r="E241" s="185" t="s">
        <v>671</v>
      </c>
      <c r="F241" s="185" t="s">
        <v>672</v>
      </c>
      <c r="G241" s="172"/>
      <c r="H241" s="172"/>
      <c r="I241" s="175"/>
      <c r="J241" s="186">
        <f>BK241</f>
        <v>0</v>
      </c>
      <c r="K241" s="172"/>
      <c r="L241" s="177"/>
      <c r="M241" s="178"/>
      <c r="N241" s="179"/>
      <c r="O241" s="179"/>
      <c r="P241" s="180">
        <f>SUM(P242:P251)</f>
        <v>0</v>
      </c>
      <c r="Q241" s="179"/>
      <c r="R241" s="180">
        <f>SUM(R242:R251)</f>
        <v>0.16575803999999997</v>
      </c>
      <c r="S241" s="179"/>
      <c r="T241" s="181">
        <f>SUM(T242:T251)</f>
        <v>0</v>
      </c>
      <c r="AR241" s="182" t="s">
        <v>89</v>
      </c>
      <c r="AT241" s="183" t="s">
        <v>77</v>
      </c>
      <c r="AU241" s="183" t="s">
        <v>86</v>
      </c>
      <c r="AY241" s="182" t="s">
        <v>155</v>
      </c>
      <c r="BK241" s="184">
        <f>SUM(BK242:BK251)</f>
        <v>0</v>
      </c>
    </row>
    <row r="242" spans="1:65" s="2" customFormat="1" ht="37.9" customHeight="1">
      <c r="A242" s="34"/>
      <c r="B242" s="35"/>
      <c r="C242" s="187" t="s">
        <v>444</v>
      </c>
      <c r="D242" s="187" t="s">
        <v>157</v>
      </c>
      <c r="E242" s="188" t="s">
        <v>925</v>
      </c>
      <c r="F242" s="189" t="s">
        <v>926</v>
      </c>
      <c r="G242" s="190" t="s">
        <v>215</v>
      </c>
      <c r="H242" s="191">
        <v>56.16</v>
      </c>
      <c r="I242" s="192"/>
      <c r="J242" s="193">
        <f>ROUND(I242*H242,2)</f>
        <v>0</v>
      </c>
      <c r="K242" s="194"/>
      <c r="L242" s="39"/>
      <c r="M242" s="195" t="s">
        <v>1</v>
      </c>
      <c r="N242" s="196" t="s">
        <v>43</v>
      </c>
      <c r="O242" s="71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242</v>
      </c>
      <c r="AT242" s="199" t="s">
        <v>157</v>
      </c>
      <c r="AU242" s="199" t="s">
        <v>89</v>
      </c>
      <c r="AY242" s="17" t="s">
        <v>155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7" t="s">
        <v>86</v>
      </c>
      <c r="BK242" s="200">
        <f>ROUND(I242*H242,2)</f>
        <v>0</v>
      </c>
      <c r="BL242" s="17" t="s">
        <v>242</v>
      </c>
      <c r="BM242" s="199" t="s">
        <v>927</v>
      </c>
    </row>
    <row r="243" spans="1:65" s="13" customFormat="1" ht="11.25">
      <c r="B243" s="201"/>
      <c r="C243" s="202"/>
      <c r="D243" s="203" t="s">
        <v>163</v>
      </c>
      <c r="E243" s="204" t="s">
        <v>1</v>
      </c>
      <c r="F243" s="205" t="s">
        <v>928</v>
      </c>
      <c r="G243" s="202"/>
      <c r="H243" s="206">
        <v>56.16</v>
      </c>
      <c r="I243" s="207"/>
      <c r="J243" s="202"/>
      <c r="K243" s="202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163</v>
      </c>
      <c r="AU243" s="212" t="s">
        <v>89</v>
      </c>
      <c r="AV243" s="13" t="s">
        <v>89</v>
      </c>
      <c r="AW243" s="13" t="s">
        <v>33</v>
      </c>
      <c r="AX243" s="13" t="s">
        <v>86</v>
      </c>
      <c r="AY243" s="212" t="s">
        <v>155</v>
      </c>
    </row>
    <row r="244" spans="1:65" s="2" customFormat="1" ht="24.2" customHeight="1">
      <c r="A244" s="34"/>
      <c r="B244" s="35"/>
      <c r="C244" s="224" t="s">
        <v>452</v>
      </c>
      <c r="D244" s="224" t="s">
        <v>206</v>
      </c>
      <c r="E244" s="225" t="s">
        <v>929</v>
      </c>
      <c r="F244" s="226" t="s">
        <v>930</v>
      </c>
      <c r="G244" s="227" t="s">
        <v>215</v>
      </c>
      <c r="H244" s="228">
        <v>65.453999999999994</v>
      </c>
      <c r="I244" s="229"/>
      <c r="J244" s="230">
        <f>ROUND(I244*H244,2)</f>
        <v>0</v>
      </c>
      <c r="K244" s="231"/>
      <c r="L244" s="232"/>
      <c r="M244" s="233" t="s">
        <v>1</v>
      </c>
      <c r="N244" s="234" t="s">
        <v>43</v>
      </c>
      <c r="O244" s="71"/>
      <c r="P244" s="197">
        <f>O244*H244</f>
        <v>0</v>
      </c>
      <c r="Q244" s="197">
        <v>2.0999999999999999E-3</v>
      </c>
      <c r="R244" s="197">
        <f>Q244*H244</f>
        <v>0.13745339999999998</v>
      </c>
      <c r="S244" s="197">
        <v>0</v>
      </c>
      <c r="T244" s="19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9" t="s">
        <v>346</v>
      </c>
      <c r="AT244" s="199" t="s">
        <v>206</v>
      </c>
      <c r="AU244" s="199" t="s">
        <v>89</v>
      </c>
      <c r="AY244" s="17" t="s">
        <v>155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7" t="s">
        <v>86</v>
      </c>
      <c r="BK244" s="200">
        <f>ROUND(I244*H244,2)</f>
        <v>0</v>
      </c>
      <c r="BL244" s="17" t="s">
        <v>242</v>
      </c>
      <c r="BM244" s="199" t="s">
        <v>931</v>
      </c>
    </row>
    <row r="245" spans="1:65" s="13" customFormat="1" ht="11.25">
      <c r="B245" s="201"/>
      <c r="C245" s="202"/>
      <c r="D245" s="203" t="s">
        <v>163</v>
      </c>
      <c r="E245" s="202"/>
      <c r="F245" s="205" t="s">
        <v>932</v>
      </c>
      <c r="G245" s="202"/>
      <c r="H245" s="206">
        <v>65.453999999999994</v>
      </c>
      <c r="I245" s="207"/>
      <c r="J245" s="202"/>
      <c r="K245" s="202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163</v>
      </c>
      <c r="AU245" s="212" t="s">
        <v>89</v>
      </c>
      <c r="AV245" s="13" t="s">
        <v>89</v>
      </c>
      <c r="AW245" s="13" t="s">
        <v>4</v>
      </c>
      <c r="AX245" s="13" t="s">
        <v>86</v>
      </c>
      <c r="AY245" s="212" t="s">
        <v>155</v>
      </c>
    </row>
    <row r="246" spans="1:65" s="2" customFormat="1" ht="24.2" customHeight="1">
      <c r="A246" s="34"/>
      <c r="B246" s="35"/>
      <c r="C246" s="187" t="s">
        <v>457</v>
      </c>
      <c r="D246" s="187" t="s">
        <v>157</v>
      </c>
      <c r="E246" s="188" t="s">
        <v>933</v>
      </c>
      <c r="F246" s="189" t="s">
        <v>934</v>
      </c>
      <c r="G246" s="190" t="s">
        <v>215</v>
      </c>
      <c r="H246" s="191">
        <v>56.16</v>
      </c>
      <c r="I246" s="192"/>
      <c r="J246" s="193">
        <f>ROUND(I246*H246,2)</f>
        <v>0</v>
      </c>
      <c r="K246" s="194"/>
      <c r="L246" s="39"/>
      <c r="M246" s="195" t="s">
        <v>1</v>
      </c>
      <c r="N246" s="196" t="s">
        <v>43</v>
      </c>
      <c r="O246" s="71"/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242</v>
      </c>
      <c r="AT246" s="199" t="s">
        <v>157</v>
      </c>
      <c r="AU246" s="199" t="s">
        <v>89</v>
      </c>
      <c r="AY246" s="17" t="s">
        <v>155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7" t="s">
        <v>86</v>
      </c>
      <c r="BK246" s="200">
        <f>ROUND(I246*H246,2)</f>
        <v>0</v>
      </c>
      <c r="BL246" s="17" t="s">
        <v>242</v>
      </c>
      <c r="BM246" s="199" t="s">
        <v>935</v>
      </c>
    </row>
    <row r="247" spans="1:65" s="2" customFormat="1" ht="24.2" customHeight="1">
      <c r="A247" s="34"/>
      <c r="B247" s="35"/>
      <c r="C247" s="224" t="s">
        <v>418</v>
      </c>
      <c r="D247" s="224" t="s">
        <v>206</v>
      </c>
      <c r="E247" s="225" t="s">
        <v>772</v>
      </c>
      <c r="F247" s="226" t="s">
        <v>773</v>
      </c>
      <c r="G247" s="227" t="s">
        <v>215</v>
      </c>
      <c r="H247" s="228">
        <v>58.968000000000004</v>
      </c>
      <c r="I247" s="229"/>
      <c r="J247" s="230">
        <f>ROUND(I247*H247,2)</f>
        <v>0</v>
      </c>
      <c r="K247" s="231"/>
      <c r="L247" s="232"/>
      <c r="M247" s="233" t="s">
        <v>1</v>
      </c>
      <c r="N247" s="234" t="s">
        <v>43</v>
      </c>
      <c r="O247" s="71"/>
      <c r="P247" s="197">
        <f>O247*H247</f>
        <v>0</v>
      </c>
      <c r="Q247" s="197">
        <v>2.9999999999999997E-4</v>
      </c>
      <c r="R247" s="197">
        <f>Q247*H247</f>
        <v>1.7690399999999998E-2</v>
      </c>
      <c r="S247" s="197">
        <v>0</v>
      </c>
      <c r="T247" s="19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346</v>
      </c>
      <c r="AT247" s="199" t="s">
        <v>206</v>
      </c>
      <c r="AU247" s="199" t="s">
        <v>89</v>
      </c>
      <c r="AY247" s="17" t="s">
        <v>155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7" t="s">
        <v>86</v>
      </c>
      <c r="BK247" s="200">
        <f>ROUND(I247*H247,2)</f>
        <v>0</v>
      </c>
      <c r="BL247" s="17" t="s">
        <v>242</v>
      </c>
      <c r="BM247" s="199" t="s">
        <v>936</v>
      </c>
    </row>
    <row r="248" spans="1:65" s="13" customFormat="1" ht="11.25">
      <c r="B248" s="201"/>
      <c r="C248" s="202"/>
      <c r="D248" s="203" t="s">
        <v>163</v>
      </c>
      <c r="E248" s="202"/>
      <c r="F248" s="205" t="s">
        <v>937</v>
      </c>
      <c r="G248" s="202"/>
      <c r="H248" s="206">
        <v>58.968000000000004</v>
      </c>
      <c r="I248" s="207"/>
      <c r="J248" s="202"/>
      <c r="K248" s="202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163</v>
      </c>
      <c r="AU248" s="212" t="s">
        <v>89</v>
      </c>
      <c r="AV248" s="13" t="s">
        <v>89</v>
      </c>
      <c r="AW248" s="13" t="s">
        <v>4</v>
      </c>
      <c r="AX248" s="13" t="s">
        <v>86</v>
      </c>
      <c r="AY248" s="212" t="s">
        <v>155</v>
      </c>
    </row>
    <row r="249" spans="1:65" s="2" customFormat="1" ht="24.2" customHeight="1">
      <c r="A249" s="34"/>
      <c r="B249" s="35"/>
      <c r="C249" s="187" t="s">
        <v>463</v>
      </c>
      <c r="D249" s="187" t="s">
        <v>157</v>
      </c>
      <c r="E249" s="188" t="s">
        <v>938</v>
      </c>
      <c r="F249" s="189" t="s">
        <v>939</v>
      </c>
      <c r="G249" s="190" t="s">
        <v>215</v>
      </c>
      <c r="H249" s="191">
        <v>56.16</v>
      </c>
      <c r="I249" s="192"/>
      <c r="J249" s="193">
        <f>ROUND(I249*H249,2)</f>
        <v>0</v>
      </c>
      <c r="K249" s="194"/>
      <c r="L249" s="39"/>
      <c r="M249" s="195" t="s">
        <v>1</v>
      </c>
      <c r="N249" s="196" t="s">
        <v>43</v>
      </c>
      <c r="O249" s="71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242</v>
      </c>
      <c r="AT249" s="199" t="s">
        <v>157</v>
      </c>
      <c r="AU249" s="199" t="s">
        <v>89</v>
      </c>
      <c r="AY249" s="17" t="s">
        <v>155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7" t="s">
        <v>86</v>
      </c>
      <c r="BK249" s="200">
        <f>ROUND(I249*H249,2)</f>
        <v>0</v>
      </c>
      <c r="BL249" s="17" t="s">
        <v>242</v>
      </c>
      <c r="BM249" s="199" t="s">
        <v>940</v>
      </c>
    </row>
    <row r="250" spans="1:65" s="2" customFormat="1" ht="24.2" customHeight="1">
      <c r="A250" s="34"/>
      <c r="B250" s="35"/>
      <c r="C250" s="224" t="s">
        <v>472</v>
      </c>
      <c r="D250" s="224" t="s">
        <v>206</v>
      </c>
      <c r="E250" s="225" t="s">
        <v>941</v>
      </c>
      <c r="F250" s="226" t="s">
        <v>942</v>
      </c>
      <c r="G250" s="227" t="s">
        <v>215</v>
      </c>
      <c r="H250" s="228">
        <v>58.968000000000004</v>
      </c>
      <c r="I250" s="229"/>
      <c r="J250" s="230">
        <f>ROUND(I250*H250,2)</f>
        <v>0</v>
      </c>
      <c r="K250" s="231"/>
      <c r="L250" s="232"/>
      <c r="M250" s="233" t="s">
        <v>1</v>
      </c>
      <c r="N250" s="234" t="s">
        <v>43</v>
      </c>
      <c r="O250" s="71"/>
      <c r="P250" s="197">
        <f>O250*H250</f>
        <v>0</v>
      </c>
      <c r="Q250" s="197">
        <v>1.8000000000000001E-4</v>
      </c>
      <c r="R250" s="197">
        <f>Q250*H250</f>
        <v>1.061424E-2</v>
      </c>
      <c r="S250" s="197">
        <v>0</v>
      </c>
      <c r="T250" s="19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346</v>
      </c>
      <c r="AT250" s="199" t="s">
        <v>206</v>
      </c>
      <c r="AU250" s="199" t="s">
        <v>89</v>
      </c>
      <c r="AY250" s="17" t="s">
        <v>155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7" t="s">
        <v>86</v>
      </c>
      <c r="BK250" s="200">
        <f>ROUND(I250*H250,2)</f>
        <v>0</v>
      </c>
      <c r="BL250" s="17" t="s">
        <v>242</v>
      </c>
      <c r="BM250" s="199" t="s">
        <v>943</v>
      </c>
    </row>
    <row r="251" spans="1:65" s="13" customFormat="1" ht="11.25">
      <c r="B251" s="201"/>
      <c r="C251" s="202"/>
      <c r="D251" s="203" t="s">
        <v>163</v>
      </c>
      <c r="E251" s="202"/>
      <c r="F251" s="205" t="s">
        <v>937</v>
      </c>
      <c r="G251" s="202"/>
      <c r="H251" s="206">
        <v>58.968000000000004</v>
      </c>
      <c r="I251" s="207"/>
      <c r="J251" s="202"/>
      <c r="K251" s="202"/>
      <c r="L251" s="208"/>
      <c r="M251" s="251"/>
      <c r="N251" s="252"/>
      <c r="O251" s="252"/>
      <c r="P251" s="252"/>
      <c r="Q251" s="252"/>
      <c r="R251" s="252"/>
      <c r="S251" s="252"/>
      <c r="T251" s="253"/>
      <c r="AT251" s="212" t="s">
        <v>163</v>
      </c>
      <c r="AU251" s="212" t="s">
        <v>89</v>
      </c>
      <c r="AV251" s="13" t="s">
        <v>89</v>
      </c>
      <c r="AW251" s="13" t="s">
        <v>4</v>
      </c>
      <c r="AX251" s="13" t="s">
        <v>86</v>
      </c>
      <c r="AY251" s="212" t="s">
        <v>155</v>
      </c>
    </row>
    <row r="252" spans="1:65" s="2" customFormat="1" ht="6.95" customHeight="1">
      <c r="A252" s="34"/>
      <c r="B252" s="54"/>
      <c r="C252" s="55"/>
      <c r="D252" s="55"/>
      <c r="E252" s="55"/>
      <c r="F252" s="55"/>
      <c r="G252" s="55"/>
      <c r="H252" s="55"/>
      <c r="I252" s="55"/>
      <c r="J252" s="55"/>
      <c r="K252" s="55"/>
      <c r="L252" s="39"/>
      <c r="M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</row>
  </sheetData>
  <sheetProtection algorithmName="SHA-512" hashValue="c4ApcjTvYh4tpprrip5oMLCUSmV2aNFnj9W9tK2BMQ9Fiq+dhQ5oWsI81EPMePerkp1qwWIhlLgicQFetq96wQ==" saltValue="4wwzNTJQJXFFZL8aZG89IpSt18es6YUw8kT5r56Yjo27QYJKnUXQA7RnggV4nv/f1EOgpwNZ3quPiO2VJCWN/A==" spinCount="100000" sheet="1" objects="1" scenarios="1" formatColumns="0" formatRows="0" autoFilter="0"/>
  <autoFilter ref="C126:K251" xr:uid="{00000000-0009-0000-0000-000003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37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98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8" t="str">
        <f>'Rekapitulace stavby'!K6</f>
        <v>Revitalizace veřejných ploch města Luby - ETAPA II</v>
      </c>
      <c r="F7" s="299"/>
      <c r="G7" s="299"/>
      <c r="H7" s="299"/>
      <c r="L7" s="20"/>
    </row>
    <row r="8" spans="1:4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0" t="s">
        <v>944</v>
      </c>
      <c r="F9" s="301"/>
      <c r="G9" s="301"/>
      <c r="H9" s="30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2" t="str">
        <f>'Rekapitulace stavby'!E14</f>
        <v>Vyplň údaj</v>
      </c>
      <c r="F18" s="303"/>
      <c r="G18" s="303"/>
      <c r="H18" s="303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4" t="s">
        <v>1</v>
      </c>
      <c r="F27" s="304"/>
      <c r="G27" s="304"/>
      <c r="H27" s="30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ROUND((SUM(BE122:BE372)),  2)</f>
        <v>0</v>
      </c>
      <c r="G33" s="34"/>
      <c r="H33" s="34"/>
      <c r="I33" s="124">
        <v>0.21</v>
      </c>
      <c r="J33" s="123">
        <f>ROUND(((SUM(BE122:BE372))*I33),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ROUND((SUM(BF122:BF372)),  2)</f>
        <v>0</v>
      </c>
      <c r="G34" s="34"/>
      <c r="H34" s="34"/>
      <c r="I34" s="124">
        <v>0.15</v>
      </c>
      <c r="J34" s="123">
        <f>ROUND(((SUM(BF122:BF372))*I34),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ROUND((SUM(BG122:BG372)),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ROUND((SUM(BH122:BH372)),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ROUND((SUM(BI122:BI372)),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5" t="str">
        <f>E7</f>
        <v>Revitalizace veřejných ploch města Luby - ETAPA II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>IO 04 - Veřejné osvětlení Etapa II</v>
      </c>
      <c r="F87" s="307"/>
      <c r="G87" s="307"/>
      <c r="H87" s="30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Luby u Chebu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A69 - 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 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482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945</v>
      </c>
      <c r="E98" s="156"/>
      <c r="F98" s="156"/>
      <c r="G98" s="156"/>
      <c r="H98" s="156"/>
      <c r="I98" s="156"/>
      <c r="J98" s="157">
        <f>J124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946</v>
      </c>
      <c r="E99" s="156"/>
      <c r="F99" s="156"/>
      <c r="G99" s="156"/>
      <c r="H99" s="156"/>
      <c r="I99" s="156"/>
      <c r="J99" s="157">
        <f>J125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947</v>
      </c>
      <c r="E100" s="156"/>
      <c r="F100" s="156"/>
      <c r="G100" s="156"/>
      <c r="H100" s="156"/>
      <c r="I100" s="156"/>
      <c r="J100" s="157">
        <f>J126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948</v>
      </c>
      <c r="E101" s="156"/>
      <c r="F101" s="156"/>
      <c r="G101" s="156"/>
      <c r="H101" s="156"/>
      <c r="I101" s="156"/>
      <c r="J101" s="157">
        <f>J271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949</v>
      </c>
      <c r="E102" s="156"/>
      <c r="F102" s="156"/>
      <c r="G102" s="156"/>
      <c r="H102" s="156"/>
      <c r="I102" s="156"/>
      <c r="J102" s="157">
        <f>J355</f>
        <v>0</v>
      </c>
      <c r="K102" s="154"/>
      <c r="L102" s="158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140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05" t="str">
        <f>E7</f>
        <v>Revitalizace veřejných ploch města Luby - ETAPA II</v>
      </c>
      <c r="F112" s="306"/>
      <c r="G112" s="306"/>
      <c r="H112" s="30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123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61" t="str">
        <f>E9</f>
        <v>IO 04 - Veřejné osvětlení Etapa II</v>
      </c>
      <c r="F114" s="307"/>
      <c r="G114" s="307"/>
      <c r="H114" s="307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Luby u Chebu</v>
      </c>
      <c r="G116" s="36"/>
      <c r="H116" s="36"/>
      <c r="I116" s="29" t="s">
        <v>22</v>
      </c>
      <c r="J116" s="66" t="str">
        <f>IF(J12="","",J12)</f>
        <v>Vyplň údaj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23</v>
      </c>
      <c r="D118" s="36"/>
      <c r="E118" s="36"/>
      <c r="F118" s="27" t="str">
        <f>E15</f>
        <v>Město Luby</v>
      </c>
      <c r="G118" s="36"/>
      <c r="H118" s="36"/>
      <c r="I118" s="29" t="s">
        <v>30</v>
      </c>
      <c r="J118" s="32" t="str">
        <f>E21</f>
        <v>A69 - Architekti s.r.o.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29" t="s">
        <v>34</v>
      </c>
      <c r="J119" s="32" t="str">
        <f>E24</f>
        <v>Ing. Pavel Šturc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9"/>
      <c r="B121" s="160"/>
      <c r="C121" s="161" t="s">
        <v>141</v>
      </c>
      <c r="D121" s="162" t="s">
        <v>63</v>
      </c>
      <c r="E121" s="162" t="s">
        <v>59</v>
      </c>
      <c r="F121" s="162" t="s">
        <v>60</v>
      </c>
      <c r="G121" s="162" t="s">
        <v>142</v>
      </c>
      <c r="H121" s="162" t="s">
        <v>143</v>
      </c>
      <c r="I121" s="162" t="s">
        <v>144</v>
      </c>
      <c r="J121" s="163" t="s">
        <v>127</v>
      </c>
      <c r="K121" s="164" t="s">
        <v>145</v>
      </c>
      <c r="L121" s="165"/>
      <c r="M121" s="75" t="s">
        <v>1</v>
      </c>
      <c r="N121" s="76" t="s">
        <v>42</v>
      </c>
      <c r="O121" s="76" t="s">
        <v>146</v>
      </c>
      <c r="P121" s="76" t="s">
        <v>147</v>
      </c>
      <c r="Q121" s="76" t="s">
        <v>148</v>
      </c>
      <c r="R121" s="76" t="s">
        <v>149</v>
      </c>
      <c r="S121" s="76" t="s">
        <v>150</v>
      </c>
      <c r="T121" s="77" t="s">
        <v>151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2" customFormat="1" ht="22.9" customHeight="1">
      <c r="A122" s="34"/>
      <c r="B122" s="35"/>
      <c r="C122" s="82" t="s">
        <v>152</v>
      </c>
      <c r="D122" s="36"/>
      <c r="E122" s="36"/>
      <c r="F122" s="36"/>
      <c r="G122" s="36"/>
      <c r="H122" s="36"/>
      <c r="I122" s="36"/>
      <c r="J122" s="166">
        <f>BK122</f>
        <v>0</v>
      </c>
      <c r="K122" s="36"/>
      <c r="L122" s="39"/>
      <c r="M122" s="78"/>
      <c r="N122" s="167"/>
      <c r="O122" s="79"/>
      <c r="P122" s="168">
        <f>P123</f>
        <v>0</v>
      </c>
      <c r="Q122" s="79"/>
      <c r="R122" s="168">
        <f>R123</f>
        <v>0</v>
      </c>
      <c r="S122" s="79"/>
      <c r="T122" s="169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77</v>
      </c>
      <c r="AU122" s="17" t="s">
        <v>129</v>
      </c>
      <c r="BK122" s="170">
        <f>BK123</f>
        <v>0</v>
      </c>
    </row>
    <row r="123" spans="1:65" s="12" customFormat="1" ht="25.9" customHeight="1">
      <c r="B123" s="171"/>
      <c r="C123" s="172"/>
      <c r="D123" s="173" t="s">
        <v>77</v>
      </c>
      <c r="E123" s="174" t="s">
        <v>669</v>
      </c>
      <c r="F123" s="174" t="s">
        <v>670</v>
      </c>
      <c r="G123" s="172"/>
      <c r="H123" s="172"/>
      <c r="I123" s="175"/>
      <c r="J123" s="176">
        <f>BK123</f>
        <v>0</v>
      </c>
      <c r="K123" s="172"/>
      <c r="L123" s="177"/>
      <c r="M123" s="178"/>
      <c r="N123" s="179"/>
      <c r="O123" s="179"/>
      <c r="P123" s="180">
        <f>P124+P125+P126+P271+P355</f>
        <v>0</v>
      </c>
      <c r="Q123" s="179"/>
      <c r="R123" s="180">
        <f>R124+R125+R126+R271+R355</f>
        <v>0</v>
      </c>
      <c r="S123" s="179"/>
      <c r="T123" s="181">
        <f>T124+T125+T126+T271+T355</f>
        <v>0</v>
      </c>
      <c r="AR123" s="182" t="s">
        <v>89</v>
      </c>
      <c r="AT123" s="183" t="s">
        <v>77</v>
      </c>
      <c r="AU123" s="183" t="s">
        <v>78</v>
      </c>
      <c r="AY123" s="182" t="s">
        <v>155</v>
      </c>
      <c r="BK123" s="184">
        <f>BK124+BK125+BK126+BK271+BK355</f>
        <v>0</v>
      </c>
    </row>
    <row r="124" spans="1:65" s="12" customFormat="1" ht="22.9" customHeight="1">
      <c r="B124" s="171"/>
      <c r="C124" s="172"/>
      <c r="D124" s="173" t="s">
        <v>77</v>
      </c>
      <c r="E124" s="185" t="s">
        <v>950</v>
      </c>
      <c r="F124" s="185" t="s">
        <v>951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v>0</v>
      </c>
      <c r="Q124" s="179"/>
      <c r="R124" s="180">
        <v>0</v>
      </c>
      <c r="S124" s="179"/>
      <c r="T124" s="181">
        <v>0</v>
      </c>
      <c r="AR124" s="182" t="s">
        <v>89</v>
      </c>
      <c r="AT124" s="183" t="s">
        <v>77</v>
      </c>
      <c r="AU124" s="183" t="s">
        <v>86</v>
      </c>
      <c r="AY124" s="182" t="s">
        <v>155</v>
      </c>
      <c r="BK124" s="184">
        <v>0</v>
      </c>
    </row>
    <row r="125" spans="1:65" s="12" customFormat="1" ht="22.9" customHeight="1">
      <c r="B125" s="171"/>
      <c r="C125" s="172"/>
      <c r="D125" s="173" t="s">
        <v>77</v>
      </c>
      <c r="E125" s="185" t="s">
        <v>206</v>
      </c>
      <c r="F125" s="185" t="s">
        <v>952</v>
      </c>
      <c r="G125" s="172"/>
      <c r="H125" s="172"/>
      <c r="I125" s="175"/>
      <c r="J125" s="186">
        <f>BK125</f>
        <v>0</v>
      </c>
      <c r="K125" s="172"/>
      <c r="L125" s="177"/>
      <c r="M125" s="178"/>
      <c r="N125" s="179"/>
      <c r="O125" s="179"/>
      <c r="P125" s="180">
        <v>0</v>
      </c>
      <c r="Q125" s="179"/>
      <c r="R125" s="180">
        <v>0</v>
      </c>
      <c r="S125" s="179"/>
      <c r="T125" s="181">
        <v>0</v>
      </c>
      <c r="AR125" s="182" t="s">
        <v>175</v>
      </c>
      <c r="AT125" s="183" t="s">
        <v>77</v>
      </c>
      <c r="AU125" s="183" t="s">
        <v>86</v>
      </c>
      <c r="AY125" s="182" t="s">
        <v>155</v>
      </c>
      <c r="BK125" s="184">
        <v>0</v>
      </c>
    </row>
    <row r="126" spans="1:65" s="12" customFormat="1" ht="22.9" customHeight="1">
      <c r="B126" s="171"/>
      <c r="C126" s="172"/>
      <c r="D126" s="173" t="s">
        <v>77</v>
      </c>
      <c r="E126" s="185" t="s">
        <v>953</v>
      </c>
      <c r="F126" s="185" t="s">
        <v>954</v>
      </c>
      <c r="G126" s="172"/>
      <c r="H126" s="172"/>
      <c r="I126" s="175"/>
      <c r="J126" s="186">
        <f>BK126</f>
        <v>0</v>
      </c>
      <c r="K126" s="172"/>
      <c r="L126" s="177"/>
      <c r="M126" s="178"/>
      <c r="N126" s="179"/>
      <c r="O126" s="179"/>
      <c r="P126" s="180">
        <f>SUM(P127:P270)</f>
        <v>0</v>
      </c>
      <c r="Q126" s="179"/>
      <c r="R126" s="180">
        <f>SUM(R127:R270)</f>
        <v>0</v>
      </c>
      <c r="S126" s="179"/>
      <c r="T126" s="181">
        <f>SUM(T127:T270)</f>
        <v>0</v>
      </c>
      <c r="AR126" s="182" t="s">
        <v>175</v>
      </c>
      <c r="AT126" s="183" t="s">
        <v>77</v>
      </c>
      <c r="AU126" s="183" t="s">
        <v>86</v>
      </c>
      <c r="AY126" s="182" t="s">
        <v>155</v>
      </c>
      <c r="BK126" s="184">
        <f>SUM(BK127:BK270)</f>
        <v>0</v>
      </c>
    </row>
    <row r="127" spans="1:65" s="2" customFormat="1" ht="33" customHeight="1">
      <c r="A127" s="34"/>
      <c r="B127" s="35"/>
      <c r="C127" s="187" t="s">
        <v>86</v>
      </c>
      <c r="D127" s="187" t="s">
        <v>157</v>
      </c>
      <c r="E127" s="188" t="s">
        <v>955</v>
      </c>
      <c r="F127" s="189" t="s">
        <v>956</v>
      </c>
      <c r="G127" s="190" t="s">
        <v>369</v>
      </c>
      <c r="H127" s="191">
        <v>30</v>
      </c>
      <c r="I127" s="192"/>
      <c r="J127" s="193">
        <f>ROUND(I127*H127,2)</f>
        <v>0</v>
      </c>
      <c r="K127" s="194"/>
      <c r="L127" s="39"/>
      <c r="M127" s="195" t="s">
        <v>1</v>
      </c>
      <c r="N127" s="196" t="s">
        <v>43</v>
      </c>
      <c r="O127" s="7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418</v>
      </c>
      <c r="AT127" s="199" t="s">
        <v>157</v>
      </c>
      <c r="AU127" s="199" t="s">
        <v>89</v>
      </c>
      <c r="AY127" s="17" t="s">
        <v>155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7" t="s">
        <v>86</v>
      </c>
      <c r="BK127" s="200">
        <f>ROUND(I127*H127,2)</f>
        <v>0</v>
      </c>
      <c r="BL127" s="17" t="s">
        <v>418</v>
      </c>
      <c r="BM127" s="199" t="s">
        <v>957</v>
      </c>
    </row>
    <row r="128" spans="1:65" s="15" customFormat="1" ht="11.25">
      <c r="B128" s="241"/>
      <c r="C128" s="242"/>
      <c r="D128" s="203" t="s">
        <v>163</v>
      </c>
      <c r="E128" s="243" t="s">
        <v>1</v>
      </c>
      <c r="F128" s="244" t="s">
        <v>958</v>
      </c>
      <c r="G128" s="242"/>
      <c r="H128" s="243" t="s">
        <v>1</v>
      </c>
      <c r="I128" s="245"/>
      <c r="J128" s="242"/>
      <c r="K128" s="242"/>
      <c r="L128" s="246"/>
      <c r="M128" s="247"/>
      <c r="N128" s="248"/>
      <c r="O128" s="248"/>
      <c r="P128" s="248"/>
      <c r="Q128" s="248"/>
      <c r="R128" s="248"/>
      <c r="S128" s="248"/>
      <c r="T128" s="249"/>
      <c r="AT128" s="250" t="s">
        <v>163</v>
      </c>
      <c r="AU128" s="250" t="s">
        <v>89</v>
      </c>
      <c r="AV128" s="15" t="s">
        <v>86</v>
      </c>
      <c r="AW128" s="15" t="s">
        <v>33</v>
      </c>
      <c r="AX128" s="15" t="s">
        <v>78</v>
      </c>
      <c r="AY128" s="250" t="s">
        <v>155</v>
      </c>
    </row>
    <row r="129" spans="1:65" s="13" customFormat="1" ht="11.25">
      <c r="B129" s="201"/>
      <c r="C129" s="202"/>
      <c r="D129" s="203" t="s">
        <v>163</v>
      </c>
      <c r="E129" s="204" t="s">
        <v>1</v>
      </c>
      <c r="F129" s="205" t="s">
        <v>333</v>
      </c>
      <c r="G129" s="202"/>
      <c r="H129" s="206">
        <v>30</v>
      </c>
      <c r="I129" s="207"/>
      <c r="J129" s="202"/>
      <c r="K129" s="202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163</v>
      </c>
      <c r="AU129" s="212" t="s">
        <v>89</v>
      </c>
      <c r="AV129" s="13" t="s">
        <v>89</v>
      </c>
      <c r="AW129" s="13" t="s">
        <v>33</v>
      </c>
      <c r="AX129" s="13" t="s">
        <v>78</v>
      </c>
      <c r="AY129" s="212" t="s">
        <v>155</v>
      </c>
    </row>
    <row r="130" spans="1:65" s="14" customFormat="1" ht="11.25">
      <c r="B130" s="213"/>
      <c r="C130" s="214"/>
      <c r="D130" s="203" t="s">
        <v>163</v>
      </c>
      <c r="E130" s="215" t="s">
        <v>1</v>
      </c>
      <c r="F130" s="216" t="s">
        <v>170</v>
      </c>
      <c r="G130" s="214"/>
      <c r="H130" s="217">
        <v>30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163</v>
      </c>
      <c r="AU130" s="223" t="s">
        <v>89</v>
      </c>
      <c r="AV130" s="14" t="s">
        <v>161</v>
      </c>
      <c r="AW130" s="14" t="s">
        <v>33</v>
      </c>
      <c r="AX130" s="14" t="s">
        <v>86</v>
      </c>
      <c r="AY130" s="223" t="s">
        <v>155</v>
      </c>
    </row>
    <row r="131" spans="1:65" s="2" customFormat="1" ht="24.2" customHeight="1">
      <c r="A131" s="34"/>
      <c r="B131" s="35"/>
      <c r="C131" s="187" t="s">
        <v>89</v>
      </c>
      <c r="D131" s="187" t="s">
        <v>157</v>
      </c>
      <c r="E131" s="188" t="s">
        <v>959</v>
      </c>
      <c r="F131" s="189" t="s">
        <v>960</v>
      </c>
      <c r="G131" s="190" t="s">
        <v>245</v>
      </c>
      <c r="H131" s="191">
        <v>55</v>
      </c>
      <c r="I131" s="192"/>
      <c r="J131" s="193">
        <f>ROUND(I131*H131,2)</f>
        <v>0</v>
      </c>
      <c r="K131" s="194"/>
      <c r="L131" s="39"/>
      <c r="M131" s="195" t="s">
        <v>1</v>
      </c>
      <c r="N131" s="196" t="s">
        <v>43</v>
      </c>
      <c r="O131" s="71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418</v>
      </c>
      <c r="AT131" s="199" t="s">
        <v>157</v>
      </c>
      <c r="AU131" s="199" t="s">
        <v>89</v>
      </c>
      <c r="AY131" s="17" t="s">
        <v>155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7" t="s">
        <v>86</v>
      </c>
      <c r="BK131" s="200">
        <f>ROUND(I131*H131,2)</f>
        <v>0</v>
      </c>
      <c r="BL131" s="17" t="s">
        <v>418</v>
      </c>
      <c r="BM131" s="199" t="s">
        <v>961</v>
      </c>
    </row>
    <row r="132" spans="1:65" s="15" customFormat="1" ht="22.5">
      <c r="B132" s="241"/>
      <c r="C132" s="242"/>
      <c r="D132" s="203" t="s">
        <v>163</v>
      </c>
      <c r="E132" s="243" t="s">
        <v>1</v>
      </c>
      <c r="F132" s="244" t="s">
        <v>962</v>
      </c>
      <c r="G132" s="242"/>
      <c r="H132" s="243" t="s">
        <v>1</v>
      </c>
      <c r="I132" s="245"/>
      <c r="J132" s="242"/>
      <c r="K132" s="242"/>
      <c r="L132" s="246"/>
      <c r="M132" s="247"/>
      <c r="N132" s="248"/>
      <c r="O132" s="248"/>
      <c r="P132" s="248"/>
      <c r="Q132" s="248"/>
      <c r="R132" s="248"/>
      <c r="S132" s="248"/>
      <c r="T132" s="249"/>
      <c r="AT132" s="250" t="s">
        <v>163</v>
      </c>
      <c r="AU132" s="250" t="s">
        <v>89</v>
      </c>
      <c r="AV132" s="15" t="s">
        <v>86</v>
      </c>
      <c r="AW132" s="15" t="s">
        <v>33</v>
      </c>
      <c r="AX132" s="15" t="s">
        <v>78</v>
      </c>
      <c r="AY132" s="250" t="s">
        <v>155</v>
      </c>
    </row>
    <row r="133" spans="1:65" s="13" customFormat="1" ht="11.25">
      <c r="B133" s="201"/>
      <c r="C133" s="202"/>
      <c r="D133" s="203" t="s">
        <v>163</v>
      </c>
      <c r="E133" s="204" t="s">
        <v>1</v>
      </c>
      <c r="F133" s="205" t="s">
        <v>422</v>
      </c>
      <c r="G133" s="202"/>
      <c r="H133" s="206">
        <v>55</v>
      </c>
      <c r="I133" s="207"/>
      <c r="J133" s="202"/>
      <c r="K133" s="202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163</v>
      </c>
      <c r="AU133" s="212" t="s">
        <v>89</v>
      </c>
      <c r="AV133" s="13" t="s">
        <v>89</v>
      </c>
      <c r="AW133" s="13" t="s">
        <v>33</v>
      </c>
      <c r="AX133" s="13" t="s">
        <v>78</v>
      </c>
      <c r="AY133" s="212" t="s">
        <v>155</v>
      </c>
    </row>
    <row r="134" spans="1:65" s="14" customFormat="1" ht="11.25">
      <c r="B134" s="213"/>
      <c r="C134" s="214"/>
      <c r="D134" s="203" t="s">
        <v>163</v>
      </c>
      <c r="E134" s="215" t="s">
        <v>1</v>
      </c>
      <c r="F134" s="216" t="s">
        <v>170</v>
      </c>
      <c r="G134" s="214"/>
      <c r="H134" s="217">
        <v>55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163</v>
      </c>
      <c r="AU134" s="223" t="s">
        <v>89</v>
      </c>
      <c r="AV134" s="14" t="s">
        <v>161</v>
      </c>
      <c r="AW134" s="14" t="s">
        <v>33</v>
      </c>
      <c r="AX134" s="14" t="s">
        <v>86</v>
      </c>
      <c r="AY134" s="223" t="s">
        <v>155</v>
      </c>
    </row>
    <row r="135" spans="1:65" s="2" customFormat="1" ht="24.2" customHeight="1">
      <c r="A135" s="34"/>
      <c r="B135" s="35"/>
      <c r="C135" s="187" t="s">
        <v>175</v>
      </c>
      <c r="D135" s="187" t="s">
        <v>157</v>
      </c>
      <c r="E135" s="188" t="s">
        <v>963</v>
      </c>
      <c r="F135" s="189" t="s">
        <v>964</v>
      </c>
      <c r="G135" s="190" t="s">
        <v>369</v>
      </c>
      <c r="H135" s="191">
        <v>5</v>
      </c>
      <c r="I135" s="192"/>
      <c r="J135" s="193">
        <f>ROUND(I135*H135,2)</f>
        <v>0</v>
      </c>
      <c r="K135" s="194"/>
      <c r="L135" s="39"/>
      <c r="M135" s="195" t="s">
        <v>1</v>
      </c>
      <c r="N135" s="196" t="s">
        <v>43</v>
      </c>
      <c r="O135" s="71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418</v>
      </c>
      <c r="AT135" s="199" t="s">
        <v>157</v>
      </c>
      <c r="AU135" s="199" t="s">
        <v>89</v>
      </c>
      <c r="AY135" s="17" t="s">
        <v>155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7" t="s">
        <v>86</v>
      </c>
      <c r="BK135" s="200">
        <f>ROUND(I135*H135,2)</f>
        <v>0</v>
      </c>
      <c r="BL135" s="17" t="s">
        <v>418</v>
      </c>
      <c r="BM135" s="199" t="s">
        <v>965</v>
      </c>
    </row>
    <row r="136" spans="1:65" s="15" customFormat="1" ht="11.25">
      <c r="B136" s="241"/>
      <c r="C136" s="242"/>
      <c r="D136" s="203" t="s">
        <v>163</v>
      </c>
      <c r="E136" s="243" t="s">
        <v>1</v>
      </c>
      <c r="F136" s="244" t="s">
        <v>958</v>
      </c>
      <c r="G136" s="242"/>
      <c r="H136" s="243" t="s">
        <v>1</v>
      </c>
      <c r="I136" s="245"/>
      <c r="J136" s="242"/>
      <c r="K136" s="242"/>
      <c r="L136" s="246"/>
      <c r="M136" s="247"/>
      <c r="N136" s="248"/>
      <c r="O136" s="248"/>
      <c r="P136" s="248"/>
      <c r="Q136" s="248"/>
      <c r="R136" s="248"/>
      <c r="S136" s="248"/>
      <c r="T136" s="249"/>
      <c r="AT136" s="250" t="s">
        <v>163</v>
      </c>
      <c r="AU136" s="250" t="s">
        <v>89</v>
      </c>
      <c r="AV136" s="15" t="s">
        <v>86</v>
      </c>
      <c r="AW136" s="15" t="s">
        <v>33</v>
      </c>
      <c r="AX136" s="15" t="s">
        <v>78</v>
      </c>
      <c r="AY136" s="250" t="s">
        <v>155</v>
      </c>
    </row>
    <row r="137" spans="1:65" s="13" customFormat="1" ht="11.25">
      <c r="B137" s="201"/>
      <c r="C137" s="202"/>
      <c r="D137" s="203" t="s">
        <v>163</v>
      </c>
      <c r="E137" s="204" t="s">
        <v>1</v>
      </c>
      <c r="F137" s="205" t="s">
        <v>184</v>
      </c>
      <c r="G137" s="202"/>
      <c r="H137" s="206">
        <v>5</v>
      </c>
      <c r="I137" s="207"/>
      <c r="J137" s="202"/>
      <c r="K137" s="202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163</v>
      </c>
      <c r="AU137" s="212" t="s">
        <v>89</v>
      </c>
      <c r="AV137" s="13" t="s">
        <v>89</v>
      </c>
      <c r="AW137" s="13" t="s">
        <v>33</v>
      </c>
      <c r="AX137" s="13" t="s">
        <v>78</v>
      </c>
      <c r="AY137" s="212" t="s">
        <v>155</v>
      </c>
    </row>
    <row r="138" spans="1:65" s="14" customFormat="1" ht="11.25">
      <c r="B138" s="213"/>
      <c r="C138" s="214"/>
      <c r="D138" s="203" t="s">
        <v>163</v>
      </c>
      <c r="E138" s="215" t="s">
        <v>1</v>
      </c>
      <c r="F138" s="216" t="s">
        <v>170</v>
      </c>
      <c r="G138" s="214"/>
      <c r="H138" s="217">
        <v>5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163</v>
      </c>
      <c r="AU138" s="223" t="s">
        <v>89</v>
      </c>
      <c r="AV138" s="14" t="s">
        <v>161</v>
      </c>
      <c r="AW138" s="14" t="s">
        <v>33</v>
      </c>
      <c r="AX138" s="14" t="s">
        <v>86</v>
      </c>
      <c r="AY138" s="223" t="s">
        <v>155</v>
      </c>
    </row>
    <row r="139" spans="1:65" s="2" customFormat="1" ht="24.2" customHeight="1">
      <c r="A139" s="34"/>
      <c r="B139" s="35"/>
      <c r="C139" s="187" t="s">
        <v>161</v>
      </c>
      <c r="D139" s="187" t="s">
        <v>157</v>
      </c>
      <c r="E139" s="188" t="s">
        <v>966</v>
      </c>
      <c r="F139" s="189" t="s">
        <v>967</v>
      </c>
      <c r="G139" s="190" t="s">
        <v>369</v>
      </c>
      <c r="H139" s="191">
        <v>5</v>
      </c>
      <c r="I139" s="192"/>
      <c r="J139" s="193">
        <f>ROUND(I139*H139,2)</f>
        <v>0</v>
      </c>
      <c r="K139" s="194"/>
      <c r="L139" s="39"/>
      <c r="M139" s="195" t="s">
        <v>1</v>
      </c>
      <c r="N139" s="196" t="s">
        <v>43</v>
      </c>
      <c r="O139" s="7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418</v>
      </c>
      <c r="AT139" s="199" t="s">
        <v>157</v>
      </c>
      <c r="AU139" s="199" t="s">
        <v>89</v>
      </c>
      <c r="AY139" s="17" t="s">
        <v>155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86</v>
      </c>
      <c r="BK139" s="200">
        <f>ROUND(I139*H139,2)</f>
        <v>0</v>
      </c>
      <c r="BL139" s="17" t="s">
        <v>418</v>
      </c>
      <c r="BM139" s="199" t="s">
        <v>968</v>
      </c>
    </row>
    <row r="140" spans="1:65" s="15" customFormat="1" ht="11.25">
      <c r="B140" s="241"/>
      <c r="C140" s="242"/>
      <c r="D140" s="203" t="s">
        <v>163</v>
      </c>
      <c r="E140" s="243" t="s">
        <v>1</v>
      </c>
      <c r="F140" s="244" t="s">
        <v>958</v>
      </c>
      <c r="G140" s="242"/>
      <c r="H140" s="243" t="s">
        <v>1</v>
      </c>
      <c r="I140" s="245"/>
      <c r="J140" s="242"/>
      <c r="K140" s="242"/>
      <c r="L140" s="246"/>
      <c r="M140" s="247"/>
      <c r="N140" s="248"/>
      <c r="O140" s="248"/>
      <c r="P140" s="248"/>
      <c r="Q140" s="248"/>
      <c r="R140" s="248"/>
      <c r="S140" s="248"/>
      <c r="T140" s="249"/>
      <c r="AT140" s="250" t="s">
        <v>163</v>
      </c>
      <c r="AU140" s="250" t="s">
        <v>89</v>
      </c>
      <c r="AV140" s="15" t="s">
        <v>86</v>
      </c>
      <c r="AW140" s="15" t="s">
        <v>33</v>
      </c>
      <c r="AX140" s="15" t="s">
        <v>78</v>
      </c>
      <c r="AY140" s="250" t="s">
        <v>155</v>
      </c>
    </row>
    <row r="141" spans="1:65" s="13" customFormat="1" ht="11.25">
      <c r="B141" s="201"/>
      <c r="C141" s="202"/>
      <c r="D141" s="203" t="s">
        <v>163</v>
      </c>
      <c r="E141" s="204" t="s">
        <v>1</v>
      </c>
      <c r="F141" s="205" t="s">
        <v>184</v>
      </c>
      <c r="G141" s="202"/>
      <c r="H141" s="206">
        <v>5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163</v>
      </c>
      <c r="AU141" s="212" t="s">
        <v>89</v>
      </c>
      <c r="AV141" s="13" t="s">
        <v>89</v>
      </c>
      <c r="AW141" s="13" t="s">
        <v>33</v>
      </c>
      <c r="AX141" s="13" t="s">
        <v>78</v>
      </c>
      <c r="AY141" s="212" t="s">
        <v>155</v>
      </c>
    </row>
    <row r="142" spans="1:65" s="14" customFormat="1" ht="11.25">
      <c r="B142" s="213"/>
      <c r="C142" s="214"/>
      <c r="D142" s="203" t="s">
        <v>163</v>
      </c>
      <c r="E142" s="215" t="s">
        <v>1</v>
      </c>
      <c r="F142" s="216" t="s">
        <v>170</v>
      </c>
      <c r="G142" s="214"/>
      <c r="H142" s="217">
        <v>5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163</v>
      </c>
      <c r="AU142" s="223" t="s">
        <v>89</v>
      </c>
      <c r="AV142" s="14" t="s">
        <v>161</v>
      </c>
      <c r="AW142" s="14" t="s">
        <v>33</v>
      </c>
      <c r="AX142" s="14" t="s">
        <v>86</v>
      </c>
      <c r="AY142" s="223" t="s">
        <v>155</v>
      </c>
    </row>
    <row r="143" spans="1:65" s="2" customFormat="1" ht="37.9" customHeight="1">
      <c r="A143" s="34"/>
      <c r="B143" s="35"/>
      <c r="C143" s="187" t="s">
        <v>184</v>
      </c>
      <c r="D143" s="187" t="s">
        <v>157</v>
      </c>
      <c r="E143" s="188" t="s">
        <v>969</v>
      </c>
      <c r="F143" s="189" t="s">
        <v>970</v>
      </c>
      <c r="G143" s="190" t="s">
        <v>369</v>
      </c>
      <c r="H143" s="191">
        <v>44</v>
      </c>
      <c r="I143" s="192"/>
      <c r="J143" s="193">
        <f>ROUND(I143*H143,2)</f>
        <v>0</v>
      </c>
      <c r="K143" s="194"/>
      <c r="L143" s="39"/>
      <c r="M143" s="195" t="s">
        <v>1</v>
      </c>
      <c r="N143" s="196" t="s">
        <v>43</v>
      </c>
      <c r="O143" s="7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418</v>
      </c>
      <c r="AT143" s="199" t="s">
        <v>157</v>
      </c>
      <c r="AU143" s="199" t="s">
        <v>89</v>
      </c>
      <c r="AY143" s="17" t="s">
        <v>155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86</v>
      </c>
      <c r="BK143" s="200">
        <f>ROUND(I143*H143,2)</f>
        <v>0</v>
      </c>
      <c r="BL143" s="17" t="s">
        <v>418</v>
      </c>
      <c r="BM143" s="199" t="s">
        <v>971</v>
      </c>
    </row>
    <row r="144" spans="1:65" s="15" customFormat="1" ht="11.25">
      <c r="B144" s="241"/>
      <c r="C144" s="242"/>
      <c r="D144" s="203" t="s">
        <v>163</v>
      </c>
      <c r="E144" s="243" t="s">
        <v>1</v>
      </c>
      <c r="F144" s="244" t="s">
        <v>958</v>
      </c>
      <c r="G144" s="242"/>
      <c r="H144" s="243" t="s">
        <v>1</v>
      </c>
      <c r="I144" s="245"/>
      <c r="J144" s="242"/>
      <c r="K144" s="242"/>
      <c r="L144" s="246"/>
      <c r="M144" s="247"/>
      <c r="N144" s="248"/>
      <c r="O144" s="248"/>
      <c r="P144" s="248"/>
      <c r="Q144" s="248"/>
      <c r="R144" s="248"/>
      <c r="S144" s="248"/>
      <c r="T144" s="249"/>
      <c r="AT144" s="250" t="s">
        <v>163</v>
      </c>
      <c r="AU144" s="250" t="s">
        <v>89</v>
      </c>
      <c r="AV144" s="15" t="s">
        <v>86</v>
      </c>
      <c r="AW144" s="15" t="s">
        <v>33</v>
      </c>
      <c r="AX144" s="15" t="s">
        <v>78</v>
      </c>
      <c r="AY144" s="250" t="s">
        <v>155</v>
      </c>
    </row>
    <row r="145" spans="1:65" s="13" customFormat="1" ht="11.25">
      <c r="B145" s="201"/>
      <c r="C145" s="202"/>
      <c r="D145" s="203" t="s">
        <v>163</v>
      </c>
      <c r="E145" s="204" t="s">
        <v>1</v>
      </c>
      <c r="F145" s="205" t="s">
        <v>388</v>
      </c>
      <c r="G145" s="202"/>
      <c r="H145" s="206">
        <v>44</v>
      </c>
      <c r="I145" s="207"/>
      <c r="J145" s="202"/>
      <c r="K145" s="202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163</v>
      </c>
      <c r="AU145" s="212" t="s">
        <v>89</v>
      </c>
      <c r="AV145" s="13" t="s">
        <v>89</v>
      </c>
      <c r="AW145" s="13" t="s">
        <v>33</v>
      </c>
      <c r="AX145" s="13" t="s">
        <v>78</v>
      </c>
      <c r="AY145" s="212" t="s">
        <v>155</v>
      </c>
    </row>
    <row r="146" spans="1:65" s="14" customFormat="1" ht="11.25">
      <c r="B146" s="213"/>
      <c r="C146" s="214"/>
      <c r="D146" s="203" t="s">
        <v>163</v>
      </c>
      <c r="E146" s="215" t="s">
        <v>1</v>
      </c>
      <c r="F146" s="216" t="s">
        <v>170</v>
      </c>
      <c r="G146" s="214"/>
      <c r="H146" s="217">
        <v>44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163</v>
      </c>
      <c r="AU146" s="223" t="s">
        <v>89</v>
      </c>
      <c r="AV146" s="14" t="s">
        <v>161</v>
      </c>
      <c r="AW146" s="14" t="s">
        <v>33</v>
      </c>
      <c r="AX146" s="14" t="s">
        <v>86</v>
      </c>
      <c r="AY146" s="223" t="s">
        <v>155</v>
      </c>
    </row>
    <row r="147" spans="1:65" s="2" customFormat="1" ht="21.75" customHeight="1">
      <c r="A147" s="34"/>
      <c r="B147" s="35"/>
      <c r="C147" s="187" t="s">
        <v>189</v>
      </c>
      <c r="D147" s="187" t="s">
        <v>157</v>
      </c>
      <c r="E147" s="188" t="s">
        <v>972</v>
      </c>
      <c r="F147" s="189" t="s">
        <v>973</v>
      </c>
      <c r="G147" s="190" t="s">
        <v>369</v>
      </c>
      <c r="H147" s="191">
        <v>5</v>
      </c>
      <c r="I147" s="192"/>
      <c r="J147" s="193">
        <f>ROUND(I147*H147,2)</f>
        <v>0</v>
      </c>
      <c r="K147" s="194"/>
      <c r="L147" s="39"/>
      <c r="M147" s="195" t="s">
        <v>1</v>
      </c>
      <c r="N147" s="196" t="s">
        <v>43</v>
      </c>
      <c r="O147" s="7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418</v>
      </c>
      <c r="AT147" s="199" t="s">
        <v>157</v>
      </c>
      <c r="AU147" s="199" t="s">
        <v>89</v>
      </c>
      <c r="AY147" s="17" t="s">
        <v>155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86</v>
      </c>
      <c r="BK147" s="200">
        <f>ROUND(I147*H147,2)</f>
        <v>0</v>
      </c>
      <c r="BL147" s="17" t="s">
        <v>418</v>
      </c>
      <c r="BM147" s="199" t="s">
        <v>974</v>
      </c>
    </row>
    <row r="148" spans="1:65" s="15" customFormat="1" ht="11.25">
      <c r="B148" s="241"/>
      <c r="C148" s="242"/>
      <c r="D148" s="203" t="s">
        <v>163</v>
      </c>
      <c r="E148" s="243" t="s">
        <v>1</v>
      </c>
      <c r="F148" s="244" t="s">
        <v>958</v>
      </c>
      <c r="G148" s="242"/>
      <c r="H148" s="243" t="s">
        <v>1</v>
      </c>
      <c r="I148" s="245"/>
      <c r="J148" s="242"/>
      <c r="K148" s="242"/>
      <c r="L148" s="246"/>
      <c r="M148" s="247"/>
      <c r="N148" s="248"/>
      <c r="O148" s="248"/>
      <c r="P148" s="248"/>
      <c r="Q148" s="248"/>
      <c r="R148" s="248"/>
      <c r="S148" s="248"/>
      <c r="T148" s="249"/>
      <c r="AT148" s="250" t="s">
        <v>163</v>
      </c>
      <c r="AU148" s="250" t="s">
        <v>89</v>
      </c>
      <c r="AV148" s="15" t="s">
        <v>86</v>
      </c>
      <c r="AW148" s="15" t="s">
        <v>33</v>
      </c>
      <c r="AX148" s="15" t="s">
        <v>78</v>
      </c>
      <c r="AY148" s="250" t="s">
        <v>155</v>
      </c>
    </row>
    <row r="149" spans="1:65" s="13" customFormat="1" ht="11.25">
      <c r="B149" s="201"/>
      <c r="C149" s="202"/>
      <c r="D149" s="203" t="s">
        <v>163</v>
      </c>
      <c r="E149" s="204" t="s">
        <v>1</v>
      </c>
      <c r="F149" s="205" t="s">
        <v>184</v>
      </c>
      <c r="G149" s="202"/>
      <c r="H149" s="206">
        <v>5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163</v>
      </c>
      <c r="AU149" s="212" t="s">
        <v>89</v>
      </c>
      <c r="AV149" s="13" t="s">
        <v>89</v>
      </c>
      <c r="AW149" s="13" t="s">
        <v>33</v>
      </c>
      <c r="AX149" s="13" t="s">
        <v>78</v>
      </c>
      <c r="AY149" s="212" t="s">
        <v>155</v>
      </c>
    </row>
    <row r="150" spans="1:65" s="14" customFormat="1" ht="11.25">
      <c r="B150" s="213"/>
      <c r="C150" s="214"/>
      <c r="D150" s="203" t="s">
        <v>163</v>
      </c>
      <c r="E150" s="215" t="s">
        <v>1</v>
      </c>
      <c r="F150" s="216" t="s">
        <v>170</v>
      </c>
      <c r="G150" s="214"/>
      <c r="H150" s="217">
        <v>5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163</v>
      </c>
      <c r="AU150" s="223" t="s">
        <v>89</v>
      </c>
      <c r="AV150" s="14" t="s">
        <v>161</v>
      </c>
      <c r="AW150" s="14" t="s">
        <v>33</v>
      </c>
      <c r="AX150" s="14" t="s">
        <v>86</v>
      </c>
      <c r="AY150" s="223" t="s">
        <v>155</v>
      </c>
    </row>
    <row r="151" spans="1:65" s="2" customFormat="1" ht="21.75" customHeight="1">
      <c r="A151" s="34"/>
      <c r="B151" s="35"/>
      <c r="C151" s="187" t="s">
        <v>194</v>
      </c>
      <c r="D151" s="187" t="s">
        <v>157</v>
      </c>
      <c r="E151" s="188" t="s">
        <v>975</v>
      </c>
      <c r="F151" s="189" t="s">
        <v>976</v>
      </c>
      <c r="G151" s="190" t="s">
        <v>977</v>
      </c>
      <c r="H151" s="191">
        <v>1</v>
      </c>
      <c r="I151" s="192"/>
      <c r="J151" s="193">
        <f>ROUND(I151*H151,2)</f>
        <v>0</v>
      </c>
      <c r="K151" s="194"/>
      <c r="L151" s="39"/>
      <c r="M151" s="195" t="s">
        <v>1</v>
      </c>
      <c r="N151" s="196" t="s">
        <v>43</v>
      </c>
      <c r="O151" s="7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418</v>
      </c>
      <c r="AT151" s="199" t="s">
        <v>157</v>
      </c>
      <c r="AU151" s="199" t="s">
        <v>89</v>
      </c>
      <c r="AY151" s="17" t="s">
        <v>155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86</v>
      </c>
      <c r="BK151" s="200">
        <f>ROUND(I151*H151,2)</f>
        <v>0</v>
      </c>
      <c r="BL151" s="17" t="s">
        <v>418</v>
      </c>
      <c r="BM151" s="199" t="s">
        <v>978</v>
      </c>
    </row>
    <row r="152" spans="1:65" s="15" customFormat="1" ht="11.25">
      <c r="B152" s="241"/>
      <c r="C152" s="242"/>
      <c r="D152" s="203" t="s">
        <v>163</v>
      </c>
      <c r="E152" s="243" t="s">
        <v>1</v>
      </c>
      <c r="F152" s="244" t="s">
        <v>958</v>
      </c>
      <c r="G152" s="242"/>
      <c r="H152" s="243" t="s">
        <v>1</v>
      </c>
      <c r="I152" s="245"/>
      <c r="J152" s="242"/>
      <c r="K152" s="242"/>
      <c r="L152" s="246"/>
      <c r="M152" s="247"/>
      <c r="N152" s="248"/>
      <c r="O152" s="248"/>
      <c r="P152" s="248"/>
      <c r="Q152" s="248"/>
      <c r="R152" s="248"/>
      <c r="S152" s="248"/>
      <c r="T152" s="249"/>
      <c r="AT152" s="250" t="s">
        <v>163</v>
      </c>
      <c r="AU152" s="250" t="s">
        <v>89</v>
      </c>
      <c r="AV152" s="15" t="s">
        <v>86</v>
      </c>
      <c r="AW152" s="15" t="s">
        <v>33</v>
      </c>
      <c r="AX152" s="15" t="s">
        <v>78</v>
      </c>
      <c r="AY152" s="250" t="s">
        <v>155</v>
      </c>
    </row>
    <row r="153" spans="1:65" s="13" customFormat="1" ht="11.25">
      <c r="B153" s="201"/>
      <c r="C153" s="202"/>
      <c r="D153" s="203" t="s">
        <v>163</v>
      </c>
      <c r="E153" s="204" t="s">
        <v>1</v>
      </c>
      <c r="F153" s="205" t="s">
        <v>86</v>
      </c>
      <c r="G153" s="202"/>
      <c r="H153" s="206">
        <v>1</v>
      </c>
      <c r="I153" s="207"/>
      <c r="J153" s="202"/>
      <c r="K153" s="202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163</v>
      </c>
      <c r="AU153" s="212" t="s">
        <v>89</v>
      </c>
      <c r="AV153" s="13" t="s">
        <v>89</v>
      </c>
      <c r="AW153" s="13" t="s">
        <v>33</v>
      </c>
      <c r="AX153" s="13" t="s">
        <v>78</v>
      </c>
      <c r="AY153" s="212" t="s">
        <v>155</v>
      </c>
    </row>
    <row r="154" spans="1:65" s="14" customFormat="1" ht="11.25">
      <c r="B154" s="213"/>
      <c r="C154" s="214"/>
      <c r="D154" s="203" t="s">
        <v>163</v>
      </c>
      <c r="E154" s="215" t="s">
        <v>1</v>
      </c>
      <c r="F154" s="216" t="s">
        <v>170</v>
      </c>
      <c r="G154" s="214"/>
      <c r="H154" s="217">
        <v>1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163</v>
      </c>
      <c r="AU154" s="223" t="s">
        <v>89</v>
      </c>
      <c r="AV154" s="14" t="s">
        <v>161</v>
      </c>
      <c r="AW154" s="14" t="s">
        <v>33</v>
      </c>
      <c r="AX154" s="14" t="s">
        <v>86</v>
      </c>
      <c r="AY154" s="223" t="s">
        <v>155</v>
      </c>
    </row>
    <row r="155" spans="1:65" s="2" customFormat="1" ht="33" customHeight="1">
      <c r="A155" s="34"/>
      <c r="B155" s="35"/>
      <c r="C155" s="187" t="s">
        <v>199</v>
      </c>
      <c r="D155" s="187" t="s">
        <v>157</v>
      </c>
      <c r="E155" s="188" t="s">
        <v>979</v>
      </c>
      <c r="F155" s="189" t="s">
        <v>980</v>
      </c>
      <c r="G155" s="190" t="s">
        <v>245</v>
      </c>
      <c r="H155" s="191">
        <v>16.5</v>
      </c>
      <c r="I155" s="192"/>
      <c r="J155" s="193">
        <f>ROUND(I155*H155,2)</f>
        <v>0</v>
      </c>
      <c r="K155" s="194"/>
      <c r="L155" s="39"/>
      <c r="M155" s="195" t="s">
        <v>1</v>
      </c>
      <c r="N155" s="196" t="s">
        <v>43</v>
      </c>
      <c r="O155" s="71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418</v>
      </c>
      <c r="AT155" s="199" t="s">
        <v>157</v>
      </c>
      <c r="AU155" s="199" t="s">
        <v>89</v>
      </c>
      <c r="AY155" s="17" t="s">
        <v>155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7" t="s">
        <v>86</v>
      </c>
      <c r="BK155" s="200">
        <f>ROUND(I155*H155,2)</f>
        <v>0</v>
      </c>
      <c r="BL155" s="17" t="s">
        <v>418</v>
      </c>
      <c r="BM155" s="199" t="s">
        <v>981</v>
      </c>
    </row>
    <row r="156" spans="1:65" s="15" customFormat="1" ht="22.5">
      <c r="B156" s="241"/>
      <c r="C156" s="242"/>
      <c r="D156" s="203" t="s">
        <v>163</v>
      </c>
      <c r="E156" s="243" t="s">
        <v>1</v>
      </c>
      <c r="F156" s="244" t="s">
        <v>962</v>
      </c>
      <c r="G156" s="242"/>
      <c r="H156" s="243" t="s">
        <v>1</v>
      </c>
      <c r="I156" s="245"/>
      <c r="J156" s="242"/>
      <c r="K156" s="242"/>
      <c r="L156" s="246"/>
      <c r="M156" s="247"/>
      <c r="N156" s="248"/>
      <c r="O156" s="248"/>
      <c r="P156" s="248"/>
      <c r="Q156" s="248"/>
      <c r="R156" s="248"/>
      <c r="S156" s="248"/>
      <c r="T156" s="249"/>
      <c r="AT156" s="250" t="s">
        <v>163</v>
      </c>
      <c r="AU156" s="250" t="s">
        <v>89</v>
      </c>
      <c r="AV156" s="15" t="s">
        <v>86</v>
      </c>
      <c r="AW156" s="15" t="s">
        <v>33</v>
      </c>
      <c r="AX156" s="15" t="s">
        <v>78</v>
      </c>
      <c r="AY156" s="250" t="s">
        <v>155</v>
      </c>
    </row>
    <row r="157" spans="1:65" s="13" customFormat="1" ht="11.25">
      <c r="B157" s="201"/>
      <c r="C157" s="202"/>
      <c r="D157" s="203" t="s">
        <v>163</v>
      </c>
      <c r="E157" s="204" t="s">
        <v>1</v>
      </c>
      <c r="F157" s="205" t="s">
        <v>982</v>
      </c>
      <c r="G157" s="202"/>
      <c r="H157" s="206">
        <v>16.5</v>
      </c>
      <c r="I157" s="207"/>
      <c r="J157" s="202"/>
      <c r="K157" s="202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163</v>
      </c>
      <c r="AU157" s="212" t="s">
        <v>89</v>
      </c>
      <c r="AV157" s="13" t="s">
        <v>89</v>
      </c>
      <c r="AW157" s="13" t="s">
        <v>33</v>
      </c>
      <c r="AX157" s="13" t="s">
        <v>78</v>
      </c>
      <c r="AY157" s="212" t="s">
        <v>155</v>
      </c>
    </row>
    <row r="158" spans="1:65" s="14" customFormat="1" ht="11.25">
      <c r="B158" s="213"/>
      <c r="C158" s="214"/>
      <c r="D158" s="203" t="s">
        <v>163</v>
      </c>
      <c r="E158" s="215" t="s">
        <v>1</v>
      </c>
      <c r="F158" s="216" t="s">
        <v>170</v>
      </c>
      <c r="G158" s="214"/>
      <c r="H158" s="217">
        <v>16.5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163</v>
      </c>
      <c r="AU158" s="223" t="s">
        <v>89</v>
      </c>
      <c r="AV158" s="14" t="s">
        <v>161</v>
      </c>
      <c r="AW158" s="14" t="s">
        <v>33</v>
      </c>
      <c r="AX158" s="14" t="s">
        <v>86</v>
      </c>
      <c r="AY158" s="223" t="s">
        <v>155</v>
      </c>
    </row>
    <row r="159" spans="1:65" s="2" customFormat="1" ht="24.2" customHeight="1">
      <c r="A159" s="34"/>
      <c r="B159" s="35"/>
      <c r="C159" s="187" t="s">
        <v>205</v>
      </c>
      <c r="D159" s="187" t="s">
        <v>157</v>
      </c>
      <c r="E159" s="188" t="s">
        <v>983</v>
      </c>
      <c r="F159" s="189" t="s">
        <v>984</v>
      </c>
      <c r="G159" s="190" t="s">
        <v>369</v>
      </c>
      <c r="H159" s="191">
        <v>5</v>
      </c>
      <c r="I159" s="192"/>
      <c r="J159" s="193">
        <f>ROUND(I159*H159,2)</f>
        <v>0</v>
      </c>
      <c r="K159" s="194"/>
      <c r="L159" s="39"/>
      <c r="M159" s="195" t="s">
        <v>1</v>
      </c>
      <c r="N159" s="196" t="s">
        <v>43</v>
      </c>
      <c r="O159" s="7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418</v>
      </c>
      <c r="AT159" s="199" t="s">
        <v>157</v>
      </c>
      <c r="AU159" s="199" t="s">
        <v>89</v>
      </c>
      <c r="AY159" s="17" t="s">
        <v>155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86</v>
      </c>
      <c r="BK159" s="200">
        <f>ROUND(I159*H159,2)</f>
        <v>0</v>
      </c>
      <c r="BL159" s="17" t="s">
        <v>418</v>
      </c>
      <c r="BM159" s="199" t="s">
        <v>985</v>
      </c>
    </row>
    <row r="160" spans="1:65" s="15" customFormat="1" ht="11.25">
      <c r="B160" s="241"/>
      <c r="C160" s="242"/>
      <c r="D160" s="203" t="s">
        <v>163</v>
      </c>
      <c r="E160" s="243" t="s">
        <v>1</v>
      </c>
      <c r="F160" s="244" t="s">
        <v>958</v>
      </c>
      <c r="G160" s="242"/>
      <c r="H160" s="243" t="s">
        <v>1</v>
      </c>
      <c r="I160" s="245"/>
      <c r="J160" s="242"/>
      <c r="K160" s="242"/>
      <c r="L160" s="246"/>
      <c r="M160" s="247"/>
      <c r="N160" s="248"/>
      <c r="O160" s="248"/>
      <c r="P160" s="248"/>
      <c r="Q160" s="248"/>
      <c r="R160" s="248"/>
      <c r="S160" s="248"/>
      <c r="T160" s="249"/>
      <c r="AT160" s="250" t="s">
        <v>163</v>
      </c>
      <c r="AU160" s="250" t="s">
        <v>89</v>
      </c>
      <c r="AV160" s="15" t="s">
        <v>86</v>
      </c>
      <c r="AW160" s="15" t="s">
        <v>33</v>
      </c>
      <c r="AX160" s="15" t="s">
        <v>78</v>
      </c>
      <c r="AY160" s="250" t="s">
        <v>155</v>
      </c>
    </row>
    <row r="161" spans="1:65" s="13" customFormat="1" ht="11.25">
      <c r="B161" s="201"/>
      <c r="C161" s="202"/>
      <c r="D161" s="203" t="s">
        <v>163</v>
      </c>
      <c r="E161" s="204" t="s">
        <v>1</v>
      </c>
      <c r="F161" s="205" t="s">
        <v>184</v>
      </c>
      <c r="G161" s="202"/>
      <c r="H161" s="206">
        <v>5</v>
      </c>
      <c r="I161" s="207"/>
      <c r="J161" s="202"/>
      <c r="K161" s="202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163</v>
      </c>
      <c r="AU161" s="212" t="s">
        <v>89</v>
      </c>
      <c r="AV161" s="13" t="s">
        <v>89</v>
      </c>
      <c r="AW161" s="13" t="s">
        <v>33</v>
      </c>
      <c r="AX161" s="13" t="s">
        <v>78</v>
      </c>
      <c r="AY161" s="212" t="s">
        <v>155</v>
      </c>
    </row>
    <row r="162" spans="1:65" s="14" customFormat="1" ht="11.25">
      <c r="B162" s="213"/>
      <c r="C162" s="214"/>
      <c r="D162" s="203" t="s">
        <v>163</v>
      </c>
      <c r="E162" s="215" t="s">
        <v>1</v>
      </c>
      <c r="F162" s="216" t="s">
        <v>170</v>
      </c>
      <c r="G162" s="214"/>
      <c r="H162" s="217">
        <v>5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163</v>
      </c>
      <c r="AU162" s="223" t="s">
        <v>89</v>
      </c>
      <c r="AV162" s="14" t="s">
        <v>161</v>
      </c>
      <c r="AW162" s="14" t="s">
        <v>33</v>
      </c>
      <c r="AX162" s="14" t="s">
        <v>86</v>
      </c>
      <c r="AY162" s="223" t="s">
        <v>155</v>
      </c>
    </row>
    <row r="163" spans="1:65" s="2" customFormat="1" ht="33" customHeight="1">
      <c r="A163" s="34"/>
      <c r="B163" s="35"/>
      <c r="C163" s="187" t="s">
        <v>212</v>
      </c>
      <c r="D163" s="187" t="s">
        <v>157</v>
      </c>
      <c r="E163" s="188" t="s">
        <v>986</v>
      </c>
      <c r="F163" s="189" t="s">
        <v>987</v>
      </c>
      <c r="G163" s="190" t="s">
        <v>245</v>
      </c>
      <c r="H163" s="191">
        <v>9</v>
      </c>
      <c r="I163" s="192"/>
      <c r="J163" s="193">
        <f>ROUND(I163*H163,2)</f>
        <v>0</v>
      </c>
      <c r="K163" s="194"/>
      <c r="L163" s="39"/>
      <c r="M163" s="195" t="s">
        <v>1</v>
      </c>
      <c r="N163" s="196" t="s">
        <v>43</v>
      </c>
      <c r="O163" s="7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418</v>
      </c>
      <c r="AT163" s="199" t="s">
        <v>157</v>
      </c>
      <c r="AU163" s="199" t="s">
        <v>89</v>
      </c>
      <c r="AY163" s="17" t="s">
        <v>155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86</v>
      </c>
      <c r="BK163" s="200">
        <f>ROUND(I163*H163,2)</f>
        <v>0</v>
      </c>
      <c r="BL163" s="17" t="s">
        <v>418</v>
      </c>
      <c r="BM163" s="199" t="s">
        <v>988</v>
      </c>
    </row>
    <row r="164" spans="1:65" s="15" customFormat="1" ht="22.5">
      <c r="B164" s="241"/>
      <c r="C164" s="242"/>
      <c r="D164" s="203" t="s">
        <v>163</v>
      </c>
      <c r="E164" s="243" t="s">
        <v>1</v>
      </c>
      <c r="F164" s="244" t="s">
        <v>962</v>
      </c>
      <c r="G164" s="242"/>
      <c r="H164" s="243" t="s">
        <v>1</v>
      </c>
      <c r="I164" s="245"/>
      <c r="J164" s="242"/>
      <c r="K164" s="242"/>
      <c r="L164" s="246"/>
      <c r="M164" s="247"/>
      <c r="N164" s="248"/>
      <c r="O164" s="248"/>
      <c r="P164" s="248"/>
      <c r="Q164" s="248"/>
      <c r="R164" s="248"/>
      <c r="S164" s="248"/>
      <c r="T164" s="249"/>
      <c r="AT164" s="250" t="s">
        <v>163</v>
      </c>
      <c r="AU164" s="250" t="s">
        <v>89</v>
      </c>
      <c r="AV164" s="15" t="s">
        <v>86</v>
      </c>
      <c r="AW164" s="15" t="s">
        <v>33</v>
      </c>
      <c r="AX164" s="15" t="s">
        <v>78</v>
      </c>
      <c r="AY164" s="250" t="s">
        <v>155</v>
      </c>
    </row>
    <row r="165" spans="1:65" s="13" customFormat="1" ht="11.25">
      <c r="B165" s="201"/>
      <c r="C165" s="202"/>
      <c r="D165" s="203" t="s">
        <v>163</v>
      </c>
      <c r="E165" s="204" t="s">
        <v>1</v>
      </c>
      <c r="F165" s="205" t="s">
        <v>205</v>
      </c>
      <c r="G165" s="202"/>
      <c r="H165" s="206">
        <v>9</v>
      </c>
      <c r="I165" s="207"/>
      <c r="J165" s="202"/>
      <c r="K165" s="202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163</v>
      </c>
      <c r="AU165" s="212" t="s">
        <v>89</v>
      </c>
      <c r="AV165" s="13" t="s">
        <v>89</v>
      </c>
      <c r="AW165" s="13" t="s">
        <v>33</v>
      </c>
      <c r="AX165" s="13" t="s">
        <v>78</v>
      </c>
      <c r="AY165" s="212" t="s">
        <v>155</v>
      </c>
    </row>
    <row r="166" spans="1:65" s="14" customFormat="1" ht="11.25">
      <c r="B166" s="213"/>
      <c r="C166" s="214"/>
      <c r="D166" s="203" t="s">
        <v>163</v>
      </c>
      <c r="E166" s="215" t="s">
        <v>1</v>
      </c>
      <c r="F166" s="216" t="s">
        <v>170</v>
      </c>
      <c r="G166" s="214"/>
      <c r="H166" s="217">
        <v>9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163</v>
      </c>
      <c r="AU166" s="223" t="s">
        <v>89</v>
      </c>
      <c r="AV166" s="14" t="s">
        <v>161</v>
      </c>
      <c r="AW166" s="14" t="s">
        <v>33</v>
      </c>
      <c r="AX166" s="14" t="s">
        <v>86</v>
      </c>
      <c r="AY166" s="223" t="s">
        <v>155</v>
      </c>
    </row>
    <row r="167" spans="1:65" s="2" customFormat="1" ht="24.2" customHeight="1">
      <c r="A167" s="34"/>
      <c r="B167" s="35"/>
      <c r="C167" s="187" t="s">
        <v>218</v>
      </c>
      <c r="D167" s="187" t="s">
        <v>157</v>
      </c>
      <c r="E167" s="188" t="s">
        <v>989</v>
      </c>
      <c r="F167" s="189" t="s">
        <v>990</v>
      </c>
      <c r="G167" s="190" t="s">
        <v>369</v>
      </c>
      <c r="H167" s="191">
        <v>6</v>
      </c>
      <c r="I167" s="192"/>
      <c r="J167" s="193">
        <f>ROUND(I167*H167,2)</f>
        <v>0</v>
      </c>
      <c r="K167" s="194"/>
      <c r="L167" s="39"/>
      <c r="M167" s="195" t="s">
        <v>1</v>
      </c>
      <c r="N167" s="196" t="s">
        <v>43</v>
      </c>
      <c r="O167" s="71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418</v>
      </c>
      <c r="AT167" s="199" t="s">
        <v>157</v>
      </c>
      <c r="AU167" s="199" t="s">
        <v>89</v>
      </c>
      <c r="AY167" s="17" t="s">
        <v>155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7" t="s">
        <v>86</v>
      </c>
      <c r="BK167" s="200">
        <f>ROUND(I167*H167,2)</f>
        <v>0</v>
      </c>
      <c r="BL167" s="17" t="s">
        <v>418</v>
      </c>
      <c r="BM167" s="199" t="s">
        <v>991</v>
      </c>
    </row>
    <row r="168" spans="1:65" s="15" customFormat="1" ht="11.25">
      <c r="B168" s="241"/>
      <c r="C168" s="242"/>
      <c r="D168" s="203" t="s">
        <v>163</v>
      </c>
      <c r="E168" s="243" t="s">
        <v>1</v>
      </c>
      <c r="F168" s="244" t="s">
        <v>992</v>
      </c>
      <c r="G168" s="242"/>
      <c r="H168" s="243" t="s">
        <v>1</v>
      </c>
      <c r="I168" s="245"/>
      <c r="J168" s="242"/>
      <c r="K168" s="242"/>
      <c r="L168" s="246"/>
      <c r="M168" s="247"/>
      <c r="N168" s="248"/>
      <c r="O168" s="248"/>
      <c r="P168" s="248"/>
      <c r="Q168" s="248"/>
      <c r="R168" s="248"/>
      <c r="S168" s="248"/>
      <c r="T168" s="249"/>
      <c r="AT168" s="250" t="s">
        <v>163</v>
      </c>
      <c r="AU168" s="250" t="s">
        <v>89</v>
      </c>
      <c r="AV168" s="15" t="s">
        <v>86</v>
      </c>
      <c r="AW168" s="15" t="s">
        <v>33</v>
      </c>
      <c r="AX168" s="15" t="s">
        <v>78</v>
      </c>
      <c r="AY168" s="250" t="s">
        <v>155</v>
      </c>
    </row>
    <row r="169" spans="1:65" s="13" customFormat="1" ht="11.25">
      <c r="B169" s="201"/>
      <c r="C169" s="202"/>
      <c r="D169" s="203" t="s">
        <v>163</v>
      </c>
      <c r="E169" s="204" t="s">
        <v>1</v>
      </c>
      <c r="F169" s="205" t="s">
        <v>189</v>
      </c>
      <c r="G169" s="202"/>
      <c r="H169" s="206">
        <v>6</v>
      </c>
      <c r="I169" s="207"/>
      <c r="J169" s="202"/>
      <c r="K169" s="202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163</v>
      </c>
      <c r="AU169" s="212" t="s">
        <v>89</v>
      </c>
      <c r="AV169" s="13" t="s">
        <v>89</v>
      </c>
      <c r="AW169" s="13" t="s">
        <v>33</v>
      </c>
      <c r="AX169" s="13" t="s">
        <v>78</v>
      </c>
      <c r="AY169" s="212" t="s">
        <v>155</v>
      </c>
    </row>
    <row r="170" spans="1:65" s="14" customFormat="1" ht="11.25">
      <c r="B170" s="213"/>
      <c r="C170" s="214"/>
      <c r="D170" s="203" t="s">
        <v>163</v>
      </c>
      <c r="E170" s="215" t="s">
        <v>1</v>
      </c>
      <c r="F170" s="216" t="s">
        <v>170</v>
      </c>
      <c r="G170" s="214"/>
      <c r="H170" s="217">
        <v>6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163</v>
      </c>
      <c r="AU170" s="223" t="s">
        <v>89</v>
      </c>
      <c r="AV170" s="14" t="s">
        <v>161</v>
      </c>
      <c r="AW170" s="14" t="s">
        <v>33</v>
      </c>
      <c r="AX170" s="14" t="s">
        <v>86</v>
      </c>
      <c r="AY170" s="223" t="s">
        <v>155</v>
      </c>
    </row>
    <row r="171" spans="1:65" s="2" customFormat="1" ht="24.2" customHeight="1">
      <c r="A171" s="34"/>
      <c r="B171" s="35"/>
      <c r="C171" s="224" t="s">
        <v>222</v>
      </c>
      <c r="D171" s="224" t="s">
        <v>206</v>
      </c>
      <c r="E171" s="225" t="s">
        <v>993</v>
      </c>
      <c r="F171" s="226" t="s">
        <v>994</v>
      </c>
      <c r="G171" s="227" t="s">
        <v>977</v>
      </c>
      <c r="H171" s="228">
        <v>6</v>
      </c>
      <c r="I171" s="229"/>
      <c r="J171" s="230">
        <f>ROUND(I171*H171,2)</f>
        <v>0</v>
      </c>
      <c r="K171" s="231"/>
      <c r="L171" s="232"/>
      <c r="M171" s="233" t="s">
        <v>1</v>
      </c>
      <c r="N171" s="234" t="s">
        <v>43</v>
      </c>
      <c r="O171" s="71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995</v>
      </c>
      <c r="AT171" s="199" t="s">
        <v>206</v>
      </c>
      <c r="AU171" s="199" t="s">
        <v>89</v>
      </c>
      <c r="AY171" s="17" t="s">
        <v>155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86</v>
      </c>
      <c r="BK171" s="200">
        <f>ROUND(I171*H171,2)</f>
        <v>0</v>
      </c>
      <c r="BL171" s="17" t="s">
        <v>418</v>
      </c>
      <c r="BM171" s="199" t="s">
        <v>996</v>
      </c>
    </row>
    <row r="172" spans="1:65" s="15" customFormat="1" ht="11.25">
      <c r="B172" s="241"/>
      <c r="C172" s="242"/>
      <c r="D172" s="203" t="s">
        <v>163</v>
      </c>
      <c r="E172" s="243" t="s">
        <v>1</v>
      </c>
      <c r="F172" s="244" t="s">
        <v>958</v>
      </c>
      <c r="G172" s="242"/>
      <c r="H172" s="243" t="s">
        <v>1</v>
      </c>
      <c r="I172" s="245"/>
      <c r="J172" s="242"/>
      <c r="K172" s="242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163</v>
      </c>
      <c r="AU172" s="250" t="s">
        <v>89</v>
      </c>
      <c r="AV172" s="15" t="s">
        <v>86</v>
      </c>
      <c r="AW172" s="15" t="s">
        <v>33</v>
      </c>
      <c r="AX172" s="15" t="s">
        <v>78</v>
      </c>
      <c r="AY172" s="250" t="s">
        <v>155</v>
      </c>
    </row>
    <row r="173" spans="1:65" s="13" customFormat="1" ht="11.25">
      <c r="B173" s="201"/>
      <c r="C173" s="202"/>
      <c r="D173" s="203" t="s">
        <v>163</v>
      </c>
      <c r="E173" s="204" t="s">
        <v>1</v>
      </c>
      <c r="F173" s="205" t="s">
        <v>189</v>
      </c>
      <c r="G173" s="202"/>
      <c r="H173" s="206">
        <v>6</v>
      </c>
      <c r="I173" s="207"/>
      <c r="J173" s="202"/>
      <c r="K173" s="202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163</v>
      </c>
      <c r="AU173" s="212" t="s">
        <v>89</v>
      </c>
      <c r="AV173" s="13" t="s">
        <v>89</v>
      </c>
      <c r="AW173" s="13" t="s">
        <v>33</v>
      </c>
      <c r="AX173" s="13" t="s">
        <v>78</v>
      </c>
      <c r="AY173" s="212" t="s">
        <v>155</v>
      </c>
    </row>
    <row r="174" spans="1:65" s="14" customFormat="1" ht="11.25">
      <c r="B174" s="213"/>
      <c r="C174" s="214"/>
      <c r="D174" s="203" t="s">
        <v>163</v>
      </c>
      <c r="E174" s="215" t="s">
        <v>1</v>
      </c>
      <c r="F174" s="216" t="s">
        <v>170</v>
      </c>
      <c r="G174" s="214"/>
      <c r="H174" s="217">
        <v>6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163</v>
      </c>
      <c r="AU174" s="223" t="s">
        <v>89</v>
      </c>
      <c r="AV174" s="14" t="s">
        <v>161</v>
      </c>
      <c r="AW174" s="14" t="s">
        <v>33</v>
      </c>
      <c r="AX174" s="14" t="s">
        <v>86</v>
      </c>
      <c r="AY174" s="223" t="s">
        <v>155</v>
      </c>
    </row>
    <row r="175" spans="1:65" s="2" customFormat="1" ht="16.5" customHeight="1">
      <c r="A175" s="34"/>
      <c r="B175" s="35"/>
      <c r="C175" s="224" t="s">
        <v>228</v>
      </c>
      <c r="D175" s="224" t="s">
        <v>206</v>
      </c>
      <c r="E175" s="225" t="s">
        <v>997</v>
      </c>
      <c r="F175" s="226" t="s">
        <v>998</v>
      </c>
      <c r="G175" s="227" t="s">
        <v>977</v>
      </c>
      <c r="H175" s="228">
        <v>6</v>
      </c>
      <c r="I175" s="229"/>
      <c r="J175" s="230">
        <f>ROUND(I175*H175,2)</f>
        <v>0</v>
      </c>
      <c r="K175" s="231"/>
      <c r="L175" s="232"/>
      <c r="M175" s="233" t="s">
        <v>1</v>
      </c>
      <c r="N175" s="234" t="s">
        <v>43</v>
      </c>
      <c r="O175" s="71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995</v>
      </c>
      <c r="AT175" s="199" t="s">
        <v>206</v>
      </c>
      <c r="AU175" s="199" t="s">
        <v>89</v>
      </c>
      <c r="AY175" s="17" t="s">
        <v>155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7" t="s">
        <v>86</v>
      </c>
      <c r="BK175" s="200">
        <f>ROUND(I175*H175,2)</f>
        <v>0</v>
      </c>
      <c r="BL175" s="17" t="s">
        <v>418</v>
      </c>
      <c r="BM175" s="199" t="s">
        <v>999</v>
      </c>
    </row>
    <row r="176" spans="1:65" s="15" customFormat="1" ht="11.25">
      <c r="B176" s="241"/>
      <c r="C176" s="242"/>
      <c r="D176" s="203" t="s">
        <v>163</v>
      </c>
      <c r="E176" s="243" t="s">
        <v>1</v>
      </c>
      <c r="F176" s="244" t="s">
        <v>958</v>
      </c>
      <c r="G176" s="242"/>
      <c r="H176" s="243" t="s">
        <v>1</v>
      </c>
      <c r="I176" s="245"/>
      <c r="J176" s="242"/>
      <c r="K176" s="242"/>
      <c r="L176" s="246"/>
      <c r="M176" s="247"/>
      <c r="N176" s="248"/>
      <c r="O176" s="248"/>
      <c r="P176" s="248"/>
      <c r="Q176" s="248"/>
      <c r="R176" s="248"/>
      <c r="S176" s="248"/>
      <c r="T176" s="249"/>
      <c r="AT176" s="250" t="s">
        <v>163</v>
      </c>
      <c r="AU176" s="250" t="s">
        <v>89</v>
      </c>
      <c r="AV176" s="15" t="s">
        <v>86</v>
      </c>
      <c r="AW176" s="15" t="s">
        <v>33</v>
      </c>
      <c r="AX176" s="15" t="s">
        <v>78</v>
      </c>
      <c r="AY176" s="250" t="s">
        <v>155</v>
      </c>
    </row>
    <row r="177" spans="1:65" s="13" customFormat="1" ht="11.25">
      <c r="B177" s="201"/>
      <c r="C177" s="202"/>
      <c r="D177" s="203" t="s">
        <v>163</v>
      </c>
      <c r="E177" s="204" t="s">
        <v>1</v>
      </c>
      <c r="F177" s="205" t="s">
        <v>189</v>
      </c>
      <c r="G177" s="202"/>
      <c r="H177" s="206">
        <v>6</v>
      </c>
      <c r="I177" s="207"/>
      <c r="J177" s="202"/>
      <c r="K177" s="202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163</v>
      </c>
      <c r="AU177" s="212" t="s">
        <v>89</v>
      </c>
      <c r="AV177" s="13" t="s">
        <v>89</v>
      </c>
      <c r="AW177" s="13" t="s">
        <v>33</v>
      </c>
      <c r="AX177" s="13" t="s">
        <v>78</v>
      </c>
      <c r="AY177" s="212" t="s">
        <v>155</v>
      </c>
    </row>
    <row r="178" spans="1:65" s="14" customFormat="1" ht="11.25">
      <c r="B178" s="213"/>
      <c r="C178" s="214"/>
      <c r="D178" s="203" t="s">
        <v>163</v>
      </c>
      <c r="E178" s="215" t="s">
        <v>1</v>
      </c>
      <c r="F178" s="216" t="s">
        <v>170</v>
      </c>
      <c r="G178" s="214"/>
      <c r="H178" s="217">
        <v>6</v>
      </c>
      <c r="I178" s="218"/>
      <c r="J178" s="214"/>
      <c r="K178" s="214"/>
      <c r="L178" s="219"/>
      <c r="M178" s="220"/>
      <c r="N178" s="221"/>
      <c r="O178" s="221"/>
      <c r="P178" s="221"/>
      <c r="Q178" s="221"/>
      <c r="R178" s="221"/>
      <c r="S178" s="221"/>
      <c r="T178" s="222"/>
      <c r="AT178" s="223" t="s">
        <v>163</v>
      </c>
      <c r="AU178" s="223" t="s">
        <v>89</v>
      </c>
      <c r="AV178" s="14" t="s">
        <v>161</v>
      </c>
      <c r="AW178" s="14" t="s">
        <v>33</v>
      </c>
      <c r="AX178" s="14" t="s">
        <v>86</v>
      </c>
      <c r="AY178" s="223" t="s">
        <v>155</v>
      </c>
    </row>
    <row r="179" spans="1:65" s="2" customFormat="1" ht="16.5" customHeight="1">
      <c r="A179" s="34"/>
      <c r="B179" s="35"/>
      <c r="C179" s="187" t="s">
        <v>234</v>
      </c>
      <c r="D179" s="187" t="s">
        <v>157</v>
      </c>
      <c r="E179" s="188" t="s">
        <v>1000</v>
      </c>
      <c r="F179" s="189" t="s">
        <v>1001</v>
      </c>
      <c r="G179" s="190" t="s">
        <v>369</v>
      </c>
      <c r="H179" s="191">
        <v>6</v>
      </c>
      <c r="I179" s="192"/>
      <c r="J179" s="193">
        <f>ROUND(I179*H179,2)</f>
        <v>0</v>
      </c>
      <c r="K179" s="194"/>
      <c r="L179" s="39"/>
      <c r="M179" s="195" t="s">
        <v>1</v>
      </c>
      <c r="N179" s="196" t="s">
        <v>43</v>
      </c>
      <c r="O179" s="71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9" t="s">
        <v>418</v>
      </c>
      <c r="AT179" s="199" t="s">
        <v>157</v>
      </c>
      <c r="AU179" s="199" t="s">
        <v>89</v>
      </c>
      <c r="AY179" s="17" t="s">
        <v>155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7" t="s">
        <v>86</v>
      </c>
      <c r="BK179" s="200">
        <f>ROUND(I179*H179,2)</f>
        <v>0</v>
      </c>
      <c r="BL179" s="17" t="s">
        <v>418</v>
      </c>
      <c r="BM179" s="199" t="s">
        <v>1002</v>
      </c>
    </row>
    <row r="180" spans="1:65" s="15" customFormat="1" ht="11.25">
      <c r="B180" s="241"/>
      <c r="C180" s="242"/>
      <c r="D180" s="203" t="s">
        <v>163</v>
      </c>
      <c r="E180" s="243" t="s">
        <v>1</v>
      </c>
      <c r="F180" s="244" t="s">
        <v>958</v>
      </c>
      <c r="G180" s="242"/>
      <c r="H180" s="243" t="s">
        <v>1</v>
      </c>
      <c r="I180" s="245"/>
      <c r="J180" s="242"/>
      <c r="K180" s="242"/>
      <c r="L180" s="246"/>
      <c r="M180" s="247"/>
      <c r="N180" s="248"/>
      <c r="O180" s="248"/>
      <c r="P180" s="248"/>
      <c r="Q180" s="248"/>
      <c r="R180" s="248"/>
      <c r="S180" s="248"/>
      <c r="T180" s="249"/>
      <c r="AT180" s="250" t="s">
        <v>163</v>
      </c>
      <c r="AU180" s="250" t="s">
        <v>89</v>
      </c>
      <c r="AV180" s="15" t="s">
        <v>86</v>
      </c>
      <c r="AW180" s="15" t="s">
        <v>33</v>
      </c>
      <c r="AX180" s="15" t="s">
        <v>78</v>
      </c>
      <c r="AY180" s="250" t="s">
        <v>155</v>
      </c>
    </row>
    <row r="181" spans="1:65" s="13" customFormat="1" ht="11.25">
      <c r="B181" s="201"/>
      <c r="C181" s="202"/>
      <c r="D181" s="203" t="s">
        <v>163</v>
      </c>
      <c r="E181" s="204" t="s">
        <v>1</v>
      </c>
      <c r="F181" s="205" t="s">
        <v>189</v>
      </c>
      <c r="G181" s="202"/>
      <c r="H181" s="206">
        <v>6</v>
      </c>
      <c r="I181" s="207"/>
      <c r="J181" s="202"/>
      <c r="K181" s="202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163</v>
      </c>
      <c r="AU181" s="212" t="s">
        <v>89</v>
      </c>
      <c r="AV181" s="13" t="s">
        <v>89</v>
      </c>
      <c r="AW181" s="13" t="s">
        <v>33</v>
      </c>
      <c r="AX181" s="13" t="s">
        <v>78</v>
      </c>
      <c r="AY181" s="212" t="s">
        <v>155</v>
      </c>
    </row>
    <row r="182" spans="1:65" s="14" customFormat="1" ht="11.25">
      <c r="B182" s="213"/>
      <c r="C182" s="214"/>
      <c r="D182" s="203" t="s">
        <v>163</v>
      </c>
      <c r="E182" s="215" t="s">
        <v>1</v>
      </c>
      <c r="F182" s="216" t="s">
        <v>170</v>
      </c>
      <c r="G182" s="214"/>
      <c r="H182" s="217">
        <v>6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AT182" s="223" t="s">
        <v>163</v>
      </c>
      <c r="AU182" s="223" t="s">
        <v>89</v>
      </c>
      <c r="AV182" s="14" t="s">
        <v>161</v>
      </c>
      <c r="AW182" s="14" t="s">
        <v>33</v>
      </c>
      <c r="AX182" s="14" t="s">
        <v>86</v>
      </c>
      <c r="AY182" s="223" t="s">
        <v>155</v>
      </c>
    </row>
    <row r="183" spans="1:65" s="2" customFormat="1" ht="24.2" customHeight="1">
      <c r="A183" s="34"/>
      <c r="B183" s="35"/>
      <c r="C183" s="224" t="s">
        <v>8</v>
      </c>
      <c r="D183" s="224" t="s">
        <v>206</v>
      </c>
      <c r="E183" s="225" t="s">
        <v>1003</v>
      </c>
      <c r="F183" s="226" t="s">
        <v>1004</v>
      </c>
      <c r="G183" s="227" t="s">
        <v>977</v>
      </c>
      <c r="H183" s="228">
        <v>5</v>
      </c>
      <c r="I183" s="229"/>
      <c r="J183" s="230">
        <f>ROUND(I183*H183,2)</f>
        <v>0</v>
      </c>
      <c r="K183" s="231"/>
      <c r="L183" s="232"/>
      <c r="M183" s="233" t="s">
        <v>1</v>
      </c>
      <c r="N183" s="234" t="s">
        <v>43</v>
      </c>
      <c r="O183" s="71"/>
      <c r="P183" s="197">
        <f>O183*H183</f>
        <v>0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9" t="s">
        <v>995</v>
      </c>
      <c r="AT183" s="199" t="s">
        <v>206</v>
      </c>
      <c r="AU183" s="199" t="s">
        <v>89</v>
      </c>
      <c r="AY183" s="17" t="s">
        <v>155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7" t="s">
        <v>86</v>
      </c>
      <c r="BK183" s="200">
        <f>ROUND(I183*H183,2)</f>
        <v>0</v>
      </c>
      <c r="BL183" s="17" t="s">
        <v>418</v>
      </c>
      <c r="BM183" s="199" t="s">
        <v>1005</v>
      </c>
    </row>
    <row r="184" spans="1:65" s="15" customFormat="1" ht="11.25">
      <c r="B184" s="241"/>
      <c r="C184" s="242"/>
      <c r="D184" s="203" t="s">
        <v>163</v>
      </c>
      <c r="E184" s="243" t="s">
        <v>1</v>
      </c>
      <c r="F184" s="244" t="s">
        <v>958</v>
      </c>
      <c r="G184" s="242"/>
      <c r="H184" s="243" t="s">
        <v>1</v>
      </c>
      <c r="I184" s="245"/>
      <c r="J184" s="242"/>
      <c r="K184" s="242"/>
      <c r="L184" s="246"/>
      <c r="M184" s="247"/>
      <c r="N184" s="248"/>
      <c r="O184" s="248"/>
      <c r="P184" s="248"/>
      <c r="Q184" s="248"/>
      <c r="R184" s="248"/>
      <c r="S184" s="248"/>
      <c r="T184" s="249"/>
      <c r="AT184" s="250" t="s">
        <v>163</v>
      </c>
      <c r="AU184" s="250" t="s">
        <v>89</v>
      </c>
      <c r="AV184" s="15" t="s">
        <v>86</v>
      </c>
      <c r="AW184" s="15" t="s">
        <v>33</v>
      </c>
      <c r="AX184" s="15" t="s">
        <v>78</v>
      </c>
      <c r="AY184" s="250" t="s">
        <v>155</v>
      </c>
    </row>
    <row r="185" spans="1:65" s="13" customFormat="1" ht="11.25">
      <c r="B185" s="201"/>
      <c r="C185" s="202"/>
      <c r="D185" s="203" t="s">
        <v>163</v>
      </c>
      <c r="E185" s="204" t="s">
        <v>1</v>
      </c>
      <c r="F185" s="205" t="s">
        <v>184</v>
      </c>
      <c r="G185" s="202"/>
      <c r="H185" s="206">
        <v>5</v>
      </c>
      <c r="I185" s="207"/>
      <c r="J185" s="202"/>
      <c r="K185" s="202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163</v>
      </c>
      <c r="AU185" s="212" t="s">
        <v>89</v>
      </c>
      <c r="AV185" s="13" t="s">
        <v>89</v>
      </c>
      <c r="AW185" s="13" t="s">
        <v>33</v>
      </c>
      <c r="AX185" s="13" t="s">
        <v>78</v>
      </c>
      <c r="AY185" s="212" t="s">
        <v>155</v>
      </c>
    </row>
    <row r="186" spans="1:65" s="14" customFormat="1" ht="11.25">
      <c r="B186" s="213"/>
      <c r="C186" s="214"/>
      <c r="D186" s="203" t="s">
        <v>163</v>
      </c>
      <c r="E186" s="215" t="s">
        <v>1</v>
      </c>
      <c r="F186" s="216" t="s">
        <v>170</v>
      </c>
      <c r="G186" s="214"/>
      <c r="H186" s="217">
        <v>5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163</v>
      </c>
      <c r="AU186" s="223" t="s">
        <v>89</v>
      </c>
      <c r="AV186" s="14" t="s">
        <v>161</v>
      </c>
      <c r="AW186" s="14" t="s">
        <v>33</v>
      </c>
      <c r="AX186" s="14" t="s">
        <v>86</v>
      </c>
      <c r="AY186" s="223" t="s">
        <v>155</v>
      </c>
    </row>
    <row r="187" spans="1:65" s="2" customFormat="1" ht="24.2" customHeight="1">
      <c r="A187" s="34"/>
      <c r="B187" s="35"/>
      <c r="C187" s="224" t="s">
        <v>242</v>
      </c>
      <c r="D187" s="224" t="s">
        <v>206</v>
      </c>
      <c r="E187" s="225" t="s">
        <v>1006</v>
      </c>
      <c r="F187" s="226" t="s">
        <v>1007</v>
      </c>
      <c r="G187" s="227" t="s">
        <v>977</v>
      </c>
      <c r="H187" s="228">
        <v>1</v>
      </c>
      <c r="I187" s="229"/>
      <c r="J187" s="230">
        <f>ROUND(I187*H187,2)</f>
        <v>0</v>
      </c>
      <c r="K187" s="231"/>
      <c r="L187" s="232"/>
      <c r="M187" s="233" t="s">
        <v>1</v>
      </c>
      <c r="N187" s="234" t="s">
        <v>43</v>
      </c>
      <c r="O187" s="71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995</v>
      </c>
      <c r="AT187" s="199" t="s">
        <v>206</v>
      </c>
      <c r="AU187" s="199" t="s">
        <v>89</v>
      </c>
      <c r="AY187" s="17" t="s">
        <v>155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7" t="s">
        <v>86</v>
      </c>
      <c r="BK187" s="200">
        <f>ROUND(I187*H187,2)</f>
        <v>0</v>
      </c>
      <c r="BL187" s="17" t="s">
        <v>418</v>
      </c>
      <c r="BM187" s="199" t="s">
        <v>1008</v>
      </c>
    </row>
    <row r="188" spans="1:65" s="15" customFormat="1" ht="11.25">
      <c r="B188" s="241"/>
      <c r="C188" s="242"/>
      <c r="D188" s="203" t="s">
        <v>163</v>
      </c>
      <c r="E188" s="243" t="s">
        <v>1</v>
      </c>
      <c r="F188" s="244" t="s">
        <v>958</v>
      </c>
      <c r="G188" s="242"/>
      <c r="H188" s="243" t="s">
        <v>1</v>
      </c>
      <c r="I188" s="245"/>
      <c r="J188" s="242"/>
      <c r="K188" s="242"/>
      <c r="L188" s="246"/>
      <c r="M188" s="247"/>
      <c r="N188" s="248"/>
      <c r="O188" s="248"/>
      <c r="P188" s="248"/>
      <c r="Q188" s="248"/>
      <c r="R188" s="248"/>
      <c r="S188" s="248"/>
      <c r="T188" s="249"/>
      <c r="AT188" s="250" t="s">
        <v>163</v>
      </c>
      <c r="AU188" s="250" t="s">
        <v>89</v>
      </c>
      <c r="AV188" s="15" t="s">
        <v>86</v>
      </c>
      <c r="AW188" s="15" t="s">
        <v>33</v>
      </c>
      <c r="AX188" s="15" t="s">
        <v>78</v>
      </c>
      <c r="AY188" s="250" t="s">
        <v>155</v>
      </c>
    </row>
    <row r="189" spans="1:65" s="13" customFormat="1" ht="11.25">
      <c r="B189" s="201"/>
      <c r="C189" s="202"/>
      <c r="D189" s="203" t="s">
        <v>163</v>
      </c>
      <c r="E189" s="204" t="s">
        <v>1</v>
      </c>
      <c r="F189" s="205" t="s">
        <v>86</v>
      </c>
      <c r="G189" s="202"/>
      <c r="H189" s="206">
        <v>1</v>
      </c>
      <c r="I189" s="207"/>
      <c r="J189" s="202"/>
      <c r="K189" s="202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163</v>
      </c>
      <c r="AU189" s="212" t="s">
        <v>89</v>
      </c>
      <c r="AV189" s="13" t="s">
        <v>89</v>
      </c>
      <c r="AW189" s="13" t="s">
        <v>33</v>
      </c>
      <c r="AX189" s="13" t="s">
        <v>78</v>
      </c>
      <c r="AY189" s="212" t="s">
        <v>155</v>
      </c>
    </row>
    <row r="190" spans="1:65" s="14" customFormat="1" ht="11.25">
      <c r="B190" s="213"/>
      <c r="C190" s="214"/>
      <c r="D190" s="203" t="s">
        <v>163</v>
      </c>
      <c r="E190" s="215" t="s">
        <v>1</v>
      </c>
      <c r="F190" s="216" t="s">
        <v>170</v>
      </c>
      <c r="G190" s="214"/>
      <c r="H190" s="217">
        <v>1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163</v>
      </c>
      <c r="AU190" s="223" t="s">
        <v>89</v>
      </c>
      <c r="AV190" s="14" t="s">
        <v>161</v>
      </c>
      <c r="AW190" s="14" t="s">
        <v>33</v>
      </c>
      <c r="AX190" s="14" t="s">
        <v>86</v>
      </c>
      <c r="AY190" s="223" t="s">
        <v>155</v>
      </c>
    </row>
    <row r="191" spans="1:65" s="2" customFormat="1" ht="21.75" customHeight="1">
      <c r="A191" s="34"/>
      <c r="B191" s="35"/>
      <c r="C191" s="187" t="s">
        <v>249</v>
      </c>
      <c r="D191" s="187" t="s">
        <v>157</v>
      </c>
      <c r="E191" s="188" t="s">
        <v>1009</v>
      </c>
      <c r="F191" s="189" t="s">
        <v>1010</v>
      </c>
      <c r="G191" s="190" t="s">
        <v>369</v>
      </c>
      <c r="H191" s="191">
        <v>6</v>
      </c>
      <c r="I191" s="192"/>
      <c r="J191" s="193">
        <f>ROUND(I191*H191,2)</f>
        <v>0</v>
      </c>
      <c r="K191" s="194"/>
      <c r="L191" s="39"/>
      <c r="M191" s="195" t="s">
        <v>1</v>
      </c>
      <c r="N191" s="196" t="s">
        <v>43</v>
      </c>
      <c r="O191" s="71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418</v>
      </c>
      <c r="AT191" s="199" t="s">
        <v>157</v>
      </c>
      <c r="AU191" s="199" t="s">
        <v>89</v>
      </c>
      <c r="AY191" s="17" t="s">
        <v>155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7" t="s">
        <v>86</v>
      </c>
      <c r="BK191" s="200">
        <f>ROUND(I191*H191,2)</f>
        <v>0</v>
      </c>
      <c r="BL191" s="17" t="s">
        <v>418</v>
      </c>
      <c r="BM191" s="199" t="s">
        <v>1011</v>
      </c>
    </row>
    <row r="192" spans="1:65" s="15" customFormat="1" ht="11.25">
      <c r="B192" s="241"/>
      <c r="C192" s="242"/>
      <c r="D192" s="203" t="s">
        <v>163</v>
      </c>
      <c r="E192" s="243" t="s">
        <v>1</v>
      </c>
      <c r="F192" s="244" t="s">
        <v>958</v>
      </c>
      <c r="G192" s="242"/>
      <c r="H192" s="243" t="s">
        <v>1</v>
      </c>
      <c r="I192" s="245"/>
      <c r="J192" s="242"/>
      <c r="K192" s="242"/>
      <c r="L192" s="246"/>
      <c r="M192" s="247"/>
      <c r="N192" s="248"/>
      <c r="O192" s="248"/>
      <c r="P192" s="248"/>
      <c r="Q192" s="248"/>
      <c r="R192" s="248"/>
      <c r="S192" s="248"/>
      <c r="T192" s="249"/>
      <c r="AT192" s="250" t="s">
        <v>163</v>
      </c>
      <c r="AU192" s="250" t="s">
        <v>89</v>
      </c>
      <c r="AV192" s="15" t="s">
        <v>86</v>
      </c>
      <c r="AW192" s="15" t="s">
        <v>33</v>
      </c>
      <c r="AX192" s="15" t="s">
        <v>78</v>
      </c>
      <c r="AY192" s="250" t="s">
        <v>155</v>
      </c>
    </row>
    <row r="193" spans="1:65" s="13" customFormat="1" ht="11.25">
      <c r="B193" s="201"/>
      <c r="C193" s="202"/>
      <c r="D193" s="203" t="s">
        <v>163</v>
      </c>
      <c r="E193" s="204" t="s">
        <v>1</v>
      </c>
      <c r="F193" s="205" t="s">
        <v>189</v>
      </c>
      <c r="G193" s="202"/>
      <c r="H193" s="206">
        <v>6</v>
      </c>
      <c r="I193" s="207"/>
      <c r="J193" s="202"/>
      <c r="K193" s="202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163</v>
      </c>
      <c r="AU193" s="212" t="s">
        <v>89</v>
      </c>
      <c r="AV193" s="13" t="s">
        <v>89</v>
      </c>
      <c r="AW193" s="13" t="s">
        <v>33</v>
      </c>
      <c r="AX193" s="13" t="s">
        <v>78</v>
      </c>
      <c r="AY193" s="212" t="s">
        <v>155</v>
      </c>
    </row>
    <row r="194" spans="1:65" s="14" customFormat="1" ht="11.25">
      <c r="B194" s="213"/>
      <c r="C194" s="214"/>
      <c r="D194" s="203" t="s">
        <v>163</v>
      </c>
      <c r="E194" s="215" t="s">
        <v>1</v>
      </c>
      <c r="F194" s="216" t="s">
        <v>170</v>
      </c>
      <c r="G194" s="214"/>
      <c r="H194" s="217">
        <v>6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163</v>
      </c>
      <c r="AU194" s="223" t="s">
        <v>89</v>
      </c>
      <c r="AV194" s="14" t="s">
        <v>161</v>
      </c>
      <c r="AW194" s="14" t="s">
        <v>33</v>
      </c>
      <c r="AX194" s="14" t="s">
        <v>86</v>
      </c>
      <c r="AY194" s="223" t="s">
        <v>155</v>
      </c>
    </row>
    <row r="195" spans="1:65" s="2" customFormat="1" ht="24.2" customHeight="1">
      <c r="A195" s="34"/>
      <c r="B195" s="35"/>
      <c r="C195" s="224" t="s">
        <v>259</v>
      </c>
      <c r="D195" s="224" t="s">
        <v>206</v>
      </c>
      <c r="E195" s="225" t="s">
        <v>1012</v>
      </c>
      <c r="F195" s="226" t="s">
        <v>1013</v>
      </c>
      <c r="G195" s="227" t="s">
        <v>977</v>
      </c>
      <c r="H195" s="228">
        <v>4</v>
      </c>
      <c r="I195" s="229"/>
      <c r="J195" s="230">
        <f>ROUND(I195*H195,2)</f>
        <v>0</v>
      </c>
      <c r="K195" s="231"/>
      <c r="L195" s="232"/>
      <c r="M195" s="233" t="s">
        <v>1</v>
      </c>
      <c r="N195" s="234" t="s">
        <v>43</v>
      </c>
      <c r="O195" s="71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995</v>
      </c>
      <c r="AT195" s="199" t="s">
        <v>206</v>
      </c>
      <c r="AU195" s="199" t="s">
        <v>89</v>
      </c>
      <c r="AY195" s="17" t="s">
        <v>155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86</v>
      </c>
      <c r="BK195" s="200">
        <f>ROUND(I195*H195,2)</f>
        <v>0</v>
      </c>
      <c r="BL195" s="17" t="s">
        <v>418</v>
      </c>
      <c r="BM195" s="199" t="s">
        <v>1014</v>
      </c>
    </row>
    <row r="196" spans="1:65" s="15" customFormat="1" ht="11.25">
      <c r="B196" s="241"/>
      <c r="C196" s="242"/>
      <c r="D196" s="203" t="s">
        <v>163</v>
      </c>
      <c r="E196" s="243" t="s">
        <v>1</v>
      </c>
      <c r="F196" s="244" t="s">
        <v>958</v>
      </c>
      <c r="G196" s="242"/>
      <c r="H196" s="243" t="s">
        <v>1</v>
      </c>
      <c r="I196" s="245"/>
      <c r="J196" s="242"/>
      <c r="K196" s="242"/>
      <c r="L196" s="246"/>
      <c r="M196" s="247"/>
      <c r="N196" s="248"/>
      <c r="O196" s="248"/>
      <c r="P196" s="248"/>
      <c r="Q196" s="248"/>
      <c r="R196" s="248"/>
      <c r="S196" s="248"/>
      <c r="T196" s="249"/>
      <c r="AT196" s="250" t="s">
        <v>163</v>
      </c>
      <c r="AU196" s="250" t="s">
        <v>89</v>
      </c>
      <c r="AV196" s="15" t="s">
        <v>86</v>
      </c>
      <c r="AW196" s="15" t="s">
        <v>33</v>
      </c>
      <c r="AX196" s="15" t="s">
        <v>78</v>
      </c>
      <c r="AY196" s="250" t="s">
        <v>155</v>
      </c>
    </row>
    <row r="197" spans="1:65" s="13" customFormat="1" ht="11.25">
      <c r="B197" s="201"/>
      <c r="C197" s="202"/>
      <c r="D197" s="203" t="s">
        <v>163</v>
      </c>
      <c r="E197" s="204" t="s">
        <v>1</v>
      </c>
      <c r="F197" s="205" t="s">
        <v>161</v>
      </c>
      <c r="G197" s="202"/>
      <c r="H197" s="206">
        <v>4</v>
      </c>
      <c r="I197" s="207"/>
      <c r="J197" s="202"/>
      <c r="K197" s="202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163</v>
      </c>
      <c r="AU197" s="212" t="s">
        <v>89</v>
      </c>
      <c r="AV197" s="13" t="s">
        <v>89</v>
      </c>
      <c r="AW197" s="13" t="s">
        <v>33</v>
      </c>
      <c r="AX197" s="13" t="s">
        <v>78</v>
      </c>
      <c r="AY197" s="212" t="s">
        <v>155</v>
      </c>
    </row>
    <row r="198" spans="1:65" s="14" customFormat="1" ht="11.25">
      <c r="B198" s="213"/>
      <c r="C198" s="214"/>
      <c r="D198" s="203" t="s">
        <v>163</v>
      </c>
      <c r="E198" s="215" t="s">
        <v>1</v>
      </c>
      <c r="F198" s="216" t="s">
        <v>170</v>
      </c>
      <c r="G198" s="214"/>
      <c r="H198" s="217">
        <v>4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163</v>
      </c>
      <c r="AU198" s="223" t="s">
        <v>89</v>
      </c>
      <c r="AV198" s="14" t="s">
        <v>161</v>
      </c>
      <c r="AW198" s="14" t="s">
        <v>33</v>
      </c>
      <c r="AX198" s="14" t="s">
        <v>86</v>
      </c>
      <c r="AY198" s="223" t="s">
        <v>155</v>
      </c>
    </row>
    <row r="199" spans="1:65" s="2" customFormat="1" ht="24.2" customHeight="1">
      <c r="A199" s="34"/>
      <c r="B199" s="35"/>
      <c r="C199" s="224" t="s">
        <v>264</v>
      </c>
      <c r="D199" s="224" t="s">
        <v>206</v>
      </c>
      <c r="E199" s="225" t="s">
        <v>1015</v>
      </c>
      <c r="F199" s="226" t="s">
        <v>1016</v>
      </c>
      <c r="G199" s="227" t="s">
        <v>977</v>
      </c>
      <c r="H199" s="228">
        <v>2</v>
      </c>
      <c r="I199" s="229"/>
      <c r="J199" s="230">
        <f>ROUND(I199*H199,2)</f>
        <v>0</v>
      </c>
      <c r="K199" s="231"/>
      <c r="L199" s="232"/>
      <c r="M199" s="233" t="s">
        <v>1</v>
      </c>
      <c r="N199" s="234" t="s">
        <v>43</v>
      </c>
      <c r="O199" s="71"/>
      <c r="P199" s="197">
        <f>O199*H199</f>
        <v>0</v>
      </c>
      <c r="Q199" s="197">
        <v>0</v>
      </c>
      <c r="R199" s="197">
        <f>Q199*H199</f>
        <v>0</v>
      </c>
      <c r="S199" s="197">
        <v>0</v>
      </c>
      <c r="T199" s="19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995</v>
      </c>
      <c r="AT199" s="199" t="s">
        <v>206</v>
      </c>
      <c r="AU199" s="199" t="s">
        <v>89</v>
      </c>
      <c r="AY199" s="17" t="s">
        <v>155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7" t="s">
        <v>86</v>
      </c>
      <c r="BK199" s="200">
        <f>ROUND(I199*H199,2)</f>
        <v>0</v>
      </c>
      <c r="BL199" s="17" t="s">
        <v>418</v>
      </c>
      <c r="BM199" s="199" t="s">
        <v>1017</v>
      </c>
    </row>
    <row r="200" spans="1:65" s="15" customFormat="1" ht="11.25">
      <c r="B200" s="241"/>
      <c r="C200" s="242"/>
      <c r="D200" s="203" t="s">
        <v>163</v>
      </c>
      <c r="E200" s="243" t="s">
        <v>1</v>
      </c>
      <c r="F200" s="244" t="s">
        <v>958</v>
      </c>
      <c r="G200" s="242"/>
      <c r="H200" s="243" t="s">
        <v>1</v>
      </c>
      <c r="I200" s="245"/>
      <c r="J200" s="242"/>
      <c r="K200" s="242"/>
      <c r="L200" s="246"/>
      <c r="M200" s="247"/>
      <c r="N200" s="248"/>
      <c r="O200" s="248"/>
      <c r="P200" s="248"/>
      <c r="Q200" s="248"/>
      <c r="R200" s="248"/>
      <c r="S200" s="248"/>
      <c r="T200" s="249"/>
      <c r="AT200" s="250" t="s">
        <v>163</v>
      </c>
      <c r="AU200" s="250" t="s">
        <v>89</v>
      </c>
      <c r="AV200" s="15" t="s">
        <v>86</v>
      </c>
      <c r="AW200" s="15" t="s">
        <v>33</v>
      </c>
      <c r="AX200" s="15" t="s">
        <v>78</v>
      </c>
      <c r="AY200" s="250" t="s">
        <v>155</v>
      </c>
    </row>
    <row r="201" spans="1:65" s="13" customFormat="1" ht="11.25">
      <c r="B201" s="201"/>
      <c r="C201" s="202"/>
      <c r="D201" s="203" t="s">
        <v>163</v>
      </c>
      <c r="E201" s="204" t="s">
        <v>1</v>
      </c>
      <c r="F201" s="205" t="s">
        <v>89</v>
      </c>
      <c r="G201" s="202"/>
      <c r="H201" s="206">
        <v>2</v>
      </c>
      <c r="I201" s="207"/>
      <c r="J201" s="202"/>
      <c r="K201" s="202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163</v>
      </c>
      <c r="AU201" s="212" t="s">
        <v>89</v>
      </c>
      <c r="AV201" s="13" t="s">
        <v>89</v>
      </c>
      <c r="AW201" s="13" t="s">
        <v>33</v>
      </c>
      <c r="AX201" s="13" t="s">
        <v>78</v>
      </c>
      <c r="AY201" s="212" t="s">
        <v>155</v>
      </c>
    </row>
    <row r="202" spans="1:65" s="14" customFormat="1" ht="11.25">
      <c r="B202" s="213"/>
      <c r="C202" s="214"/>
      <c r="D202" s="203" t="s">
        <v>163</v>
      </c>
      <c r="E202" s="215" t="s">
        <v>1</v>
      </c>
      <c r="F202" s="216" t="s">
        <v>170</v>
      </c>
      <c r="G202" s="214"/>
      <c r="H202" s="217">
        <v>2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163</v>
      </c>
      <c r="AU202" s="223" t="s">
        <v>89</v>
      </c>
      <c r="AV202" s="14" t="s">
        <v>161</v>
      </c>
      <c r="AW202" s="14" t="s">
        <v>33</v>
      </c>
      <c r="AX202" s="14" t="s">
        <v>86</v>
      </c>
      <c r="AY202" s="223" t="s">
        <v>155</v>
      </c>
    </row>
    <row r="203" spans="1:65" s="2" customFormat="1" ht="16.5" customHeight="1">
      <c r="A203" s="34"/>
      <c r="B203" s="35"/>
      <c r="C203" s="224" t="s">
        <v>392</v>
      </c>
      <c r="D203" s="224" t="s">
        <v>206</v>
      </c>
      <c r="E203" s="225" t="s">
        <v>1018</v>
      </c>
      <c r="F203" s="226" t="s">
        <v>1019</v>
      </c>
      <c r="G203" s="227" t="s">
        <v>977</v>
      </c>
      <c r="H203" s="228">
        <v>6</v>
      </c>
      <c r="I203" s="229"/>
      <c r="J203" s="230">
        <f>ROUND(I203*H203,2)</f>
        <v>0</v>
      </c>
      <c r="K203" s="231"/>
      <c r="L203" s="232"/>
      <c r="M203" s="233" t="s">
        <v>1</v>
      </c>
      <c r="N203" s="234" t="s">
        <v>43</v>
      </c>
      <c r="O203" s="71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995</v>
      </c>
      <c r="AT203" s="199" t="s">
        <v>206</v>
      </c>
      <c r="AU203" s="199" t="s">
        <v>89</v>
      </c>
      <c r="AY203" s="17" t="s">
        <v>155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86</v>
      </c>
      <c r="BK203" s="200">
        <f>ROUND(I203*H203,2)</f>
        <v>0</v>
      </c>
      <c r="BL203" s="17" t="s">
        <v>418</v>
      </c>
      <c r="BM203" s="199" t="s">
        <v>1020</v>
      </c>
    </row>
    <row r="204" spans="1:65" s="15" customFormat="1" ht="11.25">
      <c r="B204" s="241"/>
      <c r="C204" s="242"/>
      <c r="D204" s="203" t="s">
        <v>163</v>
      </c>
      <c r="E204" s="243" t="s">
        <v>1</v>
      </c>
      <c r="F204" s="244" t="s">
        <v>958</v>
      </c>
      <c r="G204" s="242"/>
      <c r="H204" s="243" t="s">
        <v>1</v>
      </c>
      <c r="I204" s="245"/>
      <c r="J204" s="242"/>
      <c r="K204" s="242"/>
      <c r="L204" s="246"/>
      <c r="M204" s="247"/>
      <c r="N204" s="248"/>
      <c r="O204" s="248"/>
      <c r="P204" s="248"/>
      <c r="Q204" s="248"/>
      <c r="R204" s="248"/>
      <c r="S204" s="248"/>
      <c r="T204" s="249"/>
      <c r="AT204" s="250" t="s">
        <v>163</v>
      </c>
      <c r="AU204" s="250" t="s">
        <v>89</v>
      </c>
      <c r="AV204" s="15" t="s">
        <v>86</v>
      </c>
      <c r="AW204" s="15" t="s">
        <v>33</v>
      </c>
      <c r="AX204" s="15" t="s">
        <v>78</v>
      </c>
      <c r="AY204" s="250" t="s">
        <v>155</v>
      </c>
    </row>
    <row r="205" spans="1:65" s="13" customFormat="1" ht="11.25">
      <c r="B205" s="201"/>
      <c r="C205" s="202"/>
      <c r="D205" s="203" t="s">
        <v>163</v>
      </c>
      <c r="E205" s="204" t="s">
        <v>1</v>
      </c>
      <c r="F205" s="205" t="s">
        <v>189</v>
      </c>
      <c r="G205" s="202"/>
      <c r="H205" s="206">
        <v>6</v>
      </c>
      <c r="I205" s="207"/>
      <c r="J205" s="202"/>
      <c r="K205" s="202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163</v>
      </c>
      <c r="AU205" s="212" t="s">
        <v>89</v>
      </c>
      <c r="AV205" s="13" t="s">
        <v>89</v>
      </c>
      <c r="AW205" s="13" t="s">
        <v>33</v>
      </c>
      <c r="AX205" s="13" t="s">
        <v>78</v>
      </c>
      <c r="AY205" s="212" t="s">
        <v>155</v>
      </c>
    </row>
    <row r="206" spans="1:65" s="14" customFormat="1" ht="11.25">
      <c r="B206" s="213"/>
      <c r="C206" s="214"/>
      <c r="D206" s="203" t="s">
        <v>163</v>
      </c>
      <c r="E206" s="215" t="s">
        <v>1</v>
      </c>
      <c r="F206" s="216" t="s">
        <v>170</v>
      </c>
      <c r="G206" s="214"/>
      <c r="H206" s="217">
        <v>6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163</v>
      </c>
      <c r="AU206" s="223" t="s">
        <v>89</v>
      </c>
      <c r="AV206" s="14" t="s">
        <v>161</v>
      </c>
      <c r="AW206" s="14" t="s">
        <v>33</v>
      </c>
      <c r="AX206" s="14" t="s">
        <v>86</v>
      </c>
      <c r="AY206" s="223" t="s">
        <v>155</v>
      </c>
    </row>
    <row r="207" spans="1:65" s="2" customFormat="1" ht="24.2" customHeight="1">
      <c r="A207" s="34"/>
      <c r="B207" s="35"/>
      <c r="C207" s="187" t="s">
        <v>7</v>
      </c>
      <c r="D207" s="187" t="s">
        <v>157</v>
      </c>
      <c r="E207" s="188" t="s">
        <v>1021</v>
      </c>
      <c r="F207" s="189" t="s">
        <v>1022</v>
      </c>
      <c r="G207" s="190" t="s">
        <v>245</v>
      </c>
      <c r="H207" s="191">
        <v>42</v>
      </c>
      <c r="I207" s="192"/>
      <c r="J207" s="193">
        <f>ROUND(I207*H207,2)</f>
        <v>0</v>
      </c>
      <c r="K207" s="194"/>
      <c r="L207" s="39"/>
      <c r="M207" s="195" t="s">
        <v>1</v>
      </c>
      <c r="N207" s="196" t="s">
        <v>43</v>
      </c>
      <c r="O207" s="71"/>
      <c r="P207" s="197">
        <f>O207*H207</f>
        <v>0</v>
      </c>
      <c r="Q207" s="197">
        <v>0</v>
      </c>
      <c r="R207" s="197">
        <f>Q207*H207</f>
        <v>0</v>
      </c>
      <c r="S207" s="197">
        <v>0</v>
      </c>
      <c r="T207" s="19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418</v>
      </c>
      <c r="AT207" s="199" t="s">
        <v>157</v>
      </c>
      <c r="AU207" s="199" t="s">
        <v>89</v>
      </c>
      <c r="AY207" s="17" t="s">
        <v>155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7" t="s">
        <v>86</v>
      </c>
      <c r="BK207" s="200">
        <f>ROUND(I207*H207,2)</f>
        <v>0</v>
      </c>
      <c r="BL207" s="17" t="s">
        <v>418</v>
      </c>
      <c r="BM207" s="199" t="s">
        <v>1023</v>
      </c>
    </row>
    <row r="208" spans="1:65" s="15" customFormat="1" ht="22.5">
      <c r="B208" s="241"/>
      <c r="C208" s="242"/>
      <c r="D208" s="203" t="s">
        <v>163</v>
      </c>
      <c r="E208" s="243" t="s">
        <v>1</v>
      </c>
      <c r="F208" s="244" t="s">
        <v>962</v>
      </c>
      <c r="G208" s="242"/>
      <c r="H208" s="243" t="s">
        <v>1</v>
      </c>
      <c r="I208" s="245"/>
      <c r="J208" s="242"/>
      <c r="K208" s="242"/>
      <c r="L208" s="246"/>
      <c r="M208" s="247"/>
      <c r="N208" s="248"/>
      <c r="O208" s="248"/>
      <c r="P208" s="248"/>
      <c r="Q208" s="248"/>
      <c r="R208" s="248"/>
      <c r="S208" s="248"/>
      <c r="T208" s="249"/>
      <c r="AT208" s="250" t="s">
        <v>163</v>
      </c>
      <c r="AU208" s="250" t="s">
        <v>89</v>
      </c>
      <c r="AV208" s="15" t="s">
        <v>86</v>
      </c>
      <c r="AW208" s="15" t="s">
        <v>33</v>
      </c>
      <c r="AX208" s="15" t="s">
        <v>78</v>
      </c>
      <c r="AY208" s="250" t="s">
        <v>155</v>
      </c>
    </row>
    <row r="209" spans="1:65" s="13" customFormat="1" ht="11.25">
      <c r="B209" s="201"/>
      <c r="C209" s="202"/>
      <c r="D209" s="203" t="s">
        <v>163</v>
      </c>
      <c r="E209" s="204" t="s">
        <v>1</v>
      </c>
      <c r="F209" s="205" t="s">
        <v>380</v>
      </c>
      <c r="G209" s="202"/>
      <c r="H209" s="206">
        <v>42</v>
      </c>
      <c r="I209" s="207"/>
      <c r="J209" s="202"/>
      <c r="K209" s="202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163</v>
      </c>
      <c r="AU209" s="212" t="s">
        <v>89</v>
      </c>
      <c r="AV209" s="13" t="s">
        <v>89</v>
      </c>
      <c r="AW209" s="13" t="s">
        <v>33</v>
      </c>
      <c r="AX209" s="13" t="s">
        <v>78</v>
      </c>
      <c r="AY209" s="212" t="s">
        <v>155</v>
      </c>
    </row>
    <row r="210" spans="1:65" s="14" customFormat="1" ht="11.25">
      <c r="B210" s="213"/>
      <c r="C210" s="214"/>
      <c r="D210" s="203" t="s">
        <v>163</v>
      </c>
      <c r="E210" s="215" t="s">
        <v>1</v>
      </c>
      <c r="F210" s="216" t="s">
        <v>170</v>
      </c>
      <c r="G210" s="214"/>
      <c r="H210" s="217">
        <v>42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163</v>
      </c>
      <c r="AU210" s="223" t="s">
        <v>89</v>
      </c>
      <c r="AV210" s="14" t="s">
        <v>161</v>
      </c>
      <c r="AW210" s="14" t="s">
        <v>33</v>
      </c>
      <c r="AX210" s="14" t="s">
        <v>86</v>
      </c>
      <c r="AY210" s="223" t="s">
        <v>155</v>
      </c>
    </row>
    <row r="211" spans="1:65" s="2" customFormat="1" ht="16.5" customHeight="1">
      <c r="A211" s="34"/>
      <c r="B211" s="35"/>
      <c r="C211" s="224" t="s">
        <v>288</v>
      </c>
      <c r="D211" s="224" t="s">
        <v>206</v>
      </c>
      <c r="E211" s="225" t="s">
        <v>1024</v>
      </c>
      <c r="F211" s="226" t="s">
        <v>1025</v>
      </c>
      <c r="G211" s="227" t="s">
        <v>245</v>
      </c>
      <c r="H211" s="228">
        <v>42</v>
      </c>
      <c r="I211" s="229"/>
      <c r="J211" s="230">
        <f>ROUND(I211*H211,2)</f>
        <v>0</v>
      </c>
      <c r="K211" s="231"/>
      <c r="L211" s="232"/>
      <c r="M211" s="233" t="s">
        <v>1</v>
      </c>
      <c r="N211" s="234" t="s">
        <v>43</v>
      </c>
      <c r="O211" s="71"/>
      <c r="P211" s="197">
        <f>O211*H211</f>
        <v>0</v>
      </c>
      <c r="Q211" s="197">
        <v>0</v>
      </c>
      <c r="R211" s="197">
        <f>Q211*H211</f>
        <v>0</v>
      </c>
      <c r="S211" s="197">
        <v>0</v>
      </c>
      <c r="T211" s="19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9" t="s">
        <v>995</v>
      </c>
      <c r="AT211" s="199" t="s">
        <v>206</v>
      </c>
      <c r="AU211" s="199" t="s">
        <v>89</v>
      </c>
      <c r="AY211" s="17" t="s">
        <v>155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7" t="s">
        <v>86</v>
      </c>
      <c r="BK211" s="200">
        <f>ROUND(I211*H211,2)</f>
        <v>0</v>
      </c>
      <c r="BL211" s="17" t="s">
        <v>418</v>
      </c>
      <c r="BM211" s="199" t="s">
        <v>1026</v>
      </c>
    </row>
    <row r="212" spans="1:65" s="15" customFormat="1" ht="22.5">
      <c r="B212" s="241"/>
      <c r="C212" s="242"/>
      <c r="D212" s="203" t="s">
        <v>163</v>
      </c>
      <c r="E212" s="243" t="s">
        <v>1</v>
      </c>
      <c r="F212" s="244" t="s">
        <v>962</v>
      </c>
      <c r="G212" s="242"/>
      <c r="H212" s="243" t="s">
        <v>1</v>
      </c>
      <c r="I212" s="245"/>
      <c r="J212" s="242"/>
      <c r="K212" s="242"/>
      <c r="L212" s="246"/>
      <c r="M212" s="247"/>
      <c r="N212" s="248"/>
      <c r="O212" s="248"/>
      <c r="P212" s="248"/>
      <c r="Q212" s="248"/>
      <c r="R212" s="248"/>
      <c r="S212" s="248"/>
      <c r="T212" s="249"/>
      <c r="AT212" s="250" t="s">
        <v>163</v>
      </c>
      <c r="AU212" s="250" t="s">
        <v>89</v>
      </c>
      <c r="AV212" s="15" t="s">
        <v>86</v>
      </c>
      <c r="AW212" s="15" t="s">
        <v>33</v>
      </c>
      <c r="AX212" s="15" t="s">
        <v>78</v>
      </c>
      <c r="AY212" s="250" t="s">
        <v>155</v>
      </c>
    </row>
    <row r="213" spans="1:65" s="13" customFormat="1" ht="11.25">
      <c r="B213" s="201"/>
      <c r="C213" s="202"/>
      <c r="D213" s="203" t="s">
        <v>163</v>
      </c>
      <c r="E213" s="204" t="s">
        <v>1</v>
      </c>
      <c r="F213" s="205" t="s">
        <v>380</v>
      </c>
      <c r="G213" s="202"/>
      <c r="H213" s="206">
        <v>42</v>
      </c>
      <c r="I213" s="207"/>
      <c r="J213" s="202"/>
      <c r="K213" s="202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163</v>
      </c>
      <c r="AU213" s="212" t="s">
        <v>89</v>
      </c>
      <c r="AV213" s="13" t="s">
        <v>89</v>
      </c>
      <c r="AW213" s="13" t="s">
        <v>33</v>
      </c>
      <c r="AX213" s="13" t="s">
        <v>78</v>
      </c>
      <c r="AY213" s="212" t="s">
        <v>155</v>
      </c>
    </row>
    <row r="214" spans="1:65" s="14" customFormat="1" ht="11.25">
      <c r="B214" s="213"/>
      <c r="C214" s="214"/>
      <c r="D214" s="203" t="s">
        <v>163</v>
      </c>
      <c r="E214" s="215" t="s">
        <v>1</v>
      </c>
      <c r="F214" s="216" t="s">
        <v>170</v>
      </c>
      <c r="G214" s="214"/>
      <c r="H214" s="217">
        <v>42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163</v>
      </c>
      <c r="AU214" s="223" t="s">
        <v>89</v>
      </c>
      <c r="AV214" s="14" t="s">
        <v>161</v>
      </c>
      <c r="AW214" s="14" t="s">
        <v>33</v>
      </c>
      <c r="AX214" s="14" t="s">
        <v>86</v>
      </c>
      <c r="AY214" s="223" t="s">
        <v>155</v>
      </c>
    </row>
    <row r="215" spans="1:65" s="2" customFormat="1" ht="21.75" customHeight="1">
      <c r="A215" s="34"/>
      <c r="B215" s="35"/>
      <c r="C215" s="187" t="s">
        <v>296</v>
      </c>
      <c r="D215" s="187" t="s">
        <v>157</v>
      </c>
      <c r="E215" s="188" t="s">
        <v>1027</v>
      </c>
      <c r="F215" s="189" t="s">
        <v>1028</v>
      </c>
      <c r="G215" s="190" t="s">
        <v>977</v>
      </c>
      <c r="H215" s="191">
        <v>1</v>
      </c>
      <c r="I215" s="192"/>
      <c r="J215" s="193">
        <f>ROUND(I215*H215,2)</f>
        <v>0</v>
      </c>
      <c r="K215" s="194"/>
      <c r="L215" s="39"/>
      <c r="M215" s="195" t="s">
        <v>1</v>
      </c>
      <c r="N215" s="196" t="s">
        <v>43</v>
      </c>
      <c r="O215" s="71"/>
      <c r="P215" s="197">
        <f>O215*H215</f>
        <v>0</v>
      </c>
      <c r="Q215" s="197">
        <v>0</v>
      </c>
      <c r="R215" s="197">
        <f>Q215*H215</f>
        <v>0</v>
      </c>
      <c r="S215" s="197">
        <v>0</v>
      </c>
      <c r="T215" s="19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9" t="s">
        <v>418</v>
      </c>
      <c r="AT215" s="199" t="s">
        <v>157</v>
      </c>
      <c r="AU215" s="199" t="s">
        <v>89</v>
      </c>
      <c r="AY215" s="17" t="s">
        <v>155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7" t="s">
        <v>86</v>
      </c>
      <c r="BK215" s="200">
        <f>ROUND(I215*H215,2)</f>
        <v>0</v>
      </c>
      <c r="BL215" s="17" t="s">
        <v>418</v>
      </c>
      <c r="BM215" s="199" t="s">
        <v>1029</v>
      </c>
    </row>
    <row r="216" spans="1:65" s="15" customFormat="1" ht="11.25">
      <c r="B216" s="241"/>
      <c r="C216" s="242"/>
      <c r="D216" s="203" t="s">
        <v>163</v>
      </c>
      <c r="E216" s="243" t="s">
        <v>1</v>
      </c>
      <c r="F216" s="244" t="s">
        <v>958</v>
      </c>
      <c r="G216" s="242"/>
      <c r="H216" s="243" t="s">
        <v>1</v>
      </c>
      <c r="I216" s="245"/>
      <c r="J216" s="242"/>
      <c r="K216" s="242"/>
      <c r="L216" s="246"/>
      <c r="M216" s="247"/>
      <c r="N216" s="248"/>
      <c r="O216" s="248"/>
      <c r="P216" s="248"/>
      <c r="Q216" s="248"/>
      <c r="R216" s="248"/>
      <c r="S216" s="248"/>
      <c r="T216" s="249"/>
      <c r="AT216" s="250" t="s">
        <v>163</v>
      </c>
      <c r="AU216" s="250" t="s">
        <v>89</v>
      </c>
      <c r="AV216" s="15" t="s">
        <v>86</v>
      </c>
      <c r="AW216" s="15" t="s">
        <v>33</v>
      </c>
      <c r="AX216" s="15" t="s">
        <v>78</v>
      </c>
      <c r="AY216" s="250" t="s">
        <v>155</v>
      </c>
    </row>
    <row r="217" spans="1:65" s="13" customFormat="1" ht="11.25">
      <c r="B217" s="201"/>
      <c r="C217" s="202"/>
      <c r="D217" s="203" t="s">
        <v>163</v>
      </c>
      <c r="E217" s="204" t="s">
        <v>1</v>
      </c>
      <c r="F217" s="205" t="s">
        <v>86</v>
      </c>
      <c r="G217" s="202"/>
      <c r="H217" s="206">
        <v>1</v>
      </c>
      <c r="I217" s="207"/>
      <c r="J217" s="202"/>
      <c r="K217" s="202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163</v>
      </c>
      <c r="AU217" s="212" t="s">
        <v>89</v>
      </c>
      <c r="AV217" s="13" t="s">
        <v>89</v>
      </c>
      <c r="AW217" s="13" t="s">
        <v>33</v>
      </c>
      <c r="AX217" s="13" t="s">
        <v>78</v>
      </c>
      <c r="AY217" s="212" t="s">
        <v>155</v>
      </c>
    </row>
    <row r="218" spans="1:65" s="14" customFormat="1" ht="11.25">
      <c r="B218" s="213"/>
      <c r="C218" s="214"/>
      <c r="D218" s="203" t="s">
        <v>163</v>
      </c>
      <c r="E218" s="215" t="s">
        <v>1</v>
      </c>
      <c r="F218" s="216" t="s">
        <v>170</v>
      </c>
      <c r="G218" s="214"/>
      <c r="H218" s="217">
        <v>1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163</v>
      </c>
      <c r="AU218" s="223" t="s">
        <v>89</v>
      </c>
      <c r="AV218" s="14" t="s">
        <v>161</v>
      </c>
      <c r="AW218" s="14" t="s">
        <v>33</v>
      </c>
      <c r="AX218" s="14" t="s">
        <v>86</v>
      </c>
      <c r="AY218" s="223" t="s">
        <v>155</v>
      </c>
    </row>
    <row r="219" spans="1:65" s="2" customFormat="1" ht="24.2" customHeight="1">
      <c r="A219" s="34"/>
      <c r="B219" s="35"/>
      <c r="C219" s="187" t="s">
        <v>301</v>
      </c>
      <c r="D219" s="187" t="s">
        <v>157</v>
      </c>
      <c r="E219" s="188" t="s">
        <v>1030</v>
      </c>
      <c r="F219" s="189" t="s">
        <v>1031</v>
      </c>
      <c r="G219" s="190" t="s">
        <v>245</v>
      </c>
      <c r="H219" s="191">
        <v>155</v>
      </c>
      <c r="I219" s="192"/>
      <c r="J219" s="193">
        <f>ROUND(I219*H219,2)</f>
        <v>0</v>
      </c>
      <c r="K219" s="194"/>
      <c r="L219" s="39"/>
      <c r="M219" s="195" t="s">
        <v>1</v>
      </c>
      <c r="N219" s="196" t="s">
        <v>43</v>
      </c>
      <c r="O219" s="71"/>
      <c r="P219" s="197">
        <f>O219*H219</f>
        <v>0</v>
      </c>
      <c r="Q219" s="197">
        <v>0</v>
      </c>
      <c r="R219" s="197">
        <f>Q219*H219</f>
        <v>0</v>
      </c>
      <c r="S219" s="197">
        <v>0</v>
      </c>
      <c r="T219" s="19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418</v>
      </c>
      <c r="AT219" s="199" t="s">
        <v>157</v>
      </c>
      <c r="AU219" s="199" t="s">
        <v>89</v>
      </c>
      <c r="AY219" s="17" t="s">
        <v>155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86</v>
      </c>
      <c r="BK219" s="200">
        <f>ROUND(I219*H219,2)</f>
        <v>0</v>
      </c>
      <c r="BL219" s="17" t="s">
        <v>418</v>
      </c>
      <c r="BM219" s="199" t="s">
        <v>1032</v>
      </c>
    </row>
    <row r="220" spans="1:65" s="15" customFormat="1" ht="22.5">
      <c r="B220" s="241"/>
      <c r="C220" s="242"/>
      <c r="D220" s="203" t="s">
        <v>163</v>
      </c>
      <c r="E220" s="243" t="s">
        <v>1</v>
      </c>
      <c r="F220" s="244" t="s">
        <v>962</v>
      </c>
      <c r="G220" s="242"/>
      <c r="H220" s="243" t="s">
        <v>1</v>
      </c>
      <c r="I220" s="245"/>
      <c r="J220" s="242"/>
      <c r="K220" s="242"/>
      <c r="L220" s="246"/>
      <c r="M220" s="247"/>
      <c r="N220" s="248"/>
      <c r="O220" s="248"/>
      <c r="P220" s="248"/>
      <c r="Q220" s="248"/>
      <c r="R220" s="248"/>
      <c r="S220" s="248"/>
      <c r="T220" s="249"/>
      <c r="AT220" s="250" t="s">
        <v>163</v>
      </c>
      <c r="AU220" s="250" t="s">
        <v>89</v>
      </c>
      <c r="AV220" s="15" t="s">
        <v>86</v>
      </c>
      <c r="AW220" s="15" t="s">
        <v>33</v>
      </c>
      <c r="AX220" s="15" t="s">
        <v>78</v>
      </c>
      <c r="AY220" s="250" t="s">
        <v>155</v>
      </c>
    </row>
    <row r="221" spans="1:65" s="13" customFormat="1" ht="11.25">
      <c r="B221" s="201"/>
      <c r="C221" s="202"/>
      <c r="D221" s="203" t="s">
        <v>163</v>
      </c>
      <c r="E221" s="204" t="s">
        <v>1</v>
      </c>
      <c r="F221" s="205" t="s">
        <v>1033</v>
      </c>
      <c r="G221" s="202"/>
      <c r="H221" s="206">
        <v>155</v>
      </c>
      <c r="I221" s="207"/>
      <c r="J221" s="202"/>
      <c r="K221" s="202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163</v>
      </c>
      <c r="AU221" s="212" t="s">
        <v>89</v>
      </c>
      <c r="AV221" s="13" t="s">
        <v>89</v>
      </c>
      <c r="AW221" s="13" t="s">
        <v>33</v>
      </c>
      <c r="AX221" s="13" t="s">
        <v>78</v>
      </c>
      <c r="AY221" s="212" t="s">
        <v>155</v>
      </c>
    </row>
    <row r="222" spans="1:65" s="14" customFormat="1" ht="11.25">
      <c r="B222" s="213"/>
      <c r="C222" s="214"/>
      <c r="D222" s="203" t="s">
        <v>163</v>
      </c>
      <c r="E222" s="215" t="s">
        <v>1</v>
      </c>
      <c r="F222" s="216" t="s">
        <v>170</v>
      </c>
      <c r="G222" s="214"/>
      <c r="H222" s="217">
        <v>155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163</v>
      </c>
      <c r="AU222" s="223" t="s">
        <v>89</v>
      </c>
      <c r="AV222" s="14" t="s">
        <v>161</v>
      </c>
      <c r="AW222" s="14" t="s">
        <v>33</v>
      </c>
      <c r="AX222" s="14" t="s">
        <v>86</v>
      </c>
      <c r="AY222" s="223" t="s">
        <v>155</v>
      </c>
    </row>
    <row r="223" spans="1:65" s="2" customFormat="1" ht="24.2" customHeight="1">
      <c r="A223" s="34"/>
      <c r="B223" s="35"/>
      <c r="C223" s="187" t="s">
        <v>307</v>
      </c>
      <c r="D223" s="187" t="s">
        <v>157</v>
      </c>
      <c r="E223" s="188" t="s">
        <v>1034</v>
      </c>
      <c r="F223" s="189" t="s">
        <v>1035</v>
      </c>
      <c r="G223" s="190" t="s">
        <v>245</v>
      </c>
      <c r="H223" s="191">
        <v>24</v>
      </c>
      <c r="I223" s="192"/>
      <c r="J223" s="193">
        <f>ROUND(I223*H223,2)</f>
        <v>0</v>
      </c>
      <c r="K223" s="194"/>
      <c r="L223" s="39"/>
      <c r="M223" s="195" t="s">
        <v>1</v>
      </c>
      <c r="N223" s="196" t="s">
        <v>43</v>
      </c>
      <c r="O223" s="71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418</v>
      </c>
      <c r="AT223" s="199" t="s">
        <v>157</v>
      </c>
      <c r="AU223" s="199" t="s">
        <v>89</v>
      </c>
      <c r="AY223" s="17" t="s">
        <v>155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86</v>
      </c>
      <c r="BK223" s="200">
        <f>ROUND(I223*H223,2)</f>
        <v>0</v>
      </c>
      <c r="BL223" s="17" t="s">
        <v>418</v>
      </c>
      <c r="BM223" s="199" t="s">
        <v>1036</v>
      </c>
    </row>
    <row r="224" spans="1:65" s="15" customFormat="1" ht="22.5">
      <c r="B224" s="241"/>
      <c r="C224" s="242"/>
      <c r="D224" s="203" t="s">
        <v>163</v>
      </c>
      <c r="E224" s="243" t="s">
        <v>1</v>
      </c>
      <c r="F224" s="244" t="s">
        <v>962</v>
      </c>
      <c r="G224" s="242"/>
      <c r="H224" s="243" t="s">
        <v>1</v>
      </c>
      <c r="I224" s="245"/>
      <c r="J224" s="242"/>
      <c r="K224" s="242"/>
      <c r="L224" s="246"/>
      <c r="M224" s="247"/>
      <c r="N224" s="248"/>
      <c r="O224" s="248"/>
      <c r="P224" s="248"/>
      <c r="Q224" s="248"/>
      <c r="R224" s="248"/>
      <c r="S224" s="248"/>
      <c r="T224" s="249"/>
      <c r="AT224" s="250" t="s">
        <v>163</v>
      </c>
      <c r="AU224" s="250" t="s">
        <v>89</v>
      </c>
      <c r="AV224" s="15" t="s">
        <v>86</v>
      </c>
      <c r="AW224" s="15" t="s">
        <v>33</v>
      </c>
      <c r="AX224" s="15" t="s">
        <v>78</v>
      </c>
      <c r="AY224" s="250" t="s">
        <v>155</v>
      </c>
    </row>
    <row r="225" spans="1:65" s="13" customFormat="1" ht="11.25">
      <c r="B225" s="201"/>
      <c r="C225" s="202"/>
      <c r="D225" s="203" t="s">
        <v>163</v>
      </c>
      <c r="E225" s="204" t="s">
        <v>1</v>
      </c>
      <c r="F225" s="205" t="s">
        <v>301</v>
      </c>
      <c r="G225" s="202"/>
      <c r="H225" s="206">
        <v>24</v>
      </c>
      <c r="I225" s="207"/>
      <c r="J225" s="202"/>
      <c r="K225" s="202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163</v>
      </c>
      <c r="AU225" s="212" t="s">
        <v>89</v>
      </c>
      <c r="AV225" s="13" t="s">
        <v>89</v>
      </c>
      <c r="AW225" s="13" t="s">
        <v>33</v>
      </c>
      <c r="AX225" s="13" t="s">
        <v>78</v>
      </c>
      <c r="AY225" s="212" t="s">
        <v>155</v>
      </c>
    </row>
    <row r="226" spans="1:65" s="14" customFormat="1" ht="11.25">
      <c r="B226" s="213"/>
      <c r="C226" s="214"/>
      <c r="D226" s="203" t="s">
        <v>163</v>
      </c>
      <c r="E226" s="215" t="s">
        <v>1</v>
      </c>
      <c r="F226" s="216" t="s">
        <v>170</v>
      </c>
      <c r="G226" s="214"/>
      <c r="H226" s="217">
        <v>24</v>
      </c>
      <c r="I226" s="218"/>
      <c r="J226" s="214"/>
      <c r="K226" s="214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163</v>
      </c>
      <c r="AU226" s="223" t="s">
        <v>89</v>
      </c>
      <c r="AV226" s="14" t="s">
        <v>161</v>
      </c>
      <c r="AW226" s="14" t="s">
        <v>33</v>
      </c>
      <c r="AX226" s="14" t="s">
        <v>86</v>
      </c>
      <c r="AY226" s="223" t="s">
        <v>155</v>
      </c>
    </row>
    <row r="227" spans="1:65" s="2" customFormat="1" ht="16.5" customHeight="1">
      <c r="A227" s="34"/>
      <c r="B227" s="35"/>
      <c r="C227" s="224" t="s">
        <v>312</v>
      </c>
      <c r="D227" s="224" t="s">
        <v>206</v>
      </c>
      <c r="E227" s="225" t="s">
        <v>1037</v>
      </c>
      <c r="F227" s="226" t="s">
        <v>1038</v>
      </c>
      <c r="G227" s="227" t="s">
        <v>245</v>
      </c>
      <c r="H227" s="228">
        <v>179</v>
      </c>
      <c r="I227" s="229"/>
      <c r="J227" s="230">
        <f>ROUND(I227*H227,2)</f>
        <v>0</v>
      </c>
      <c r="K227" s="231"/>
      <c r="L227" s="232"/>
      <c r="M227" s="233" t="s">
        <v>1</v>
      </c>
      <c r="N227" s="234" t="s">
        <v>43</v>
      </c>
      <c r="O227" s="71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9" t="s">
        <v>995</v>
      </c>
      <c r="AT227" s="199" t="s">
        <v>206</v>
      </c>
      <c r="AU227" s="199" t="s">
        <v>89</v>
      </c>
      <c r="AY227" s="17" t="s">
        <v>155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7" t="s">
        <v>86</v>
      </c>
      <c r="BK227" s="200">
        <f>ROUND(I227*H227,2)</f>
        <v>0</v>
      </c>
      <c r="BL227" s="17" t="s">
        <v>418</v>
      </c>
      <c r="BM227" s="199" t="s">
        <v>1039</v>
      </c>
    </row>
    <row r="228" spans="1:65" s="15" customFormat="1" ht="22.5">
      <c r="B228" s="241"/>
      <c r="C228" s="242"/>
      <c r="D228" s="203" t="s">
        <v>163</v>
      </c>
      <c r="E228" s="243" t="s">
        <v>1</v>
      </c>
      <c r="F228" s="244" t="s">
        <v>962</v>
      </c>
      <c r="G228" s="242"/>
      <c r="H228" s="243" t="s">
        <v>1</v>
      </c>
      <c r="I228" s="245"/>
      <c r="J228" s="242"/>
      <c r="K228" s="242"/>
      <c r="L228" s="246"/>
      <c r="M228" s="247"/>
      <c r="N228" s="248"/>
      <c r="O228" s="248"/>
      <c r="P228" s="248"/>
      <c r="Q228" s="248"/>
      <c r="R228" s="248"/>
      <c r="S228" s="248"/>
      <c r="T228" s="249"/>
      <c r="AT228" s="250" t="s">
        <v>163</v>
      </c>
      <c r="AU228" s="250" t="s">
        <v>89</v>
      </c>
      <c r="AV228" s="15" t="s">
        <v>86</v>
      </c>
      <c r="AW228" s="15" t="s">
        <v>33</v>
      </c>
      <c r="AX228" s="15" t="s">
        <v>78</v>
      </c>
      <c r="AY228" s="250" t="s">
        <v>155</v>
      </c>
    </row>
    <row r="229" spans="1:65" s="13" customFormat="1" ht="11.25">
      <c r="B229" s="201"/>
      <c r="C229" s="202"/>
      <c r="D229" s="203" t="s">
        <v>163</v>
      </c>
      <c r="E229" s="204" t="s">
        <v>1</v>
      </c>
      <c r="F229" s="205" t="s">
        <v>1040</v>
      </c>
      <c r="G229" s="202"/>
      <c r="H229" s="206">
        <v>179</v>
      </c>
      <c r="I229" s="207"/>
      <c r="J229" s="202"/>
      <c r="K229" s="202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163</v>
      </c>
      <c r="AU229" s="212" t="s">
        <v>89</v>
      </c>
      <c r="AV229" s="13" t="s">
        <v>89</v>
      </c>
      <c r="AW229" s="13" t="s">
        <v>33</v>
      </c>
      <c r="AX229" s="13" t="s">
        <v>78</v>
      </c>
      <c r="AY229" s="212" t="s">
        <v>155</v>
      </c>
    </row>
    <row r="230" spans="1:65" s="14" customFormat="1" ht="11.25">
      <c r="B230" s="213"/>
      <c r="C230" s="214"/>
      <c r="D230" s="203" t="s">
        <v>163</v>
      </c>
      <c r="E230" s="215" t="s">
        <v>1</v>
      </c>
      <c r="F230" s="216" t="s">
        <v>170</v>
      </c>
      <c r="G230" s="214"/>
      <c r="H230" s="217">
        <v>179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163</v>
      </c>
      <c r="AU230" s="223" t="s">
        <v>89</v>
      </c>
      <c r="AV230" s="14" t="s">
        <v>161</v>
      </c>
      <c r="AW230" s="14" t="s">
        <v>33</v>
      </c>
      <c r="AX230" s="14" t="s">
        <v>86</v>
      </c>
      <c r="AY230" s="223" t="s">
        <v>155</v>
      </c>
    </row>
    <row r="231" spans="1:65" s="2" customFormat="1" ht="24.2" customHeight="1">
      <c r="A231" s="34"/>
      <c r="B231" s="35"/>
      <c r="C231" s="187" t="s">
        <v>316</v>
      </c>
      <c r="D231" s="187" t="s">
        <v>157</v>
      </c>
      <c r="E231" s="188" t="s">
        <v>1041</v>
      </c>
      <c r="F231" s="189" t="s">
        <v>1042</v>
      </c>
      <c r="G231" s="190" t="s">
        <v>245</v>
      </c>
      <c r="H231" s="191">
        <v>43</v>
      </c>
      <c r="I231" s="192"/>
      <c r="J231" s="193">
        <f>ROUND(I231*H231,2)</f>
        <v>0</v>
      </c>
      <c r="K231" s="194"/>
      <c r="L231" s="39"/>
      <c r="M231" s="195" t="s">
        <v>1</v>
      </c>
      <c r="N231" s="196" t="s">
        <v>43</v>
      </c>
      <c r="O231" s="71"/>
      <c r="P231" s="197">
        <f>O231*H231</f>
        <v>0</v>
      </c>
      <c r="Q231" s="197">
        <v>0</v>
      </c>
      <c r="R231" s="197">
        <f>Q231*H231</f>
        <v>0</v>
      </c>
      <c r="S231" s="197">
        <v>0</v>
      </c>
      <c r="T231" s="19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9" t="s">
        <v>418</v>
      </c>
      <c r="AT231" s="199" t="s">
        <v>157</v>
      </c>
      <c r="AU231" s="199" t="s">
        <v>89</v>
      </c>
      <c r="AY231" s="17" t="s">
        <v>155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7" t="s">
        <v>86</v>
      </c>
      <c r="BK231" s="200">
        <f>ROUND(I231*H231,2)</f>
        <v>0</v>
      </c>
      <c r="BL231" s="17" t="s">
        <v>418</v>
      </c>
      <c r="BM231" s="199" t="s">
        <v>1043</v>
      </c>
    </row>
    <row r="232" spans="1:65" s="15" customFormat="1" ht="22.5">
      <c r="B232" s="241"/>
      <c r="C232" s="242"/>
      <c r="D232" s="203" t="s">
        <v>163</v>
      </c>
      <c r="E232" s="243" t="s">
        <v>1</v>
      </c>
      <c r="F232" s="244" t="s">
        <v>962</v>
      </c>
      <c r="G232" s="242"/>
      <c r="H232" s="243" t="s">
        <v>1</v>
      </c>
      <c r="I232" s="245"/>
      <c r="J232" s="242"/>
      <c r="K232" s="242"/>
      <c r="L232" s="246"/>
      <c r="M232" s="247"/>
      <c r="N232" s="248"/>
      <c r="O232" s="248"/>
      <c r="P232" s="248"/>
      <c r="Q232" s="248"/>
      <c r="R232" s="248"/>
      <c r="S232" s="248"/>
      <c r="T232" s="249"/>
      <c r="AT232" s="250" t="s">
        <v>163</v>
      </c>
      <c r="AU232" s="250" t="s">
        <v>89</v>
      </c>
      <c r="AV232" s="15" t="s">
        <v>86</v>
      </c>
      <c r="AW232" s="15" t="s">
        <v>33</v>
      </c>
      <c r="AX232" s="15" t="s">
        <v>78</v>
      </c>
      <c r="AY232" s="250" t="s">
        <v>155</v>
      </c>
    </row>
    <row r="233" spans="1:65" s="13" customFormat="1" ht="11.25">
      <c r="B233" s="201"/>
      <c r="C233" s="202"/>
      <c r="D233" s="203" t="s">
        <v>163</v>
      </c>
      <c r="E233" s="204" t="s">
        <v>1</v>
      </c>
      <c r="F233" s="205" t="s">
        <v>384</v>
      </c>
      <c r="G233" s="202"/>
      <c r="H233" s="206">
        <v>43</v>
      </c>
      <c r="I233" s="207"/>
      <c r="J233" s="202"/>
      <c r="K233" s="202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163</v>
      </c>
      <c r="AU233" s="212" t="s">
        <v>89</v>
      </c>
      <c r="AV233" s="13" t="s">
        <v>89</v>
      </c>
      <c r="AW233" s="13" t="s">
        <v>33</v>
      </c>
      <c r="AX233" s="13" t="s">
        <v>78</v>
      </c>
      <c r="AY233" s="212" t="s">
        <v>155</v>
      </c>
    </row>
    <row r="234" spans="1:65" s="14" customFormat="1" ht="11.25">
      <c r="B234" s="213"/>
      <c r="C234" s="214"/>
      <c r="D234" s="203" t="s">
        <v>163</v>
      </c>
      <c r="E234" s="215" t="s">
        <v>1</v>
      </c>
      <c r="F234" s="216" t="s">
        <v>170</v>
      </c>
      <c r="G234" s="214"/>
      <c r="H234" s="217">
        <v>43</v>
      </c>
      <c r="I234" s="218"/>
      <c r="J234" s="214"/>
      <c r="K234" s="214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163</v>
      </c>
      <c r="AU234" s="223" t="s">
        <v>89</v>
      </c>
      <c r="AV234" s="14" t="s">
        <v>161</v>
      </c>
      <c r="AW234" s="14" t="s">
        <v>33</v>
      </c>
      <c r="AX234" s="14" t="s">
        <v>86</v>
      </c>
      <c r="AY234" s="223" t="s">
        <v>155</v>
      </c>
    </row>
    <row r="235" spans="1:65" s="2" customFormat="1" ht="24.2" customHeight="1">
      <c r="A235" s="34"/>
      <c r="B235" s="35"/>
      <c r="C235" s="224" t="s">
        <v>321</v>
      </c>
      <c r="D235" s="224" t="s">
        <v>206</v>
      </c>
      <c r="E235" s="225" t="s">
        <v>1044</v>
      </c>
      <c r="F235" s="226" t="s">
        <v>1045</v>
      </c>
      <c r="G235" s="227" t="s">
        <v>245</v>
      </c>
      <c r="H235" s="228">
        <v>43</v>
      </c>
      <c r="I235" s="229"/>
      <c r="J235" s="230">
        <f>ROUND(I235*H235,2)</f>
        <v>0</v>
      </c>
      <c r="K235" s="231"/>
      <c r="L235" s="232"/>
      <c r="M235" s="233" t="s">
        <v>1</v>
      </c>
      <c r="N235" s="234" t="s">
        <v>43</v>
      </c>
      <c r="O235" s="71"/>
      <c r="P235" s="197">
        <f>O235*H235</f>
        <v>0</v>
      </c>
      <c r="Q235" s="197">
        <v>0</v>
      </c>
      <c r="R235" s="197">
        <f>Q235*H235</f>
        <v>0</v>
      </c>
      <c r="S235" s="197">
        <v>0</v>
      </c>
      <c r="T235" s="19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995</v>
      </c>
      <c r="AT235" s="199" t="s">
        <v>206</v>
      </c>
      <c r="AU235" s="199" t="s">
        <v>89</v>
      </c>
      <c r="AY235" s="17" t="s">
        <v>155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7" t="s">
        <v>86</v>
      </c>
      <c r="BK235" s="200">
        <f>ROUND(I235*H235,2)</f>
        <v>0</v>
      </c>
      <c r="BL235" s="17" t="s">
        <v>418</v>
      </c>
      <c r="BM235" s="199" t="s">
        <v>1046</v>
      </c>
    </row>
    <row r="236" spans="1:65" s="15" customFormat="1" ht="22.5">
      <c r="B236" s="241"/>
      <c r="C236" s="242"/>
      <c r="D236" s="203" t="s">
        <v>163</v>
      </c>
      <c r="E236" s="243" t="s">
        <v>1</v>
      </c>
      <c r="F236" s="244" t="s">
        <v>962</v>
      </c>
      <c r="G236" s="242"/>
      <c r="H236" s="243" t="s">
        <v>1</v>
      </c>
      <c r="I236" s="245"/>
      <c r="J236" s="242"/>
      <c r="K236" s="242"/>
      <c r="L236" s="246"/>
      <c r="M236" s="247"/>
      <c r="N236" s="248"/>
      <c r="O236" s="248"/>
      <c r="P236" s="248"/>
      <c r="Q236" s="248"/>
      <c r="R236" s="248"/>
      <c r="S236" s="248"/>
      <c r="T236" s="249"/>
      <c r="AT236" s="250" t="s">
        <v>163</v>
      </c>
      <c r="AU236" s="250" t="s">
        <v>89</v>
      </c>
      <c r="AV236" s="15" t="s">
        <v>86</v>
      </c>
      <c r="AW236" s="15" t="s">
        <v>33</v>
      </c>
      <c r="AX236" s="15" t="s">
        <v>78</v>
      </c>
      <c r="AY236" s="250" t="s">
        <v>155</v>
      </c>
    </row>
    <row r="237" spans="1:65" s="13" customFormat="1" ht="11.25">
      <c r="B237" s="201"/>
      <c r="C237" s="202"/>
      <c r="D237" s="203" t="s">
        <v>163</v>
      </c>
      <c r="E237" s="204" t="s">
        <v>1</v>
      </c>
      <c r="F237" s="205" t="s">
        <v>384</v>
      </c>
      <c r="G237" s="202"/>
      <c r="H237" s="206">
        <v>43</v>
      </c>
      <c r="I237" s="207"/>
      <c r="J237" s="202"/>
      <c r="K237" s="202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163</v>
      </c>
      <c r="AU237" s="212" t="s">
        <v>89</v>
      </c>
      <c r="AV237" s="13" t="s">
        <v>89</v>
      </c>
      <c r="AW237" s="13" t="s">
        <v>33</v>
      </c>
      <c r="AX237" s="13" t="s">
        <v>78</v>
      </c>
      <c r="AY237" s="212" t="s">
        <v>155</v>
      </c>
    </row>
    <row r="238" spans="1:65" s="14" customFormat="1" ht="11.25">
      <c r="B238" s="213"/>
      <c r="C238" s="214"/>
      <c r="D238" s="203" t="s">
        <v>163</v>
      </c>
      <c r="E238" s="215" t="s">
        <v>1</v>
      </c>
      <c r="F238" s="216" t="s">
        <v>170</v>
      </c>
      <c r="G238" s="214"/>
      <c r="H238" s="217">
        <v>43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163</v>
      </c>
      <c r="AU238" s="223" t="s">
        <v>89</v>
      </c>
      <c r="AV238" s="14" t="s">
        <v>161</v>
      </c>
      <c r="AW238" s="14" t="s">
        <v>33</v>
      </c>
      <c r="AX238" s="14" t="s">
        <v>86</v>
      </c>
      <c r="AY238" s="223" t="s">
        <v>155</v>
      </c>
    </row>
    <row r="239" spans="1:65" s="2" customFormat="1" ht="24.2" customHeight="1">
      <c r="A239" s="34"/>
      <c r="B239" s="35"/>
      <c r="C239" s="187" t="s">
        <v>325</v>
      </c>
      <c r="D239" s="187" t="s">
        <v>157</v>
      </c>
      <c r="E239" s="188" t="s">
        <v>1047</v>
      </c>
      <c r="F239" s="189" t="s">
        <v>1048</v>
      </c>
      <c r="G239" s="190" t="s">
        <v>245</v>
      </c>
      <c r="H239" s="191">
        <v>48</v>
      </c>
      <c r="I239" s="192"/>
      <c r="J239" s="193">
        <f>ROUND(I239*H239,2)</f>
        <v>0</v>
      </c>
      <c r="K239" s="194"/>
      <c r="L239" s="39"/>
      <c r="M239" s="195" t="s">
        <v>1</v>
      </c>
      <c r="N239" s="196" t="s">
        <v>43</v>
      </c>
      <c r="O239" s="71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9" t="s">
        <v>418</v>
      </c>
      <c r="AT239" s="199" t="s">
        <v>157</v>
      </c>
      <c r="AU239" s="199" t="s">
        <v>89</v>
      </c>
      <c r="AY239" s="17" t="s">
        <v>155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7" t="s">
        <v>86</v>
      </c>
      <c r="BK239" s="200">
        <f>ROUND(I239*H239,2)</f>
        <v>0</v>
      </c>
      <c r="BL239" s="17" t="s">
        <v>418</v>
      </c>
      <c r="BM239" s="199" t="s">
        <v>1049</v>
      </c>
    </row>
    <row r="240" spans="1:65" s="15" customFormat="1" ht="22.5">
      <c r="B240" s="241"/>
      <c r="C240" s="242"/>
      <c r="D240" s="203" t="s">
        <v>163</v>
      </c>
      <c r="E240" s="243" t="s">
        <v>1</v>
      </c>
      <c r="F240" s="244" t="s">
        <v>962</v>
      </c>
      <c r="G240" s="242"/>
      <c r="H240" s="243" t="s">
        <v>1</v>
      </c>
      <c r="I240" s="245"/>
      <c r="J240" s="242"/>
      <c r="K240" s="242"/>
      <c r="L240" s="246"/>
      <c r="M240" s="247"/>
      <c r="N240" s="248"/>
      <c r="O240" s="248"/>
      <c r="P240" s="248"/>
      <c r="Q240" s="248"/>
      <c r="R240" s="248"/>
      <c r="S240" s="248"/>
      <c r="T240" s="249"/>
      <c r="AT240" s="250" t="s">
        <v>163</v>
      </c>
      <c r="AU240" s="250" t="s">
        <v>89</v>
      </c>
      <c r="AV240" s="15" t="s">
        <v>86</v>
      </c>
      <c r="AW240" s="15" t="s">
        <v>33</v>
      </c>
      <c r="AX240" s="15" t="s">
        <v>78</v>
      </c>
      <c r="AY240" s="250" t="s">
        <v>155</v>
      </c>
    </row>
    <row r="241" spans="1:65" s="13" customFormat="1" ht="11.25">
      <c r="B241" s="201"/>
      <c r="C241" s="202"/>
      <c r="D241" s="203" t="s">
        <v>163</v>
      </c>
      <c r="E241" s="204" t="s">
        <v>1</v>
      </c>
      <c r="F241" s="205" t="s">
        <v>398</v>
      </c>
      <c r="G241" s="202"/>
      <c r="H241" s="206">
        <v>48</v>
      </c>
      <c r="I241" s="207"/>
      <c r="J241" s="202"/>
      <c r="K241" s="202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163</v>
      </c>
      <c r="AU241" s="212" t="s">
        <v>89</v>
      </c>
      <c r="AV241" s="13" t="s">
        <v>89</v>
      </c>
      <c r="AW241" s="13" t="s">
        <v>33</v>
      </c>
      <c r="AX241" s="13" t="s">
        <v>78</v>
      </c>
      <c r="AY241" s="212" t="s">
        <v>155</v>
      </c>
    </row>
    <row r="242" spans="1:65" s="14" customFormat="1" ht="11.25">
      <c r="B242" s="213"/>
      <c r="C242" s="214"/>
      <c r="D242" s="203" t="s">
        <v>163</v>
      </c>
      <c r="E242" s="215" t="s">
        <v>1</v>
      </c>
      <c r="F242" s="216" t="s">
        <v>170</v>
      </c>
      <c r="G242" s="214"/>
      <c r="H242" s="217">
        <v>48</v>
      </c>
      <c r="I242" s="218"/>
      <c r="J242" s="214"/>
      <c r="K242" s="214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163</v>
      </c>
      <c r="AU242" s="223" t="s">
        <v>89</v>
      </c>
      <c r="AV242" s="14" t="s">
        <v>161</v>
      </c>
      <c r="AW242" s="14" t="s">
        <v>33</v>
      </c>
      <c r="AX242" s="14" t="s">
        <v>86</v>
      </c>
      <c r="AY242" s="223" t="s">
        <v>155</v>
      </c>
    </row>
    <row r="243" spans="1:65" s="2" customFormat="1" ht="24.2" customHeight="1">
      <c r="A243" s="34"/>
      <c r="B243" s="35"/>
      <c r="C243" s="224" t="s">
        <v>333</v>
      </c>
      <c r="D243" s="224" t="s">
        <v>206</v>
      </c>
      <c r="E243" s="225" t="s">
        <v>1050</v>
      </c>
      <c r="F243" s="226" t="s">
        <v>1051</v>
      </c>
      <c r="G243" s="227" t="s">
        <v>245</v>
      </c>
      <c r="H243" s="228">
        <v>48</v>
      </c>
      <c r="I243" s="229"/>
      <c r="J243" s="230">
        <f>ROUND(I243*H243,2)</f>
        <v>0</v>
      </c>
      <c r="K243" s="231"/>
      <c r="L243" s="232"/>
      <c r="M243" s="233" t="s">
        <v>1</v>
      </c>
      <c r="N243" s="234" t="s">
        <v>43</v>
      </c>
      <c r="O243" s="71"/>
      <c r="P243" s="197">
        <f>O243*H243</f>
        <v>0</v>
      </c>
      <c r="Q243" s="197">
        <v>0</v>
      </c>
      <c r="R243" s="197">
        <f>Q243*H243</f>
        <v>0</v>
      </c>
      <c r="S243" s="197">
        <v>0</v>
      </c>
      <c r="T243" s="19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9" t="s">
        <v>995</v>
      </c>
      <c r="AT243" s="199" t="s">
        <v>206</v>
      </c>
      <c r="AU243" s="199" t="s">
        <v>89</v>
      </c>
      <c r="AY243" s="17" t="s">
        <v>155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7" t="s">
        <v>86</v>
      </c>
      <c r="BK243" s="200">
        <f>ROUND(I243*H243,2)</f>
        <v>0</v>
      </c>
      <c r="BL243" s="17" t="s">
        <v>418</v>
      </c>
      <c r="BM243" s="199" t="s">
        <v>1052</v>
      </c>
    </row>
    <row r="244" spans="1:65" s="15" customFormat="1" ht="22.5">
      <c r="B244" s="241"/>
      <c r="C244" s="242"/>
      <c r="D244" s="203" t="s">
        <v>163</v>
      </c>
      <c r="E244" s="243" t="s">
        <v>1</v>
      </c>
      <c r="F244" s="244" t="s">
        <v>962</v>
      </c>
      <c r="G244" s="242"/>
      <c r="H244" s="243" t="s">
        <v>1</v>
      </c>
      <c r="I244" s="245"/>
      <c r="J244" s="242"/>
      <c r="K244" s="242"/>
      <c r="L244" s="246"/>
      <c r="M244" s="247"/>
      <c r="N244" s="248"/>
      <c r="O244" s="248"/>
      <c r="P244" s="248"/>
      <c r="Q244" s="248"/>
      <c r="R244" s="248"/>
      <c r="S244" s="248"/>
      <c r="T244" s="249"/>
      <c r="AT244" s="250" t="s">
        <v>163</v>
      </c>
      <c r="AU244" s="250" t="s">
        <v>89</v>
      </c>
      <c r="AV244" s="15" t="s">
        <v>86</v>
      </c>
      <c r="AW244" s="15" t="s">
        <v>33</v>
      </c>
      <c r="AX244" s="15" t="s">
        <v>78</v>
      </c>
      <c r="AY244" s="250" t="s">
        <v>155</v>
      </c>
    </row>
    <row r="245" spans="1:65" s="13" customFormat="1" ht="11.25">
      <c r="B245" s="201"/>
      <c r="C245" s="202"/>
      <c r="D245" s="203" t="s">
        <v>163</v>
      </c>
      <c r="E245" s="204" t="s">
        <v>1</v>
      </c>
      <c r="F245" s="205" t="s">
        <v>398</v>
      </c>
      <c r="G245" s="202"/>
      <c r="H245" s="206">
        <v>48</v>
      </c>
      <c r="I245" s="207"/>
      <c r="J245" s="202"/>
      <c r="K245" s="202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163</v>
      </c>
      <c r="AU245" s="212" t="s">
        <v>89</v>
      </c>
      <c r="AV245" s="13" t="s">
        <v>89</v>
      </c>
      <c r="AW245" s="13" t="s">
        <v>33</v>
      </c>
      <c r="AX245" s="13" t="s">
        <v>78</v>
      </c>
      <c r="AY245" s="212" t="s">
        <v>155</v>
      </c>
    </row>
    <row r="246" spans="1:65" s="14" customFormat="1" ht="11.25">
      <c r="B246" s="213"/>
      <c r="C246" s="214"/>
      <c r="D246" s="203" t="s">
        <v>163</v>
      </c>
      <c r="E246" s="215" t="s">
        <v>1</v>
      </c>
      <c r="F246" s="216" t="s">
        <v>170</v>
      </c>
      <c r="G246" s="214"/>
      <c r="H246" s="217">
        <v>48</v>
      </c>
      <c r="I246" s="218"/>
      <c r="J246" s="214"/>
      <c r="K246" s="214"/>
      <c r="L246" s="219"/>
      <c r="M246" s="220"/>
      <c r="N246" s="221"/>
      <c r="O246" s="221"/>
      <c r="P246" s="221"/>
      <c r="Q246" s="221"/>
      <c r="R246" s="221"/>
      <c r="S246" s="221"/>
      <c r="T246" s="222"/>
      <c r="AT246" s="223" t="s">
        <v>163</v>
      </c>
      <c r="AU246" s="223" t="s">
        <v>89</v>
      </c>
      <c r="AV246" s="14" t="s">
        <v>161</v>
      </c>
      <c r="AW246" s="14" t="s">
        <v>33</v>
      </c>
      <c r="AX246" s="14" t="s">
        <v>86</v>
      </c>
      <c r="AY246" s="223" t="s">
        <v>155</v>
      </c>
    </row>
    <row r="247" spans="1:65" s="2" customFormat="1" ht="24.2" customHeight="1">
      <c r="A247" s="34"/>
      <c r="B247" s="35"/>
      <c r="C247" s="187" t="s">
        <v>341</v>
      </c>
      <c r="D247" s="187" t="s">
        <v>157</v>
      </c>
      <c r="E247" s="188" t="s">
        <v>1053</v>
      </c>
      <c r="F247" s="189" t="s">
        <v>1054</v>
      </c>
      <c r="G247" s="190" t="s">
        <v>245</v>
      </c>
      <c r="H247" s="191">
        <v>40</v>
      </c>
      <c r="I247" s="192"/>
      <c r="J247" s="193">
        <f>ROUND(I247*H247,2)</f>
        <v>0</v>
      </c>
      <c r="K247" s="194"/>
      <c r="L247" s="39"/>
      <c r="M247" s="195" t="s">
        <v>1</v>
      </c>
      <c r="N247" s="196" t="s">
        <v>43</v>
      </c>
      <c r="O247" s="71"/>
      <c r="P247" s="197">
        <f>O247*H247</f>
        <v>0</v>
      </c>
      <c r="Q247" s="197">
        <v>0</v>
      </c>
      <c r="R247" s="197">
        <f>Q247*H247</f>
        <v>0</v>
      </c>
      <c r="S247" s="197">
        <v>0</v>
      </c>
      <c r="T247" s="19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418</v>
      </c>
      <c r="AT247" s="199" t="s">
        <v>157</v>
      </c>
      <c r="AU247" s="199" t="s">
        <v>89</v>
      </c>
      <c r="AY247" s="17" t="s">
        <v>155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7" t="s">
        <v>86</v>
      </c>
      <c r="BK247" s="200">
        <f>ROUND(I247*H247,2)</f>
        <v>0</v>
      </c>
      <c r="BL247" s="17" t="s">
        <v>418</v>
      </c>
      <c r="BM247" s="199" t="s">
        <v>1055</v>
      </c>
    </row>
    <row r="248" spans="1:65" s="15" customFormat="1" ht="22.5">
      <c r="B248" s="241"/>
      <c r="C248" s="242"/>
      <c r="D248" s="203" t="s">
        <v>163</v>
      </c>
      <c r="E248" s="243" t="s">
        <v>1</v>
      </c>
      <c r="F248" s="244" t="s">
        <v>1056</v>
      </c>
      <c r="G248" s="242"/>
      <c r="H248" s="243" t="s">
        <v>1</v>
      </c>
      <c r="I248" s="245"/>
      <c r="J248" s="242"/>
      <c r="K248" s="242"/>
      <c r="L248" s="246"/>
      <c r="M248" s="247"/>
      <c r="N248" s="248"/>
      <c r="O248" s="248"/>
      <c r="P248" s="248"/>
      <c r="Q248" s="248"/>
      <c r="R248" s="248"/>
      <c r="S248" s="248"/>
      <c r="T248" s="249"/>
      <c r="AT248" s="250" t="s">
        <v>163</v>
      </c>
      <c r="AU248" s="250" t="s">
        <v>89</v>
      </c>
      <c r="AV248" s="15" t="s">
        <v>86</v>
      </c>
      <c r="AW248" s="15" t="s">
        <v>33</v>
      </c>
      <c r="AX248" s="15" t="s">
        <v>78</v>
      </c>
      <c r="AY248" s="250" t="s">
        <v>155</v>
      </c>
    </row>
    <row r="249" spans="1:65" s="13" customFormat="1" ht="11.25">
      <c r="B249" s="201"/>
      <c r="C249" s="202"/>
      <c r="D249" s="203" t="s">
        <v>163</v>
      </c>
      <c r="E249" s="204" t="s">
        <v>1</v>
      </c>
      <c r="F249" s="205" t="s">
        <v>371</v>
      </c>
      <c r="G249" s="202"/>
      <c r="H249" s="206">
        <v>40</v>
      </c>
      <c r="I249" s="207"/>
      <c r="J249" s="202"/>
      <c r="K249" s="202"/>
      <c r="L249" s="208"/>
      <c r="M249" s="209"/>
      <c r="N249" s="210"/>
      <c r="O249" s="210"/>
      <c r="P249" s="210"/>
      <c r="Q249" s="210"/>
      <c r="R249" s="210"/>
      <c r="S249" s="210"/>
      <c r="T249" s="211"/>
      <c r="AT249" s="212" t="s">
        <v>163</v>
      </c>
      <c r="AU249" s="212" t="s">
        <v>89</v>
      </c>
      <c r="AV249" s="13" t="s">
        <v>89</v>
      </c>
      <c r="AW249" s="13" t="s">
        <v>33</v>
      </c>
      <c r="AX249" s="13" t="s">
        <v>78</v>
      </c>
      <c r="AY249" s="212" t="s">
        <v>155</v>
      </c>
    </row>
    <row r="250" spans="1:65" s="14" customFormat="1" ht="11.25">
      <c r="B250" s="213"/>
      <c r="C250" s="214"/>
      <c r="D250" s="203" t="s">
        <v>163</v>
      </c>
      <c r="E250" s="215" t="s">
        <v>1</v>
      </c>
      <c r="F250" s="216" t="s">
        <v>170</v>
      </c>
      <c r="G250" s="214"/>
      <c r="H250" s="217">
        <v>40</v>
      </c>
      <c r="I250" s="218"/>
      <c r="J250" s="214"/>
      <c r="K250" s="214"/>
      <c r="L250" s="219"/>
      <c r="M250" s="220"/>
      <c r="N250" s="221"/>
      <c r="O250" s="221"/>
      <c r="P250" s="221"/>
      <c r="Q250" s="221"/>
      <c r="R250" s="221"/>
      <c r="S250" s="221"/>
      <c r="T250" s="222"/>
      <c r="AT250" s="223" t="s">
        <v>163</v>
      </c>
      <c r="AU250" s="223" t="s">
        <v>89</v>
      </c>
      <c r="AV250" s="14" t="s">
        <v>161</v>
      </c>
      <c r="AW250" s="14" t="s">
        <v>33</v>
      </c>
      <c r="AX250" s="14" t="s">
        <v>86</v>
      </c>
      <c r="AY250" s="223" t="s">
        <v>155</v>
      </c>
    </row>
    <row r="251" spans="1:65" s="2" customFormat="1" ht="21.75" customHeight="1">
      <c r="A251" s="34"/>
      <c r="B251" s="35"/>
      <c r="C251" s="187" t="s">
        <v>346</v>
      </c>
      <c r="D251" s="187" t="s">
        <v>157</v>
      </c>
      <c r="E251" s="188" t="s">
        <v>1057</v>
      </c>
      <c r="F251" s="189" t="s">
        <v>1058</v>
      </c>
      <c r="G251" s="190" t="s">
        <v>369</v>
      </c>
      <c r="H251" s="191">
        <v>36</v>
      </c>
      <c r="I251" s="192"/>
      <c r="J251" s="193">
        <f>ROUND(I251*H251,2)</f>
        <v>0</v>
      </c>
      <c r="K251" s="194"/>
      <c r="L251" s="39"/>
      <c r="M251" s="195" t="s">
        <v>1</v>
      </c>
      <c r="N251" s="196" t="s">
        <v>43</v>
      </c>
      <c r="O251" s="71"/>
      <c r="P251" s="197">
        <f>O251*H251</f>
        <v>0</v>
      </c>
      <c r="Q251" s="197">
        <v>0</v>
      </c>
      <c r="R251" s="197">
        <f>Q251*H251</f>
        <v>0</v>
      </c>
      <c r="S251" s="197">
        <v>0</v>
      </c>
      <c r="T251" s="19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9" t="s">
        <v>418</v>
      </c>
      <c r="AT251" s="199" t="s">
        <v>157</v>
      </c>
      <c r="AU251" s="199" t="s">
        <v>89</v>
      </c>
      <c r="AY251" s="17" t="s">
        <v>155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17" t="s">
        <v>86</v>
      </c>
      <c r="BK251" s="200">
        <f>ROUND(I251*H251,2)</f>
        <v>0</v>
      </c>
      <c r="BL251" s="17" t="s">
        <v>418</v>
      </c>
      <c r="BM251" s="199" t="s">
        <v>1059</v>
      </c>
    </row>
    <row r="252" spans="1:65" s="15" customFormat="1" ht="11.25">
      <c r="B252" s="241"/>
      <c r="C252" s="242"/>
      <c r="D252" s="203" t="s">
        <v>163</v>
      </c>
      <c r="E252" s="243" t="s">
        <v>1</v>
      </c>
      <c r="F252" s="244" t="s">
        <v>958</v>
      </c>
      <c r="G252" s="242"/>
      <c r="H252" s="243" t="s">
        <v>1</v>
      </c>
      <c r="I252" s="245"/>
      <c r="J252" s="242"/>
      <c r="K252" s="242"/>
      <c r="L252" s="246"/>
      <c r="M252" s="247"/>
      <c r="N252" s="248"/>
      <c r="O252" s="248"/>
      <c r="P252" s="248"/>
      <c r="Q252" s="248"/>
      <c r="R252" s="248"/>
      <c r="S252" s="248"/>
      <c r="T252" s="249"/>
      <c r="AT252" s="250" t="s">
        <v>163</v>
      </c>
      <c r="AU252" s="250" t="s">
        <v>89</v>
      </c>
      <c r="AV252" s="15" t="s">
        <v>86</v>
      </c>
      <c r="AW252" s="15" t="s">
        <v>33</v>
      </c>
      <c r="AX252" s="15" t="s">
        <v>78</v>
      </c>
      <c r="AY252" s="250" t="s">
        <v>155</v>
      </c>
    </row>
    <row r="253" spans="1:65" s="13" customFormat="1" ht="11.25">
      <c r="B253" s="201"/>
      <c r="C253" s="202"/>
      <c r="D253" s="203" t="s">
        <v>163</v>
      </c>
      <c r="E253" s="204" t="s">
        <v>1</v>
      </c>
      <c r="F253" s="205" t="s">
        <v>356</v>
      </c>
      <c r="G253" s="202"/>
      <c r="H253" s="206">
        <v>36</v>
      </c>
      <c r="I253" s="207"/>
      <c r="J253" s="202"/>
      <c r="K253" s="202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163</v>
      </c>
      <c r="AU253" s="212" t="s">
        <v>89</v>
      </c>
      <c r="AV253" s="13" t="s">
        <v>89</v>
      </c>
      <c r="AW253" s="13" t="s">
        <v>33</v>
      </c>
      <c r="AX253" s="13" t="s">
        <v>78</v>
      </c>
      <c r="AY253" s="212" t="s">
        <v>155</v>
      </c>
    </row>
    <row r="254" spans="1:65" s="14" customFormat="1" ht="11.25">
      <c r="B254" s="213"/>
      <c r="C254" s="214"/>
      <c r="D254" s="203" t="s">
        <v>163</v>
      </c>
      <c r="E254" s="215" t="s">
        <v>1</v>
      </c>
      <c r="F254" s="216" t="s">
        <v>170</v>
      </c>
      <c r="G254" s="214"/>
      <c r="H254" s="217">
        <v>36</v>
      </c>
      <c r="I254" s="218"/>
      <c r="J254" s="214"/>
      <c r="K254" s="214"/>
      <c r="L254" s="219"/>
      <c r="M254" s="220"/>
      <c r="N254" s="221"/>
      <c r="O254" s="221"/>
      <c r="P254" s="221"/>
      <c r="Q254" s="221"/>
      <c r="R254" s="221"/>
      <c r="S254" s="221"/>
      <c r="T254" s="222"/>
      <c r="AT254" s="223" t="s">
        <v>163</v>
      </c>
      <c r="AU254" s="223" t="s">
        <v>89</v>
      </c>
      <c r="AV254" s="14" t="s">
        <v>161</v>
      </c>
      <c r="AW254" s="14" t="s">
        <v>33</v>
      </c>
      <c r="AX254" s="14" t="s">
        <v>86</v>
      </c>
      <c r="AY254" s="223" t="s">
        <v>155</v>
      </c>
    </row>
    <row r="255" spans="1:65" s="2" customFormat="1" ht="21.75" customHeight="1">
      <c r="A255" s="34"/>
      <c r="B255" s="35"/>
      <c r="C255" s="187" t="s">
        <v>276</v>
      </c>
      <c r="D255" s="187" t="s">
        <v>157</v>
      </c>
      <c r="E255" s="188" t="s">
        <v>1060</v>
      </c>
      <c r="F255" s="189" t="s">
        <v>1061</v>
      </c>
      <c r="G255" s="190" t="s">
        <v>369</v>
      </c>
      <c r="H255" s="191">
        <v>48</v>
      </c>
      <c r="I255" s="192"/>
      <c r="J255" s="193">
        <f>ROUND(I255*H255,2)</f>
        <v>0</v>
      </c>
      <c r="K255" s="194"/>
      <c r="L255" s="39"/>
      <c r="M255" s="195" t="s">
        <v>1</v>
      </c>
      <c r="N255" s="196" t="s">
        <v>43</v>
      </c>
      <c r="O255" s="71"/>
      <c r="P255" s="197">
        <f>O255*H255</f>
        <v>0</v>
      </c>
      <c r="Q255" s="197">
        <v>0</v>
      </c>
      <c r="R255" s="197">
        <f>Q255*H255</f>
        <v>0</v>
      </c>
      <c r="S255" s="197">
        <v>0</v>
      </c>
      <c r="T255" s="19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9" t="s">
        <v>418</v>
      </c>
      <c r="AT255" s="199" t="s">
        <v>157</v>
      </c>
      <c r="AU255" s="199" t="s">
        <v>89</v>
      </c>
      <c r="AY255" s="17" t="s">
        <v>155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7" t="s">
        <v>86</v>
      </c>
      <c r="BK255" s="200">
        <f>ROUND(I255*H255,2)</f>
        <v>0</v>
      </c>
      <c r="BL255" s="17" t="s">
        <v>418</v>
      </c>
      <c r="BM255" s="199" t="s">
        <v>1062</v>
      </c>
    </row>
    <row r="256" spans="1:65" s="15" customFormat="1" ht="11.25">
      <c r="B256" s="241"/>
      <c r="C256" s="242"/>
      <c r="D256" s="203" t="s">
        <v>163</v>
      </c>
      <c r="E256" s="243" t="s">
        <v>1</v>
      </c>
      <c r="F256" s="244" t="s">
        <v>958</v>
      </c>
      <c r="G256" s="242"/>
      <c r="H256" s="243" t="s">
        <v>1</v>
      </c>
      <c r="I256" s="245"/>
      <c r="J256" s="242"/>
      <c r="K256" s="242"/>
      <c r="L256" s="246"/>
      <c r="M256" s="247"/>
      <c r="N256" s="248"/>
      <c r="O256" s="248"/>
      <c r="P256" s="248"/>
      <c r="Q256" s="248"/>
      <c r="R256" s="248"/>
      <c r="S256" s="248"/>
      <c r="T256" s="249"/>
      <c r="AT256" s="250" t="s">
        <v>163</v>
      </c>
      <c r="AU256" s="250" t="s">
        <v>89</v>
      </c>
      <c r="AV256" s="15" t="s">
        <v>86</v>
      </c>
      <c r="AW256" s="15" t="s">
        <v>33</v>
      </c>
      <c r="AX256" s="15" t="s">
        <v>78</v>
      </c>
      <c r="AY256" s="250" t="s">
        <v>155</v>
      </c>
    </row>
    <row r="257" spans="1:65" s="13" customFormat="1" ht="11.25">
      <c r="B257" s="201"/>
      <c r="C257" s="202"/>
      <c r="D257" s="203" t="s">
        <v>163</v>
      </c>
      <c r="E257" s="204" t="s">
        <v>1</v>
      </c>
      <c r="F257" s="205" t="s">
        <v>398</v>
      </c>
      <c r="G257" s="202"/>
      <c r="H257" s="206">
        <v>48</v>
      </c>
      <c r="I257" s="207"/>
      <c r="J257" s="202"/>
      <c r="K257" s="202"/>
      <c r="L257" s="208"/>
      <c r="M257" s="209"/>
      <c r="N257" s="210"/>
      <c r="O257" s="210"/>
      <c r="P257" s="210"/>
      <c r="Q257" s="210"/>
      <c r="R257" s="210"/>
      <c r="S257" s="210"/>
      <c r="T257" s="211"/>
      <c r="AT257" s="212" t="s">
        <v>163</v>
      </c>
      <c r="AU257" s="212" t="s">
        <v>89</v>
      </c>
      <c r="AV257" s="13" t="s">
        <v>89</v>
      </c>
      <c r="AW257" s="13" t="s">
        <v>33</v>
      </c>
      <c r="AX257" s="13" t="s">
        <v>78</v>
      </c>
      <c r="AY257" s="212" t="s">
        <v>155</v>
      </c>
    </row>
    <row r="258" spans="1:65" s="14" customFormat="1" ht="11.25">
      <c r="B258" s="213"/>
      <c r="C258" s="214"/>
      <c r="D258" s="203" t="s">
        <v>163</v>
      </c>
      <c r="E258" s="215" t="s">
        <v>1</v>
      </c>
      <c r="F258" s="216" t="s">
        <v>170</v>
      </c>
      <c r="G258" s="214"/>
      <c r="H258" s="217">
        <v>48</v>
      </c>
      <c r="I258" s="218"/>
      <c r="J258" s="214"/>
      <c r="K258" s="214"/>
      <c r="L258" s="219"/>
      <c r="M258" s="220"/>
      <c r="N258" s="221"/>
      <c r="O258" s="221"/>
      <c r="P258" s="221"/>
      <c r="Q258" s="221"/>
      <c r="R258" s="221"/>
      <c r="S258" s="221"/>
      <c r="T258" s="222"/>
      <c r="AT258" s="223" t="s">
        <v>163</v>
      </c>
      <c r="AU258" s="223" t="s">
        <v>89</v>
      </c>
      <c r="AV258" s="14" t="s">
        <v>161</v>
      </c>
      <c r="AW258" s="14" t="s">
        <v>33</v>
      </c>
      <c r="AX258" s="14" t="s">
        <v>86</v>
      </c>
      <c r="AY258" s="223" t="s">
        <v>155</v>
      </c>
    </row>
    <row r="259" spans="1:65" s="2" customFormat="1" ht="33" customHeight="1">
      <c r="A259" s="34"/>
      <c r="B259" s="35"/>
      <c r="C259" s="187" t="s">
        <v>351</v>
      </c>
      <c r="D259" s="187" t="s">
        <v>157</v>
      </c>
      <c r="E259" s="188" t="s">
        <v>1063</v>
      </c>
      <c r="F259" s="189" t="s">
        <v>1064</v>
      </c>
      <c r="G259" s="190" t="s">
        <v>245</v>
      </c>
      <c r="H259" s="191">
        <v>160</v>
      </c>
      <c r="I259" s="192"/>
      <c r="J259" s="193">
        <f>ROUND(I259*H259,2)</f>
        <v>0</v>
      </c>
      <c r="K259" s="194"/>
      <c r="L259" s="39"/>
      <c r="M259" s="195" t="s">
        <v>1</v>
      </c>
      <c r="N259" s="196" t="s">
        <v>43</v>
      </c>
      <c r="O259" s="71"/>
      <c r="P259" s="197">
        <f>O259*H259</f>
        <v>0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9" t="s">
        <v>418</v>
      </c>
      <c r="AT259" s="199" t="s">
        <v>157</v>
      </c>
      <c r="AU259" s="199" t="s">
        <v>89</v>
      </c>
      <c r="AY259" s="17" t="s">
        <v>155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7" t="s">
        <v>86</v>
      </c>
      <c r="BK259" s="200">
        <f>ROUND(I259*H259,2)</f>
        <v>0</v>
      </c>
      <c r="BL259" s="17" t="s">
        <v>418</v>
      </c>
      <c r="BM259" s="199" t="s">
        <v>1065</v>
      </c>
    </row>
    <row r="260" spans="1:65" s="15" customFormat="1" ht="22.5">
      <c r="B260" s="241"/>
      <c r="C260" s="242"/>
      <c r="D260" s="203" t="s">
        <v>163</v>
      </c>
      <c r="E260" s="243" t="s">
        <v>1</v>
      </c>
      <c r="F260" s="244" t="s">
        <v>1056</v>
      </c>
      <c r="G260" s="242"/>
      <c r="H260" s="243" t="s">
        <v>1</v>
      </c>
      <c r="I260" s="245"/>
      <c r="J260" s="242"/>
      <c r="K260" s="242"/>
      <c r="L260" s="246"/>
      <c r="M260" s="247"/>
      <c r="N260" s="248"/>
      <c r="O260" s="248"/>
      <c r="P260" s="248"/>
      <c r="Q260" s="248"/>
      <c r="R260" s="248"/>
      <c r="S260" s="248"/>
      <c r="T260" s="249"/>
      <c r="AT260" s="250" t="s">
        <v>163</v>
      </c>
      <c r="AU260" s="250" t="s">
        <v>89</v>
      </c>
      <c r="AV260" s="15" t="s">
        <v>86</v>
      </c>
      <c r="AW260" s="15" t="s">
        <v>33</v>
      </c>
      <c r="AX260" s="15" t="s">
        <v>78</v>
      </c>
      <c r="AY260" s="250" t="s">
        <v>155</v>
      </c>
    </row>
    <row r="261" spans="1:65" s="13" customFormat="1" ht="11.25">
      <c r="B261" s="201"/>
      <c r="C261" s="202"/>
      <c r="D261" s="203" t="s">
        <v>163</v>
      </c>
      <c r="E261" s="204" t="s">
        <v>1</v>
      </c>
      <c r="F261" s="205" t="s">
        <v>1066</v>
      </c>
      <c r="G261" s="202"/>
      <c r="H261" s="206">
        <v>160</v>
      </c>
      <c r="I261" s="207"/>
      <c r="J261" s="202"/>
      <c r="K261" s="202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163</v>
      </c>
      <c r="AU261" s="212" t="s">
        <v>89</v>
      </c>
      <c r="AV261" s="13" t="s">
        <v>89</v>
      </c>
      <c r="AW261" s="13" t="s">
        <v>33</v>
      </c>
      <c r="AX261" s="13" t="s">
        <v>78</v>
      </c>
      <c r="AY261" s="212" t="s">
        <v>155</v>
      </c>
    </row>
    <row r="262" spans="1:65" s="14" customFormat="1" ht="11.25">
      <c r="B262" s="213"/>
      <c r="C262" s="214"/>
      <c r="D262" s="203" t="s">
        <v>163</v>
      </c>
      <c r="E262" s="215" t="s">
        <v>1</v>
      </c>
      <c r="F262" s="216" t="s">
        <v>170</v>
      </c>
      <c r="G262" s="214"/>
      <c r="H262" s="217">
        <v>160</v>
      </c>
      <c r="I262" s="218"/>
      <c r="J262" s="214"/>
      <c r="K262" s="214"/>
      <c r="L262" s="219"/>
      <c r="M262" s="220"/>
      <c r="N262" s="221"/>
      <c r="O262" s="221"/>
      <c r="P262" s="221"/>
      <c r="Q262" s="221"/>
      <c r="R262" s="221"/>
      <c r="S262" s="221"/>
      <c r="T262" s="222"/>
      <c r="AT262" s="223" t="s">
        <v>163</v>
      </c>
      <c r="AU262" s="223" t="s">
        <v>89</v>
      </c>
      <c r="AV262" s="14" t="s">
        <v>161</v>
      </c>
      <c r="AW262" s="14" t="s">
        <v>33</v>
      </c>
      <c r="AX262" s="14" t="s">
        <v>86</v>
      </c>
      <c r="AY262" s="223" t="s">
        <v>155</v>
      </c>
    </row>
    <row r="263" spans="1:65" s="2" customFormat="1" ht="16.5" customHeight="1">
      <c r="A263" s="34"/>
      <c r="B263" s="35"/>
      <c r="C263" s="224" t="s">
        <v>703</v>
      </c>
      <c r="D263" s="224" t="s">
        <v>206</v>
      </c>
      <c r="E263" s="225" t="s">
        <v>1067</v>
      </c>
      <c r="F263" s="226" t="s">
        <v>1068</v>
      </c>
      <c r="G263" s="227" t="s">
        <v>369</v>
      </c>
      <c r="H263" s="228">
        <v>12</v>
      </c>
      <c r="I263" s="229"/>
      <c r="J263" s="230">
        <f>ROUND(I263*H263,2)</f>
        <v>0</v>
      </c>
      <c r="K263" s="231"/>
      <c r="L263" s="232"/>
      <c r="M263" s="233" t="s">
        <v>1</v>
      </c>
      <c r="N263" s="234" t="s">
        <v>43</v>
      </c>
      <c r="O263" s="71"/>
      <c r="P263" s="197">
        <f>O263*H263</f>
        <v>0</v>
      </c>
      <c r="Q263" s="197">
        <v>0</v>
      </c>
      <c r="R263" s="197">
        <f>Q263*H263</f>
        <v>0</v>
      </c>
      <c r="S263" s="197">
        <v>0</v>
      </c>
      <c r="T263" s="19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9" t="s">
        <v>995</v>
      </c>
      <c r="AT263" s="199" t="s">
        <v>206</v>
      </c>
      <c r="AU263" s="199" t="s">
        <v>89</v>
      </c>
      <c r="AY263" s="17" t="s">
        <v>155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7" t="s">
        <v>86</v>
      </c>
      <c r="BK263" s="200">
        <f>ROUND(I263*H263,2)</f>
        <v>0</v>
      </c>
      <c r="BL263" s="17" t="s">
        <v>418</v>
      </c>
      <c r="BM263" s="199" t="s">
        <v>1069</v>
      </c>
    </row>
    <row r="264" spans="1:65" s="15" customFormat="1" ht="11.25">
      <c r="B264" s="241"/>
      <c r="C264" s="242"/>
      <c r="D264" s="203" t="s">
        <v>163</v>
      </c>
      <c r="E264" s="243" t="s">
        <v>1</v>
      </c>
      <c r="F264" s="244" t="s">
        <v>958</v>
      </c>
      <c r="G264" s="242"/>
      <c r="H264" s="243" t="s">
        <v>1</v>
      </c>
      <c r="I264" s="245"/>
      <c r="J264" s="242"/>
      <c r="K264" s="242"/>
      <c r="L264" s="246"/>
      <c r="M264" s="247"/>
      <c r="N264" s="248"/>
      <c r="O264" s="248"/>
      <c r="P264" s="248"/>
      <c r="Q264" s="248"/>
      <c r="R264" s="248"/>
      <c r="S264" s="248"/>
      <c r="T264" s="249"/>
      <c r="AT264" s="250" t="s">
        <v>163</v>
      </c>
      <c r="AU264" s="250" t="s">
        <v>89</v>
      </c>
      <c r="AV264" s="15" t="s">
        <v>86</v>
      </c>
      <c r="AW264" s="15" t="s">
        <v>33</v>
      </c>
      <c r="AX264" s="15" t="s">
        <v>78</v>
      </c>
      <c r="AY264" s="250" t="s">
        <v>155</v>
      </c>
    </row>
    <row r="265" spans="1:65" s="13" customFormat="1" ht="11.25">
      <c r="B265" s="201"/>
      <c r="C265" s="202"/>
      <c r="D265" s="203" t="s">
        <v>163</v>
      </c>
      <c r="E265" s="204" t="s">
        <v>1</v>
      </c>
      <c r="F265" s="205" t="s">
        <v>222</v>
      </c>
      <c r="G265" s="202"/>
      <c r="H265" s="206">
        <v>12</v>
      </c>
      <c r="I265" s="207"/>
      <c r="J265" s="202"/>
      <c r="K265" s="202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163</v>
      </c>
      <c r="AU265" s="212" t="s">
        <v>89</v>
      </c>
      <c r="AV265" s="13" t="s">
        <v>89</v>
      </c>
      <c r="AW265" s="13" t="s">
        <v>33</v>
      </c>
      <c r="AX265" s="13" t="s">
        <v>78</v>
      </c>
      <c r="AY265" s="212" t="s">
        <v>155</v>
      </c>
    </row>
    <row r="266" spans="1:65" s="14" customFormat="1" ht="11.25">
      <c r="B266" s="213"/>
      <c r="C266" s="214"/>
      <c r="D266" s="203" t="s">
        <v>163</v>
      </c>
      <c r="E266" s="215" t="s">
        <v>1</v>
      </c>
      <c r="F266" s="216" t="s">
        <v>170</v>
      </c>
      <c r="G266" s="214"/>
      <c r="H266" s="217">
        <v>12</v>
      </c>
      <c r="I266" s="218"/>
      <c r="J266" s="214"/>
      <c r="K266" s="214"/>
      <c r="L266" s="219"/>
      <c r="M266" s="220"/>
      <c r="N266" s="221"/>
      <c r="O266" s="221"/>
      <c r="P266" s="221"/>
      <c r="Q266" s="221"/>
      <c r="R266" s="221"/>
      <c r="S266" s="221"/>
      <c r="T266" s="222"/>
      <c r="AT266" s="223" t="s">
        <v>163</v>
      </c>
      <c r="AU266" s="223" t="s">
        <v>89</v>
      </c>
      <c r="AV266" s="14" t="s">
        <v>161</v>
      </c>
      <c r="AW266" s="14" t="s">
        <v>33</v>
      </c>
      <c r="AX266" s="14" t="s">
        <v>86</v>
      </c>
      <c r="AY266" s="223" t="s">
        <v>155</v>
      </c>
    </row>
    <row r="267" spans="1:65" s="2" customFormat="1" ht="16.5" customHeight="1">
      <c r="A267" s="34"/>
      <c r="B267" s="35"/>
      <c r="C267" s="224" t="s">
        <v>356</v>
      </c>
      <c r="D267" s="224" t="s">
        <v>206</v>
      </c>
      <c r="E267" s="225" t="s">
        <v>1070</v>
      </c>
      <c r="F267" s="226" t="s">
        <v>1071</v>
      </c>
      <c r="G267" s="227" t="s">
        <v>225</v>
      </c>
      <c r="H267" s="228">
        <v>99.2</v>
      </c>
      <c r="I267" s="229"/>
      <c r="J267" s="230">
        <f>ROUND(I267*H267,2)</f>
        <v>0</v>
      </c>
      <c r="K267" s="231"/>
      <c r="L267" s="232"/>
      <c r="M267" s="233" t="s">
        <v>1</v>
      </c>
      <c r="N267" s="234" t="s">
        <v>43</v>
      </c>
      <c r="O267" s="71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995</v>
      </c>
      <c r="AT267" s="199" t="s">
        <v>206</v>
      </c>
      <c r="AU267" s="199" t="s">
        <v>89</v>
      </c>
      <c r="AY267" s="17" t="s">
        <v>155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7" t="s">
        <v>86</v>
      </c>
      <c r="BK267" s="200">
        <f>ROUND(I267*H267,2)</f>
        <v>0</v>
      </c>
      <c r="BL267" s="17" t="s">
        <v>418</v>
      </c>
      <c r="BM267" s="199" t="s">
        <v>1072</v>
      </c>
    </row>
    <row r="268" spans="1:65" s="15" customFormat="1" ht="22.5">
      <c r="B268" s="241"/>
      <c r="C268" s="242"/>
      <c r="D268" s="203" t="s">
        <v>163</v>
      </c>
      <c r="E268" s="243" t="s">
        <v>1</v>
      </c>
      <c r="F268" s="244" t="s">
        <v>962</v>
      </c>
      <c r="G268" s="242"/>
      <c r="H268" s="243" t="s">
        <v>1</v>
      </c>
      <c r="I268" s="245"/>
      <c r="J268" s="242"/>
      <c r="K268" s="242"/>
      <c r="L268" s="246"/>
      <c r="M268" s="247"/>
      <c r="N268" s="248"/>
      <c r="O268" s="248"/>
      <c r="P268" s="248"/>
      <c r="Q268" s="248"/>
      <c r="R268" s="248"/>
      <c r="S268" s="248"/>
      <c r="T268" s="249"/>
      <c r="AT268" s="250" t="s">
        <v>163</v>
      </c>
      <c r="AU268" s="250" t="s">
        <v>89</v>
      </c>
      <c r="AV268" s="15" t="s">
        <v>86</v>
      </c>
      <c r="AW268" s="15" t="s">
        <v>33</v>
      </c>
      <c r="AX268" s="15" t="s">
        <v>78</v>
      </c>
      <c r="AY268" s="250" t="s">
        <v>155</v>
      </c>
    </row>
    <row r="269" spans="1:65" s="13" customFormat="1" ht="11.25">
      <c r="B269" s="201"/>
      <c r="C269" s="202"/>
      <c r="D269" s="203" t="s">
        <v>163</v>
      </c>
      <c r="E269" s="204" t="s">
        <v>1</v>
      </c>
      <c r="F269" s="205" t="s">
        <v>1073</v>
      </c>
      <c r="G269" s="202"/>
      <c r="H269" s="206">
        <v>99.2</v>
      </c>
      <c r="I269" s="207"/>
      <c r="J269" s="202"/>
      <c r="K269" s="202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163</v>
      </c>
      <c r="AU269" s="212" t="s">
        <v>89</v>
      </c>
      <c r="AV269" s="13" t="s">
        <v>89</v>
      </c>
      <c r="AW269" s="13" t="s">
        <v>33</v>
      </c>
      <c r="AX269" s="13" t="s">
        <v>78</v>
      </c>
      <c r="AY269" s="212" t="s">
        <v>155</v>
      </c>
    </row>
    <row r="270" spans="1:65" s="14" customFormat="1" ht="11.25">
      <c r="B270" s="213"/>
      <c r="C270" s="214"/>
      <c r="D270" s="203" t="s">
        <v>163</v>
      </c>
      <c r="E270" s="215" t="s">
        <v>1</v>
      </c>
      <c r="F270" s="216" t="s">
        <v>170</v>
      </c>
      <c r="G270" s="214"/>
      <c r="H270" s="217">
        <v>99.2</v>
      </c>
      <c r="I270" s="218"/>
      <c r="J270" s="214"/>
      <c r="K270" s="214"/>
      <c r="L270" s="219"/>
      <c r="M270" s="220"/>
      <c r="N270" s="221"/>
      <c r="O270" s="221"/>
      <c r="P270" s="221"/>
      <c r="Q270" s="221"/>
      <c r="R270" s="221"/>
      <c r="S270" s="221"/>
      <c r="T270" s="222"/>
      <c r="AT270" s="223" t="s">
        <v>163</v>
      </c>
      <c r="AU270" s="223" t="s">
        <v>89</v>
      </c>
      <c r="AV270" s="14" t="s">
        <v>161</v>
      </c>
      <c r="AW270" s="14" t="s">
        <v>33</v>
      </c>
      <c r="AX270" s="14" t="s">
        <v>86</v>
      </c>
      <c r="AY270" s="223" t="s">
        <v>155</v>
      </c>
    </row>
    <row r="271" spans="1:65" s="12" customFormat="1" ht="22.9" customHeight="1">
      <c r="B271" s="171"/>
      <c r="C271" s="172"/>
      <c r="D271" s="173" t="s">
        <v>77</v>
      </c>
      <c r="E271" s="185" t="s">
        <v>1074</v>
      </c>
      <c r="F271" s="185" t="s">
        <v>1075</v>
      </c>
      <c r="G271" s="172"/>
      <c r="H271" s="172"/>
      <c r="I271" s="175"/>
      <c r="J271" s="186">
        <f>BK271</f>
        <v>0</v>
      </c>
      <c r="K271" s="172"/>
      <c r="L271" s="177"/>
      <c r="M271" s="178"/>
      <c r="N271" s="179"/>
      <c r="O271" s="179"/>
      <c r="P271" s="180">
        <f>SUM(P272:P354)</f>
        <v>0</v>
      </c>
      <c r="Q271" s="179"/>
      <c r="R271" s="180">
        <f>SUM(R272:R354)</f>
        <v>0</v>
      </c>
      <c r="S271" s="179"/>
      <c r="T271" s="181">
        <f>SUM(T272:T354)</f>
        <v>0</v>
      </c>
      <c r="AR271" s="182" t="s">
        <v>175</v>
      </c>
      <c r="AT271" s="183" t="s">
        <v>77</v>
      </c>
      <c r="AU271" s="183" t="s">
        <v>86</v>
      </c>
      <c r="AY271" s="182" t="s">
        <v>155</v>
      </c>
      <c r="BK271" s="184">
        <f>SUM(BK272:BK354)</f>
        <v>0</v>
      </c>
    </row>
    <row r="272" spans="1:65" s="2" customFormat="1" ht="24.2" customHeight="1">
      <c r="A272" s="34"/>
      <c r="B272" s="35"/>
      <c r="C272" s="187" t="s">
        <v>709</v>
      </c>
      <c r="D272" s="187" t="s">
        <v>157</v>
      </c>
      <c r="E272" s="188" t="s">
        <v>1076</v>
      </c>
      <c r="F272" s="189" t="s">
        <v>1077</v>
      </c>
      <c r="G272" s="190" t="s">
        <v>160</v>
      </c>
      <c r="H272" s="191">
        <v>3.5</v>
      </c>
      <c r="I272" s="192"/>
      <c r="J272" s="193">
        <f>ROUND(I272*H272,2)</f>
        <v>0</v>
      </c>
      <c r="K272" s="194"/>
      <c r="L272" s="39"/>
      <c r="M272" s="195" t="s">
        <v>1</v>
      </c>
      <c r="N272" s="196" t="s">
        <v>43</v>
      </c>
      <c r="O272" s="71"/>
      <c r="P272" s="197">
        <f>O272*H272</f>
        <v>0</v>
      </c>
      <c r="Q272" s="197">
        <v>0</v>
      </c>
      <c r="R272" s="197">
        <f>Q272*H272</f>
        <v>0</v>
      </c>
      <c r="S272" s="197">
        <v>0</v>
      </c>
      <c r="T272" s="19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9" t="s">
        <v>418</v>
      </c>
      <c r="AT272" s="199" t="s">
        <v>157</v>
      </c>
      <c r="AU272" s="199" t="s">
        <v>89</v>
      </c>
      <c r="AY272" s="17" t="s">
        <v>155</v>
      </c>
      <c r="BE272" s="200">
        <f>IF(N272="základní",J272,0)</f>
        <v>0</v>
      </c>
      <c r="BF272" s="200">
        <f>IF(N272="snížená",J272,0)</f>
        <v>0</v>
      </c>
      <c r="BG272" s="200">
        <f>IF(N272="zákl. přenesená",J272,0)</f>
        <v>0</v>
      </c>
      <c r="BH272" s="200">
        <f>IF(N272="sníž. přenesená",J272,0)</f>
        <v>0</v>
      </c>
      <c r="BI272" s="200">
        <f>IF(N272="nulová",J272,0)</f>
        <v>0</v>
      </c>
      <c r="BJ272" s="17" t="s">
        <v>86</v>
      </c>
      <c r="BK272" s="200">
        <f>ROUND(I272*H272,2)</f>
        <v>0</v>
      </c>
      <c r="BL272" s="17" t="s">
        <v>418</v>
      </c>
      <c r="BM272" s="199" t="s">
        <v>1078</v>
      </c>
    </row>
    <row r="273" spans="1:65" s="15" customFormat="1" ht="11.25">
      <c r="B273" s="241"/>
      <c r="C273" s="242"/>
      <c r="D273" s="203" t="s">
        <v>163</v>
      </c>
      <c r="E273" s="243" t="s">
        <v>1</v>
      </c>
      <c r="F273" s="244" t="s">
        <v>1079</v>
      </c>
      <c r="G273" s="242"/>
      <c r="H273" s="243" t="s">
        <v>1</v>
      </c>
      <c r="I273" s="245"/>
      <c r="J273" s="242"/>
      <c r="K273" s="242"/>
      <c r="L273" s="246"/>
      <c r="M273" s="247"/>
      <c r="N273" s="248"/>
      <c r="O273" s="248"/>
      <c r="P273" s="248"/>
      <c r="Q273" s="248"/>
      <c r="R273" s="248"/>
      <c r="S273" s="248"/>
      <c r="T273" s="249"/>
      <c r="AT273" s="250" t="s">
        <v>163</v>
      </c>
      <c r="AU273" s="250" t="s">
        <v>89</v>
      </c>
      <c r="AV273" s="15" t="s">
        <v>86</v>
      </c>
      <c r="AW273" s="15" t="s">
        <v>33</v>
      </c>
      <c r="AX273" s="15" t="s">
        <v>78</v>
      </c>
      <c r="AY273" s="250" t="s">
        <v>155</v>
      </c>
    </row>
    <row r="274" spans="1:65" s="13" customFormat="1" ht="11.25">
      <c r="B274" s="201"/>
      <c r="C274" s="202"/>
      <c r="D274" s="203" t="s">
        <v>163</v>
      </c>
      <c r="E274" s="204" t="s">
        <v>1</v>
      </c>
      <c r="F274" s="205" t="s">
        <v>1080</v>
      </c>
      <c r="G274" s="202"/>
      <c r="H274" s="206">
        <v>3.5</v>
      </c>
      <c r="I274" s="207"/>
      <c r="J274" s="202"/>
      <c r="K274" s="202"/>
      <c r="L274" s="208"/>
      <c r="M274" s="209"/>
      <c r="N274" s="210"/>
      <c r="O274" s="210"/>
      <c r="P274" s="210"/>
      <c r="Q274" s="210"/>
      <c r="R274" s="210"/>
      <c r="S274" s="210"/>
      <c r="T274" s="211"/>
      <c r="AT274" s="212" t="s">
        <v>163</v>
      </c>
      <c r="AU274" s="212" t="s">
        <v>89</v>
      </c>
      <c r="AV274" s="13" t="s">
        <v>89</v>
      </c>
      <c r="AW274" s="13" t="s">
        <v>33</v>
      </c>
      <c r="AX274" s="13" t="s">
        <v>78</v>
      </c>
      <c r="AY274" s="212" t="s">
        <v>155</v>
      </c>
    </row>
    <row r="275" spans="1:65" s="14" customFormat="1" ht="11.25">
      <c r="B275" s="213"/>
      <c r="C275" s="214"/>
      <c r="D275" s="203" t="s">
        <v>163</v>
      </c>
      <c r="E275" s="215" t="s">
        <v>1</v>
      </c>
      <c r="F275" s="216" t="s">
        <v>170</v>
      </c>
      <c r="G275" s="214"/>
      <c r="H275" s="217">
        <v>3.5</v>
      </c>
      <c r="I275" s="218"/>
      <c r="J275" s="214"/>
      <c r="K275" s="214"/>
      <c r="L275" s="219"/>
      <c r="M275" s="220"/>
      <c r="N275" s="221"/>
      <c r="O275" s="221"/>
      <c r="P275" s="221"/>
      <c r="Q275" s="221"/>
      <c r="R275" s="221"/>
      <c r="S275" s="221"/>
      <c r="T275" s="222"/>
      <c r="AT275" s="223" t="s">
        <v>163</v>
      </c>
      <c r="AU275" s="223" t="s">
        <v>89</v>
      </c>
      <c r="AV275" s="14" t="s">
        <v>161</v>
      </c>
      <c r="AW275" s="14" t="s">
        <v>33</v>
      </c>
      <c r="AX275" s="14" t="s">
        <v>86</v>
      </c>
      <c r="AY275" s="223" t="s">
        <v>155</v>
      </c>
    </row>
    <row r="276" spans="1:65" s="2" customFormat="1" ht="24.2" customHeight="1">
      <c r="A276" s="34"/>
      <c r="B276" s="35"/>
      <c r="C276" s="187" t="s">
        <v>360</v>
      </c>
      <c r="D276" s="187" t="s">
        <v>157</v>
      </c>
      <c r="E276" s="188" t="s">
        <v>1081</v>
      </c>
      <c r="F276" s="189" t="s">
        <v>1082</v>
      </c>
      <c r="G276" s="190" t="s">
        <v>160</v>
      </c>
      <c r="H276" s="191">
        <v>3.5</v>
      </c>
      <c r="I276" s="192"/>
      <c r="J276" s="193">
        <f>ROUND(I276*H276,2)</f>
        <v>0</v>
      </c>
      <c r="K276" s="194"/>
      <c r="L276" s="39"/>
      <c r="M276" s="195" t="s">
        <v>1</v>
      </c>
      <c r="N276" s="196" t="s">
        <v>43</v>
      </c>
      <c r="O276" s="71"/>
      <c r="P276" s="197">
        <f>O276*H276</f>
        <v>0</v>
      </c>
      <c r="Q276" s="197">
        <v>0</v>
      </c>
      <c r="R276" s="197">
        <f>Q276*H276</f>
        <v>0</v>
      </c>
      <c r="S276" s="197">
        <v>0</v>
      </c>
      <c r="T276" s="19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9" t="s">
        <v>418</v>
      </c>
      <c r="AT276" s="199" t="s">
        <v>157</v>
      </c>
      <c r="AU276" s="199" t="s">
        <v>89</v>
      </c>
      <c r="AY276" s="17" t="s">
        <v>155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7" t="s">
        <v>86</v>
      </c>
      <c r="BK276" s="200">
        <f>ROUND(I276*H276,2)</f>
        <v>0</v>
      </c>
      <c r="BL276" s="17" t="s">
        <v>418</v>
      </c>
      <c r="BM276" s="199" t="s">
        <v>1083</v>
      </c>
    </row>
    <row r="277" spans="1:65" s="15" customFormat="1" ht="11.25">
      <c r="B277" s="241"/>
      <c r="C277" s="242"/>
      <c r="D277" s="203" t="s">
        <v>163</v>
      </c>
      <c r="E277" s="243" t="s">
        <v>1</v>
      </c>
      <c r="F277" s="244" t="s">
        <v>1079</v>
      </c>
      <c r="G277" s="242"/>
      <c r="H277" s="243" t="s">
        <v>1</v>
      </c>
      <c r="I277" s="245"/>
      <c r="J277" s="242"/>
      <c r="K277" s="242"/>
      <c r="L277" s="246"/>
      <c r="M277" s="247"/>
      <c r="N277" s="248"/>
      <c r="O277" s="248"/>
      <c r="P277" s="248"/>
      <c r="Q277" s="248"/>
      <c r="R277" s="248"/>
      <c r="S277" s="248"/>
      <c r="T277" s="249"/>
      <c r="AT277" s="250" t="s">
        <v>163</v>
      </c>
      <c r="AU277" s="250" t="s">
        <v>89</v>
      </c>
      <c r="AV277" s="15" t="s">
        <v>86</v>
      </c>
      <c r="AW277" s="15" t="s">
        <v>33</v>
      </c>
      <c r="AX277" s="15" t="s">
        <v>78</v>
      </c>
      <c r="AY277" s="250" t="s">
        <v>155</v>
      </c>
    </row>
    <row r="278" spans="1:65" s="13" customFormat="1" ht="11.25">
      <c r="B278" s="201"/>
      <c r="C278" s="202"/>
      <c r="D278" s="203" t="s">
        <v>163</v>
      </c>
      <c r="E278" s="204" t="s">
        <v>1</v>
      </c>
      <c r="F278" s="205" t="s">
        <v>1080</v>
      </c>
      <c r="G278" s="202"/>
      <c r="H278" s="206">
        <v>3.5</v>
      </c>
      <c r="I278" s="207"/>
      <c r="J278" s="202"/>
      <c r="K278" s="202"/>
      <c r="L278" s="208"/>
      <c r="M278" s="209"/>
      <c r="N278" s="210"/>
      <c r="O278" s="210"/>
      <c r="P278" s="210"/>
      <c r="Q278" s="210"/>
      <c r="R278" s="210"/>
      <c r="S278" s="210"/>
      <c r="T278" s="211"/>
      <c r="AT278" s="212" t="s">
        <v>163</v>
      </c>
      <c r="AU278" s="212" t="s">
        <v>89</v>
      </c>
      <c r="AV278" s="13" t="s">
        <v>89</v>
      </c>
      <c r="AW278" s="13" t="s">
        <v>33</v>
      </c>
      <c r="AX278" s="13" t="s">
        <v>78</v>
      </c>
      <c r="AY278" s="212" t="s">
        <v>155</v>
      </c>
    </row>
    <row r="279" spans="1:65" s="14" customFormat="1" ht="11.25">
      <c r="B279" s="213"/>
      <c r="C279" s="214"/>
      <c r="D279" s="203" t="s">
        <v>163</v>
      </c>
      <c r="E279" s="215" t="s">
        <v>1</v>
      </c>
      <c r="F279" s="216" t="s">
        <v>170</v>
      </c>
      <c r="G279" s="214"/>
      <c r="H279" s="217">
        <v>3.5</v>
      </c>
      <c r="I279" s="218"/>
      <c r="J279" s="214"/>
      <c r="K279" s="214"/>
      <c r="L279" s="219"/>
      <c r="M279" s="220"/>
      <c r="N279" s="221"/>
      <c r="O279" s="221"/>
      <c r="P279" s="221"/>
      <c r="Q279" s="221"/>
      <c r="R279" s="221"/>
      <c r="S279" s="221"/>
      <c r="T279" s="222"/>
      <c r="AT279" s="223" t="s">
        <v>163</v>
      </c>
      <c r="AU279" s="223" t="s">
        <v>89</v>
      </c>
      <c r="AV279" s="14" t="s">
        <v>161</v>
      </c>
      <c r="AW279" s="14" t="s">
        <v>33</v>
      </c>
      <c r="AX279" s="14" t="s">
        <v>86</v>
      </c>
      <c r="AY279" s="223" t="s">
        <v>155</v>
      </c>
    </row>
    <row r="280" spans="1:65" s="2" customFormat="1" ht="16.5" customHeight="1">
      <c r="A280" s="34"/>
      <c r="B280" s="35"/>
      <c r="C280" s="187" t="s">
        <v>366</v>
      </c>
      <c r="D280" s="187" t="s">
        <v>157</v>
      </c>
      <c r="E280" s="188" t="s">
        <v>1084</v>
      </c>
      <c r="F280" s="189" t="s">
        <v>1085</v>
      </c>
      <c r="G280" s="190" t="s">
        <v>977</v>
      </c>
      <c r="H280" s="191">
        <v>6</v>
      </c>
      <c r="I280" s="192"/>
      <c r="J280" s="193">
        <f>ROUND(I280*H280,2)</f>
        <v>0</v>
      </c>
      <c r="K280" s="194"/>
      <c r="L280" s="39"/>
      <c r="M280" s="195" t="s">
        <v>1</v>
      </c>
      <c r="N280" s="196" t="s">
        <v>43</v>
      </c>
      <c r="O280" s="71"/>
      <c r="P280" s="197">
        <f>O280*H280</f>
        <v>0</v>
      </c>
      <c r="Q280" s="197">
        <v>0</v>
      </c>
      <c r="R280" s="197">
        <f>Q280*H280</f>
        <v>0</v>
      </c>
      <c r="S280" s="197">
        <v>0</v>
      </c>
      <c r="T280" s="19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9" t="s">
        <v>418</v>
      </c>
      <c r="AT280" s="199" t="s">
        <v>157</v>
      </c>
      <c r="AU280" s="199" t="s">
        <v>89</v>
      </c>
      <c r="AY280" s="17" t="s">
        <v>155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7" t="s">
        <v>86</v>
      </c>
      <c r="BK280" s="200">
        <f>ROUND(I280*H280,2)</f>
        <v>0</v>
      </c>
      <c r="BL280" s="17" t="s">
        <v>418</v>
      </c>
      <c r="BM280" s="199" t="s">
        <v>1086</v>
      </c>
    </row>
    <row r="281" spans="1:65" s="15" customFormat="1" ht="11.25">
      <c r="B281" s="241"/>
      <c r="C281" s="242"/>
      <c r="D281" s="203" t="s">
        <v>163</v>
      </c>
      <c r="E281" s="243" t="s">
        <v>1</v>
      </c>
      <c r="F281" s="244" t="s">
        <v>958</v>
      </c>
      <c r="G281" s="242"/>
      <c r="H281" s="243" t="s">
        <v>1</v>
      </c>
      <c r="I281" s="245"/>
      <c r="J281" s="242"/>
      <c r="K281" s="242"/>
      <c r="L281" s="246"/>
      <c r="M281" s="247"/>
      <c r="N281" s="248"/>
      <c r="O281" s="248"/>
      <c r="P281" s="248"/>
      <c r="Q281" s="248"/>
      <c r="R281" s="248"/>
      <c r="S281" s="248"/>
      <c r="T281" s="249"/>
      <c r="AT281" s="250" t="s">
        <v>163</v>
      </c>
      <c r="AU281" s="250" t="s">
        <v>89</v>
      </c>
      <c r="AV281" s="15" t="s">
        <v>86</v>
      </c>
      <c r="AW281" s="15" t="s">
        <v>33</v>
      </c>
      <c r="AX281" s="15" t="s">
        <v>78</v>
      </c>
      <c r="AY281" s="250" t="s">
        <v>155</v>
      </c>
    </row>
    <row r="282" spans="1:65" s="13" customFormat="1" ht="11.25">
      <c r="B282" s="201"/>
      <c r="C282" s="202"/>
      <c r="D282" s="203" t="s">
        <v>163</v>
      </c>
      <c r="E282" s="204" t="s">
        <v>1</v>
      </c>
      <c r="F282" s="205" t="s">
        <v>189</v>
      </c>
      <c r="G282" s="202"/>
      <c r="H282" s="206">
        <v>6</v>
      </c>
      <c r="I282" s="207"/>
      <c r="J282" s="202"/>
      <c r="K282" s="202"/>
      <c r="L282" s="208"/>
      <c r="M282" s="209"/>
      <c r="N282" s="210"/>
      <c r="O282" s="210"/>
      <c r="P282" s="210"/>
      <c r="Q282" s="210"/>
      <c r="R282" s="210"/>
      <c r="S282" s="210"/>
      <c r="T282" s="211"/>
      <c r="AT282" s="212" t="s">
        <v>163</v>
      </c>
      <c r="AU282" s="212" t="s">
        <v>89</v>
      </c>
      <c r="AV282" s="13" t="s">
        <v>89</v>
      </c>
      <c r="AW282" s="13" t="s">
        <v>33</v>
      </c>
      <c r="AX282" s="13" t="s">
        <v>78</v>
      </c>
      <c r="AY282" s="212" t="s">
        <v>155</v>
      </c>
    </row>
    <row r="283" spans="1:65" s="14" customFormat="1" ht="11.25">
      <c r="B283" s="213"/>
      <c r="C283" s="214"/>
      <c r="D283" s="203" t="s">
        <v>163</v>
      </c>
      <c r="E283" s="215" t="s">
        <v>1</v>
      </c>
      <c r="F283" s="216" t="s">
        <v>170</v>
      </c>
      <c r="G283" s="214"/>
      <c r="H283" s="217">
        <v>6</v>
      </c>
      <c r="I283" s="218"/>
      <c r="J283" s="214"/>
      <c r="K283" s="214"/>
      <c r="L283" s="219"/>
      <c r="M283" s="220"/>
      <c r="N283" s="221"/>
      <c r="O283" s="221"/>
      <c r="P283" s="221"/>
      <c r="Q283" s="221"/>
      <c r="R283" s="221"/>
      <c r="S283" s="221"/>
      <c r="T283" s="222"/>
      <c r="AT283" s="223" t="s">
        <v>163</v>
      </c>
      <c r="AU283" s="223" t="s">
        <v>89</v>
      </c>
      <c r="AV283" s="14" t="s">
        <v>161</v>
      </c>
      <c r="AW283" s="14" t="s">
        <v>33</v>
      </c>
      <c r="AX283" s="14" t="s">
        <v>86</v>
      </c>
      <c r="AY283" s="223" t="s">
        <v>155</v>
      </c>
    </row>
    <row r="284" spans="1:65" s="2" customFormat="1" ht="24.2" customHeight="1">
      <c r="A284" s="34"/>
      <c r="B284" s="35"/>
      <c r="C284" s="187" t="s">
        <v>371</v>
      </c>
      <c r="D284" s="187" t="s">
        <v>157</v>
      </c>
      <c r="E284" s="188" t="s">
        <v>1087</v>
      </c>
      <c r="F284" s="189" t="s">
        <v>1088</v>
      </c>
      <c r="G284" s="190" t="s">
        <v>369</v>
      </c>
      <c r="H284" s="191">
        <v>6</v>
      </c>
      <c r="I284" s="192"/>
      <c r="J284" s="193">
        <f>ROUND(I284*H284,2)</f>
        <v>0</v>
      </c>
      <c r="K284" s="194"/>
      <c r="L284" s="39"/>
      <c r="M284" s="195" t="s">
        <v>1</v>
      </c>
      <c r="N284" s="196" t="s">
        <v>43</v>
      </c>
      <c r="O284" s="71"/>
      <c r="P284" s="197">
        <f>O284*H284</f>
        <v>0</v>
      </c>
      <c r="Q284" s="197">
        <v>0</v>
      </c>
      <c r="R284" s="197">
        <f>Q284*H284</f>
        <v>0</v>
      </c>
      <c r="S284" s="197">
        <v>0</v>
      </c>
      <c r="T284" s="19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418</v>
      </c>
      <c r="AT284" s="199" t="s">
        <v>157</v>
      </c>
      <c r="AU284" s="199" t="s">
        <v>89</v>
      </c>
      <c r="AY284" s="17" t="s">
        <v>155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7" t="s">
        <v>86</v>
      </c>
      <c r="BK284" s="200">
        <f>ROUND(I284*H284,2)</f>
        <v>0</v>
      </c>
      <c r="BL284" s="17" t="s">
        <v>418</v>
      </c>
      <c r="BM284" s="199" t="s">
        <v>1089</v>
      </c>
    </row>
    <row r="285" spans="1:65" s="15" customFormat="1" ht="11.25">
      <c r="B285" s="241"/>
      <c r="C285" s="242"/>
      <c r="D285" s="203" t="s">
        <v>163</v>
      </c>
      <c r="E285" s="243" t="s">
        <v>1</v>
      </c>
      <c r="F285" s="244" t="s">
        <v>958</v>
      </c>
      <c r="G285" s="242"/>
      <c r="H285" s="243" t="s">
        <v>1</v>
      </c>
      <c r="I285" s="245"/>
      <c r="J285" s="242"/>
      <c r="K285" s="242"/>
      <c r="L285" s="246"/>
      <c r="M285" s="247"/>
      <c r="N285" s="248"/>
      <c r="O285" s="248"/>
      <c r="P285" s="248"/>
      <c r="Q285" s="248"/>
      <c r="R285" s="248"/>
      <c r="S285" s="248"/>
      <c r="T285" s="249"/>
      <c r="AT285" s="250" t="s">
        <v>163</v>
      </c>
      <c r="AU285" s="250" t="s">
        <v>89</v>
      </c>
      <c r="AV285" s="15" t="s">
        <v>86</v>
      </c>
      <c r="AW285" s="15" t="s">
        <v>33</v>
      </c>
      <c r="AX285" s="15" t="s">
        <v>78</v>
      </c>
      <c r="AY285" s="250" t="s">
        <v>155</v>
      </c>
    </row>
    <row r="286" spans="1:65" s="13" customFormat="1" ht="11.25">
      <c r="B286" s="201"/>
      <c r="C286" s="202"/>
      <c r="D286" s="203" t="s">
        <v>163</v>
      </c>
      <c r="E286" s="204" t="s">
        <v>1</v>
      </c>
      <c r="F286" s="205" t="s">
        <v>189</v>
      </c>
      <c r="G286" s="202"/>
      <c r="H286" s="206">
        <v>6</v>
      </c>
      <c r="I286" s="207"/>
      <c r="J286" s="202"/>
      <c r="K286" s="202"/>
      <c r="L286" s="208"/>
      <c r="M286" s="209"/>
      <c r="N286" s="210"/>
      <c r="O286" s="210"/>
      <c r="P286" s="210"/>
      <c r="Q286" s="210"/>
      <c r="R286" s="210"/>
      <c r="S286" s="210"/>
      <c r="T286" s="211"/>
      <c r="AT286" s="212" t="s">
        <v>163</v>
      </c>
      <c r="AU286" s="212" t="s">
        <v>89</v>
      </c>
      <c r="AV286" s="13" t="s">
        <v>89</v>
      </c>
      <c r="AW286" s="13" t="s">
        <v>33</v>
      </c>
      <c r="AX286" s="13" t="s">
        <v>78</v>
      </c>
      <c r="AY286" s="212" t="s">
        <v>155</v>
      </c>
    </row>
    <row r="287" spans="1:65" s="14" customFormat="1" ht="11.25">
      <c r="B287" s="213"/>
      <c r="C287" s="214"/>
      <c r="D287" s="203" t="s">
        <v>163</v>
      </c>
      <c r="E287" s="215" t="s">
        <v>1</v>
      </c>
      <c r="F287" s="216" t="s">
        <v>170</v>
      </c>
      <c r="G287" s="214"/>
      <c r="H287" s="217">
        <v>6</v>
      </c>
      <c r="I287" s="218"/>
      <c r="J287" s="214"/>
      <c r="K287" s="214"/>
      <c r="L287" s="219"/>
      <c r="M287" s="220"/>
      <c r="N287" s="221"/>
      <c r="O287" s="221"/>
      <c r="P287" s="221"/>
      <c r="Q287" s="221"/>
      <c r="R287" s="221"/>
      <c r="S287" s="221"/>
      <c r="T287" s="222"/>
      <c r="AT287" s="223" t="s">
        <v>163</v>
      </c>
      <c r="AU287" s="223" t="s">
        <v>89</v>
      </c>
      <c r="AV287" s="14" t="s">
        <v>161</v>
      </c>
      <c r="AW287" s="14" t="s">
        <v>33</v>
      </c>
      <c r="AX287" s="14" t="s">
        <v>86</v>
      </c>
      <c r="AY287" s="223" t="s">
        <v>155</v>
      </c>
    </row>
    <row r="288" spans="1:65" s="2" customFormat="1" ht="24.2" customHeight="1">
      <c r="A288" s="34"/>
      <c r="B288" s="35"/>
      <c r="C288" s="187" t="s">
        <v>376</v>
      </c>
      <c r="D288" s="187" t="s">
        <v>157</v>
      </c>
      <c r="E288" s="188" t="s">
        <v>1090</v>
      </c>
      <c r="F288" s="189" t="s">
        <v>1091</v>
      </c>
      <c r="G288" s="190" t="s">
        <v>160</v>
      </c>
      <c r="H288" s="191">
        <v>2.46</v>
      </c>
      <c r="I288" s="192"/>
      <c r="J288" s="193">
        <f>ROUND(I288*H288,2)</f>
        <v>0</v>
      </c>
      <c r="K288" s="194"/>
      <c r="L288" s="39"/>
      <c r="M288" s="195" t="s">
        <v>1</v>
      </c>
      <c r="N288" s="196" t="s">
        <v>43</v>
      </c>
      <c r="O288" s="71"/>
      <c r="P288" s="197">
        <f>O288*H288</f>
        <v>0</v>
      </c>
      <c r="Q288" s="197">
        <v>0</v>
      </c>
      <c r="R288" s="197">
        <f>Q288*H288</f>
        <v>0</v>
      </c>
      <c r="S288" s="197">
        <v>0</v>
      </c>
      <c r="T288" s="19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9" t="s">
        <v>418</v>
      </c>
      <c r="AT288" s="199" t="s">
        <v>157</v>
      </c>
      <c r="AU288" s="199" t="s">
        <v>89</v>
      </c>
      <c r="AY288" s="17" t="s">
        <v>155</v>
      </c>
      <c r="BE288" s="200">
        <f>IF(N288="základní",J288,0)</f>
        <v>0</v>
      </c>
      <c r="BF288" s="200">
        <f>IF(N288="snížená",J288,0)</f>
        <v>0</v>
      </c>
      <c r="BG288" s="200">
        <f>IF(N288="zákl. přenesená",J288,0)</f>
        <v>0</v>
      </c>
      <c r="BH288" s="200">
        <f>IF(N288="sníž. přenesená",J288,0)</f>
        <v>0</v>
      </c>
      <c r="BI288" s="200">
        <f>IF(N288="nulová",J288,0)</f>
        <v>0</v>
      </c>
      <c r="BJ288" s="17" t="s">
        <v>86</v>
      </c>
      <c r="BK288" s="200">
        <f>ROUND(I288*H288,2)</f>
        <v>0</v>
      </c>
      <c r="BL288" s="17" t="s">
        <v>418</v>
      </c>
      <c r="BM288" s="199" t="s">
        <v>1092</v>
      </c>
    </row>
    <row r="289" spans="1:65" s="15" customFormat="1" ht="22.5">
      <c r="B289" s="241"/>
      <c r="C289" s="242"/>
      <c r="D289" s="203" t="s">
        <v>163</v>
      </c>
      <c r="E289" s="243" t="s">
        <v>1</v>
      </c>
      <c r="F289" s="244" t="s">
        <v>1093</v>
      </c>
      <c r="G289" s="242"/>
      <c r="H289" s="243" t="s">
        <v>1</v>
      </c>
      <c r="I289" s="245"/>
      <c r="J289" s="242"/>
      <c r="K289" s="242"/>
      <c r="L289" s="246"/>
      <c r="M289" s="247"/>
      <c r="N289" s="248"/>
      <c r="O289" s="248"/>
      <c r="P289" s="248"/>
      <c r="Q289" s="248"/>
      <c r="R289" s="248"/>
      <c r="S289" s="248"/>
      <c r="T289" s="249"/>
      <c r="AT289" s="250" t="s">
        <v>163</v>
      </c>
      <c r="AU289" s="250" t="s">
        <v>89</v>
      </c>
      <c r="AV289" s="15" t="s">
        <v>86</v>
      </c>
      <c r="AW289" s="15" t="s">
        <v>33</v>
      </c>
      <c r="AX289" s="15" t="s">
        <v>78</v>
      </c>
      <c r="AY289" s="250" t="s">
        <v>155</v>
      </c>
    </row>
    <row r="290" spans="1:65" s="13" customFormat="1" ht="11.25">
      <c r="B290" s="201"/>
      <c r="C290" s="202"/>
      <c r="D290" s="203" t="s">
        <v>163</v>
      </c>
      <c r="E290" s="204" t="s">
        <v>1</v>
      </c>
      <c r="F290" s="205" t="s">
        <v>1094</v>
      </c>
      <c r="G290" s="202"/>
      <c r="H290" s="206">
        <v>2.46</v>
      </c>
      <c r="I290" s="207"/>
      <c r="J290" s="202"/>
      <c r="K290" s="202"/>
      <c r="L290" s="208"/>
      <c r="M290" s="209"/>
      <c r="N290" s="210"/>
      <c r="O290" s="210"/>
      <c r="P290" s="210"/>
      <c r="Q290" s="210"/>
      <c r="R290" s="210"/>
      <c r="S290" s="210"/>
      <c r="T290" s="211"/>
      <c r="AT290" s="212" t="s">
        <v>163</v>
      </c>
      <c r="AU290" s="212" t="s">
        <v>89</v>
      </c>
      <c r="AV290" s="13" t="s">
        <v>89</v>
      </c>
      <c r="AW290" s="13" t="s">
        <v>33</v>
      </c>
      <c r="AX290" s="13" t="s">
        <v>78</v>
      </c>
      <c r="AY290" s="212" t="s">
        <v>155</v>
      </c>
    </row>
    <row r="291" spans="1:65" s="14" customFormat="1" ht="11.25">
      <c r="B291" s="213"/>
      <c r="C291" s="214"/>
      <c r="D291" s="203" t="s">
        <v>163</v>
      </c>
      <c r="E291" s="215" t="s">
        <v>1</v>
      </c>
      <c r="F291" s="216" t="s">
        <v>170</v>
      </c>
      <c r="G291" s="214"/>
      <c r="H291" s="217">
        <v>2.46</v>
      </c>
      <c r="I291" s="218"/>
      <c r="J291" s="214"/>
      <c r="K291" s="214"/>
      <c r="L291" s="219"/>
      <c r="M291" s="220"/>
      <c r="N291" s="221"/>
      <c r="O291" s="221"/>
      <c r="P291" s="221"/>
      <c r="Q291" s="221"/>
      <c r="R291" s="221"/>
      <c r="S291" s="221"/>
      <c r="T291" s="222"/>
      <c r="AT291" s="223" t="s">
        <v>163</v>
      </c>
      <c r="AU291" s="223" t="s">
        <v>89</v>
      </c>
      <c r="AV291" s="14" t="s">
        <v>161</v>
      </c>
      <c r="AW291" s="14" t="s">
        <v>33</v>
      </c>
      <c r="AX291" s="14" t="s">
        <v>86</v>
      </c>
      <c r="AY291" s="223" t="s">
        <v>155</v>
      </c>
    </row>
    <row r="292" spans="1:65" s="2" customFormat="1" ht="24.2" customHeight="1">
      <c r="A292" s="34"/>
      <c r="B292" s="35"/>
      <c r="C292" s="224" t="s">
        <v>380</v>
      </c>
      <c r="D292" s="224" t="s">
        <v>206</v>
      </c>
      <c r="E292" s="225" t="s">
        <v>1095</v>
      </c>
      <c r="F292" s="226" t="s">
        <v>1096</v>
      </c>
      <c r="G292" s="227" t="s">
        <v>977</v>
      </c>
      <c r="H292" s="228">
        <v>6</v>
      </c>
      <c r="I292" s="229"/>
      <c r="J292" s="230">
        <f>ROUND(I292*H292,2)</f>
        <v>0</v>
      </c>
      <c r="K292" s="231"/>
      <c r="L292" s="232"/>
      <c r="M292" s="233" t="s">
        <v>1</v>
      </c>
      <c r="N292" s="234" t="s">
        <v>43</v>
      </c>
      <c r="O292" s="71"/>
      <c r="P292" s="197">
        <f>O292*H292</f>
        <v>0</v>
      </c>
      <c r="Q292" s="197">
        <v>0</v>
      </c>
      <c r="R292" s="197">
        <f>Q292*H292</f>
        <v>0</v>
      </c>
      <c r="S292" s="197">
        <v>0</v>
      </c>
      <c r="T292" s="19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9" t="s">
        <v>995</v>
      </c>
      <c r="AT292" s="199" t="s">
        <v>206</v>
      </c>
      <c r="AU292" s="199" t="s">
        <v>89</v>
      </c>
      <c r="AY292" s="17" t="s">
        <v>155</v>
      </c>
      <c r="BE292" s="200">
        <f>IF(N292="základní",J292,0)</f>
        <v>0</v>
      </c>
      <c r="BF292" s="200">
        <f>IF(N292="snížená",J292,0)</f>
        <v>0</v>
      </c>
      <c r="BG292" s="200">
        <f>IF(N292="zákl. přenesená",J292,0)</f>
        <v>0</v>
      </c>
      <c r="BH292" s="200">
        <f>IF(N292="sníž. přenesená",J292,0)</f>
        <v>0</v>
      </c>
      <c r="BI292" s="200">
        <f>IF(N292="nulová",J292,0)</f>
        <v>0</v>
      </c>
      <c r="BJ292" s="17" t="s">
        <v>86</v>
      </c>
      <c r="BK292" s="200">
        <f>ROUND(I292*H292,2)</f>
        <v>0</v>
      </c>
      <c r="BL292" s="17" t="s">
        <v>418</v>
      </c>
      <c r="BM292" s="199" t="s">
        <v>1097</v>
      </c>
    </row>
    <row r="293" spans="1:65" s="15" customFormat="1" ht="11.25">
      <c r="B293" s="241"/>
      <c r="C293" s="242"/>
      <c r="D293" s="203" t="s">
        <v>163</v>
      </c>
      <c r="E293" s="243" t="s">
        <v>1</v>
      </c>
      <c r="F293" s="244" t="s">
        <v>958</v>
      </c>
      <c r="G293" s="242"/>
      <c r="H293" s="243" t="s">
        <v>1</v>
      </c>
      <c r="I293" s="245"/>
      <c r="J293" s="242"/>
      <c r="K293" s="242"/>
      <c r="L293" s="246"/>
      <c r="M293" s="247"/>
      <c r="N293" s="248"/>
      <c r="O293" s="248"/>
      <c r="P293" s="248"/>
      <c r="Q293" s="248"/>
      <c r="R293" s="248"/>
      <c r="S293" s="248"/>
      <c r="T293" s="249"/>
      <c r="AT293" s="250" t="s">
        <v>163</v>
      </c>
      <c r="AU293" s="250" t="s">
        <v>89</v>
      </c>
      <c r="AV293" s="15" t="s">
        <v>86</v>
      </c>
      <c r="AW293" s="15" t="s">
        <v>33</v>
      </c>
      <c r="AX293" s="15" t="s">
        <v>78</v>
      </c>
      <c r="AY293" s="250" t="s">
        <v>155</v>
      </c>
    </row>
    <row r="294" spans="1:65" s="13" customFormat="1" ht="11.25">
      <c r="B294" s="201"/>
      <c r="C294" s="202"/>
      <c r="D294" s="203" t="s">
        <v>163</v>
      </c>
      <c r="E294" s="204" t="s">
        <v>1</v>
      </c>
      <c r="F294" s="205" t="s">
        <v>189</v>
      </c>
      <c r="G294" s="202"/>
      <c r="H294" s="206">
        <v>6</v>
      </c>
      <c r="I294" s="207"/>
      <c r="J294" s="202"/>
      <c r="K294" s="202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163</v>
      </c>
      <c r="AU294" s="212" t="s">
        <v>89</v>
      </c>
      <c r="AV294" s="13" t="s">
        <v>89</v>
      </c>
      <c r="AW294" s="13" t="s">
        <v>33</v>
      </c>
      <c r="AX294" s="13" t="s">
        <v>78</v>
      </c>
      <c r="AY294" s="212" t="s">
        <v>155</v>
      </c>
    </row>
    <row r="295" spans="1:65" s="14" customFormat="1" ht="11.25">
      <c r="B295" s="213"/>
      <c r="C295" s="214"/>
      <c r="D295" s="203" t="s">
        <v>163</v>
      </c>
      <c r="E295" s="215" t="s">
        <v>1</v>
      </c>
      <c r="F295" s="216" t="s">
        <v>170</v>
      </c>
      <c r="G295" s="214"/>
      <c r="H295" s="217">
        <v>6</v>
      </c>
      <c r="I295" s="218"/>
      <c r="J295" s="214"/>
      <c r="K295" s="214"/>
      <c r="L295" s="219"/>
      <c r="M295" s="220"/>
      <c r="N295" s="221"/>
      <c r="O295" s="221"/>
      <c r="P295" s="221"/>
      <c r="Q295" s="221"/>
      <c r="R295" s="221"/>
      <c r="S295" s="221"/>
      <c r="T295" s="222"/>
      <c r="AT295" s="223" t="s">
        <v>163</v>
      </c>
      <c r="AU295" s="223" t="s">
        <v>89</v>
      </c>
      <c r="AV295" s="14" t="s">
        <v>161</v>
      </c>
      <c r="AW295" s="14" t="s">
        <v>33</v>
      </c>
      <c r="AX295" s="14" t="s">
        <v>86</v>
      </c>
      <c r="AY295" s="223" t="s">
        <v>155</v>
      </c>
    </row>
    <row r="296" spans="1:65" s="2" customFormat="1" ht="16.5" customHeight="1">
      <c r="A296" s="34"/>
      <c r="B296" s="35"/>
      <c r="C296" s="187" t="s">
        <v>384</v>
      </c>
      <c r="D296" s="187" t="s">
        <v>157</v>
      </c>
      <c r="E296" s="188" t="s">
        <v>1098</v>
      </c>
      <c r="F296" s="189" t="s">
        <v>1099</v>
      </c>
      <c r="G296" s="190" t="s">
        <v>245</v>
      </c>
      <c r="H296" s="191">
        <v>142</v>
      </c>
      <c r="I296" s="192"/>
      <c r="J296" s="193">
        <f>ROUND(I296*H296,2)</f>
        <v>0</v>
      </c>
      <c r="K296" s="194"/>
      <c r="L296" s="39"/>
      <c r="M296" s="195" t="s">
        <v>1</v>
      </c>
      <c r="N296" s="196" t="s">
        <v>43</v>
      </c>
      <c r="O296" s="71"/>
      <c r="P296" s="197">
        <f>O296*H296</f>
        <v>0</v>
      </c>
      <c r="Q296" s="197">
        <v>0</v>
      </c>
      <c r="R296" s="197">
        <f>Q296*H296</f>
        <v>0</v>
      </c>
      <c r="S296" s="197">
        <v>0</v>
      </c>
      <c r="T296" s="19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9" t="s">
        <v>418</v>
      </c>
      <c r="AT296" s="199" t="s">
        <v>157</v>
      </c>
      <c r="AU296" s="199" t="s">
        <v>89</v>
      </c>
      <c r="AY296" s="17" t="s">
        <v>155</v>
      </c>
      <c r="BE296" s="200">
        <f>IF(N296="základní",J296,0)</f>
        <v>0</v>
      </c>
      <c r="BF296" s="200">
        <f>IF(N296="snížená",J296,0)</f>
        <v>0</v>
      </c>
      <c r="BG296" s="200">
        <f>IF(N296="zákl. přenesená",J296,0)</f>
        <v>0</v>
      </c>
      <c r="BH296" s="200">
        <f>IF(N296="sníž. přenesená",J296,0)</f>
        <v>0</v>
      </c>
      <c r="BI296" s="200">
        <f>IF(N296="nulová",J296,0)</f>
        <v>0</v>
      </c>
      <c r="BJ296" s="17" t="s">
        <v>86</v>
      </c>
      <c r="BK296" s="200">
        <f>ROUND(I296*H296,2)</f>
        <v>0</v>
      </c>
      <c r="BL296" s="17" t="s">
        <v>418</v>
      </c>
      <c r="BM296" s="199" t="s">
        <v>1100</v>
      </c>
    </row>
    <row r="297" spans="1:65" s="15" customFormat="1" ht="22.5">
      <c r="B297" s="241"/>
      <c r="C297" s="242"/>
      <c r="D297" s="203" t="s">
        <v>163</v>
      </c>
      <c r="E297" s="243" t="s">
        <v>1</v>
      </c>
      <c r="F297" s="244" t="s">
        <v>962</v>
      </c>
      <c r="G297" s="242"/>
      <c r="H297" s="243" t="s">
        <v>1</v>
      </c>
      <c r="I297" s="245"/>
      <c r="J297" s="242"/>
      <c r="K297" s="242"/>
      <c r="L297" s="246"/>
      <c r="M297" s="247"/>
      <c r="N297" s="248"/>
      <c r="O297" s="248"/>
      <c r="P297" s="248"/>
      <c r="Q297" s="248"/>
      <c r="R297" s="248"/>
      <c r="S297" s="248"/>
      <c r="T297" s="249"/>
      <c r="AT297" s="250" t="s">
        <v>163</v>
      </c>
      <c r="AU297" s="250" t="s">
        <v>89</v>
      </c>
      <c r="AV297" s="15" t="s">
        <v>86</v>
      </c>
      <c r="AW297" s="15" t="s">
        <v>33</v>
      </c>
      <c r="AX297" s="15" t="s">
        <v>78</v>
      </c>
      <c r="AY297" s="250" t="s">
        <v>155</v>
      </c>
    </row>
    <row r="298" spans="1:65" s="13" customFormat="1" ht="11.25">
      <c r="B298" s="201"/>
      <c r="C298" s="202"/>
      <c r="D298" s="203" t="s">
        <v>163</v>
      </c>
      <c r="E298" s="204" t="s">
        <v>1</v>
      </c>
      <c r="F298" s="205" t="s">
        <v>1101</v>
      </c>
      <c r="G298" s="202"/>
      <c r="H298" s="206">
        <v>142</v>
      </c>
      <c r="I298" s="207"/>
      <c r="J298" s="202"/>
      <c r="K298" s="202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163</v>
      </c>
      <c r="AU298" s="212" t="s">
        <v>89</v>
      </c>
      <c r="AV298" s="13" t="s">
        <v>89</v>
      </c>
      <c r="AW298" s="13" t="s">
        <v>33</v>
      </c>
      <c r="AX298" s="13" t="s">
        <v>78</v>
      </c>
      <c r="AY298" s="212" t="s">
        <v>155</v>
      </c>
    </row>
    <row r="299" spans="1:65" s="14" customFormat="1" ht="11.25">
      <c r="B299" s="213"/>
      <c r="C299" s="214"/>
      <c r="D299" s="203" t="s">
        <v>163</v>
      </c>
      <c r="E299" s="215" t="s">
        <v>1</v>
      </c>
      <c r="F299" s="216" t="s">
        <v>170</v>
      </c>
      <c r="G299" s="214"/>
      <c r="H299" s="217">
        <v>142</v>
      </c>
      <c r="I299" s="218"/>
      <c r="J299" s="214"/>
      <c r="K299" s="214"/>
      <c r="L299" s="219"/>
      <c r="M299" s="220"/>
      <c r="N299" s="221"/>
      <c r="O299" s="221"/>
      <c r="P299" s="221"/>
      <c r="Q299" s="221"/>
      <c r="R299" s="221"/>
      <c r="S299" s="221"/>
      <c r="T299" s="222"/>
      <c r="AT299" s="223" t="s">
        <v>163</v>
      </c>
      <c r="AU299" s="223" t="s">
        <v>89</v>
      </c>
      <c r="AV299" s="14" t="s">
        <v>161</v>
      </c>
      <c r="AW299" s="14" t="s">
        <v>33</v>
      </c>
      <c r="AX299" s="14" t="s">
        <v>86</v>
      </c>
      <c r="AY299" s="223" t="s">
        <v>155</v>
      </c>
    </row>
    <row r="300" spans="1:65" s="2" customFormat="1" ht="24.2" customHeight="1">
      <c r="A300" s="34"/>
      <c r="B300" s="35"/>
      <c r="C300" s="187" t="s">
        <v>388</v>
      </c>
      <c r="D300" s="187" t="s">
        <v>157</v>
      </c>
      <c r="E300" s="188" t="s">
        <v>1102</v>
      </c>
      <c r="F300" s="189" t="s">
        <v>1103</v>
      </c>
      <c r="G300" s="190" t="s">
        <v>245</v>
      </c>
      <c r="H300" s="191">
        <v>21.5</v>
      </c>
      <c r="I300" s="192"/>
      <c r="J300" s="193">
        <f>ROUND(I300*H300,2)</f>
        <v>0</v>
      </c>
      <c r="K300" s="194"/>
      <c r="L300" s="39"/>
      <c r="M300" s="195" t="s">
        <v>1</v>
      </c>
      <c r="N300" s="196" t="s">
        <v>43</v>
      </c>
      <c r="O300" s="71"/>
      <c r="P300" s="197">
        <f>O300*H300</f>
        <v>0</v>
      </c>
      <c r="Q300" s="197">
        <v>0</v>
      </c>
      <c r="R300" s="197">
        <f>Q300*H300</f>
        <v>0</v>
      </c>
      <c r="S300" s="197">
        <v>0</v>
      </c>
      <c r="T300" s="19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9" t="s">
        <v>418</v>
      </c>
      <c r="AT300" s="199" t="s">
        <v>157</v>
      </c>
      <c r="AU300" s="199" t="s">
        <v>89</v>
      </c>
      <c r="AY300" s="17" t="s">
        <v>155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17" t="s">
        <v>86</v>
      </c>
      <c r="BK300" s="200">
        <f>ROUND(I300*H300,2)</f>
        <v>0</v>
      </c>
      <c r="BL300" s="17" t="s">
        <v>418</v>
      </c>
      <c r="BM300" s="199" t="s">
        <v>1104</v>
      </c>
    </row>
    <row r="301" spans="1:65" s="15" customFormat="1" ht="22.5">
      <c r="B301" s="241"/>
      <c r="C301" s="242"/>
      <c r="D301" s="203" t="s">
        <v>163</v>
      </c>
      <c r="E301" s="243" t="s">
        <v>1</v>
      </c>
      <c r="F301" s="244" t="s">
        <v>1105</v>
      </c>
      <c r="G301" s="242"/>
      <c r="H301" s="243" t="s">
        <v>1</v>
      </c>
      <c r="I301" s="245"/>
      <c r="J301" s="242"/>
      <c r="K301" s="242"/>
      <c r="L301" s="246"/>
      <c r="M301" s="247"/>
      <c r="N301" s="248"/>
      <c r="O301" s="248"/>
      <c r="P301" s="248"/>
      <c r="Q301" s="248"/>
      <c r="R301" s="248"/>
      <c r="S301" s="248"/>
      <c r="T301" s="249"/>
      <c r="AT301" s="250" t="s">
        <v>163</v>
      </c>
      <c r="AU301" s="250" t="s">
        <v>89</v>
      </c>
      <c r="AV301" s="15" t="s">
        <v>86</v>
      </c>
      <c r="AW301" s="15" t="s">
        <v>33</v>
      </c>
      <c r="AX301" s="15" t="s">
        <v>78</v>
      </c>
      <c r="AY301" s="250" t="s">
        <v>155</v>
      </c>
    </row>
    <row r="302" spans="1:65" s="13" customFormat="1" ht="11.25">
      <c r="B302" s="201"/>
      <c r="C302" s="202"/>
      <c r="D302" s="203" t="s">
        <v>163</v>
      </c>
      <c r="E302" s="204" t="s">
        <v>1</v>
      </c>
      <c r="F302" s="205" t="s">
        <v>1106</v>
      </c>
      <c r="G302" s="202"/>
      <c r="H302" s="206">
        <v>21.5</v>
      </c>
      <c r="I302" s="207"/>
      <c r="J302" s="202"/>
      <c r="K302" s="202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163</v>
      </c>
      <c r="AU302" s="212" t="s">
        <v>89</v>
      </c>
      <c r="AV302" s="13" t="s">
        <v>89</v>
      </c>
      <c r="AW302" s="13" t="s">
        <v>33</v>
      </c>
      <c r="AX302" s="13" t="s">
        <v>78</v>
      </c>
      <c r="AY302" s="212" t="s">
        <v>155</v>
      </c>
    </row>
    <row r="303" spans="1:65" s="14" customFormat="1" ht="11.25">
      <c r="B303" s="213"/>
      <c r="C303" s="214"/>
      <c r="D303" s="203" t="s">
        <v>163</v>
      </c>
      <c r="E303" s="215" t="s">
        <v>1</v>
      </c>
      <c r="F303" s="216" t="s">
        <v>170</v>
      </c>
      <c r="G303" s="214"/>
      <c r="H303" s="217">
        <v>21.5</v>
      </c>
      <c r="I303" s="218"/>
      <c r="J303" s="214"/>
      <c r="K303" s="214"/>
      <c r="L303" s="219"/>
      <c r="M303" s="220"/>
      <c r="N303" s="221"/>
      <c r="O303" s="221"/>
      <c r="P303" s="221"/>
      <c r="Q303" s="221"/>
      <c r="R303" s="221"/>
      <c r="S303" s="221"/>
      <c r="T303" s="222"/>
      <c r="AT303" s="223" t="s">
        <v>163</v>
      </c>
      <c r="AU303" s="223" t="s">
        <v>89</v>
      </c>
      <c r="AV303" s="14" t="s">
        <v>161</v>
      </c>
      <c r="AW303" s="14" t="s">
        <v>33</v>
      </c>
      <c r="AX303" s="14" t="s">
        <v>86</v>
      </c>
      <c r="AY303" s="223" t="s">
        <v>155</v>
      </c>
    </row>
    <row r="304" spans="1:65" s="2" customFormat="1" ht="24.2" customHeight="1">
      <c r="A304" s="34"/>
      <c r="B304" s="35"/>
      <c r="C304" s="187" t="s">
        <v>393</v>
      </c>
      <c r="D304" s="187" t="s">
        <v>157</v>
      </c>
      <c r="E304" s="188" t="s">
        <v>1107</v>
      </c>
      <c r="F304" s="189" t="s">
        <v>1108</v>
      </c>
      <c r="G304" s="190" t="s">
        <v>245</v>
      </c>
      <c r="H304" s="191">
        <v>37.5</v>
      </c>
      <c r="I304" s="192"/>
      <c r="J304" s="193">
        <f>ROUND(I304*H304,2)</f>
        <v>0</v>
      </c>
      <c r="K304" s="194"/>
      <c r="L304" s="39"/>
      <c r="M304" s="195" t="s">
        <v>1</v>
      </c>
      <c r="N304" s="196" t="s">
        <v>43</v>
      </c>
      <c r="O304" s="71"/>
      <c r="P304" s="197">
        <f>O304*H304</f>
        <v>0</v>
      </c>
      <c r="Q304" s="197">
        <v>0</v>
      </c>
      <c r="R304" s="197">
        <f>Q304*H304</f>
        <v>0</v>
      </c>
      <c r="S304" s="197">
        <v>0</v>
      </c>
      <c r="T304" s="19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9" t="s">
        <v>418</v>
      </c>
      <c r="AT304" s="199" t="s">
        <v>157</v>
      </c>
      <c r="AU304" s="199" t="s">
        <v>89</v>
      </c>
      <c r="AY304" s="17" t="s">
        <v>155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7" t="s">
        <v>86</v>
      </c>
      <c r="BK304" s="200">
        <f>ROUND(I304*H304,2)</f>
        <v>0</v>
      </c>
      <c r="BL304" s="17" t="s">
        <v>418</v>
      </c>
      <c r="BM304" s="199" t="s">
        <v>1109</v>
      </c>
    </row>
    <row r="305" spans="1:65" s="15" customFormat="1" ht="22.5">
      <c r="B305" s="241"/>
      <c r="C305" s="242"/>
      <c r="D305" s="203" t="s">
        <v>163</v>
      </c>
      <c r="E305" s="243" t="s">
        <v>1</v>
      </c>
      <c r="F305" s="244" t="s">
        <v>1110</v>
      </c>
      <c r="G305" s="242"/>
      <c r="H305" s="243" t="s">
        <v>1</v>
      </c>
      <c r="I305" s="245"/>
      <c r="J305" s="242"/>
      <c r="K305" s="242"/>
      <c r="L305" s="246"/>
      <c r="M305" s="247"/>
      <c r="N305" s="248"/>
      <c r="O305" s="248"/>
      <c r="P305" s="248"/>
      <c r="Q305" s="248"/>
      <c r="R305" s="248"/>
      <c r="S305" s="248"/>
      <c r="T305" s="249"/>
      <c r="AT305" s="250" t="s">
        <v>163</v>
      </c>
      <c r="AU305" s="250" t="s">
        <v>89</v>
      </c>
      <c r="AV305" s="15" t="s">
        <v>86</v>
      </c>
      <c r="AW305" s="15" t="s">
        <v>33</v>
      </c>
      <c r="AX305" s="15" t="s">
        <v>78</v>
      </c>
      <c r="AY305" s="250" t="s">
        <v>155</v>
      </c>
    </row>
    <row r="306" spans="1:65" s="13" customFormat="1" ht="11.25">
      <c r="B306" s="201"/>
      <c r="C306" s="202"/>
      <c r="D306" s="203" t="s">
        <v>163</v>
      </c>
      <c r="E306" s="204" t="s">
        <v>1</v>
      </c>
      <c r="F306" s="205" t="s">
        <v>1111</v>
      </c>
      <c r="G306" s="202"/>
      <c r="H306" s="206">
        <v>37.5</v>
      </c>
      <c r="I306" s="207"/>
      <c r="J306" s="202"/>
      <c r="K306" s="202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163</v>
      </c>
      <c r="AU306" s="212" t="s">
        <v>89</v>
      </c>
      <c r="AV306" s="13" t="s">
        <v>89</v>
      </c>
      <c r="AW306" s="13" t="s">
        <v>33</v>
      </c>
      <c r="AX306" s="13" t="s">
        <v>78</v>
      </c>
      <c r="AY306" s="212" t="s">
        <v>155</v>
      </c>
    </row>
    <row r="307" spans="1:65" s="14" customFormat="1" ht="11.25">
      <c r="B307" s="213"/>
      <c r="C307" s="214"/>
      <c r="D307" s="203" t="s">
        <v>163</v>
      </c>
      <c r="E307" s="215" t="s">
        <v>1</v>
      </c>
      <c r="F307" s="216" t="s">
        <v>170</v>
      </c>
      <c r="G307" s="214"/>
      <c r="H307" s="217">
        <v>37.5</v>
      </c>
      <c r="I307" s="218"/>
      <c r="J307" s="214"/>
      <c r="K307" s="214"/>
      <c r="L307" s="219"/>
      <c r="M307" s="220"/>
      <c r="N307" s="221"/>
      <c r="O307" s="221"/>
      <c r="P307" s="221"/>
      <c r="Q307" s="221"/>
      <c r="R307" s="221"/>
      <c r="S307" s="221"/>
      <c r="T307" s="222"/>
      <c r="AT307" s="223" t="s">
        <v>163</v>
      </c>
      <c r="AU307" s="223" t="s">
        <v>89</v>
      </c>
      <c r="AV307" s="14" t="s">
        <v>161</v>
      </c>
      <c r="AW307" s="14" t="s">
        <v>33</v>
      </c>
      <c r="AX307" s="14" t="s">
        <v>86</v>
      </c>
      <c r="AY307" s="223" t="s">
        <v>155</v>
      </c>
    </row>
    <row r="308" spans="1:65" s="2" customFormat="1" ht="24.2" customHeight="1">
      <c r="A308" s="34"/>
      <c r="B308" s="35"/>
      <c r="C308" s="187" t="s">
        <v>874</v>
      </c>
      <c r="D308" s="187" t="s">
        <v>157</v>
      </c>
      <c r="E308" s="188" t="s">
        <v>1112</v>
      </c>
      <c r="F308" s="189" t="s">
        <v>1113</v>
      </c>
      <c r="G308" s="190" t="s">
        <v>245</v>
      </c>
      <c r="H308" s="191">
        <v>83</v>
      </c>
      <c r="I308" s="192"/>
      <c r="J308" s="193">
        <f>ROUND(I308*H308,2)</f>
        <v>0</v>
      </c>
      <c r="K308" s="194"/>
      <c r="L308" s="39"/>
      <c r="M308" s="195" t="s">
        <v>1</v>
      </c>
      <c r="N308" s="196" t="s">
        <v>43</v>
      </c>
      <c r="O308" s="71"/>
      <c r="P308" s="197">
        <f>O308*H308</f>
        <v>0</v>
      </c>
      <c r="Q308" s="197">
        <v>0</v>
      </c>
      <c r="R308" s="197">
        <f>Q308*H308</f>
        <v>0</v>
      </c>
      <c r="S308" s="197">
        <v>0</v>
      </c>
      <c r="T308" s="19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9" t="s">
        <v>418</v>
      </c>
      <c r="AT308" s="199" t="s">
        <v>157</v>
      </c>
      <c r="AU308" s="199" t="s">
        <v>89</v>
      </c>
      <c r="AY308" s="17" t="s">
        <v>155</v>
      </c>
      <c r="BE308" s="200">
        <f>IF(N308="základní",J308,0)</f>
        <v>0</v>
      </c>
      <c r="BF308" s="200">
        <f>IF(N308="snížená",J308,0)</f>
        <v>0</v>
      </c>
      <c r="BG308" s="200">
        <f>IF(N308="zákl. přenesená",J308,0)</f>
        <v>0</v>
      </c>
      <c r="BH308" s="200">
        <f>IF(N308="sníž. přenesená",J308,0)</f>
        <v>0</v>
      </c>
      <c r="BI308" s="200">
        <f>IF(N308="nulová",J308,0)</f>
        <v>0</v>
      </c>
      <c r="BJ308" s="17" t="s">
        <v>86</v>
      </c>
      <c r="BK308" s="200">
        <f>ROUND(I308*H308,2)</f>
        <v>0</v>
      </c>
      <c r="BL308" s="17" t="s">
        <v>418</v>
      </c>
      <c r="BM308" s="199" t="s">
        <v>1114</v>
      </c>
    </row>
    <row r="309" spans="1:65" s="15" customFormat="1" ht="22.5">
      <c r="B309" s="241"/>
      <c r="C309" s="242"/>
      <c r="D309" s="203" t="s">
        <v>163</v>
      </c>
      <c r="E309" s="243" t="s">
        <v>1</v>
      </c>
      <c r="F309" s="244" t="s">
        <v>1115</v>
      </c>
      <c r="G309" s="242"/>
      <c r="H309" s="243" t="s">
        <v>1</v>
      </c>
      <c r="I309" s="245"/>
      <c r="J309" s="242"/>
      <c r="K309" s="242"/>
      <c r="L309" s="246"/>
      <c r="M309" s="247"/>
      <c r="N309" s="248"/>
      <c r="O309" s="248"/>
      <c r="P309" s="248"/>
      <c r="Q309" s="248"/>
      <c r="R309" s="248"/>
      <c r="S309" s="248"/>
      <c r="T309" s="249"/>
      <c r="AT309" s="250" t="s">
        <v>163</v>
      </c>
      <c r="AU309" s="250" t="s">
        <v>89</v>
      </c>
      <c r="AV309" s="15" t="s">
        <v>86</v>
      </c>
      <c r="AW309" s="15" t="s">
        <v>33</v>
      </c>
      <c r="AX309" s="15" t="s">
        <v>78</v>
      </c>
      <c r="AY309" s="250" t="s">
        <v>155</v>
      </c>
    </row>
    <row r="310" spans="1:65" s="13" customFormat="1" ht="11.25">
      <c r="B310" s="201"/>
      <c r="C310" s="202"/>
      <c r="D310" s="203" t="s">
        <v>163</v>
      </c>
      <c r="E310" s="204" t="s">
        <v>1</v>
      </c>
      <c r="F310" s="205" t="s">
        <v>1116</v>
      </c>
      <c r="G310" s="202"/>
      <c r="H310" s="206">
        <v>83</v>
      </c>
      <c r="I310" s="207"/>
      <c r="J310" s="202"/>
      <c r="K310" s="202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163</v>
      </c>
      <c r="AU310" s="212" t="s">
        <v>89</v>
      </c>
      <c r="AV310" s="13" t="s">
        <v>89</v>
      </c>
      <c r="AW310" s="13" t="s">
        <v>33</v>
      </c>
      <c r="AX310" s="13" t="s">
        <v>78</v>
      </c>
      <c r="AY310" s="212" t="s">
        <v>155</v>
      </c>
    </row>
    <row r="311" spans="1:65" s="14" customFormat="1" ht="11.25">
      <c r="B311" s="213"/>
      <c r="C311" s="214"/>
      <c r="D311" s="203" t="s">
        <v>163</v>
      </c>
      <c r="E311" s="215" t="s">
        <v>1</v>
      </c>
      <c r="F311" s="216" t="s">
        <v>170</v>
      </c>
      <c r="G311" s="214"/>
      <c r="H311" s="217">
        <v>83</v>
      </c>
      <c r="I311" s="218"/>
      <c r="J311" s="214"/>
      <c r="K311" s="214"/>
      <c r="L311" s="219"/>
      <c r="M311" s="220"/>
      <c r="N311" s="221"/>
      <c r="O311" s="221"/>
      <c r="P311" s="221"/>
      <c r="Q311" s="221"/>
      <c r="R311" s="221"/>
      <c r="S311" s="221"/>
      <c r="T311" s="222"/>
      <c r="AT311" s="223" t="s">
        <v>163</v>
      </c>
      <c r="AU311" s="223" t="s">
        <v>89</v>
      </c>
      <c r="AV311" s="14" t="s">
        <v>161</v>
      </c>
      <c r="AW311" s="14" t="s">
        <v>33</v>
      </c>
      <c r="AX311" s="14" t="s">
        <v>86</v>
      </c>
      <c r="AY311" s="223" t="s">
        <v>155</v>
      </c>
    </row>
    <row r="312" spans="1:65" s="2" customFormat="1" ht="24.2" customHeight="1">
      <c r="A312" s="34"/>
      <c r="B312" s="35"/>
      <c r="C312" s="187" t="s">
        <v>878</v>
      </c>
      <c r="D312" s="187" t="s">
        <v>157</v>
      </c>
      <c r="E312" s="188" t="s">
        <v>1117</v>
      </c>
      <c r="F312" s="189" t="s">
        <v>1118</v>
      </c>
      <c r="G312" s="190" t="s">
        <v>160</v>
      </c>
      <c r="H312" s="191">
        <v>1.29</v>
      </c>
      <c r="I312" s="192"/>
      <c r="J312" s="193">
        <f>ROUND(I312*H312,2)</f>
        <v>0</v>
      </c>
      <c r="K312" s="194"/>
      <c r="L312" s="39"/>
      <c r="M312" s="195" t="s">
        <v>1</v>
      </c>
      <c r="N312" s="196" t="s">
        <v>43</v>
      </c>
      <c r="O312" s="71"/>
      <c r="P312" s="197">
        <f>O312*H312</f>
        <v>0</v>
      </c>
      <c r="Q312" s="197">
        <v>0</v>
      </c>
      <c r="R312" s="197">
        <f>Q312*H312</f>
        <v>0</v>
      </c>
      <c r="S312" s="197">
        <v>0</v>
      </c>
      <c r="T312" s="19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9" t="s">
        <v>418</v>
      </c>
      <c r="AT312" s="199" t="s">
        <v>157</v>
      </c>
      <c r="AU312" s="199" t="s">
        <v>89</v>
      </c>
      <c r="AY312" s="17" t="s">
        <v>155</v>
      </c>
      <c r="BE312" s="200">
        <f>IF(N312="základní",J312,0)</f>
        <v>0</v>
      </c>
      <c r="BF312" s="200">
        <f>IF(N312="snížená",J312,0)</f>
        <v>0</v>
      </c>
      <c r="BG312" s="200">
        <f>IF(N312="zákl. přenesená",J312,0)</f>
        <v>0</v>
      </c>
      <c r="BH312" s="200">
        <f>IF(N312="sníž. přenesená",J312,0)</f>
        <v>0</v>
      </c>
      <c r="BI312" s="200">
        <f>IF(N312="nulová",J312,0)</f>
        <v>0</v>
      </c>
      <c r="BJ312" s="17" t="s">
        <v>86</v>
      </c>
      <c r="BK312" s="200">
        <f>ROUND(I312*H312,2)</f>
        <v>0</v>
      </c>
      <c r="BL312" s="17" t="s">
        <v>418</v>
      </c>
      <c r="BM312" s="199" t="s">
        <v>1119</v>
      </c>
    </row>
    <row r="313" spans="1:65" s="15" customFormat="1" ht="22.5">
      <c r="B313" s="241"/>
      <c r="C313" s="242"/>
      <c r="D313" s="203" t="s">
        <v>163</v>
      </c>
      <c r="E313" s="243" t="s">
        <v>1</v>
      </c>
      <c r="F313" s="244" t="s">
        <v>1120</v>
      </c>
      <c r="G313" s="242"/>
      <c r="H313" s="243" t="s">
        <v>1</v>
      </c>
      <c r="I313" s="245"/>
      <c r="J313" s="242"/>
      <c r="K313" s="242"/>
      <c r="L313" s="246"/>
      <c r="M313" s="247"/>
      <c r="N313" s="248"/>
      <c r="O313" s="248"/>
      <c r="P313" s="248"/>
      <c r="Q313" s="248"/>
      <c r="R313" s="248"/>
      <c r="S313" s="248"/>
      <c r="T313" s="249"/>
      <c r="AT313" s="250" t="s">
        <v>163</v>
      </c>
      <c r="AU313" s="250" t="s">
        <v>89</v>
      </c>
      <c r="AV313" s="15" t="s">
        <v>86</v>
      </c>
      <c r="AW313" s="15" t="s">
        <v>33</v>
      </c>
      <c r="AX313" s="15" t="s">
        <v>78</v>
      </c>
      <c r="AY313" s="250" t="s">
        <v>155</v>
      </c>
    </row>
    <row r="314" spans="1:65" s="13" customFormat="1" ht="11.25">
      <c r="B314" s="201"/>
      <c r="C314" s="202"/>
      <c r="D314" s="203" t="s">
        <v>163</v>
      </c>
      <c r="E314" s="204" t="s">
        <v>1</v>
      </c>
      <c r="F314" s="205" t="s">
        <v>1121</v>
      </c>
      <c r="G314" s="202"/>
      <c r="H314" s="206">
        <v>1.29</v>
      </c>
      <c r="I314" s="207"/>
      <c r="J314" s="202"/>
      <c r="K314" s="202"/>
      <c r="L314" s="208"/>
      <c r="M314" s="209"/>
      <c r="N314" s="210"/>
      <c r="O314" s="210"/>
      <c r="P314" s="210"/>
      <c r="Q314" s="210"/>
      <c r="R314" s="210"/>
      <c r="S314" s="210"/>
      <c r="T314" s="211"/>
      <c r="AT314" s="212" t="s">
        <v>163</v>
      </c>
      <c r="AU314" s="212" t="s">
        <v>89</v>
      </c>
      <c r="AV314" s="13" t="s">
        <v>89</v>
      </c>
      <c r="AW314" s="13" t="s">
        <v>33</v>
      </c>
      <c r="AX314" s="13" t="s">
        <v>78</v>
      </c>
      <c r="AY314" s="212" t="s">
        <v>155</v>
      </c>
    </row>
    <row r="315" spans="1:65" s="14" customFormat="1" ht="11.25">
      <c r="B315" s="213"/>
      <c r="C315" s="214"/>
      <c r="D315" s="203" t="s">
        <v>163</v>
      </c>
      <c r="E315" s="215" t="s">
        <v>1</v>
      </c>
      <c r="F315" s="216" t="s">
        <v>170</v>
      </c>
      <c r="G315" s="214"/>
      <c r="H315" s="217">
        <v>1.29</v>
      </c>
      <c r="I315" s="218"/>
      <c r="J315" s="214"/>
      <c r="K315" s="214"/>
      <c r="L315" s="219"/>
      <c r="M315" s="220"/>
      <c r="N315" s="221"/>
      <c r="O315" s="221"/>
      <c r="P315" s="221"/>
      <c r="Q315" s="221"/>
      <c r="R315" s="221"/>
      <c r="S315" s="221"/>
      <c r="T315" s="222"/>
      <c r="AT315" s="223" t="s">
        <v>163</v>
      </c>
      <c r="AU315" s="223" t="s">
        <v>89</v>
      </c>
      <c r="AV315" s="14" t="s">
        <v>161</v>
      </c>
      <c r="AW315" s="14" t="s">
        <v>33</v>
      </c>
      <c r="AX315" s="14" t="s">
        <v>86</v>
      </c>
      <c r="AY315" s="223" t="s">
        <v>155</v>
      </c>
    </row>
    <row r="316" spans="1:65" s="2" customFormat="1" ht="16.5" customHeight="1">
      <c r="A316" s="34"/>
      <c r="B316" s="35"/>
      <c r="C316" s="224" t="s">
        <v>398</v>
      </c>
      <c r="D316" s="224" t="s">
        <v>206</v>
      </c>
      <c r="E316" s="225" t="s">
        <v>1122</v>
      </c>
      <c r="F316" s="226" t="s">
        <v>1123</v>
      </c>
      <c r="G316" s="227" t="s">
        <v>245</v>
      </c>
      <c r="H316" s="228">
        <v>185</v>
      </c>
      <c r="I316" s="229"/>
      <c r="J316" s="230">
        <f>ROUND(I316*H316,2)</f>
        <v>0</v>
      </c>
      <c r="K316" s="231"/>
      <c r="L316" s="232"/>
      <c r="M316" s="233" t="s">
        <v>1</v>
      </c>
      <c r="N316" s="234" t="s">
        <v>43</v>
      </c>
      <c r="O316" s="71"/>
      <c r="P316" s="197">
        <f>O316*H316</f>
        <v>0</v>
      </c>
      <c r="Q316" s="197">
        <v>0</v>
      </c>
      <c r="R316" s="197">
        <f>Q316*H316</f>
        <v>0</v>
      </c>
      <c r="S316" s="197">
        <v>0</v>
      </c>
      <c r="T316" s="19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9" t="s">
        <v>995</v>
      </c>
      <c r="AT316" s="199" t="s">
        <v>206</v>
      </c>
      <c r="AU316" s="199" t="s">
        <v>89</v>
      </c>
      <c r="AY316" s="17" t="s">
        <v>155</v>
      </c>
      <c r="BE316" s="200">
        <f>IF(N316="základní",J316,0)</f>
        <v>0</v>
      </c>
      <c r="BF316" s="200">
        <f>IF(N316="snížená",J316,0)</f>
        <v>0</v>
      </c>
      <c r="BG316" s="200">
        <f>IF(N316="zákl. přenesená",J316,0)</f>
        <v>0</v>
      </c>
      <c r="BH316" s="200">
        <f>IF(N316="sníž. přenesená",J316,0)</f>
        <v>0</v>
      </c>
      <c r="BI316" s="200">
        <f>IF(N316="nulová",J316,0)</f>
        <v>0</v>
      </c>
      <c r="BJ316" s="17" t="s">
        <v>86</v>
      </c>
      <c r="BK316" s="200">
        <f>ROUND(I316*H316,2)</f>
        <v>0</v>
      </c>
      <c r="BL316" s="17" t="s">
        <v>418</v>
      </c>
      <c r="BM316" s="199" t="s">
        <v>1124</v>
      </c>
    </row>
    <row r="317" spans="1:65" s="15" customFormat="1" ht="11.25">
      <c r="B317" s="241"/>
      <c r="C317" s="242"/>
      <c r="D317" s="203" t="s">
        <v>163</v>
      </c>
      <c r="E317" s="243" t="s">
        <v>1</v>
      </c>
      <c r="F317" s="244" t="s">
        <v>1125</v>
      </c>
      <c r="G317" s="242"/>
      <c r="H317" s="243" t="s">
        <v>1</v>
      </c>
      <c r="I317" s="245"/>
      <c r="J317" s="242"/>
      <c r="K317" s="242"/>
      <c r="L317" s="246"/>
      <c r="M317" s="247"/>
      <c r="N317" s="248"/>
      <c r="O317" s="248"/>
      <c r="P317" s="248"/>
      <c r="Q317" s="248"/>
      <c r="R317" s="248"/>
      <c r="S317" s="248"/>
      <c r="T317" s="249"/>
      <c r="AT317" s="250" t="s">
        <v>163</v>
      </c>
      <c r="AU317" s="250" t="s">
        <v>89</v>
      </c>
      <c r="AV317" s="15" t="s">
        <v>86</v>
      </c>
      <c r="AW317" s="15" t="s">
        <v>33</v>
      </c>
      <c r="AX317" s="15" t="s">
        <v>78</v>
      </c>
      <c r="AY317" s="250" t="s">
        <v>155</v>
      </c>
    </row>
    <row r="318" spans="1:65" s="13" customFormat="1" ht="11.25">
      <c r="B318" s="201"/>
      <c r="C318" s="202"/>
      <c r="D318" s="203" t="s">
        <v>163</v>
      </c>
      <c r="E318" s="204" t="s">
        <v>1</v>
      </c>
      <c r="F318" s="205" t="s">
        <v>1126</v>
      </c>
      <c r="G318" s="202"/>
      <c r="H318" s="206">
        <v>185</v>
      </c>
      <c r="I318" s="207"/>
      <c r="J318" s="202"/>
      <c r="K318" s="202"/>
      <c r="L318" s="208"/>
      <c r="M318" s="209"/>
      <c r="N318" s="210"/>
      <c r="O318" s="210"/>
      <c r="P318" s="210"/>
      <c r="Q318" s="210"/>
      <c r="R318" s="210"/>
      <c r="S318" s="210"/>
      <c r="T318" s="211"/>
      <c r="AT318" s="212" t="s">
        <v>163</v>
      </c>
      <c r="AU318" s="212" t="s">
        <v>89</v>
      </c>
      <c r="AV318" s="13" t="s">
        <v>89</v>
      </c>
      <c r="AW318" s="13" t="s">
        <v>33</v>
      </c>
      <c r="AX318" s="13" t="s">
        <v>78</v>
      </c>
      <c r="AY318" s="212" t="s">
        <v>155</v>
      </c>
    </row>
    <row r="319" spans="1:65" s="14" customFormat="1" ht="11.25">
      <c r="B319" s="213"/>
      <c r="C319" s="214"/>
      <c r="D319" s="203" t="s">
        <v>163</v>
      </c>
      <c r="E319" s="215" t="s">
        <v>1</v>
      </c>
      <c r="F319" s="216" t="s">
        <v>170</v>
      </c>
      <c r="G319" s="214"/>
      <c r="H319" s="217">
        <v>185</v>
      </c>
      <c r="I319" s="218"/>
      <c r="J319" s="214"/>
      <c r="K319" s="214"/>
      <c r="L319" s="219"/>
      <c r="M319" s="220"/>
      <c r="N319" s="221"/>
      <c r="O319" s="221"/>
      <c r="P319" s="221"/>
      <c r="Q319" s="221"/>
      <c r="R319" s="221"/>
      <c r="S319" s="221"/>
      <c r="T319" s="222"/>
      <c r="AT319" s="223" t="s">
        <v>163</v>
      </c>
      <c r="AU319" s="223" t="s">
        <v>89</v>
      </c>
      <c r="AV319" s="14" t="s">
        <v>161</v>
      </c>
      <c r="AW319" s="14" t="s">
        <v>33</v>
      </c>
      <c r="AX319" s="14" t="s">
        <v>86</v>
      </c>
      <c r="AY319" s="223" t="s">
        <v>155</v>
      </c>
    </row>
    <row r="320" spans="1:65" s="2" customFormat="1" ht="33" customHeight="1">
      <c r="A320" s="34"/>
      <c r="B320" s="35"/>
      <c r="C320" s="187" t="s">
        <v>402</v>
      </c>
      <c r="D320" s="187" t="s">
        <v>157</v>
      </c>
      <c r="E320" s="188" t="s">
        <v>1127</v>
      </c>
      <c r="F320" s="189" t="s">
        <v>1128</v>
      </c>
      <c r="G320" s="190" t="s">
        <v>245</v>
      </c>
      <c r="H320" s="191">
        <v>120.5</v>
      </c>
      <c r="I320" s="192"/>
      <c r="J320" s="193">
        <f>ROUND(I320*H320,2)</f>
        <v>0</v>
      </c>
      <c r="K320" s="194"/>
      <c r="L320" s="39"/>
      <c r="M320" s="195" t="s">
        <v>1</v>
      </c>
      <c r="N320" s="196" t="s">
        <v>43</v>
      </c>
      <c r="O320" s="71"/>
      <c r="P320" s="197">
        <f>O320*H320</f>
        <v>0</v>
      </c>
      <c r="Q320" s="197">
        <v>0</v>
      </c>
      <c r="R320" s="197">
        <f>Q320*H320</f>
        <v>0</v>
      </c>
      <c r="S320" s="197">
        <v>0</v>
      </c>
      <c r="T320" s="19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9" t="s">
        <v>418</v>
      </c>
      <c r="AT320" s="199" t="s">
        <v>157</v>
      </c>
      <c r="AU320" s="199" t="s">
        <v>89</v>
      </c>
      <c r="AY320" s="17" t="s">
        <v>155</v>
      </c>
      <c r="BE320" s="200">
        <f>IF(N320="základní",J320,0)</f>
        <v>0</v>
      </c>
      <c r="BF320" s="200">
        <f>IF(N320="snížená",J320,0)</f>
        <v>0</v>
      </c>
      <c r="BG320" s="200">
        <f>IF(N320="zákl. přenesená",J320,0)</f>
        <v>0</v>
      </c>
      <c r="BH320" s="200">
        <f>IF(N320="sníž. přenesená",J320,0)</f>
        <v>0</v>
      </c>
      <c r="BI320" s="200">
        <f>IF(N320="nulová",J320,0)</f>
        <v>0</v>
      </c>
      <c r="BJ320" s="17" t="s">
        <v>86</v>
      </c>
      <c r="BK320" s="200">
        <f>ROUND(I320*H320,2)</f>
        <v>0</v>
      </c>
      <c r="BL320" s="17" t="s">
        <v>418</v>
      </c>
      <c r="BM320" s="199" t="s">
        <v>1129</v>
      </c>
    </row>
    <row r="321" spans="1:65" s="15" customFormat="1" ht="11.25">
      <c r="B321" s="241"/>
      <c r="C321" s="242"/>
      <c r="D321" s="203" t="s">
        <v>163</v>
      </c>
      <c r="E321" s="243" t="s">
        <v>1</v>
      </c>
      <c r="F321" s="244" t="s">
        <v>1130</v>
      </c>
      <c r="G321" s="242"/>
      <c r="H321" s="243" t="s">
        <v>1</v>
      </c>
      <c r="I321" s="245"/>
      <c r="J321" s="242"/>
      <c r="K321" s="242"/>
      <c r="L321" s="246"/>
      <c r="M321" s="247"/>
      <c r="N321" s="248"/>
      <c r="O321" s="248"/>
      <c r="P321" s="248"/>
      <c r="Q321" s="248"/>
      <c r="R321" s="248"/>
      <c r="S321" s="248"/>
      <c r="T321" s="249"/>
      <c r="AT321" s="250" t="s">
        <v>163</v>
      </c>
      <c r="AU321" s="250" t="s">
        <v>89</v>
      </c>
      <c r="AV321" s="15" t="s">
        <v>86</v>
      </c>
      <c r="AW321" s="15" t="s">
        <v>33</v>
      </c>
      <c r="AX321" s="15" t="s">
        <v>78</v>
      </c>
      <c r="AY321" s="250" t="s">
        <v>155</v>
      </c>
    </row>
    <row r="322" spans="1:65" s="13" customFormat="1" ht="11.25">
      <c r="B322" s="201"/>
      <c r="C322" s="202"/>
      <c r="D322" s="203" t="s">
        <v>163</v>
      </c>
      <c r="E322" s="204" t="s">
        <v>1</v>
      </c>
      <c r="F322" s="205" t="s">
        <v>1131</v>
      </c>
      <c r="G322" s="202"/>
      <c r="H322" s="206">
        <v>120.5</v>
      </c>
      <c r="I322" s="207"/>
      <c r="J322" s="202"/>
      <c r="K322" s="202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163</v>
      </c>
      <c r="AU322" s="212" t="s">
        <v>89</v>
      </c>
      <c r="AV322" s="13" t="s">
        <v>89</v>
      </c>
      <c r="AW322" s="13" t="s">
        <v>33</v>
      </c>
      <c r="AX322" s="13" t="s">
        <v>78</v>
      </c>
      <c r="AY322" s="212" t="s">
        <v>155</v>
      </c>
    </row>
    <row r="323" spans="1:65" s="14" customFormat="1" ht="11.25">
      <c r="B323" s="213"/>
      <c r="C323" s="214"/>
      <c r="D323" s="203" t="s">
        <v>163</v>
      </c>
      <c r="E323" s="215" t="s">
        <v>1</v>
      </c>
      <c r="F323" s="216" t="s">
        <v>170</v>
      </c>
      <c r="G323" s="214"/>
      <c r="H323" s="217">
        <v>120.5</v>
      </c>
      <c r="I323" s="218"/>
      <c r="J323" s="214"/>
      <c r="K323" s="214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163</v>
      </c>
      <c r="AU323" s="223" t="s">
        <v>89</v>
      </c>
      <c r="AV323" s="14" t="s">
        <v>161</v>
      </c>
      <c r="AW323" s="14" t="s">
        <v>33</v>
      </c>
      <c r="AX323" s="14" t="s">
        <v>86</v>
      </c>
      <c r="AY323" s="223" t="s">
        <v>155</v>
      </c>
    </row>
    <row r="324" spans="1:65" s="2" customFormat="1" ht="16.5" customHeight="1">
      <c r="A324" s="34"/>
      <c r="B324" s="35"/>
      <c r="C324" s="224" t="s">
        <v>888</v>
      </c>
      <c r="D324" s="224" t="s">
        <v>206</v>
      </c>
      <c r="E324" s="225" t="s">
        <v>1132</v>
      </c>
      <c r="F324" s="226" t="s">
        <v>1133</v>
      </c>
      <c r="G324" s="227" t="s">
        <v>245</v>
      </c>
      <c r="H324" s="228">
        <v>83</v>
      </c>
      <c r="I324" s="229"/>
      <c r="J324" s="230">
        <f>ROUND(I324*H324,2)</f>
        <v>0</v>
      </c>
      <c r="K324" s="231"/>
      <c r="L324" s="232"/>
      <c r="M324" s="233" t="s">
        <v>1</v>
      </c>
      <c r="N324" s="234" t="s">
        <v>43</v>
      </c>
      <c r="O324" s="71"/>
      <c r="P324" s="197">
        <f>O324*H324</f>
        <v>0</v>
      </c>
      <c r="Q324" s="197">
        <v>0</v>
      </c>
      <c r="R324" s="197">
        <f>Q324*H324</f>
        <v>0</v>
      </c>
      <c r="S324" s="197">
        <v>0</v>
      </c>
      <c r="T324" s="19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9" t="s">
        <v>995</v>
      </c>
      <c r="AT324" s="199" t="s">
        <v>206</v>
      </c>
      <c r="AU324" s="199" t="s">
        <v>89</v>
      </c>
      <c r="AY324" s="17" t="s">
        <v>155</v>
      </c>
      <c r="BE324" s="200">
        <f>IF(N324="základní",J324,0)</f>
        <v>0</v>
      </c>
      <c r="BF324" s="200">
        <f>IF(N324="snížená",J324,0)</f>
        <v>0</v>
      </c>
      <c r="BG324" s="200">
        <f>IF(N324="zákl. přenesená",J324,0)</f>
        <v>0</v>
      </c>
      <c r="BH324" s="200">
        <f>IF(N324="sníž. přenesená",J324,0)</f>
        <v>0</v>
      </c>
      <c r="BI324" s="200">
        <f>IF(N324="nulová",J324,0)</f>
        <v>0</v>
      </c>
      <c r="BJ324" s="17" t="s">
        <v>86</v>
      </c>
      <c r="BK324" s="200">
        <f>ROUND(I324*H324,2)</f>
        <v>0</v>
      </c>
      <c r="BL324" s="17" t="s">
        <v>418</v>
      </c>
      <c r="BM324" s="199" t="s">
        <v>1134</v>
      </c>
    </row>
    <row r="325" spans="1:65" s="15" customFormat="1" ht="22.5">
      <c r="B325" s="241"/>
      <c r="C325" s="242"/>
      <c r="D325" s="203" t="s">
        <v>163</v>
      </c>
      <c r="E325" s="243" t="s">
        <v>1</v>
      </c>
      <c r="F325" s="244" t="s">
        <v>962</v>
      </c>
      <c r="G325" s="242"/>
      <c r="H325" s="243" t="s">
        <v>1</v>
      </c>
      <c r="I325" s="245"/>
      <c r="J325" s="242"/>
      <c r="K325" s="242"/>
      <c r="L325" s="246"/>
      <c r="M325" s="247"/>
      <c r="N325" s="248"/>
      <c r="O325" s="248"/>
      <c r="P325" s="248"/>
      <c r="Q325" s="248"/>
      <c r="R325" s="248"/>
      <c r="S325" s="248"/>
      <c r="T325" s="249"/>
      <c r="AT325" s="250" t="s">
        <v>163</v>
      </c>
      <c r="AU325" s="250" t="s">
        <v>89</v>
      </c>
      <c r="AV325" s="15" t="s">
        <v>86</v>
      </c>
      <c r="AW325" s="15" t="s">
        <v>33</v>
      </c>
      <c r="AX325" s="15" t="s">
        <v>78</v>
      </c>
      <c r="AY325" s="250" t="s">
        <v>155</v>
      </c>
    </row>
    <row r="326" spans="1:65" s="13" customFormat="1" ht="11.25">
      <c r="B326" s="201"/>
      <c r="C326" s="202"/>
      <c r="D326" s="203" t="s">
        <v>163</v>
      </c>
      <c r="E326" s="204" t="s">
        <v>1</v>
      </c>
      <c r="F326" s="205" t="s">
        <v>1116</v>
      </c>
      <c r="G326" s="202"/>
      <c r="H326" s="206">
        <v>83</v>
      </c>
      <c r="I326" s="207"/>
      <c r="J326" s="202"/>
      <c r="K326" s="202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163</v>
      </c>
      <c r="AU326" s="212" t="s">
        <v>89</v>
      </c>
      <c r="AV326" s="13" t="s">
        <v>89</v>
      </c>
      <c r="AW326" s="13" t="s">
        <v>33</v>
      </c>
      <c r="AX326" s="13" t="s">
        <v>78</v>
      </c>
      <c r="AY326" s="212" t="s">
        <v>155</v>
      </c>
    </row>
    <row r="327" spans="1:65" s="14" customFormat="1" ht="11.25">
      <c r="B327" s="213"/>
      <c r="C327" s="214"/>
      <c r="D327" s="203" t="s">
        <v>163</v>
      </c>
      <c r="E327" s="215" t="s">
        <v>1</v>
      </c>
      <c r="F327" s="216" t="s">
        <v>170</v>
      </c>
      <c r="G327" s="214"/>
      <c r="H327" s="217">
        <v>83</v>
      </c>
      <c r="I327" s="218"/>
      <c r="J327" s="214"/>
      <c r="K327" s="214"/>
      <c r="L327" s="219"/>
      <c r="M327" s="220"/>
      <c r="N327" s="221"/>
      <c r="O327" s="221"/>
      <c r="P327" s="221"/>
      <c r="Q327" s="221"/>
      <c r="R327" s="221"/>
      <c r="S327" s="221"/>
      <c r="T327" s="222"/>
      <c r="AT327" s="223" t="s">
        <v>163</v>
      </c>
      <c r="AU327" s="223" t="s">
        <v>89</v>
      </c>
      <c r="AV327" s="14" t="s">
        <v>161</v>
      </c>
      <c r="AW327" s="14" t="s">
        <v>33</v>
      </c>
      <c r="AX327" s="14" t="s">
        <v>86</v>
      </c>
      <c r="AY327" s="223" t="s">
        <v>155</v>
      </c>
    </row>
    <row r="328" spans="1:65" s="2" customFormat="1" ht="24.2" customHeight="1">
      <c r="A328" s="34"/>
      <c r="B328" s="35"/>
      <c r="C328" s="187" t="s">
        <v>410</v>
      </c>
      <c r="D328" s="187" t="s">
        <v>157</v>
      </c>
      <c r="E328" s="188" t="s">
        <v>1135</v>
      </c>
      <c r="F328" s="189" t="s">
        <v>1136</v>
      </c>
      <c r="G328" s="190" t="s">
        <v>245</v>
      </c>
      <c r="H328" s="191">
        <v>21.5</v>
      </c>
      <c r="I328" s="192"/>
      <c r="J328" s="193">
        <f>ROUND(I328*H328,2)</f>
        <v>0</v>
      </c>
      <c r="K328" s="194"/>
      <c r="L328" s="39"/>
      <c r="M328" s="195" t="s">
        <v>1</v>
      </c>
      <c r="N328" s="196" t="s">
        <v>43</v>
      </c>
      <c r="O328" s="71"/>
      <c r="P328" s="197">
        <f>O328*H328</f>
        <v>0</v>
      </c>
      <c r="Q328" s="197">
        <v>0</v>
      </c>
      <c r="R328" s="197">
        <f>Q328*H328</f>
        <v>0</v>
      </c>
      <c r="S328" s="197">
        <v>0</v>
      </c>
      <c r="T328" s="19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9" t="s">
        <v>418</v>
      </c>
      <c r="AT328" s="199" t="s">
        <v>157</v>
      </c>
      <c r="AU328" s="199" t="s">
        <v>89</v>
      </c>
      <c r="AY328" s="17" t="s">
        <v>155</v>
      </c>
      <c r="BE328" s="200">
        <f>IF(N328="základní",J328,0)</f>
        <v>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7" t="s">
        <v>86</v>
      </c>
      <c r="BK328" s="200">
        <f>ROUND(I328*H328,2)</f>
        <v>0</v>
      </c>
      <c r="BL328" s="17" t="s">
        <v>418</v>
      </c>
      <c r="BM328" s="199" t="s">
        <v>1137</v>
      </c>
    </row>
    <row r="329" spans="1:65" s="2" customFormat="1" ht="24.2" customHeight="1">
      <c r="A329" s="34"/>
      <c r="B329" s="35"/>
      <c r="C329" s="187" t="s">
        <v>414</v>
      </c>
      <c r="D329" s="187" t="s">
        <v>157</v>
      </c>
      <c r="E329" s="188" t="s">
        <v>1138</v>
      </c>
      <c r="F329" s="189" t="s">
        <v>1139</v>
      </c>
      <c r="G329" s="190" t="s">
        <v>245</v>
      </c>
      <c r="H329" s="191">
        <v>37.5</v>
      </c>
      <c r="I329" s="192"/>
      <c r="J329" s="193">
        <f>ROUND(I329*H329,2)</f>
        <v>0</v>
      </c>
      <c r="K329" s="194"/>
      <c r="L329" s="39"/>
      <c r="M329" s="195" t="s">
        <v>1</v>
      </c>
      <c r="N329" s="196" t="s">
        <v>43</v>
      </c>
      <c r="O329" s="71"/>
      <c r="P329" s="197">
        <f>O329*H329</f>
        <v>0</v>
      </c>
      <c r="Q329" s="197">
        <v>0</v>
      </c>
      <c r="R329" s="197">
        <f>Q329*H329</f>
        <v>0</v>
      </c>
      <c r="S329" s="197">
        <v>0</v>
      </c>
      <c r="T329" s="19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9" t="s">
        <v>418</v>
      </c>
      <c r="AT329" s="199" t="s">
        <v>157</v>
      </c>
      <c r="AU329" s="199" t="s">
        <v>89</v>
      </c>
      <c r="AY329" s="17" t="s">
        <v>155</v>
      </c>
      <c r="BE329" s="200">
        <f>IF(N329="základní",J329,0)</f>
        <v>0</v>
      </c>
      <c r="BF329" s="200">
        <f>IF(N329="snížená",J329,0)</f>
        <v>0</v>
      </c>
      <c r="BG329" s="200">
        <f>IF(N329="zákl. přenesená",J329,0)</f>
        <v>0</v>
      </c>
      <c r="BH329" s="200">
        <f>IF(N329="sníž. přenesená",J329,0)</f>
        <v>0</v>
      </c>
      <c r="BI329" s="200">
        <f>IF(N329="nulová",J329,0)</f>
        <v>0</v>
      </c>
      <c r="BJ329" s="17" t="s">
        <v>86</v>
      </c>
      <c r="BK329" s="200">
        <f>ROUND(I329*H329,2)</f>
        <v>0</v>
      </c>
      <c r="BL329" s="17" t="s">
        <v>418</v>
      </c>
      <c r="BM329" s="199" t="s">
        <v>1140</v>
      </c>
    </row>
    <row r="330" spans="1:65" s="15" customFormat="1" ht="11.25">
      <c r="B330" s="241"/>
      <c r="C330" s="242"/>
      <c r="D330" s="203" t="s">
        <v>163</v>
      </c>
      <c r="E330" s="243" t="s">
        <v>1</v>
      </c>
      <c r="F330" s="244" t="s">
        <v>1141</v>
      </c>
      <c r="G330" s="242"/>
      <c r="H330" s="243" t="s">
        <v>1</v>
      </c>
      <c r="I330" s="245"/>
      <c r="J330" s="242"/>
      <c r="K330" s="242"/>
      <c r="L330" s="246"/>
      <c r="M330" s="247"/>
      <c r="N330" s="248"/>
      <c r="O330" s="248"/>
      <c r="P330" s="248"/>
      <c r="Q330" s="248"/>
      <c r="R330" s="248"/>
      <c r="S330" s="248"/>
      <c r="T330" s="249"/>
      <c r="AT330" s="250" t="s">
        <v>163</v>
      </c>
      <c r="AU330" s="250" t="s">
        <v>89</v>
      </c>
      <c r="AV330" s="15" t="s">
        <v>86</v>
      </c>
      <c r="AW330" s="15" t="s">
        <v>33</v>
      </c>
      <c r="AX330" s="15" t="s">
        <v>78</v>
      </c>
      <c r="AY330" s="250" t="s">
        <v>155</v>
      </c>
    </row>
    <row r="331" spans="1:65" s="13" customFormat="1" ht="11.25">
      <c r="B331" s="201"/>
      <c r="C331" s="202"/>
      <c r="D331" s="203" t="s">
        <v>163</v>
      </c>
      <c r="E331" s="204" t="s">
        <v>1</v>
      </c>
      <c r="F331" s="205" t="s">
        <v>1111</v>
      </c>
      <c r="G331" s="202"/>
      <c r="H331" s="206">
        <v>37.5</v>
      </c>
      <c r="I331" s="207"/>
      <c r="J331" s="202"/>
      <c r="K331" s="202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163</v>
      </c>
      <c r="AU331" s="212" t="s">
        <v>89</v>
      </c>
      <c r="AV331" s="13" t="s">
        <v>89</v>
      </c>
      <c r="AW331" s="13" t="s">
        <v>33</v>
      </c>
      <c r="AX331" s="13" t="s">
        <v>78</v>
      </c>
      <c r="AY331" s="212" t="s">
        <v>155</v>
      </c>
    </row>
    <row r="332" spans="1:65" s="14" customFormat="1" ht="11.25">
      <c r="B332" s="213"/>
      <c r="C332" s="214"/>
      <c r="D332" s="203" t="s">
        <v>163</v>
      </c>
      <c r="E332" s="215" t="s">
        <v>1</v>
      </c>
      <c r="F332" s="216" t="s">
        <v>170</v>
      </c>
      <c r="G332" s="214"/>
      <c r="H332" s="217">
        <v>37.5</v>
      </c>
      <c r="I332" s="218"/>
      <c r="J332" s="214"/>
      <c r="K332" s="214"/>
      <c r="L332" s="219"/>
      <c r="M332" s="220"/>
      <c r="N332" s="221"/>
      <c r="O332" s="221"/>
      <c r="P332" s="221"/>
      <c r="Q332" s="221"/>
      <c r="R332" s="221"/>
      <c r="S332" s="221"/>
      <c r="T332" s="222"/>
      <c r="AT332" s="223" t="s">
        <v>163</v>
      </c>
      <c r="AU332" s="223" t="s">
        <v>89</v>
      </c>
      <c r="AV332" s="14" t="s">
        <v>161</v>
      </c>
      <c r="AW332" s="14" t="s">
        <v>33</v>
      </c>
      <c r="AX332" s="14" t="s">
        <v>86</v>
      </c>
      <c r="AY332" s="223" t="s">
        <v>155</v>
      </c>
    </row>
    <row r="333" spans="1:65" s="2" customFormat="1" ht="24.2" customHeight="1">
      <c r="A333" s="34"/>
      <c r="B333" s="35"/>
      <c r="C333" s="187" t="s">
        <v>898</v>
      </c>
      <c r="D333" s="187" t="s">
        <v>157</v>
      </c>
      <c r="E333" s="188" t="s">
        <v>1142</v>
      </c>
      <c r="F333" s="189" t="s">
        <v>1143</v>
      </c>
      <c r="G333" s="190" t="s">
        <v>245</v>
      </c>
      <c r="H333" s="191">
        <v>83</v>
      </c>
      <c r="I333" s="192"/>
      <c r="J333" s="193">
        <f>ROUND(I333*H333,2)</f>
        <v>0</v>
      </c>
      <c r="K333" s="194"/>
      <c r="L333" s="39"/>
      <c r="M333" s="195" t="s">
        <v>1</v>
      </c>
      <c r="N333" s="196" t="s">
        <v>43</v>
      </c>
      <c r="O333" s="71"/>
      <c r="P333" s="197">
        <f>O333*H333</f>
        <v>0</v>
      </c>
      <c r="Q333" s="197">
        <v>0</v>
      </c>
      <c r="R333" s="197">
        <f>Q333*H333</f>
        <v>0</v>
      </c>
      <c r="S333" s="197">
        <v>0</v>
      </c>
      <c r="T333" s="19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9" t="s">
        <v>418</v>
      </c>
      <c r="AT333" s="199" t="s">
        <v>157</v>
      </c>
      <c r="AU333" s="199" t="s">
        <v>89</v>
      </c>
      <c r="AY333" s="17" t="s">
        <v>155</v>
      </c>
      <c r="BE333" s="200">
        <f>IF(N333="základní",J333,0)</f>
        <v>0</v>
      </c>
      <c r="BF333" s="200">
        <f>IF(N333="snížená",J333,0)</f>
        <v>0</v>
      </c>
      <c r="BG333" s="200">
        <f>IF(N333="zákl. přenesená",J333,0)</f>
        <v>0</v>
      </c>
      <c r="BH333" s="200">
        <f>IF(N333="sníž. přenesená",J333,0)</f>
        <v>0</v>
      </c>
      <c r="BI333" s="200">
        <f>IF(N333="nulová",J333,0)</f>
        <v>0</v>
      </c>
      <c r="BJ333" s="17" t="s">
        <v>86</v>
      </c>
      <c r="BK333" s="200">
        <f>ROUND(I333*H333,2)</f>
        <v>0</v>
      </c>
      <c r="BL333" s="17" t="s">
        <v>418</v>
      </c>
      <c r="BM333" s="199" t="s">
        <v>1144</v>
      </c>
    </row>
    <row r="334" spans="1:65" s="15" customFormat="1" ht="11.25">
      <c r="B334" s="241"/>
      <c r="C334" s="242"/>
      <c r="D334" s="203" t="s">
        <v>163</v>
      </c>
      <c r="E334" s="243" t="s">
        <v>1</v>
      </c>
      <c r="F334" s="244" t="s">
        <v>1130</v>
      </c>
      <c r="G334" s="242"/>
      <c r="H334" s="243" t="s">
        <v>1</v>
      </c>
      <c r="I334" s="245"/>
      <c r="J334" s="242"/>
      <c r="K334" s="242"/>
      <c r="L334" s="246"/>
      <c r="M334" s="247"/>
      <c r="N334" s="248"/>
      <c r="O334" s="248"/>
      <c r="P334" s="248"/>
      <c r="Q334" s="248"/>
      <c r="R334" s="248"/>
      <c r="S334" s="248"/>
      <c r="T334" s="249"/>
      <c r="AT334" s="250" t="s">
        <v>163</v>
      </c>
      <c r="AU334" s="250" t="s">
        <v>89</v>
      </c>
      <c r="AV334" s="15" t="s">
        <v>86</v>
      </c>
      <c r="AW334" s="15" t="s">
        <v>33</v>
      </c>
      <c r="AX334" s="15" t="s">
        <v>78</v>
      </c>
      <c r="AY334" s="250" t="s">
        <v>155</v>
      </c>
    </row>
    <row r="335" spans="1:65" s="13" customFormat="1" ht="11.25">
      <c r="B335" s="201"/>
      <c r="C335" s="202"/>
      <c r="D335" s="203" t="s">
        <v>163</v>
      </c>
      <c r="E335" s="204" t="s">
        <v>1</v>
      </c>
      <c r="F335" s="205" t="s">
        <v>1116</v>
      </c>
      <c r="G335" s="202"/>
      <c r="H335" s="206">
        <v>83</v>
      </c>
      <c r="I335" s="207"/>
      <c r="J335" s="202"/>
      <c r="K335" s="202"/>
      <c r="L335" s="208"/>
      <c r="M335" s="209"/>
      <c r="N335" s="210"/>
      <c r="O335" s="210"/>
      <c r="P335" s="210"/>
      <c r="Q335" s="210"/>
      <c r="R335" s="210"/>
      <c r="S335" s="210"/>
      <c r="T335" s="211"/>
      <c r="AT335" s="212" t="s">
        <v>163</v>
      </c>
      <c r="AU335" s="212" t="s">
        <v>89</v>
      </c>
      <c r="AV335" s="13" t="s">
        <v>89</v>
      </c>
      <c r="AW335" s="13" t="s">
        <v>33</v>
      </c>
      <c r="AX335" s="13" t="s">
        <v>78</v>
      </c>
      <c r="AY335" s="212" t="s">
        <v>155</v>
      </c>
    </row>
    <row r="336" spans="1:65" s="14" customFormat="1" ht="11.25">
      <c r="B336" s="213"/>
      <c r="C336" s="214"/>
      <c r="D336" s="203" t="s">
        <v>163</v>
      </c>
      <c r="E336" s="215" t="s">
        <v>1</v>
      </c>
      <c r="F336" s="216" t="s">
        <v>170</v>
      </c>
      <c r="G336" s="214"/>
      <c r="H336" s="217">
        <v>83</v>
      </c>
      <c r="I336" s="218"/>
      <c r="J336" s="214"/>
      <c r="K336" s="214"/>
      <c r="L336" s="219"/>
      <c r="M336" s="220"/>
      <c r="N336" s="221"/>
      <c r="O336" s="221"/>
      <c r="P336" s="221"/>
      <c r="Q336" s="221"/>
      <c r="R336" s="221"/>
      <c r="S336" s="221"/>
      <c r="T336" s="222"/>
      <c r="AT336" s="223" t="s">
        <v>163</v>
      </c>
      <c r="AU336" s="223" t="s">
        <v>89</v>
      </c>
      <c r="AV336" s="14" t="s">
        <v>161</v>
      </c>
      <c r="AW336" s="14" t="s">
        <v>33</v>
      </c>
      <c r="AX336" s="14" t="s">
        <v>86</v>
      </c>
      <c r="AY336" s="223" t="s">
        <v>155</v>
      </c>
    </row>
    <row r="337" spans="1:65" s="2" customFormat="1" ht="24.2" customHeight="1">
      <c r="A337" s="34"/>
      <c r="B337" s="35"/>
      <c r="C337" s="187" t="s">
        <v>406</v>
      </c>
      <c r="D337" s="187" t="s">
        <v>157</v>
      </c>
      <c r="E337" s="188" t="s">
        <v>1145</v>
      </c>
      <c r="F337" s="189" t="s">
        <v>1146</v>
      </c>
      <c r="G337" s="190" t="s">
        <v>160</v>
      </c>
      <c r="H337" s="191">
        <v>10.583</v>
      </c>
      <c r="I337" s="192"/>
      <c r="J337" s="193">
        <f>ROUND(I337*H337,2)</f>
        <v>0</v>
      </c>
      <c r="K337" s="194"/>
      <c r="L337" s="39"/>
      <c r="M337" s="195" t="s">
        <v>1</v>
      </c>
      <c r="N337" s="196" t="s">
        <v>43</v>
      </c>
      <c r="O337" s="71"/>
      <c r="P337" s="197">
        <f>O337*H337</f>
        <v>0</v>
      </c>
      <c r="Q337" s="197">
        <v>0</v>
      </c>
      <c r="R337" s="197">
        <f>Q337*H337</f>
        <v>0</v>
      </c>
      <c r="S337" s="197">
        <v>0</v>
      </c>
      <c r="T337" s="19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9" t="s">
        <v>418</v>
      </c>
      <c r="AT337" s="199" t="s">
        <v>157</v>
      </c>
      <c r="AU337" s="199" t="s">
        <v>89</v>
      </c>
      <c r="AY337" s="17" t="s">
        <v>155</v>
      </c>
      <c r="BE337" s="200">
        <f>IF(N337="základní",J337,0)</f>
        <v>0</v>
      </c>
      <c r="BF337" s="200">
        <f>IF(N337="snížená",J337,0)</f>
        <v>0</v>
      </c>
      <c r="BG337" s="200">
        <f>IF(N337="zákl. přenesená",J337,0)</f>
        <v>0</v>
      </c>
      <c r="BH337" s="200">
        <f>IF(N337="sníž. přenesená",J337,0)</f>
        <v>0</v>
      </c>
      <c r="BI337" s="200">
        <f>IF(N337="nulová",J337,0)</f>
        <v>0</v>
      </c>
      <c r="BJ337" s="17" t="s">
        <v>86</v>
      </c>
      <c r="BK337" s="200">
        <f>ROUND(I337*H337,2)</f>
        <v>0</v>
      </c>
      <c r="BL337" s="17" t="s">
        <v>418</v>
      </c>
      <c r="BM337" s="199" t="s">
        <v>1147</v>
      </c>
    </row>
    <row r="338" spans="1:65" s="15" customFormat="1" ht="22.5">
      <c r="B338" s="241"/>
      <c r="C338" s="242"/>
      <c r="D338" s="203" t="s">
        <v>163</v>
      </c>
      <c r="E338" s="243" t="s">
        <v>1</v>
      </c>
      <c r="F338" s="244" t="s">
        <v>1148</v>
      </c>
      <c r="G338" s="242"/>
      <c r="H338" s="243" t="s">
        <v>1</v>
      </c>
      <c r="I338" s="245"/>
      <c r="J338" s="242"/>
      <c r="K338" s="242"/>
      <c r="L338" s="246"/>
      <c r="M338" s="247"/>
      <c r="N338" s="248"/>
      <c r="O338" s="248"/>
      <c r="P338" s="248"/>
      <c r="Q338" s="248"/>
      <c r="R338" s="248"/>
      <c r="S338" s="248"/>
      <c r="T338" s="249"/>
      <c r="AT338" s="250" t="s">
        <v>163</v>
      </c>
      <c r="AU338" s="250" t="s">
        <v>89</v>
      </c>
      <c r="AV338" s="15" t="s">
        <v>86</v>
      </c>
      <c r="AW338" s="15" t="s">
        <v>33</v>
      </c>
      <c r="AX338" s="15" t="s">
        <v>78</v>
      </c>
      <c r="AY338" s="250" t="s">
        <v>155</v>
      </c>
    </row>
    <row r="339" spans="1:65" s="13" customFormat="1" ht="11.25">
      <c r="B339" s="201"/>
      <c r="C339" s="202"/>
      <c r="D339" s="203" t="s">
        <v>163</v>
      </c>
      <c r="E339" s="204" t="s">
        <v>1</v>
      </c>
      <c r="F339" s="205" t="s">
        <v>1149</v>
      </c>
      <c r="G339" s="202"/>
      <c r="H339" s="206">
        <v>10.583</v>
      </c>
      <c r="I339" s="207"/>
      <c r="J339" s="202"/>
      <c r="K339" s="202"/>
      <c r="L339" s="208"/>
      <c r="M339" s="209"/>
      <c r="N339" s="210"/>
      <c r="O339" s="210"/>
      <c r="P339" s="210"/>
      <c r="Q339" s="210"/>
      <c r="R339" s="210"/>
      <c r="S339" s="210"/>
      <c r="T339" s="211"/>
      <c r="AT339" s="212" t="s">
        <v>163</v>
      </c>
      <c r="AU339" s="212" t="s">
        <v>89</v>
      </c>
      <c r="AV339" s="13" t="s">
        <v>89</v>
      </c>
      <c r="AW339" s="13" t="s">
        <v>33</v>
      </c>
      <c r="AX339" s="13" t="s">
        <v>78</v>
      </c>
      <c r="AY339" s="212" t="s">
        <v>155</v>
      </c>
    </row>
    <row r="340" spans="1:65" s="14" customFormat="1" ht="11.25">
      <c r="B340" s="213"/>
      <c r="C340" s="214"/>
      <c r="D340" s="203" t="s">
        <v>163</v>
      </c>
      <c r="E340" s="215" t="s">
        <v>1</v>
      </c>
      <c r="F340" s="216" t="s">
        <v>170</v>
      </c>
      <c r="G340" s="214"/>
      <c r="H340" s="217">
        <v>10.583</v>
      </c>
      <c r="I340" s="218"/>
      <c r="J340" s="214"/>
      <c r="K340" s="214"/>
      <c r="L340" s="219"/>
      <c r="M340" s="220"/>
      <c r="N340" s="221"/>
      <c r="O340" s="221"/>
      <c r="P340" s="221"/>
      <c r="Q340" s="221"/>
      <c r="R340" s="221"/>
      <c r="S340" s="221"/>
      <c r="T340" s="222"/>
      <c r="AT340" s="223" t="s">
        <v>163</v>
      </c>
      <c r="AU340" s="223" t="s">
        <v>89</v>
      </c>
      <c r="AV340" s="14" t="s">
        <v>161</v>
      </c>
      <c r="AW340" s="14" t="s">
        <v>33</v>
      </c>
      <c r="AX340" s="14" t="s">
        <v>86</v>
      </c>
      <c r="AY340" s="223" t="s">
        <v>155</v>
      </c>
    </row>
    <row r="341" spans="1:65" s="2" customFormat="1" ht="21.75" customHeight="1">
      <c r="A341" s="34"/>
      <c r="B341" s="35"/>
      <c r="C341" s="187" t="s">
        <v>422</v>
      </c>
      <c r="D341" s="187" t="s">
        <v>157</v>
      </c>
      <c r="E341" s="188" t="s">
        <v>1150</v>
      </c>
      <c r="F341" s="189" t="s">
        <v>1151</v>
      </c>
      <c r="G341" s="190" t="s">
        <v>245</v>
      </c>
      <c r="H341" s="191">
        <v>10.583</v>
      </c>
      <c r="I341" s="192"/>
      <c r="J341" s="193">
        <f>ROUND(I341*H341,2)</f>
        <v>0</v>
      </c>
      <c r="K341" s="194"/>
      <c r="L341" s="39"/>
      <c r="M341" s="195" t="s">
        <v>1</v>
      </c>
      <c r="N341" s="196" t="s">
        <v>43</v>
      </c>
      <c r="O341" s="71"/>
      <c r="P341" s="197">
        <f>O341*H341</f>
        <v>0</v>
      </c>
      <c r="Q341" s="197">
        <v>0</v>
      </c>
      <c r="R341" s="197">
        <f>Q341*H341</f>
        <v>0</v>
      </c>
      <c r="S341" s="197">
        <v>0</v>
      </c>
      <c r="T341" s="19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9" t="s">
        <v>418</v>
      </c>
      <c r="AT341" s="199" t="s">
        <v>157</v>
      </c>
      <c r="AU341" s="199" t="s">
        <v>89</v>
      </c>
      <c r="AY341" s="17" t="s">
        <v>155</v>
      </c>
      <c r="BE341" s="200">
        <f>IF(N341="základní",J341,0)</f>
        <v>0</v>
      </c>
      <c r="BF341" s="200">
        <f>IF(N341="snížená",J341,0)</f>
        <v>0</v>
      </c>
      <c r="BG341" s="200">
        <f>IF(N341="zákl. přenesená",J341,0)</f>
        <v>0</v>
      </c>
      <c r="BH341" s="200">
        <f>IF(N341="sníž. přenesená",J341,0)</f>
        <v>0</v>
      </c>
      <c r="BI341" s="200">
        <f>IF(N341="nulová",J341,0)</f>
        <v>0</v>
      </c>
      <c r="BJ341" s="17" t="s">
        <v>86</v>
      </c>
      <c r="BK341" s="200">
        <f>ROUND(I341*H341,2)</f>
        <v>0</v>
      </c>
      <c r="BL341" s="17" t="s">
        <v>418</v>
      </c>
      <c r="BM341" s="199" t="s">
        <v>1152</v>
      </c>
    </row>
    <row r="342" spans="1:65" s="15" customFormat="1" ht="22.5">
      <c r="B342" s="241"/>
      <c r="C342" s="242"/>
      <c r="D342" s="203" t="s">
        <v>163</v>
      </c>
      <c r="E342" s="243" t="s">
        <v>1</v>
      </c>
      <c r="F342" s="244" t="s">
        <v>962</v>
      </c>
      <c r="G342" s="242"/>
      <c r="H342" s="243" t="s">
        <v>1</v>
      </c>
      <c r="I342" s="245"/>
      <c r="J342" s="242"/>
      <c r="K342" s="242"/>
      <c r="L342" s="246"/>
      <c r="M342" s="247"/>
      <c r="N342" s="248"/>
      <c r="O342" s="248"/>
      <c r="P342" s="248"/>
      <c r="Q342" s="248"/>
      <c r="R342" s="248"/>
      <c r="S342" s="248"/>
      <c r="T342" s="249"/>
      <c r="AT342" s="250" t="s">
        <v>163</v>
      </c>
      <c r="AU342" s="250" t="s">
        <v>89</v>
      </c>
      <c r="AV342" s="15" t="s">
        <v>86</v>
      </c>
      <c r="AW342" s="15" t="s">
        <v>33</v>
      </c>
      <c r="AX342" s="15" t="s">
        <v>78</v>
      </c>
      <c r="AY342" s="250" t="s">
        <v>155</v>
      </c>
    </row>
    <row r="343" spans="1:65" s="13" customFormat="1" ht="11.25">
      <c r="B343" s="201"/>
      <c r="C343" s="202"/>
      <c r="D343" s="203" t="s">
        <v>163</v>
      </c>
      <c r="E343" s="204" t="s">
        <v>1</v>
      </c>
      <c r="F343" s="205" t="s">
        <v>1149</v>
      </c>
      <c r="G343" s="202"/>
      <c r="H343" s="206">
        <v>10.583</v>
      </c>
      <c r="I343" s="207"/>
      <c r="J343" s="202"/>
      <c r="K343" s="202"/>
      <c r="L343" s="208"/>
      <c r="M343" s="209"/>
      <c r="N343" s="210"/>
      <c r="O343" s="210"/>
      <c r="P343" s="210"/>
      <c r="Q343" s="210"/>
      <c r="R343" s="210"/>
      <c r="S343" s="210"/>
      <c r="T343" s="211"/>
      <c r="AT343" s="212" t="s">
        <v>163</v>
      </c>
      <c r="AU343" s="212" t="s">
        <v>89</v>
      </c>
      <c r="AV343" s="13" t="s">
        <v>89</v>
      </c>
      <c r="AW343" s="13" t="s">
        <v>33</v>
      </c>
      <c r="AX343" s="13" t="s">
        <v>78</v>
      </c>
      <c r="AY343" s="212" t="s">
        <v>155</v>
      </c>
    </row>
    <row r="344" spans="1:65" s="14" customFormat="1" ht="11.25">
      <c r="B344" s="213"/>
      <c r="C344" s="214"/>
      <c r="D344" s="203" t="s">
        <v>163</v>
      </c>
      <c r="E344" s="215" t="s">
        <v>1</v>
      </c>
      <c r="F344" s="216" t="s">
        <v>170</v>
      </c>
      <c r="G344" s="214"/>
      <c r="H344" s="217">
        <v>10.583</v>
      </c>
      <c r="I344" s="218"/>
      <c r="J344" s="214"/>
      <c r="K344" s="214"/>
      <c r="L344" s="219"/>
      <c r="M344" s="220"/>
      <c r="N344" s="221"/>
      <c r="O344" s="221"/>
      <c r="P344" s="221"/>
      <c r="Q344" s="221"/>
      <c r="R344" s="221"/>
      <c r="S344" s="221"/>
      <c r="T344" s="222"/>
      <c r="AT344" s="223" t="s">
        <v>163</v>
      </c>
      <c r="AU344" s="223" t="s">
        <v>89</v>
      </c>
      <c r="AV344" s="14" t="s">
        <v>161</v>
      </c>
      <c r="AW344" s="14" t="s">
        <v>33</v>
      </c>
      <c r="AX344" s="14" t="s">
        <v>86</v>
      </c>
      <c r="AY344" s="223" t="s">
        <v>155</v>
      </c>
    </row>
    <row r="345" spans="1:65" s="2" customFormat="1" ht="16.5" customHeight="1">
      <c r="A345" s="34"/>
      <c r="B345" s="35"/>
      <c r="C345" s="187" t="s">
        <v>426</v>
      </c>
      <c r="D345" s="187" t="s">
        <v>157</v>
      </c>
      <c r="E345" s="188" t="s">
        <v>1153</v>
      </c>
      <c r="F345" s="189" t="s">
        <v>1154</v>
      </c>
      <c r="G345" s="190" t="s">
        <v>209</v>
      </c>
      <c r="H345" s="191">
        <v>26.5</v>
      </c>
      <c r="I345" s="192"/>
      <c r="J345" s="193">
        <f>ROUND(I345*H345,2)</f>
        <v>0</v>
      </c>
      <c r="K345" s="194"/>
      <c r="L345" s="39"/>
      <c r="M345" s="195" t="s">
        <v>1</v>
      </c>
      <c r="N345" s="196" t="s">
        <v>43</v>
      </c>
      <c r="O345" s="71"/>
      <c r="P345" s="197">
        <f>O345*H345</f>
        <v>0</v>
      </c>
      <c r="Q345" s="197">
        <v>0</v>
      </c>
      <c r="R345" s="197">
        <f>Q345*H345</f>
        <v>0</v>
      </c>
      <c r="S345" s="197">
        <v>0</v>
      </c>
      <c r="T345" s="19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9" t="s">
        <v>418</v>
      </c>
      <c r="AT345" s="199" t="s">
        <v>157</v>
      </c>
      <c r="AU345" s="199" t="s">
        <v>89</v>
      </c>
      <c r="AY345" s="17" t="s">
        <v>155</v>
      </c>
      <c r="BE345" s="200">
        <f>IF(N345="základní",J345,0)</f>
        <v>0</v>
      </c>
      <c r="BF345" s="200">
        <f>IF(N345="snížená",J345,0)</f>
        <v>0</v>
      </c>
      <c r="BG345" s="200">
        <f>IF(N345="zákl. přenesená",J345,0)</f>
        <v>0</v>
      </c>
      <c r="BH345" s="200">
        <f>IF(N345="sníž. přenesená",J345,0)</f>
        <v>0</v>
      </c>
      <c r="BI345" s="200">
        <f>IF(N345="nulová",J345,0)</f>
        <v>0</v>
      </c>
      <c r="BJ345" s="17" t="s">
        <v>86</v>
      </c>
      <c r="BK345" s="200">
        <f>ROUND(I345*H345,2)</f>
        <v>0</v>
      </c>
      <c r="BL345" s="17" t="s">
        <v>418</v>
      </c>
      <c r="BM345" s="199" t="s">
        <v>1155</v>
      </c>
    </row>
    <row r="346" spans="1:65" s="15" customFormat="1" ht="22.5">
      <c r="B346" s="241"/>
      <c r="C346" s="242"/>
      <c r="D346" s="203" t="s">
        <v>163</v>
      </c>
      <c r="E346" s="243" t="s">
        <v>1</v>
      </c>
      <c r="F346" s="244" t="s">
        <v>1156</v>
      </c>
      <c r="G346" s="242"/>
      <c r="H346" s="243" t="s">
        <v>1</v>
      </c>
      <c r="I346" s="245"/>
      <c r="J346" s="242"/>
      <c r="K346" s="242"/>
      <c r="L346" s="246"/>
      <c r="M346" s="247"/>
      <c r="N346" s="248"/>
      <c r="O346" s="248"/>
      <c r="P346" s="248"/>
      <c r="Q346" s="248"/>
      <c r="R346" s="248"/>
      <c r="S346" s="248"/>
      <c r="T346" s="249"/>
      <c r="AT346" s="250" t="s">
        <v>163</v>
      </c>
      <c r="AU346" s="250" t="s">
        <v>89</v>
      </c>
      <c r="AV346" s="15" t="s">
        <v>86</v>
      </c>
      <c r="AW346" s="15" t="s">
        <v>33</v>
      </c>
      <c r="AX346" s="15" t="s">
        <v>78</v>
      </c>
      <c r="AY346" s="250" t="s">
        <v>155</v>
      </c>
    </row>
    <row r="347" spans="1:65" s="13" customFormat="1" ht="11.25">
      <c r="B347" s="201"/>
      <c r="C347" s="202"/>
      <c r="D347" s="203" t="s">
        <v>163</v>
      </c>
      <c r="E347" s="204" t="s">
        <v>1</v>
      </c>
      <c r="F347" s="205" t="s">
        <v>1157</v>
      </c>
      <c r="G347" s="202"/>
      <c r="H347" s="206">
        <v>26.5</v>
      </c>
      <c r="I347" s="207"/>
      <c r="J347" s="202"/>
      <c r="K347" s="202"/>
      <c r="L347" s="208"/>
      <c r="M347" s="209"/>
      <c r="N347" s="210"/>
      <c r="O347" s="210"/>
      <c r="P347" s="210"/>
      <c r="Q347" s="210"/>
      <c r="R347" s="210"/>
      <c r="S347" s="210"/>
      <c r="T347" s="211"/>
      <c r="AT347" s="212" t="s">
        <v>163</v>
      </c>
      <c r="AU347" s="212" t="s">
        <v>89</v>
      </c>
      <c r="AV347" s="13" t="s">
        <v>89</v>
      </c>
      <c r="AW347" s="13" t="s">
        <v>33</v>
      </c>
      <c r="AX347" s="13" t="s">
        <v>78</v>
      </c>
      <c r="AY347" s="212" t="s">
        <v>155</v>
      </c>
    </row>
    <row r="348" spans="1:65" s="14" customFormat="1" ht="11.25">
      <c r="B348" s="213"/>
      <c r="C348" s="214"/>
      <c r="D348" s="203" t="s">
        <v>163</v>
      </c>
      <c r="E348" s="215" t="s">
        <v>1</v>
      </c>
      <c r="F348" s="216" t="s">
        <v>170</v>
      </c>
      <c r="G348" s="214"/>
      <c r="H348" s="217">
        <v>26.5</v>
      </c>
      <c r="I348" s="218"/>
      <c r="J348" s="214"/>
      <c r="K348" s="214"/>
      <c r="L348" s="219"/>
      <c r="M348" s="220"/>
      <c r="N348" s="221"/>
      <c r="O348" s="221"/>
      <c r="P348" s="221"/>
      <c r="Q348" s="221"/>
      <c r="R348" s="221"/>
      <c r="S348" s="221"/>
      <c r="T348" s="222"/>
      <c r="AT348" s="223" t="s">
        <v>163</v>
      </c>
      <c r="AU348" s="223" t="s">
        <v>89</v>
      </c>
      <c r="AV348" s="14" t="s">
        <v>161</v>
      </c>
      <c r="AW348" s="14" t="s">
        <v>33</v>
      </c>
      <c r="AX348" s="14" t="s">
        <v>86</v>
      </c>
      <c r="AY348" s="223" t="s">
        <v>155</v>
      </c>
    </row>
    <row r="349" spans="1:65" s="2" customFormat="1" ht="24.2" customHeight="1">
      <c r="A349" s="34"/>
      <c r="B349" s="35"/>
      <c r="C349" s="187" t="s">
        <v>911</v>
      </c>
      <c r="D349" s="187" t="s">
        <v>157</v>
      </c>
      <c r="E349" s="188" t="s">
        <v>1158</v>
      </c>
      <c r="F349" s="189" t="s">
        <v>1159</v>
      </c>
      <c r="G349" s="190" t="s">
        <v>209</v>
      </c>
      <c r="H349" s="191">
        <v>132.5</v>
      </c>
      <c r="I349" s="192"/>
      <c r="J349" s="193">
        <f>ROUND(I349*H349,2)</f>
        <v>0</v>
      </c>
      <c r="K349" s="194"/>
      <c r="L349" s="39"/>
      <c r="M349" s="195" t="s">
        <v>1</v>
      </c>
      <c r="N349" s="196" t="s">
        <v>43</v>
      </c>
      <c r="O349" s="71"/>
      <c r="P349" s="197">
        <f>O349*H349</f>
        <v>0</v>
      </c>
      <c r="Q349" s="197">
        <v>0</v>
      </c>
      <c r="R349" s="197">
        <f>Q349*H349</f>
        <v>0</v>
      </c>
      <c r="S349" s="197">
        <v>0</v>
      </c>
      <c r="T349" s="19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9" t="s">
        <v>418</v>
      </c>
      <c r="AT349" s="199" t="s">
        <v>157</v>
      </c>
      <c r="AU349" s="199" t="s">
        <v>89</v>
      </c>
      <c r="AY349" s="17" t="s">
        <v>155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7" t="s">
        <v>86</v>
      </c>
      <c r="BK349" s="200">
        <f>ROUND(I349*H349,2)</f>
        <v>0</v>
      </c>
      <c r="BL349" s="17" t="s">
        <v>418</v>
      </c>
      <c r="BM349" s="199" t="s">
        <v>1160</v>
      </c>
    </row>
    <row r="350" spans="1:65" s="2" customFormat="1" ht="24.2" customHeight="1">
      <c r="A350" s="34"/>
      <c r="B350" s="35"/>
      <c r="C350" s="224" t="s">
        <v>436</v>
      </c>
      <c r="D350" s="224" t="s">
        <v>206</v>
      </c>
      <c r="E350" s="225" t="s">
        <v>1161</v>
      </c>
      <c r="F350" s="226" t="s">
        <v>1162</v>
      </c>
      <c r="G350" s="227" t="s">
        <v>209</v>
      </c>
      <c r="H350" s="228">
        <v>26.5</v>
      </c>
      <c r="I350" s="229"/>
      <c r="J350" s="230">
        <f>ROUND(I350*H350,2)</f>
        <v>0</v>
      </c>
      <c r="K350" s="231"/>
      <c r="L350" s="232"/>
      <c r="M350" s="233" t="s">
        <v>1</v>
      </c>
      <c r="N350" s="234" t="s">
        <v>43</v>
      </c>
      <c r="O350" s="71"/>
      <c r="P350" s="197">
        <f>O350*H350</f>
        <v>0</v>
      </c>
      <c r="Q350" s="197">
        <v>0</v>
      </c>
      <c r="R350" s="197">
        <f>Q350*H350</f>
        <v>0</v>
      </c>
      <c r="S350" s="197">
        <v>0</v>
      </c>
      <c r="T350" s="19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9" t="s">
        <v>995</v>
      </c>
      <c r="AT350" s="199" t="s">
        <v>206</v>
      </c>
      <c r="AU350" s="199" t="s">
        <v>89</v>
      </c>
      <c r="AY350" s="17" t="s">
        <v>155</v>
      </c>
      <c r="BE350" s="200">
        <f>IF(N350="základní",J350,0)</f>
        <v>0</v>
      </c>
      <c r="BF350" s="200">
        <f>IF(N350="snížená",J350,0)</f>
        <v>0</v>
      </c>
      <c r="BG350" s="200">
        <f>IF(N350="zákl. přenesená",J350,0)</f>
        <v>0</v>
      </c>
      <c r="BH350" s="200">
        <f>IF(N350="sníž. přenesená",J350,0)</f>
        <v>0</v>
      </c>
      <c r="BI350" s="200">
        <f>IF(N350="nulová",J350,0)</f>
        <v>0</v>
      </c>
      <c r="BJ350" s="17" t="s">
        <v>86</v>
      </c>
      <c r="BK350" s="200">
        <f>ROUND(I350*H350,2)</f>
        <v>0</v>
      </c>
      <c r="BL350" s="17" t="s">
        <v>418</v>
      </c>
      <c r="BM350" s="199" t="s">
        <v>1163</v>
      </c>
    </row>
    <row r="351" spans="1:65" s="2" customFormat="1" ht="16.5" customHeight="1">
      <c r="A351" s="34"/>
      <c r="B351" s="35"/>
      <c r="C351" s="187" t="s">
        <v>431</v>
      </c>
      <c r="D351" s="187" t="s">
        <v>157</v>
      </c>
      <c r="E351" s="188" t="s">
        <v>1164</v>
      </c>
      <c r="F351" s="189" t="s">
        <v>1165</v>
      </c>
      <c r="G351" s="190" t="s">
        <v>977</v>
      </c>
      <c r="H351" s="191">
        <v>5</v>
      </c>
      <c r="I351" s="192"/>
      <c r="J351" s="193">
        <f>ROUND(I351*H351,2)</f>
        <v>0</v>
      </c>
      <c r="K351" s="194"/>
      <c r="L351" s="39"/>
      <c r="M351" s="195" t="s">
        <v>1</v>
      </c>
      <c r="N351" s="196" t="s">
        <v>43</v>
      </c>
      <c r="O351" s="71"/>
      <c r="P351" s="197">
        <f>O351*H351</f>
        <v>0</v>
      </c>
      <c r="Q351" s="197">
        <v>0</v>
      </c>
      <c r="R351" s="197">
        <f>Q351*H351</f>
        <v>0</v>
      </c>
      <c r="S351" s="197">
        <v>0</v>
      </c>
      <c r="T351" s="19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9" t="s">
        <v>418</v>
      </c>
      <c r="AT351" s="199" t="s">
        <v>157</v>
      </c>
      <c r="AU351" s="199" t="s">
        <v>89</v>
      </c>
      <c r="AY351" s="17" t="s">
        <v>155</v>
      </c>
      <c r="BE351" s="200">
        <f>IF(N351="základní",J351,0)</f>
        <v>0</v>
      </c>
      <c r="BF351" s="200">
        <f>IF(N351="snížená",J351,0)</f>
        <v>0</v>
      </c>
      <c r="BG351" s="200">
        <f>IF(N351="zákl. přenesená",J351,0)</f>
        <v>0</v>
      </c>
      <c r="BH351" s="200">
        <f>IF(N351="sníž. přenesená",J351,0)</f>
        <v>0</v>
      </c>
      <c r="BI351" s="200">
        <f>IF(N351="nulová",J351,0)</f>
        <v>0</v>
      </c>
      <c r="BJ351" s="17" t="s">
        <v>86</v>
      </c>
      <c r="BK351" s="200">
        <f>ROUND(I351*H351,2)</f>
        <v>0</v>
      </c>
      <c r="BL351" s="17" t="s">
        <v>418</v>
      </c>
      <c r="BM351" s="199" t="s">
        <v>1166</v>
      </c>
    </row>
    <row r="352" spans="1:65" s="15" customFormat="1" ht="11.25">
      <c r="B352" s="241"/>
      <c r="C352" s="242"/>
      <c r="D352" s="203" t="s">
        <v>163</v>
      </c>
      <c r="E352" s="243" t="s">
        <v>1</v>
      </c>
      <c r="F352" s="244" t="s">
        <v>958</v>
      </c>
      <c r="G352" s="242"/>
      <c r="H352" s="243" t="s">
        <v>1</v>
      </c>
      <c r="I352" s="245"/>
      <c r="J352" s="242"/>
      <c r="K352" s="242"/>
      <c r="L352" s="246"/>
      <c r="M352" s="247"/>
      <c r="N352" s="248"/>
      <c r="O352" s="248"/>
      <c r="P352" s="248"/>
      <c r="Q352" s="248"/>
      <c r="R352" s="248"/>
      <c r="S352" s="248"/>
      <c r="T352" s="249"/>
      <c r="AT352" s="250" t="s">
        <v>163</v>
      </c>
      <c r="AU352" s="250" t="s">
        <v>89</v>
      </c>
      <c r="AV352" s="15" t="s">
        <v>86</v>
      </c>
      <c r="AW352" s="15" t="s">
        <v>33</v>
      </c>
      <c r="AX352" s="15" t="s">
        <v>78</v>
      </c>
      <c r="AY352" s="250" t="s">
        <v>155</v>
      </c>
    </row>
    <row r="353" spans="1:65" s="13" customFormat="1" ht="11.25">
      <c r="B353" s="201"/>
      <c r="C353" s="202"/>
      <c r="D353" s="203" t="s">
        <v>163</v>
      </c>
      <c r="E353" s="204" t="s">
        <v>1</v>
      </c>
      <c r="F353" s="205" t="s">
        <v>184</v>
      </c>
      <c r="G353" s="202"/>
      <c r="H353" s="206">
        <v>5</v>
      </c>
      <c r="I353" s="207"/>
      <c r="J353" s="202"/>
      <c r="K353" s="202"/>
      <c r="L353" s="208"/>
      <c r="M353" s="209"/>
      <c r="N353" s="210"/>
      <c r="O353" s="210"/>
      <c r="P353" s="210"/>
      <c r="Q353" s="210"/>
      <c r="R353" s="210"/>
      <c r="S353" s="210"/>
      <c r="T353" s="211"/>
      <c r="AT353" s="212" t="s">
        <v>163</v>
      </c>
      <c r="AU353" s="212" t="s">
        <v>89</v>
      </c>
      <c r="AV353" s="13" t="s">
        <v>89</v>
      </c>
      <c r="AW353" s="13" t="s">
        <v>33</v>
      </c>
      <c r="AX353" s="13" t="s">
        <v>78</v>
      </c>
      <c r="AY353" s="212" t="s">
        <v>155</v>
      </c>
    </row>
    <row r="354" spans="1:65" s="14" customFormat="1" ht="11.25">
      <c r="B354" s="213"/>
      <c r="C354" s="214"/>
      <c r="D354" s="203" t="s">
        <v>163</v>
      </c>
      <c r="E354" s="215" t="s">
        <v>1</v>
      </c>
      <c r="F354" s="216" t="s">
        <v>170</v>
      </c>
      <c r="G354" s="214"/>
      <c r="H354" s="217">
        <v>5</v>
      </c>
      <c r="I354" s="218"/>
      <c r="J354" s="214"/>
      <c r="K354" s="214"/>
      <c r="L354" s="219"/>
      <c r="M354" s="220"/>
      <c r="N354" s="221"/>
      <c r="O354" s="221"/>
      <c r="P354" s="221"/>
      <c r="Q354" s="221"/>
      <c r="R354" s="221"/>
      <c r="S354" s="221"/>
      <c r="T354" s="222"/>
      <c r="AT354" s="223" t="s">
        <v>163</v>
      </c>
      <c r="AU354" s="223" t="s">
        <v>89</v>
      </c>
      <c r="AV354" s="14" t="s">
        <v>161</v>
      </c>
      <c r="AW354" s="14" t="s">
        <v>33</v>
      </c>
      <c r="AX354" s="14" t="s">
        <v>86</v>
      </c>
      <c r="AY354" s="223" t="s">
        <v>155</v>
      </c>
    </row>
    <row r="355" spans="1:65" s="12" customFormat="1" ht="22.9" customHeight="1">
      <c r="B355" s="171"/>
      <c r="C355" s="172"/>
      <c r="D355" s="173" t="s">
        <v>77</v>
      </c>
      <c r="E355" s="185" t="s">
        <v>1167</v>
      </c>
      <c r="F355" s="185" t="s">
        <v>1168</v>
      </c>
      <c r="G355" s="172"/>
      <c r="H355" s="172"/>
      <c r="I355" s="175"/>
      <c r="J355" s="186">
        <f>BK355</f>
        <v>0</v>
      </c>
      <c r="K355" s="172"/>
      <c r="L355" s="177"/>
      <c r="M355" s="178"/>
      <c r="N355" s="179"/>
      <c r="O355" s="179"/>
      <c r="P355" s="180">
        <f>SUM(P356:P372)</f>
        <v>0</v>
      </c>
      <c r="Q355" s="179"/>
      <c r="R355" s="180">
        <f>SUM(R356:R372)</f>
        <v>0</v>
      </c>
      <c r="S355" s="179"/>
      <c r="T355" s="181">
        <f>SUM(T356:T372)</f>
        <v>0</v>
      </c>
      <c r="AR355" s="182" t="s">
        <v>161</v>
      </c>
      <c r="AT355" s="183" t="s">
        <v>77</v>
      </c>
      <c r="AU355" s="183" t="s">
        <v>86</v>
      </c>
      <c r="AY355" s="182" t="s">
        <v>155</v>
      </c>
      <c r="BK355" s="184">
        <f>SUM(BK356:BK372)</f>
        <v>0</v>
      </c>
    </row>
    <row r="356" spans="1:65" s="2" customFormat="1" ht="16.5" customHeight="1">
      <c r="A356" s="34"/>
      <c r="B356" s="35"/>
      <c r="C356" s="187" t="s">
        <v>440</v>
      </c>
      <c r="D356" s="187" t="s">
        <v>157</v>
      </c>
      <c r="E356" s="188" t="s">
        <v>1169</v>
      </c>
      <c r="F356" s="189" t="s">
        <v>1170</v>
      </c>
      <c r="G356" s="190" t="s">
        <v>977</v>
      </c>
      <c r="H356" s="191">
        <v>1</v>
      </c>
      <c r="I356" s="192"/>
      <c r="J356" s="193">
        <f>ROUND(I356*H356,2)</f>
        <v>0</v>
      </c>
      <c r="K356" s="194"/>
      <c r="L356" s="39"/>
      <c r="M356" s="195" t="s">
        <v>1</v>
      </c>
      <c r="N356" s="196" t="s">
        <v>43</v>
      </c>
      <c r="O356" s="71"/>
      <c r="P356" s="197">
        <f>O356*H356</f>
        <v>0</v>
      </c>
      <c r="Q356" s="197">
        <v>0</v>
      </c>
      <c r="R356" s="197">
        <f>Q356*H356</f>
        <v>0</v>
      </c>
      <c r="S356" s="197">
        <v>0</v>
      </c>
      <c r="T356" s="19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9" t="s">
        <v>1171</v>
      </c>
      <c r="AT356" s="199" t="s">
        <v>157</v>
      </c>
      <c r="AU356" s="199" t="s">
        <v>89</v>
      </c>
      <c r="AY356" s="17" t="s">
        <v>155</v>
      </c>
      <c r="BE356" s="200">
        <f>IF(N356="základní",J356,0)</f>
        <v>0</v>
      </c>
      <c r="BF356" s="200">
        <f>IF(N356="snížená",J356,0)</f>
        <v>0</v>
      </c>
      <c r="BG356" s="200">
        <f>IF(N356="zákl. přenesená",J356,0)</f>
        <v>0</v>
      </c>
      <c r="BH356" s="200">
        <f>IF(N356="sníž. přenesená",J356,0)</f>
        <v>0</v>
      </c>
      <c r="BI356" s="200">
        <f>IF(N356="nulová",J356,0)</f>
        <v>0</v>
      </c>
      <c r="BJ356" s="17" t="s">
        <v>86</v>
      </c>
      <c r="BK356" s="200">
        <f>ROUND(I356*H356,2)</f>
        <v>0</v>
      </c>
      <c r="BL356" s="17" t="s">
        <v>1171</v>
      </c>
      <c r="BM356" s="199" t="s">
        <v>1172</v>
      </c>
    </row>
    <row r="357" spans="1:65" s="15" customFormat="1" ht="11.25">
      <c r="B357" s="241"/>
      <c r="C357" s="242"/>
      <c r="D357" s="203" t="s">
        <v>163</v>
      </c>
      <c r="E357" s="243" t="s">
        <v>1</v>
      </c>
      <c r="F357" s="244" t="s">
        <v>1173</v>
      </c>
      <c r="G357" s="242"/>
      <c r="H357" s="243" t="s">
        <v>1</v>
      </c>
      <c r="I357" s="245"/>
      <c r="J357" s="242"/>
      <c r="K357" s="242"/>
      <c r="L357" s="246"/>
      <c r="M357" s="247"/>
      <c r="N357" s="248"/>
      <c r="O357" s="248"/>
      <c r="P357" s="248"/>
      <c r="Q357" s="248"/>
      <c r="R357" s="248"/>
      <c r="S357" s="248"/>
      <c r="T357" s="249"/>
      <c r="AT357" s="250" t="s">
        <v>163</v>
      </c>
      <c r="AU357" s="250" t="s">
        <v>89</v>
      </c>
      <c r="AV357" s="15" t="s">
        <v>86</v>
      </c>
      <c r="AW357" s="15" t="s">
        <v>33</v>
      </c>
      <c r="AX357" s="15" t="s">
        <v>78</v>
      </c>
      <c r="AY357" s="250" t="s">
        <v>155</v>
      </c>
    </row>
    <row r="358" spans="1:65" s="13" customFormat="1" ht="11.25">
      <c r="B358" s="201"/>
      <c r="C358" s="202"/>
      <c r="D358" s="203" t="s">
        <v>163</v>
      </c>
      <c r="E358" s="204" t="s">
        <v>1</v>
      </c>
      <c r="F358" s="205" t="s">
        <v>86</v>
      </c>
      <c r="G358" s="202"/>
      <c r="H358" s="206">
        <v>1</v>
      </c>
      <c r="I358" s="207"/>
      <c r="J358" s="202"/>
      <c r="K358" s="202"/>
      <c r="L358" s="208"/>
      <c r="M358" s="209"/>
      <c r="N358" s="210"/>
      <c r="O358" s="210"/>
      <c r="P358" s="210"/>
      <c r="Q358" s="210"/>
      <c r="R358" s="210"/>
      <c r="S358" s="210"/>
      <c r="T358" s="211"/>
      <c r="AT358" s="212" t="s">
        <v>163</v>
      </c>
      <c r="AU358" s="212" t="s">
        <v>89</v>
      </c>
      <c r="AV358" s="13" t="s">
        <v>89</v>
      </c>
      <c r="AW358" s="13" t="s">
        <v>33</v>
      </c>
      <c r="AX358" s="13" t="s">
        <v>78</v>
      </c>
      <c r="AY358" s="212" t="s">
        <v>155</v>
      </c>
    </row>
    <row r="359" spans="1:65" s="14" customFormat="1" ht="11.25">
      <c r="B359" s="213"/>
      <c r="C359" s="214"/>
      <c r="D359" s="203" t="s">
        <v>163</v>
      </c>
      <c r="E359" s="215" t="s">
        <v>1</v>
      </c>
      <c r="F359" s="216" t="s">
        <v>170</v>
      </c>
      <c r="G359" s="214"/>
      <c r="H359" s="217">
        <v>1</v>
      </c>
      <c r="I359" s="218"/>
      <c r="J359" s="214"/>
      <c r="K359" s="214"/>
      <c r="L359" s="219"/>
      <c r="M359" s="220"/>
      <c r="N359" s="221"/>
      <c r="O359" s="221"/>
      <c r="P359" s="221"/>
      <c r="Q359" s="221"/>
      <c r="R359" s="221"/>
      <c r="S359" s="221"/>
      <c r="T359" s="222"/>
      <c r="AT359" s="223" t="s">
        <v>163</v>
      </c>
      <c r="AU359" s="223" t="s">
        <v>89</v>
      </c>
      <c r="AV359" s="14" t="s">
        <v>161</v>
      </c>
      <c r="AW359" s="14" t="s">
        <v>33</v>
      </c>
      <c r="AX359" s="14" t="s">
        <v>86</v>
      </c>
      <c r="AY359" s="223" t="s">
        <v>155</v>
      </c>
    </row>
    <row r="360" spans="1:65" s="2" customFormat="1" ht="16.5" customHeight="1">
      <c r="A360" s="34"/>
      <c r="B360" s="35"/>
      <c r="C360" s="187" t="s">
        <v>444</v>
      </c>
      <c r="D360" s="187" t="s">
        <v>157</v>
      </c>
      <c r="E360" s="188" t="s">
        <v>1174</v>
      </c>
      <c r="F360" s="189" t="s">
        <v>1175</v>
      </c>
      <c r="G360" s="190" t="s">
        <v>977</v>
      </c>
      <c r="H360" s="191">
        <v>1</v>
      </c>
      <c r="I360" s="192"/>
      <c r="J360" s="193">
        <f>ROUND(I360*H360,2)</f>
        <v>0</v>
      </c>
      <c r="K360" s="194"/>
      <c r="L360" s="39"/>
      <c r="M360" s="195" t="s">
        <v>1</v>
      </c>
      <c r="N360" s="196" t="s">
        <v>43</v>
      </c>
      <c r="O360" s="71"/>
      <c r="P360" s="197">
        <f>O360*H360</f>
        <v>0</v>
      </c>
      <c r="Q360" s="197">
        <v>0</v>
      </c>
      <c r="R360" s="197">
        <f>Q360*H360</f>
        <v>0</v>
      </c>
      <c r="S360" s="197">
        <v>0</v>
      </c>
      <c r="T360" s="198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9" t="s">
        <v>1171</v>
      </c>
      <c r="AT360" s="199" t="s">
        <v>157</v>
      </c>
      <c r="AU360" s="199" t="s">
        <v>89</v>
      </c>
      <c r="AY360" s="17" t="s">
        <v>155</v>
      </c>
      <c r="BE360" s="200">
        <f>IF(N360="základní",J360,0)</f>
        <v>0</v>
      </c>
      <c r="BF360" s="200">
        <f>IF(N360="snížená",J360,0)</f>
        <v>0</v>
      </c>
      <c r="BG360" s="200">
        <f>IF(N360="zákl. přenesená",J360,0)</f>
        <v>0</v>
      </c>
      <c r="BH360" s="200">
        <f>IF(N360="sníž. přenesená",J360,0)</f>
        <v>0</v>
      </c>
      <c r="BI360" s="200">
        <f>IF(N360="nulová",J360,0)</f>
        <v>0</v>
      </c>
      <c r="BJ360" s="17" t="s">
        <v>86</v>
      </c>
      <c r="BK360" s="200">
        <f>ROUND(I360*H360,2)</f>
        <v>0</v>
      </c>
      <c r="BL360" s="17" t="s">
        <v>1171</v>
      </c>
      <c r="BM360" s="199" t="s">
        <v>1176</v>
      </c>
    </row>
    <row r="361" spans="1:65" s="2" customFormat="1" ht="16.5" customHeight="1">
      <c r="A361" s="34"/>
      <c r="B361" s="35"/>
      <c r="C361" s="224" t="s">
        <v>452</v>
      </c>
      <c r="D361" s="224" t="s">
        <v>206</v>
      </c>
      <c r="E361" s="225" t="s">
        <v>1177</v>
      </c>
      <c r="F361" s="226" t="s">
        <v>1178</v>
      </c>
      <c r="G361" s="227" t="s">
        <v>977</v>
      </c>
      <c r="H361" s="228">
        <v>1</v>
      </c>
      <c r="I361" s="229"/>
      <c r="J361" s="230">
        <f>ROUND(I361*H361,2)</f>
        <v>0</v>
      </c>
      <c r="K361" s="231"/>
      <c r="L361" s="232"/>
      <c r="M361" s="233" t="s">
        <v>1</v>
      </c>
      <c r="N361" s="234" t="s">
        <v>43</v>
      </c>
      <c r="O361" s="71"/>
      <c r="P361" s="197">
        <f>O361*H361</f>
        <v>0</v>
      </c>
      <c r="Q361" s="197">
        <v>0</v>
      </c>
      <c r="R361" s="197">
        <f>Q361*H361</f>
        <v>0</v>
      </c>
      <c r="S361" s="197">
        <v>0</v>
      </c>
      <c r="T361" s="19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9" t="s">
        <v>1171</v>
      </c>
      <c r="AT361" s="199" t="s">
        <v>206</v>
      </c>
      <c r="AU361" s="199" t="s">
        <v>89</v>
      </c>
      <c r="AY361" s="17" t="s">
        <v>155</v>
      </c>
      <c r="BE361" s="200">
        <f>IF(N361="základní",J361,0)</f>
        <v>0</v>
      </c>
      <c r="BF361" s="200">
        <f>IF(N361="snížená",J361,0)</f>
        <v>0</v>
      </c>
      <c r="BG361" s="200">
        <f>IF(N361="zákl. přenesená",J361,0)</f>
        <v>0</v>
      </c>
      <c r="BH361" s="200">
        <f>IF(N361="sníž. přenesená",J361,0)</f>
        <v>0</v>
      </c>
      <c r="BI361" s="200">
        <f>IF(N361="nulová",J361,0)</f>
        <v>0</v>
      </c>
      <c r="BJ361" s="17" t="s">
        <v>86</v>
      </c>
      <c r="BK361" s="200">
        <f>ROUND(I361*H361,2)</f>
        <v>0</v>
      </c>
      <c r="BL361" s="17" t="s">
        <v>1171</v>
      </c>
      <c r="BM361" s="199" t="s">
        <v>1179</v>
      </c>
    </row>
    <row r="362" spans="1:65" s="15" customFormat="1" ht="11.25">
      <c r="B362" s="241"/>
      <c r="C362" s="242"/>
      <c r="D362" s="203" t="s">
        <v>163</v>
      </c>
      <c r="E362" s="243" t="s">
        <v>1</v>
      </c>
      <c r="F362" s="244" t="s">
        <v>1180</v>
      </c>
      <c r="G362" s="242"/>
      <c r="H362" s="243" t="s">
        <v>1</v>
      </c>
      <c r="I362" s="245"/>
      <c r="J362" s="242"/>
      <c r="K362" s="242"/>
      <c r="L362" s="246"/>
      <c r="M362" s="247"/>
      <c r="N362" s="248"/>
      <c r="O362" s="248"/>
      <c r="P362" s="248"/>
      <c r="Q362" s="248"/>
      <c r="R362" s="248"/>
      <c r="S362" s="248"/>
      <c r="T362" s="249"/>
      <c r="AT362" s="250" t="s">
        <v>163</v>
      </c>
      <c r="AU362" s="250" t="s">
        <v>89</v>
      </c>
      <c r="AV362" s="15" t="s">
        <v>86</v>
      </c>
      <c r="AW362" s="15" t="s">
        <v>33</v>
      </c>
      <c r="AX362" s="15" t="s">
        <v>78</v>
      </c>
      <c r="AY362" s="250" t="s">
        <v>155</v>
      </c>
    </row>
    <row r="363" spans="1:65" s="13" customFormat="1" ht="11.25">
      <c r="B363" s="201"/>
      <c r="C363" s="202"/>
      <c r="D363" s="203" t="s">
        <v>163</v>
      </c>
      <c r="E363" s="204" t="s">
        <v>1</v>
      </c>
      <c r="F363" s="205" t="s">
        <v>86</v>
      </c>
      <c r="G363" s="202"/>
      <c r="H363" s="206">
        <v>1</v>
      </c>
      <c r="I363" s="207"/>
      <c r="J363" s="202"/>
      <c r="K363" s="202"/>
      <c r="L363" s="208"/>
      <c r="M363" s="209"/>
      <c r="N363" s="210"/>
      <c r="O363" s="210"/>
      <c r="P363" s="210"/>
      <c r="Q363" s="210"/>
      <c r="R363" s="210"/>
      <c r="S363" s="210"/>
      <c r="T363" s="211"/>
      <c r="AT363" s="212" t="s">
        <v>163</v>
      </c>
      <c r="AU363" s="212" t="s">
        <v>89</v>
      </c>
      <c r="AV363" s="13" t="s">
        <v>89</v>
      </c>
      <c r="AW363" s="13" t="s">
        <v>33</v>
      </c>
      <c r="AX363" s="13" t="s">
        <v>78</v>
      </c>
      <c r="AY363" s="212" t="s">
        <v>155</v>
      </c>
    </row>
    <row r="364" spans="1:65" s="14" customFormat="1" ht="11.25">
      <c r="B364" s="213"/>
      <c r="C364" s="214"/>
      <c r="D364" s="203" t="s">
        <v>163</v>
      </c>
      <c r="E364" s="215" t="s">
        <v>1</v>
      </c>
      <c r="F364" s="216" t="s">
        <v>170</v>
      </c>
      <c r="G364" s="214"/>
      <c r="H364" s="217">
        <v>1</v>
      </c>
      <c r="I364" s="218"/>
      <c r="J364" s="214"/>
      <c r="K364" s="214"/>
      <c r="L364" s="219"/>
      <c r="M364" s="220"/>
      <c r="N364" s="221"/>
      <c r="O364" s="221"/>
      <c r="P364" s="221"/>
      <c r="Q364" s="221"/>
      <c r="R364" s="221"/>
      <c r="S364" s="221"/>
      <c r="T364" s="222"/>
      <c r="AT364" s="223" t="s">
        <v>163</v>
      </c>
      <c r="AU364" s="223" t="s">
        <v>89</v>
      </c>
      <c r="AV364" s="14" t="s">
        <v>161</v>
      </c>
      <c r="AW364" s="14" t="s">
        <v>33</v>
      </c>
      <c r="AX364" s="14" t="s">
        <v>86</v>
      </c>
      <c r="AY364" s="223" t="s">
        <v>155</v>
      </c>
    </row>
    <row r="365" spans="1:65" s="2" customFormat="1" ht="33" customHeight="1">
      <c r="A365" s="34"/>
      <c r="B365" s="35"/>
      <c r="C365" s="187" t="s">
        <v>457</v>
      </c>
      <c r="D365" s="187" t="s">
        <v>157</v>
      </c>
      <c r="E365" s="188" t="s">
        <v>1181</v>
      </c>
      <c r="F365" s="189" t="s">
        <v>1182</v>
      </c>
      <c r="G365" s="190" t="s">
        <v>369</v>
      </c>
      <c r="H365" s="191">
        <v>1</v>
      </c>
      <c r="I365" s="192"/>
      <c r="J365" s="193">
        <f>ROUND(I365*H365,2)</f>
        <v>0</v>
      </c>
      <c r="K365" s="194"/>
      <c r="L365" s="39"/>
      <c r="M365" s="195" t="s">
        <v>1</v>
      </c>
      <c r="N365" s="196" t="s">
        <v>43</v>
      </c>
      <c r="O365" s="71"/>
      <c r="P365" s="197">
        <f>O365*H365</f>
        <v>0</v>
      </c>
      <c r="Q365" s="197">
        <v>0</v>
      </c>
      <c r="R365" s="197">
        <f>Q365*H365</f>
        <v>0</v>
      </c>
      <c r="S365" s="197">
        <v>0</v>
      </c>
      <c r="T365" s="198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9" t="s">
        <v>1171</v>
      </c>
      <c r="AT365" s="199" t="s">
        <v>157</v>
      </c>
      <c r="AU365" s="199" t="s">
        <v>89</v>
      </c>
      <c r="AY365" s="17" t="s">
        <v>155</v>
      </c>
      <c r="BE365" s="200">
        <f>IF(N365="základní",J365,0)</f>
        <v>0</v>
      </c>
      <c r="BF365" s="200">
        <f>IF(N365="snížená",J365,0)</f>
        <v>0</v>
      </c>
      <c r="BG365" s="200">
        <f>IF(N365="zákl. přenesená",J365,0)</f>
        <v>0</v>
      </c>
      <c r="BH365" s="200">
        <f>IF(N365="sníž. přenesená",J365,0)</f>
        <v>0</v>
      </c>
      <c r="BI365" s="200">
        <f>IF(N365="nulová",J365,0)</f>
        <v>0</v>
      </c>
      <c r="BJ365" s="17" t="s">
        <v>86</v>
      </c>
      <c r="BK365" s="200">
        <f>ROUND(I365*H365,2)</f>
        <v>0</v>
      </c>
      <c r="BL365" s="17" t="s">
        <v>1171</v>
      </c>
      <c r="BM365" s="199" t="s">
        <v>1183</v>
      </c>
    </row>
    <row r="366" spans="1:65" s="15" customFormat="1" ht="11.25">
      <c r="B366" s="241"/>
      <c r="C366" s="242"/>
      <c r="D366" s="203" t="s">
        <v>163</v>
      </c>
      <c r="E366" s="243" t="s">
        <v>1</v>
      </c>
      <c r="F366" s="244" t="s">
        <v>1184</v>
      </c>
      <c r="G366" s="242"/>
      <c r="H366" s="243" t="s">
        <v>1</v>
      </c>
      <c r="I366" s="245"/>
      <c r="J366" s="242"/>
      <c r="K366" s="242"/>
      <c r="L366" s="246"/>
      <c r="M366" s="247"/>
      <c r="N366" s="248"/>
      <c r="O366" s="248"/>
      <c r="P366" s="248"/>
      <c r="Q366" s="248"/>
      <c r="R366" s="248"/>
      <c r="S366" s="248"/>
      <c r="T366" s="249"/>
      <c r="AT366" s="250" t="s">
        <v>163</v>
      </c>
      <c r="AU366" s="250" t="s">
        <v>89</v>
      </c>
      <c r="AV366" s="15" t="s">
        <v>86</v>
      </c>
      <c r="AW366" s="15" t="s">
        <v>33</v>
      </c>
      <c r="AX366" s="15" t="s">
        <v>78</v>
      </c>
      <c r="AY366" s="250" t="s">
        <v>155</v>
      </c>
    </row>
    <row r="367" spans="1:65" s="13" customFormat="1" ht="11.25">
      <c r="B367" s="201"/>
      <c r="C367" s="202"/>
      <c r="D367" s="203" t="s">
        <v>163</v>
      </c>
      <c r="E367" s="204" t="s">
        <v>1</v>
      </c>
      <c r="F367" s="205" t="s">
        <v>86</v>
      </c>
      <c r="G367" s="202"/>
      <c r="H367" s="206">
        <v>1</v>
      </c>
      <c r="I367" s="207"/>
      <c r="J367" s="202"/>
      <c r="K367" s="202"/>
      <c r="L367" s="208"/>
      <c r="M367" s="209"/>
      <c r="N367" s="210"/>
      <c r="O367" s="210"/>
      <c r="P367" s="210"/>
      <c r="Q367" s="210"/>
      <c r="R367" s="210"/>
      <c r="S367" s="210"/>
      <c r="T367" s="211"/>
      <c r="AT367" s="212" t="s">
        <v>163</v>
      </c>
      <c r="AU367" s="212" t="s">
        <v>89</v>
      </c>
      <c r="AV367" s="13" t="s">
        <v>89</v>
      </c>
      <c r="AW367" s="13" t="s">
        <v>33</v>
      </c>
      <c r="AX367" s="13" t="s">
        <v>78</v>
      </c>
      <c r="AY367" s="212" t="s">
        <v>155</v>
      </c>
    </row>
    <row r="368" spans="1:65" s="14" customFormat="1" ht="11.25">
      <c r="B368" s="213"/>
      <c r="C368" s="214"/>
      <c r="D368" s="203" t="s">
        <v>163</v>
      </c>
      <c r="E368" s="215" t="s">
        <v>1</v>
      </c>
      <c r="F368" s="216" t="s">
        <v>170</v>
      </c>
      <c r="G368" s="214"/>
      <c r="H368" s="217">
        <v>1</v>
      </c>
      <c r="I368" s="218"/>
      <c r="J368" s="214"/>
      <c r="K368" s="214"/>
      <c r="L368" s="219"/>
      <c r="M368" s="220"/>
      <c r="N368" s="221"/>
      <c r="O368" s="221"/>
      <c r="P368" s="221"/>
      <c r="Q368" s="221"/>
      <c r="R368" s="221"/>
      <c r="S368" s="221"/>
      <c r="T368" s="222"/>
      <c r="AT368" s="223" t="s">
        <v>163</v>
      </c>
      <c r="AU368" s="223" t="s">
        <v>89</v>
      </c>
      <c r="AV368" s="14" t="s">
        <v>161</v>
      </c>
      <c r="AW368" s="14" t="s">
        <v>33</v>
      </c>
      <c r="AX368" s="14" t="s">
        <v>86</v>
      </c>
      <c r="AY368" s="223" t="s">
        <v>155</v>
      </c>
    </row>
    <row r="369" spans="1:65" s="2" customFormat="1" ht="16.5" customHeight="1">
      <c r="A369" s="34"/>
      <c r="B369" s="35"/>
      <c r="C369" s="187" t="s">
        <v>418</v>
      </c>
      <c r="D369" s="187" t="s">
        <v>157</v>
      </c>
      <c r="E369" s="188" t="s">
        <v>1185</v>
      </c>
      <c r="F369" s="189" t="s">
        <v>1186</v>
      </c>
      <c r="G369" s="190" t="s">
        <v>1187</v>
      </c>
      <c r="H369" s="191">
        <v>6</v>
      </c>
      <c r="I369" s="192"/>
      <c r="J369" s="193">
        <f>ROUND(I369*H369,2)</f>
        <v>0</v>
      </c>
      <c r="K369" s="194"/>
      <c r="L369" s="39"/>
      <c r="M369" s="195" t="s">
        <v>1</v>
      </c>
      <c r="N369" s="196" t="s">
        <v>43</v>
      </c>
      <c r="O369" s="71"/>
      <c r="P369" s="197">
        <f>O369*H369</f>
        <v>0</v>
      </c>
      <c r="Q369" s="197">
        <v>0</v>
      </c>
      <c r="R369" s="197">
        <f>Q369*H369</f>
        <v>0</v>
      </c>
      <c r="S369" s="197">
        <v>0</v>
      </c>
      <c r="T369" s="198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9" t="s">
        <v>1171</v>
      </c>
      <c r="AT369" s="199" t="s">
        <v>157</v>
      </c>
      <c r="AU369" s="199" t="s">
        <v>89</v>
      </c>
      <c r="AY369" s="17" t="s">
        <v>155</v>
      </c>
      <c r="BE369" s="200">
        <f>IF(N369="základní",J369,0)</f>
        <v>0</v>
      </c>
      <c r="BF369" s="200">
        <f>IF(N369="snížená",J369,0)</f>
        <v>0</v>
      </c>
      <c r="BG369" s="200">
        <f>IF(N369="zákl. přenesená",J369,0)</f>
        <v>0</v>
      </c>
      <c r="BH369" s="200">
        <f>IF(N369="sníž. přenesená",J369,0)</f>
        <v>0</v>
      </c>
      <c r="BI369" s="200">
        <f>IF(N369="nulová",J369,0)</f>
        <v>0</v>
      </c>
      <c r="BJ369" s="17" t="s">
        <v>86</v>
      </c>
      <c r="BK369" s="200">
        <f>ROUND(I369*H369,2)</f>
        <v>0</v>
      </c>
      <c r="BL369" s="17" t="s">
        <v>1171</v>
      </c>
      <c r="BM369" s="199" t="s">
        <v>1188</v>
      </c>
    </row>
    <row r="370" spans="1:65" s="15" customFormat="1" ht="11.25">
      <c r="B370" s="241"/>
      <c r="C370" s="242"/>
      <c r="D370" s="203" t="s">
        <v>163</v>
      </c>
      <c r="E370" s="243" t="s">
        <v>1</v>
      </c>
      <c r="F370" s="244" t="s">
        <v>1189</v>
      </c>
      <c r="G370" s="242"/>
      <c r="H370" s="243" t="s">
        <v>1</v>
      </c>
      <c r="I370" s="245"/>
      <c r="J370" s="242"/>
      <c r="K370" s="242"/>
      <c r="L370" s="246"/>
      <c r="M370" s="247"/>
      <c r="N370" s="248"/>
      <c r="O370" s="248"/>
      <c r="P370" s="248"/>
      <c r="Q370" s="248"/>
      <c r="R370" s="248"/>
      <c r="S370" s="248"/>
      <c r="T370" s="249"/>
      <c r="AT370" s="250" t="s">
        <v>163</v>
      </c>
      <c r="AU370" s="250" t="s">
        <v>89</v>
      </c>
      <c r="AV370" s="15" t="s">
        <v>86</v>
      </c>
      <c r="AW370" s="15" t="s">
        <v>33</v>
      </c>
      <c r="AX370" s="15" t="s">
        <v>78</v>
      </c>
      <c r="AY370" s="250" t="s">
        <v>155</v>
      </c>
    </row>
    <row r="371" spans="1:65" s="13" customFormat="1" ht="11.25">
      <c r="B371" s="201"/>
      <c r="C371" s="202"/>
      <c r="D371" s="203" t="s">
        <v>163</v>
      </c>
      <c r="E371" s="204" t="s">
        <v>1</v>
      </c>
      <c r="F371" s="205" t="s">
        <v>189</v>
      </c>
      <c r="G371" s="202"/>
      <c r="H371" s="206">
        <v>6</v>
      </c>
      <c r="I371" s="207"/>
      <c r="J371" s="202"/>
      <c r="K371" s="202"/>
      <c r="L371" s="208"/>
      <c r="M371" s="209"/>
      <c r="N371" s="210"/>
      <c r="O371" s="210"/>
      <c r="P371" s="210"/>
      <c r="Q371" s="210"/>
      <c r="R371" s="210"/>
      <c r="S371" s="210"/>
      <c r="T371" s="211"/>
      <c r="AT371" s="212" t="s">
        <v>163</v>
      </c>
      <c r="AU371" s="212" t="s">
        <v>89</v>
      </c>
      <c r="AV371" s="13" t="s">
        <v>89</v>
      </c>
      <c r="AW371" s="13" t="s">
        <v>33</v>
      </c>
      <c r="AX371" s="13" t="s">
        <v>78</v>
      </c>
      <c r="AY371" s="212" t="s">
        <v>155</v>
      </c>
    </row>
    <row r="372" spans="1:65" s="14" customFormat="1" ht="11.25">
      <c r="B372" s="213"/>
      <c r="C372" s="214"/>
      <c r="D372" s="203" t="s">
        <v>163</v>
      </c>
      <c r="E372" s="215" t="s">
        <v>1</v>
      </c>
      <c r="F372" s="216" t="s">
        <v>170</v>
      </c>
      <c r="G372" s="214"/>
      <c r="H372" s="217">
        <v>6</v>
      </c>
      <c r="I372" s="218"/>
      <c r="J372" s="214"/>
      <c r="K372" s="214"/>
      <c r="L372" s="219"/>
      <c r="M372" s="254"/>
      <c r="N372" s="255"/>
      <c r="O372" s="255"/>
      <c r="P372" s="255"/>
      <c r="Q372" s="255"/>
      <c r="R372" s="255"/>
      <c r="S372" s="255"/>
      <c r="T372" s="256"/>
      <c r="AT372" s="223" t="s">
        <v>163</v>
      </c>
      <c r="AU372" s="223" t="s">
        <v>89</v>
      </c>
      <c r="AV372" s="14" t="s">
        <v>161</v>
      </c>
      <c r="AW372" s="14" t="s">
        <v>33</v>
      </c>
      <c r="AX372" s="14" t="s">
        <v>86</v>
      </c>
      <c r="AY372" s="223" t="s">
        <v>155</v>
      </c>
    </row>
    <row r="373" spans="1:65" s="2" customFormat="1" ht="6.95" customHeight="1">
      <c r="A373" s="34"/>
      <c r="B373" s="54"/>
      <c r="C373" s="55"/>
      <c r="D373" s="55"/>
      <c r="E373" s="55"/>
      <c r="F373" s="55"/>
      <c r="G373" s="55"/>
      <c r="H373" s="55"/>
      <c r="I373" s="55"/>
      <c r="J373" s="55"/>
      <c r="K373" s="55"/>
      <c r="L373" s="39"/>
      <c r="M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</row>
  </sheetData>
  <sheetProtection algorithmName="SHA-512" hashValue="BxRQ/I7IFR2VYC9KIJ5UHAjlSAWxH/NQDknDrZxTP0gmBapv2XtF8ifka9+fmehoUs8c3QZDu3mkD7l3itHwdg==" saltValue="f81TxQV2VrYlLI2I+KC5/58Ue+7aFvENXW6q0OCTIRrx+G4JWhAQMD06H4U2fwmTE6HdwwSKx4npYbQ+B4Ew/w==" spinCount="100000" sheet="1" objects="1" scenarios="1" formatColumns="0" formatRows="0" autoFilter="0"/>
  <autoFilter ref="C121:K372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1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101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8" t="str">
        <f>'Rekapitulace stavby'!K6</f>
        <v>Revitalizace veřejných ploch města Luby - ETAPA II</v>
      </c>
      <c r="F7" s="299"/>
      <c r="G7" s="299"/>
      <c r="H7" s="299"/>
      <c r="L7" s="20"/>
    </row>
    <row r="8" spans="1:4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0" t="s">
        <v>1190</v>
      </c>
      <c r="F9" s="301"/>
      <c r="G9" s="301"/>
      <c r="H9" s="30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2" t="str">
        <f>'Rekapitulace stavby'!E14</f>
        <v>Vyplň údaj</v>
      </c>
      <c r="F18" s="303"/>
      <c r="G18" s="303"/>
      <c r="H18" s="303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4" t="s">
        <v>1</v>
      </c>
      <c r="F27" s="304"/>
      <c r="G27" s="304"/>
      <c r="H27" s="30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ROUND((SUM(BE122:BE213)),  2)</f>
        <v>0</v>
      </c>
      <c r="G33" s="34"/>
      <c r="H33" s="34"/>
      <c r="I33" s="124">
        <v>0.21</v>
      </c>
      <c r="J33" s="123">
        <f>ROUND(((SUM(BE122:BE213))*I33),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ROUND((SUM(BF122:BF213)),  2)</f>
        <v>0</v>
      </c>
      <c r="G34" s="34"/>
      <c r="H34" s="34"/>
      <c r="I34" s="124">
        <v>0.15</v>
      </c>
      <c r="J34" s="123">
        <f>ROUND(((SUM(BF122:BF213))*I34),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ROUND((SUM(BG122:BG213)),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ROUND((SUM(BH122:BH213)),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ROUND((SUM(BI122:BI213)),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5" t="str">
        <f>E7</f>
        <v>Revitalizace veřejných ploch města Luby - ETAPA II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>IO 06 - Optická síť Etapa II</v>
      </c>
      <c r="F87" s="307"/>
      <c r="G87" s="307"/>
      <c r="H87" s="30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Luby u Chebu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A69 - 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 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482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1191</v>
      </c>
      <c r="E98" s="156"/>
      <c r="F98" s="156"/>
      <c r="G98" s="156"/>
      <c r="H98" s="156"/>
      <c r="I98" s="156"/>
      <c r="J98" s="157">
        <f>J124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1192</v>
      </c>
      <c r="E99" s="156"/>
      <c r="F99" s="156"/>
      <c r="G99" s="156"/>
      <c r="H99" s="156"/>
      <c r="I99" s="156"/>
      <c r="J99" s="157">
        <f>J125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1193</v>
      </c>
      <c r="E100" s="156"/>
      <c r="F100" s="156"/>
      <c r="G100" s="156"/>
      <c r="H100" s="156"/>
      <c r="I100" s="156"/>
      <c r="J100" s="157">
        <f>J126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948</v>
      </c>
      <c r="E101" s="156"/>
      <c r="F101" s="156"/>
      <c r="G101" s="156"/>
      <c r="H101" s="156"/>
      <c r="I101" s="156"/>
      <c r="J101" s="157">
        <f>J160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949</v>
      </c>
      <c r="E102" s="156"/>
      <c r="F102" s="156"/>
      <c r="G102" s="156"/>
      <c r="H102" s="156"/>
      <c r="I102" s="156"/>
      <c r="J102" s="157">
        <f>J196</f>
        <v>0</v>
      </c>
      <c r="K102" s="154"/>
      <c r="L102" s="158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140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05" t="str">
        <f>E7</f>
        <v>Revitalizace veřejných ploch města Luby - ETAPA II</v>
      </c>
      <c r="F112" s="306"/>
      <c r="G112" s="306"/>
      <c r="H112" s="30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123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61" t="str">
        <f>E9</f>
        <v>IO 06 - Optická síť Etapa II</v>
      </c>
      <c r="F114" s="307"/>
      <c r="G114" s="307"/>
      <c r="H114" s="307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Luby u Chebu</v>
      </c>
      <c r="G116" s="36"/>
      <c r="H116" s="36"/>
      <c r="I116" s="29" t="s">
        <v>22</v>
      </c>
      <c r="J116" s="66" t="str">
        <f>IF(J12="","",J12)</f>
        <v>Vyplň údaj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23</v>
      </c>
      <c r="D118" s="36"/>
      <c r="E118" s="36"/>
      <c r="F118" s="27" t="str">
        <f>E15</f>
        <v>Město Luby</v>
      </c>
      <c r="G118" s="36"/>
      <c r="H118" s="36"/>
      <c r="I118" s="29" t="s">
        <v>30</v>
      </c>
      <c r="J118" s="32" t="str">
        <f>E21</f>
        <v>A69 - Architekti s.r.o.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29" t="s">
        <v>34</v>
      </c>
      <c r="J119" s="32" t="str">
        <f>E24</f>
        <v>Ing. Pavel Šturc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9"/>
      <c r="B121" s="160"/>
      <c r="C121" s="161" t="s">
        <v>141</v>
      </c>
      <c r="D121" s="162" t="s">
        <v>63</v>
      </c>
      <c r="E121" s="162" t="s">
        <v>59</v>
      </c>
      <c r="F121" s="162" t="s">
        <v>60</v>
      </c>
      <c r="G121" s="162" t="s">
        <v>142</v>
      </c>
      <c r="H121" s="162" t="s">
        <v>143</v>
      </c>
      <c r="I121" s="162" t="s">
        <v>144</v>
      </c>
      <c r="J121" s="163" t="s">
        <v>127</v>
      </c>
      <c r="K121" s="164" t="s">
        <v>145</v>
      </c>
      <c r="L121" s="165"/>
      <c r="M121" s="75" t="s">
        <v>1</v>
      </c>
      <c r="N121" s="76" t="s">
        <v>42</v>
      </c>
      <c r="O121" s="76" t="s">
        <v>146</v>
      </c>
      <c r="P121" s="76" t="s">
        <v>147</v>
      </c>
      <c r="Q121" s="76" t="s">
        <v>148</v>
      </c>
      <c r="R121" s="76" t="s">
        <v>149</v>
      </c>
      <c r="S121" s="76" t="s">
        <v>150</v>
      </c>
      <c r="T121" s="77" t="s">
        <v>151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2" customFormat="1" ht="22.9" customHeight="1">
      <c r="A122" s="34"/>
      <c r="B122" s="35"/>
      <c r="C122" s="82" t="s">
        <v>152</v>
      </c>
      <c r="D122" s="36"/>
      <c r="E122" s="36"/>
      <c r="F122" s="36"/>
      <c r="G122" s="36"/>
      <c r="H122" s="36"/>
      <c r="I122" s="36"/>
      <c r="J122" s="166">
        <f>BK122</f>
        <v>0</v>
      </c>
      <c r="K122" s="36"/>
      <c r="L122" s="39"/>
      <c r="M122" s="78"/>
      <c r="N122" s="167"/>
      <c r="O122" s="79"/>
      <c r="P122" s="168">
        <f>P123</f>
        <v>0</v>
      </c>
      <c r="Q122" s="79"/>
      <c r="R122" s="168">
        <f>R123</f>
        <v>0</v>
      </c>
      <c r="S122" s="79"/>
      <c r="T122" s="169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77</v>
      </c>
      <c r="AU122" s="17" t="s">
        <v>129</v>
      </c>
      <c r="BK122" s="170">
        <f>BK123</f>
        <v>0</v>
      </c>
    </row>
    <row r="123" spans="1:65" s="12" customFormat="1" ht="25.9" customHeight="1">
      <c r="B123" s="171"/>
      <c r="C123" s="172"/>
      <c r="D123" s="173" t="s">
        <v>77</v>
      </c>
      <c r="E123" s="174" t="s">
        <v>669</v>
      </c>
      <c r="F123" s="174" t="s">
        <v>670</v>
      </c>
      <c r="G123" s="172"/>
      <c r="H123" s="172"/>
      <c r="I123" s="175"/>
      <c r="J123" s="176">
        <f>BK123</f>
        <v>0</v>
      </c>
      <c r="K123" s="172"/>
      <c r="L123" s="177"/>
      <c r="M123" s="178"/>
      <c r="N123" s="179"/>
      <c r="O123" s="179"/>
      <c r="P123" s="180">
        <f>P124+P125+P126+P160+P196</f>
        <v>0</v>
      </c>
      <c r="Q123" s="179"/>
      <c r="R123" s="180">
        <f>R124+R125+R126+R160+R196</f>
        <v>0</v>
      </c>
      <c r="S123" s="179"/>
      <c r="T123" s="181">
        <f>T124+T125+T126+T160+T196</f>
        <v>0</v>
      </c>
      <c r="AR123" s="182" t="s">
        <v>89</v>
      </c>
      <c r="AT123" s="183" t="s">
        <v>77</v>
      </c>
      <c r="AU123" s="183" t="s">
        <v>78</v>
      </c>
      <c r="AY123" s="182" t="s">
        <v>155</v>
      </c>
      <c r="BK123" s="184">
        <f>BK124+BK125+BK126+BK160+BK196</f>
        <v>0</v>
      </c>
    </row>
    <row r="124" spans="1:65" s="12" customFormat="1" ht="22.9" customHeight="1">
      <c r="B124" s="171"/>
      <c r="C124" s="172"/>
      <c r="D124" s="173" t="s">
        <v>77</v>
      </c>
      <c r="E124" s="185" t="s">
        <v>1194</v>
      </c>
      <c r="F124" s="185" t="s">
        <v>1195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v>0</v>
      </c>
      <c r="Q124" s="179"/>
      <c r="R124" s="180">
        <v>0</v>
      </c>
      <c r="S124" s="179"/>
      <c r="T124" s="181">
        <v>0</v>
      </c>
      <c r="AR124" s="182" t="s">
        <v>89</v>
      </c>
      <c r="AT124" s="183" t="s">
        <v>77</v>
      </c>
      <c r="AU124" s="183" t="s">
        <v>86</v>
      </c>
      <c r="AY124" s="182" t="s">
        <v>155</v>
      </c>
      <c r="BK124" s="184">
        <v>0</v>
      </c>
    </row>
    <row r="125" spans="1:65" s="12" customFormat="1" ht="22.9" customHeight="1">
      <c r="B125" s="171"/>
      <c r="C125" s="172"/>
      <c r="D125" s="173" t="s">
        <v>77</v>
      </c>
      <c r="E125" s="185" t="s">
        <v>206</v>
      </c>
      <c r="F125" s="185" t="s">
        <v>1196</v>
      </c>
      <c r="G125" s="172"/>
      <c r="H125" s="172"/>
      <c r="I125" s="175"/>
      <c r="J125" s="186">
        <f>BK125</f>
        <v>0</v>
      </c>
      <c r="K125" s="172"/>
      <c r="L125" s="177"/>
      <c r="M125" s="178"/>
      <c r="N125" s="179"/>
      <c r="O125" s="179"/>
      <c r="P125" s="180">
        <v>0</v>
      </c>
      <c r="Q125" s="179"/>
      <c r="R125" s="180">
        <v>0</v>
      </c>
      <c r="S125" s="179"/>
      <c r="T125" s="181">
        <v>0</v>
      </c>
      <c r="AR125" s="182" t="s">
        <v>175</v>
      </c>
      <c r="AT125" s="183" t="s">
        <v>77</v>
      </c>
      <c r="AU125" s="183" t="s">
        <v>86</v>
      </c>
      <c r="AY125" s="182" t="s">
        <v>155</v>
      </c>
      <c r="BK125" s="184">
        <v>0</v>
      </c>
    </row>
    <row r="126" spans="1:65" s="12" customFormat="1" ht="22.9" customHeight="1">
      <c r="B126" s="171"/>
      <c r="C126" s="172"/>
      <c r="D126" s="173" t="s">
        <v>77</v>
      </c>
      <c r="E126" s="185" t="s">
        <v>1197</v>
      </c>
      <c r="F126" s="185" t="s">
        <v>1198</v>
      </c>
      <c r="G126" s="172"/>
      <c r="H126" s="172"/>
      <c r="I126" s="175"/>
      <c r="J126" s="186">
        <f>BK126</f>
        <v>0</v>
      </c>
      <c r="K126" s="172"/>
      <c r="L126" s="177"/>
      <c r="M126" s="178"/>
      <c r="N126" s="179"/>
      <c r="O126" s="179"/>
      <c r="P126" s="180">
        <f>SUM(P127:P159)</f>
        <v>0</v>
      </c>
      <c r="Q126" s="179"/>
      <c r="R126" s="180">
        <f>SUM(R127:R159)</f>
        <v>0</v>
      </c>
      <c r="S126" s="179"/>
      <c r="T126" s="181">
        <f>SUM(T127:T159)</f>
        <v>0</v>
      </c>
      <c r="AR126" s="182" t="s">
        <v>175</v>
      </c>
      <c r="AT126" s="183" t="s">
        <v>77</v>
      </c>
      <c r="AU126" s="183" t="s">
        <v>86</v>
      </c>
      <c r="AY126" s="182" t="s">
        <v>155</v>
      </c>
      <c r="BK126" s="184">
        <f>SUM(BK127:BK159)</f>
        <v>0</v>
      </c>
    </row>
    <row r="127" spans="1:65" s="2" customFormat="1" ht="24.2" customHeight="1">
      <c r="A127" s="34"/>
      <c r="B127" s="35"/>
      <c r="C127" s="187" t="s">
        <v>86</v>
      </c>
      <c r="D127" s="187" t="s">
        <v>157</v>
      </c>
      <c r="E127" s="188" t="s">
        <v>1199</v>
      </c>
      <c r="F127" s="189" t="s">
        <v>1200</v>
      </c>
      <c r="G127" s="190" t="s">
        <v>245</v>
      </c>
      <c r="H127" s="191">
        <v>1.5</v>
      </c>
      <c r="I127" s="192"/>
      <c r="J127" s="193">
        <f>ROUND(I127*H127,2)</f>
        <v>0</v>
      </c>
      <c r="K127" s="194"/>
      <c r="L127" s="39"/>
      <c r="M127" s="195" t="s">
        <v>1</v>
      </c>
      <c r="N127" s="196" t="s">
        <v>43</v>
      </c>
      <c r="O127" s="7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418</v>
      </c>
      <c r="AT127" s="199" t="s">
        <v>157</v>
      </c>
      <c r="AU127" s="199" t="s">
        <v>89</v>
      </c>
      <c r="AY127" s="17" t="s">
        <v>155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7" t="s">
        <v>86</v>
      </c>
      <c r="BK127" s="200">
        <f>ROUND(I127*H127,2)</f>
        <v>0</v>
      </c>
      <c r="BL127" s="17" t="s">
        <v>418</v>
      </c>
      <c r="BM127" s="199" t="s">
        <v>1201</v>
      </c>
    </row>
    <row r="128" spans="1:65" s="15" customFormat="1" ht="22.5">
      <c r="B128" s="241"/>
      <c r="C128" s="242"/>
      <c r="D128" s="203" t="s">
        <v>163</v>
      </c>
      <c r="E128" s="243" t="s">
        <v>1</v>
      </c>
      <c r="F128" s="244" t="s">
        <v>962</v>
      </c>
      <c r="G128" s="242"/>
      <c r="H128" s="243" t="s">
        <v>1</v>
      </c>
      <c r="I128" s="245"/>
      <c r="J128" s="242"/>
      <c r="K128" s="242"/>
      <c r="L128" s="246"/>
      <c r="M128" s="247"/>
      <c r="N128" s="248"/>
      <c r="O128" s="248"/>
      <c r="P128" s="248"/>
      <c r="Q128" s="248"/>
      <c r="R128" s="248"/>
      <c r="S128" s="248"/>
      <c r="T128" s="249"/>
      <c r="AT128" s="250" t="s">
        <v>163</v>
      </c>
      <c r="AU128" s="250" t="s">
        <v>89</v>
      </c>
      <c r="AV128" s="15" t="s">
        <v>86</v>
      </c>
      <c r="AW128" s="15" t="s">
        <v>33</v>
      </c>
      <c r="AX128" s="15" t="s">
        <v>78</v>
      </c>
      <c r="AY128" s="250" t="s">
        <v>155</v>
      </c>
    </row>
    <row r="129" spans="1:65" s="13" customFormat="1" ht="11.25">
      <c r="B129" s="201"/>
      <c r="C129" s="202"/>
      <c r="D129" s="203" t="s">
        <v>163</v>
      </c>
      <c r="E129" s="204" t="s">
        <v>1</v>
      </c>
      <c r="F129" s="205" t="s">
        <v>1202</v>
      </c>
      <c r="G129" s="202"/>
      <c r="H129" s="206">
        <v>1.5</v>
      </c>
      <c r="I129" s="207"/>
      <c r="J129" s="202"/>
      <c r="K129" s="202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163</v>
      </c>
      <c r="AU129" s="212" t="s">
        <v>89</v>
      </c>
      <c r="AV129" s="13" t="s">
        <v>89</v>
      </c>
      <c r="AW129" s="13" t="s">
        <v>33</v>
      </c>
      <c r="AX129" s="13" t="s">
        <v>78</v>
      </c>
      <c r="AY129" s="212" t="s">
        <v>155</v>
      </c>
    </row>
    <row r="130" spans="1:65" s="14" customFormat="1" ht="11.25">
      <c r="B130" s="213"/>
      <c r="C130" s="214"/>
      <c r="D130" s="203" t="s">
        <v>163</v>
      </c>
      <c r="E130" s="215" t="s">
        <v>1</v>
      </c>
      <c r="F130" s="216" t="s">
        <v>170</v>
      </c>
      <c r="G130" s="214"/>
      <c r="H130" s="217">
        <v>1.5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163</v>
      </c>
      <c r="AU130" s="223" t="s">
        <v>89</v>
      </c>
      <c r="AV130" s="14" t="s">
        <v>161</v>
      </c>
      <c r="AW130" s="14" t="s">
        <v>33</v>
      </c>
      <c r="AX130" s="14" t="s">
        <v>86</v>
      </c>
      <c r="AY130" s="223" t="s">
        <v>155</v>
      </c>
    </row>
    <row r="131" spans="1:65" s="2" customFormat="1" ht="16.5" customHeight="1">
      <c r="A131" s="34"/>
      <c r="B131" s="35"/>
      <c r="C131" s="187" t="s">
        <v>89</v>
      </c>
      <c r="D131" s="187" t="s">
        <v>157</v>
      </c>
      <c r="E131" s="188" t="s">
        <v>1203</v>
      </c>
      <c r="F131" s="189" t="s">
        <v>1204</v>
      </c>
      <c r="G131" s="190" t="s">
        <v>245</v>
      </c>
      <c r="H131" s="191">
        <v>9.5</v>
      </c>
      <c r="I131" s="192"/>
      <c r="J131" s="193">
        <f>ROUND(I131*H131,2)</f>
        <v>0</v>
      </c>
      <c r="K131" s="194"/>
      <c r="L131" s="39"/>
      <c r="M131" s="195" t="s">
        <v>1</v>
      </c>
      <c r="N131" s="196" t="s">
        <v>43</v>
      </c>
      <c r="O131" s="71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418</v>
      </c>
      <c r="AT131" s="199" t="s">
        <v>157</v>
      </c>
      <c r="AU131" s="199" t="s">
        <v>89</v>
      </c>
      <c r="AY131" s="17" t="s">
        <v>155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7" t="s">
        <v>86</v>
      </c>
      <c r="BK131" s="200">
        <f>ROUND(I131*H131,2)</f>
        <v>0</v>
      </c>
      <c r="BL131" s="17" t="s">
        <v>418</v>
      </c>
      <c r="BM131" s="199" t="s">
        <v>1205</v>
      </c>
    </row>
    <row r="132" spans="1:65" s="15" customFormat="1" ht="22.5">
      <c r="B132" s="241"/>
      <c r="C132" s="242"/>
      <c r="D132" s="203" t="s">
        <v>163</v>
      </c>
      <c r="E132" s="243" t="s">
        <v>1</v>
      </c>
      <c r="F132" s="244" t="s">
        <v>962</v>
      </c>
      <c r="G132" s="242"/>
      <c r="H132" s="243" t="s">
        <v>1</v>
      </c>
      <c r="I132" s="245"/>
      <c r="J132" s="242"/>
      <c r="K132" s="242"/>
      <c r="L132" s="246"/>
      <c r="M132" s="247"/>
      <c r="N132" s="248"/>
      <c r="O132" s="248"/>
      <c r="P132" s="248"/>
      <c r="Q132" s="248"/>
      <c r="R132" s="248"/>
      <c r="S132" s="248"/>
      <c r="T132" s="249"/>
      <c r="AT132" s="250" t="s">
        <v>163</v>
      </c>
      <c r="AU132" s="250" t="s">
        <v>89</v>
      </c>
      <c r="AV132" s="15" t="s">
        <v>86</v>
      </c>
      <c r="AW132" s="15" t="s">
        <v>33</v>
      </c>
      <c r="AX132" s="15" t="s">
        <v>78</v>
      </c>
      <c r="AY132" s="250" t="s">
        <v>155</v>
      </c>
    </row>
    <row r="133" spans="1:65" s="13" customFormat="1" ht="11.25">
      <c r="B133" s="201"/>
      <c r="C133" s="202"/>
      <c r="D133" s="203" t="s">
        <v>163</v>
      </c>
      <c r="E133" s="204" t="s">
        <v>1</v>
      </c>
      <c r="F133" s="205" t="s">
        <v>1206</v>
      </c>
      <c r="G133" s="202"/>
      <c r="H133" s="206">
        <v>9.5</v>
      </c>
      <c r="I133" s="207"/>
      <c r="J133" s="202"/>
      <c r="K133" s="202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163</v>
      </c>
      <c r="AU133" s="212" t="s">
        <v>89</v>
      </c>
      <c r="AV133" s="13" t="s">
        <v>89</v>
      </c>
      <c r="AW133" s="13" t="s">
        <v>33</v>
      </c>
      <c r="AX133" s="13" t="s">
        <v>78</v>
      </c>
      <c r="AY133" s="212" t="s">
        <v>155</v>
      </c>
    </row>
    <row r="134" spans="1:65" s="14" customFormat="1" ht="11.25">
      <c r="B134" s="213"/>
      <c r="C134" s="214"/>
      <c r="D134" s="203" t="s">
        <v>163</v>
      </c>
      <c r="E134" s="215" t="s">
        <v>1</v>
      </c>
      <c r="F134" s="216" t="s">
        <v>170</v>
      </c>
      <c r="G134" s="214"/>
      <c r="H134" s="217">
        <v>9.5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163</v>
      </c>
      <c r="AU134" s="223" t="s">
        <v>89</v>
      </c>
      <c r="AV134" s="14" t="s">
        <v>161</v>
      </c>
      <c r="AW134" s="14" t="s">
        <v>33</v>
      </c>
      <c r="AX134" s="14" t="s">
        <v>86</v>
      </c>
      <c r="AY134" s="223" t="s">
        <v>155</v>
      </c>
    </row>
    <row r="135" spans="1:65" s="2" customFormat="1" ht="24.2" customHeight="1">
      <c r="A135" s="34"/>
      <c r="B135" s="35"/>
      <c r="C135" s="224" t="s">
        <v>175</v>
      </c>
      <c r="D135" s="224" t="s">
        <v>206</v>
      </c>
      <c r="E135" s="225" t="s">
        <v>1050</v>
      </c>
      <c r="F135" s="226" t="s">
        <v>1051</v>
      </c>
      <c r="G135" s="227" t="s">
        <v>245</v>
      </c>
      <c r="H135" s="228">
        <v>11</v>
      </c>
      <c r="I135" s="229"/>
      <c r="J135" s="230">
        <f>ROUND(I135*H135,2)</f>
        <v>0</v>
      </c>
      <c r="K135" s="231"/>
      <c r="L135" s="232"/>
      <c r="M135" s="233" t="s">
        <v>1</v>
      </c>
      <c r="N135" s="234" t="s">
        <v>43</v>
      </c>
      <c r="O135" s="71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995</v>
      </c>
      <c r="AT135" s="199" t="s">
        <v>206</v>
      </c>
      <c r="AU135" s="199" t="s">
        <v>89</v>
      </c>
      <c r="AY135" s="17" t="s">
        <v>155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7" t="s">
        <v>86</v>
      </c>
      <c r="BK135" s="200">
        <f>ROUND(I135*H135,2)</f>
        <v>0</v>
      </c>
      <c r="BL135" s="17" t="s">
        <v>418</v>
      </c>
      <c r="BM135" s="199" t="s">
        <v>1207</v>
      </c>
    </row>
    <row r="136" spans="1:65" s="15" customFormat="1" ht="22.5">
      <c r="B136" s="241"/>
      <c r="C136" s="242"/>
      <c r="D136" s="203" t="s">
        <v>163</v>
      </c>
      <c r="E136" s="243" t="s">
        <v>1</v>
      </c>
      <c r="F136" s="244" t="s">
        <v>962</v>
      </c>
      <c r="G136" s="242"/>
      <c r="H136" s="243" t="s">
        <v>1</v>
      </c>
      <c r="I136" s="245"/>
      <c r="J136" s="242"/>
      <c r="K136" s="242"/>
      <c r="L136" s="246"/>
      <c r="M136" s="247"/>
      <c r="N136" s="248"/>
      <c r="O136" s="248"/>
      <c r="P136" s="248"/>
      <c r="Q136" s="248"/>
      <c r="R136" s="248"/>
      <c r="S136" s="248"/>
      <c r="T136" s="249"/>
      <c r="AT136" s="250" t="s">
        <v>163</v>
      </c>
      <c r="AU136" s="250" t="s">
        <v>89</v>
      </c>
      <c r="AV136" s="15" t="s">
        <v>86</v>
      </c>
      <c r="AW136" s="15" t="s">
        <v>33</v>
      </c>
      <c r="AX136" s="15" t="s">
        <v>78</v>
      </c>
      <c r="AY136" s="250" t="s">
        <v>155</v>
      </c>
    </row>
    <row r="137" spans="1:65" s="13" customFormat="1" ht="11.25">
      <c r="B137" s="201"/>
      <c r="C137" s="202"/>
      <c r="D137" s="203" t="s">
        <v>163</v>
      </c>
      <c r="E137" s="204" t="s">
        <v>1</v>
      </c>
      <c r="F137" s="205" t="s">
        <v>218</v>
      </c>
      <c r="G137" s="202"/>
      <c r="H137" s="206">
        <v>11</v>
      </c>
      <c r="I137" s="207"/>
      <c r="J137" s="202"/>
      <c r="K137" s="202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163</v>
      </c>
      <c r="AU137" s="212" t="s">
        <v>89</v>
      </c>
      <c r="AV137" s="13" t="s">
        <v>89</v>
      </c>
      <c r="AW137" s="13" t="s">
        <v>33</v>
      </c>
      <c r="AX137" s="13" t="s">
        <v>78</v>
      </c>
      <c r="AY137" s="212" t="s">
        <v>155</v>
      </c>
    </row>
    <row r="138" spans="1:65" s="14" customFormat="1" ht="11.25">
      <c r="B138" s="213"/>
      <c r="C138" s="214"/>
      <c r="D138" s="203" t="s">
        <v>163</v>
      </c>
      <c r="E138" s="215" t="s">
        <v>1</v>
      </c>
      <c r="F138" s="216" t="s">
        <v>170</v>
      </c>
      <c r="G138" s="214"/>
      <c r="H138" s="217">
        <v>11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163</v>
      </c>
      <c r="AU138" s="223" t="s">
        <v>89</v>
      </c>
      <c r="AV138" s="14" t="s">
        <v>161</v>
      </c>
      <c r="AW138" s="14" t="s">
        <v>33</v>
      </c>
      <c r="AX138" s="14" t="s">
        <v>86</v>
      </c>
      <c r="AY138" s="223" t="s">
        <v>155</v>
      </c>
    </row>
    <row r="139" spans="1:65" s="2" customFormat="1" ht="24.2" customHeight="1">
      <c r="A139" s="34"/>
      <c r="B139" s="35"/>
      <c r="C139" s="187" t="s">
        <v>161</v>
      </c>
      <c r="D139" s="187" t="s">
        <v>157</v>
      </c>
      <c r="E139" s="188" t="s">
        <v>1208</v>
      </c>
      <c r="F139" s="189" t="s">
        <v>1209</v>
      </c>
      <c r="G139" s="190" t="s">
        <v>369</v>
      </c>
      <c r="H139" s="191">
        <v>14</v>
      </c>
      <c r="I139" s="192"/>
      <c r="J139" s="193">
        <f>ROUND(I139*H139,2)</f>
        <v>0</v>
      </c>
      <c r="K139" s="194"/>
      <c r="L139" s="39"/>
      <c r="M139" s="195" t="s">
        <v>1</v>
      </c>
      <c r="N139" s="196" t="s">
        <v>43</v>
      </c>
      <c r="O139" s="7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418</v>
      </c>
      <c r="AT139" s="199" t="s">
        <v>157</v>
      </c>
      <c r="AU139" s="199" t="s">
        <v>89</v>
      </c>
      <c r="AY139" s="17" t="s">
        <v>155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86</v>
      </c>
      <c r="BK139" s="200">
        <f>ROUND(I139*H139,2)</f>
        <v>0</v>
      </c>
      <c r="BL139" s="17" t="s">
        <v>418</v>
      </c>
      <c r="BM139" s="199" t="s">
        <v>1210</v>
      </c>
    </row>
    <row r="140" spans="1:65" s="15" customFormat="1" ht="11.25">
      <c r="B140" s="241"/>
      <c r="C140" s="242"/>
      <c r="D140" s="203" t="s">
        <v>163</v>
      </c>
      <c r="E140" s="243" t="s">
        <v>1</v>
      </c>
      <c r="F140" s="244" t="s">
        <v>958</v>
      </c>
      <c r="G140" s="242"/>
      <c r="H140" s="243" t="s">
        <v>1</v>
      </c>
      <c r="I140" s="245"/>
      <c r="J140" s="242"/>
      <c r="K140" s="242"/>
      <c r="L140" s="246"/>
      <c r="M140" s="247"/>
      <c r="N140" s="248"/>
      <c r="O140" s="248"/>
      <c r="P140" s="248"/>
      <c r="Q140" s="248"/>
      <c r="R140" s="248"/>
      <c r="S140" s="248"/>
      <c r="T140" s="249"/>
      <c r="AT140" s="250" t="s">
        <v>163</v>
      </c>
      <c r="AU140" s="250" t="s">
        <v>89</v>
      </c>
      <c r="AV140" s="15" t="s">
        <v>86</v>
      </c>
      <c r="AW140" s="15" t="s">
        <v>33</v>
      </c>
      <c r="AX140" s="15" t="s">
        <v>78</v>
      </c>
      <c r="AY140" s="250" t="s">
        <v>155</v>
      </c>
    </row>
    <row r="141" spans="1:65" s="13" customFormat="1" ht="11.25">
      <c r="B141" s="201"/>
      <c r="C141" s="202"/>
      <c r="D141" s="203" t="s">
        <v>163</v>
      </c>
      <c r="E141" s="204" t="s">
        <v>1</v>
      </c>
      <c r="F141" s="205" t="s">
        <v>234</v>
      </c>
      <c r="G141" s="202"/>
      <c r="H141" s="206">
        <v>14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163</v>
      </c>
      <c r="AU141" s="212" t="s">
        <v>89</v>
      </c>
      <c r="AV141" s="13" t="s">
        <v>89</v>
      </c>
      <c r="AW141" s="13" t="s">
        <v>33</v>
      </c>
      <c r="AX141" s="13" t="s">
        <v>78</v>
      </c>
      <c r="AY141" s="212" t="s">
        <v>155</v>
      </c>
    </row>
    <row r="142" spans="1:65" s="14" customFormat="1" ht="11.25">
      <c r="B142" s="213"/>
      <c r="C142" s="214"/>
      <c r="D142" s="203" t="s">
        <v>163</v>
      </c>
      <c r="E142" s="215" t="s">
        <v>1</v>
      </c>
      <c r="F142" s="216" t="s">
        <v>170</v>
      </c>
      <c r="G142" s="214"/>
      <c r="H142" s="217">
        <v>14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163</v>
      </c>
      <c r="AU142" s="223" t="s">
        <v>89</v>
      </c>
      <c r="AV142" s="14" t="s">
        <v>161</v>
      </c>
      <c r="AW142" s="14" t="s">
        <v>33</v>
      </c>
      <c r="AX142" s="14" t="s">
        <v>86</v>
      </c>
      <c r="AY142" s="223" t="s">
        <v>155</v>
      </c>
    </row>
    <row r="143" spans="1:65" s="2" customFormat="1" ht="16.5" customHeight="1">
      <c r="A143" s="34"/>
      <c r="B143" s="35"/>
      <c r="C143" s="224" t="s">
        <v>184</v>
      </c>
      <c r="D143" s="224" t="s">
        <v>206</v>
      </c>
      <c r="E143" s="225" t="s">
        <v>1211</v>
      </c>
      <c r="F143" s="226" t="s">
        <v>1212</v>
      </c>
      <c r="G143" s="227" t="s">
        <v>977</v>
      </c>
      <c r="H143" s="228">
        <v>2</v>
      </c>
      <c r="I143" s="229"/>
      <c r="J143" s="230">
        <f>ROUND(I143*H143,2)</f>
        <v>0</v>
      </c>
      <c r="K143" s="231"/>
      <c r="L143" s="232"/>
      <c r="M143" s="233" t="s">
        <v>1</v>
      </c>
      <c r="N143" s="234" t="s">
        <v>43</v>
      </c>
      <c r="O143" s="7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995</v>
      </c>
      <c r="AT143" s="199" t="s">
        <v>206</v>
      </c>
      <c r="AU143" s="199" t="s">
        <v>89</v>
      </c>
      <c r="AY143" s="17" t="s">
        <v>155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86</v>
      </c>
      <c r="BK143" s="200">
        <f>ROUND(I143*H143,2)</f>
        <v>0</v>
      </c>
      <c r="BL143" s="17" t="s">
        <v>418</v>
      </c>
      <c r="BM143" s="199" t="s">
        <v>1213</v>
      </c>
    </row>
    <row r="144" spans="1:65" s="15" customFormat="1" ht="11.25">
      <c r="B144" s="241"/>
      <c r="C144" s="242"/>
      <c r="D144" s="203" t="s">
        <v>163</v>
      </c>
      <c r="E144" s="243" t="s">
        <v>1</v>
      </c>
      <c r="F144" s="244" t="s">
        <v>958</v>
      </c>
      <c r="G144" s="242"/>
      <c r="H144" s="243" t="s">
        <v>1</v>
      </c>
      <c r="I144" s="245"/>
      <c r="J144" s="242"/>
      <c r="K144" s="242"/>
      <c r="L144" s="246"/>
      <c r="M144" s="247"/>
      <c r="N144" s="248"/>
      <c r="O144" s="248"/>
      <c r="P144" s="248"/>
      <c r="Q144" s="248"/>
      <c r="R144" s="248"/>
      <c r="S144" s="248"/>
      <c r="T144" s="249"/>
      <c r="AT144" s="250" t="s">
        <v>163</v>
      </c>
      <c r="AU144" s="250" t="s">
        <v>89</v>
      </c>
      <c r="AV144" s="15" t="s">
        <v>86</v>
      </c>
      <c r="AW144" s="15" t="s">
        <v>33</v>
      </c>
      <c r="AX144" s="15" t="s">
        <v>78</v>
      </c>
      <c r="AY144" s="250" t="s">
        <v>155</v>
      </c>
    </row>
    <row r="145" spans="1:65" s="13" customFormat="1" ht="11.25">
      <c r="B145" s="201"/>
      <c r="C145" s="202"/>
      <c r="D145" s="203" t="s">
        <v>163</v>
      </c>
      <c r="E145" s="204" t="s">
        <v>1</v>
      </c>
      <c r="F145" s="205" t="s">
        <v>89</v>
      </c>
      <c r="G145" s="202"/>
      <c r="H145" s="206">
        <v>2</v>
      </c>
      <c r="I145" s="207"/>
      <c r="J145" s="202"/>
      <c r="K145" s="202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163</v>
      </c>
      <c r="AU145" s="212" t="s">
        <v>89</v>
      </c>
      <c r="AV145" s="13" t="s">
        <v>89</v>
      </c>
      <c r="AW145" s="13" t="s">
        <v>33</v>
      </c>
      <c r="AX145" s="13" t="s">
        <v>78</v>
      </c>
      <c r="AY145" s="212" t="s">
        <v>155</v>
      </c>
    </row>
    <row r="146" spans="1:65" s="14" customFormat="1" ht="11.25">
      <c r="B146" s="213"/>
      <c r="C146" s="214"/>
      <c r="D146" s="203" t="s">
        <v>163</v>
      </c>
      <c r="E146" s="215" t="s">
        <v>1</v>
      </c>
      <c r="F146" s="216" t="s">
        <v>170</v>
      </c>
      <c r="G146" s="214"/>
      <c r="H146" s="217">
        <v>2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163</v>
      </c>
      <c r="AU146" s="223" t="s">
        <v>89</v>
      </c>
      <c r="AV146" s="14" t="s">
        <v>161</v>
      </c>
      <c r="AW146" s="14" t="s">
        <v>33</v>
      </c>
      <c r="AX146" s="14" t="s">
        <v>86</v>
      </c>
      <c r="AY146" s="223" t="s">
        <v>155</v>
      </c>
    </row>
    <row r="147" spans="1:65" s="2" customFormat="1" ht="33" customHeight="1">
      <c r="A147" s="34"/>
      <c r="B147" s="35"/>
      <c r="C147" s="187" t="s">
        <v>189</v>
      </c>
      <c r="D147" s="187" t="s">
        <v>157</v>
      </c>
      <c r="E147" s="188" t="s">
        <v>1214</v>
      </c>
      <c r="F147" s="189" t="s">
        <v>1215</v>
      </c>
      <c r="G147" s="190" t="s">
        <v>245</v>
      </c>
      <c r="H147" s="191">
        <v>12</v>
      </c>
      <c r="I147" s="192"/>
      <c r="J147" s="193">
        <f>ROUND(I147*H147,2)</f>
        <v>0</v>
      </c>
      <c r="K147" s="194"/>
      <c r="L147" s="39"/>
      <c r="M147" s="195" t="s">
        <v>1</v>
      </c>
      <c r="N147" s="196" t="s">
        <v>43</v>
      </c>
      <c r="O147" s="7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418</v>
      </c>
      <c r="AT147" s="199" t="s">
        <v>157</v>
      </c>
      <c r="AU147" s="199" t="s">
        <v>89</v>
      </c>
      <c r="AY147" s="17" t="s">
        <v>155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86</v>
      </c>
      <c r="BK147" s="200">
        <f>ROUND(I147*H147,2)</f>
        <v>0</v>
      </c>
      <c r="BL147" s="17" t="s">
        <v>418</v>
      </c>
      <c r="BM147" s="199" t="s">
        <v>1216</v>
      </c>
    </row>
    <row r="148" spans="1:65" s="15" customFormat="1" ht="22.5">
      <c r="B148" s="241"/>
      <c r="C148" s="242"/>
      <c r="D148" s="203" t="s">
        <v>163</v>
      </c>
      <c r="E148" s="243" t="s">
        <v>1</v>
      </c>
      <c r="F148" s="244" t="s">
        <v>962</v>
      </c>
      <c r="G148" s="242"/>
      <c r="H148" s="243" t="s">
        <v>1</v>
      </c>
      <c r="I148" s="245"/>
      <c r="J148" s="242"/>
      <c r="K148" s="242"/>
      <c r="L148" s="246"/>
      <c r="M148" s="247"/>
      <c r="N148" s="248"/>
      <c r="O148" s="248"/>
      <c r="P148" s="248"/>
      <c r="Q148" s="248"/>
      <c r="R148" s="248"/>
      <c r="S148" s="248"/>
      <c r="T148" s="249"/>
      <c r="AT148" s="250" t="s">
        <v>163</v>
      </c>
      <c r="AU148" s="250" t="s">
        <v>89</v>
      </c>
      <c r="AV148" s="15" t="s">
        <v>86</v>
      </c>
      <c r="AW148" s="15" t="s">
        <v>33</v>
      </c>
      <c r="AX148" s="15" t="s">
        <v>78</v>
      </c>
      <c r="AY148" s="250" t="s">
        <v>155</v>
      </c>
    </row>
    <row r="149" spans="1:65" s="13" customFormat="1" ht="11.25">
      <c r="B149" s="201"/>
      <c r="C149" s="202"/>
      <c r="D149" s="203" t="s">
        <v>163</v>
      </c>
      <c r="E149" s="204" t="s">
        <v>1</v>
      </c>
      <c r="F149" s="205" t="s">
        <v>222</v>
      </c>
      <c r="G149" s="202"/>
      <c r="H149" s="206">
        <v>12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163</v>
      </c>
      <c r="AU149" s="212" t="s">
        <v>89</v>
      </c>
      <c r="AV149" s="13" t="s">
        <v>89</v>
      </c>
      <c r="AW149" s="13" t="s">
        <v>33</v>
      </c>
      <c r="AX149" s="13" t="s">
        <v>78</v>
      </c>
      <c r="AY149" s="212" t="s">
        <v>155</v>
      </c>
    </row>
    <row r="150" spans="1:65" s="14" customFormat="1" ht="11.25">
      <c r="B150" s="213"/>
      <c r="C150" s="214"/>
      <c r="D150" s="203" t="s">
        <v>163</v>
      </c>
      <c r="E150" s="215" t="s">
        <v>1</v>
      </c>
      <c r="F150" s="216" t="s">
        <v>170</v>
      </c>
      <c r="G150" s="214"/>
      <c r="H150" s="217">
        <v>12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163</v>
      </c>
      <c r="AU150" s="223" t="s">
        <v>89</v>
      </c>
      <c r="AV150" s="14" t="s">
        <v>161</v>
      </c>
      <c r="AW150" s="14" t="s">
        <v>33</v>
      </c>
      <c r="AX150" s="14" t="s">
        <v>86</v>
      </c>
      <c r="AY150" s="223" t="s">
        <v>155</v>
      </c>
    </row>
    <row r="151" spans="1:65" s="2" customFormat="1" ht="16.5" customHeight="1">
      <c r="A151" s="34"/>
      <c r="B151" s="35"/>
      <c r="C151" s="224" t="s">
        <v>194</v>
      </c>
      <c r="D151" s="224" t="s">
        <v>206</v>
      </c>
      <c r="E151" s="225" t="s">
        <v>1217</v>
      </c>
      <c r="F151" s="226" t="s">
        <v>1218</v>
      </c>
      <c r="G151" s="227" t="s">
        <v>245</v>
      </c>
      <c r="H151" s="228">
        <v>12</v>
      </c>
      <c r="I151" s="229"/>
      <c r="J151" s="230">
        <f>ROUND(I151*H151,2)</f>
        <v>0</v>
      </c>
      <c r="K151" s="231"/>
      <c r="L151" s="232"/>
      <c r="M151" s="233" t="s">
        <v>1</v>
      </c>
      <c r="N151" s="234" t="s">
        <v>43</v>
      </c>
      <c r="O151" s="7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995</v>
      </c>
      <c r="AT151" s="199" t="s">
        <v>206</v>
      </c>
      <c r="AU151" s="199" t="s">
        <v>89</v>
      </c>
      <c r="AY151" s="17" t="s">
        <v>155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86</v>
      </c>
      <c r="BK151" s="200">
        <f>ROUND(I151*H151,2)</f>
        <v>0</v>
      </c>
      <c r="BL151" s="17" t="s">
        <v>418</v>
      </c>
      <c r="BM151" s="199" t="s">
        <v>1219</v>
      </c>
    </row>
    <row r="152" spans="1:65" s="2" customFormat="1" ht="24.2" customHeight="1">
      <c r="A152" s="34"/>
      <c r="B152" s="35"/>
      <c r="C152" s="187" t="s">
        <v>199</v>
      </c>
      <c r="D152" s="187" t="s">
        <v>157</v>
      </c>
      <c r="E152" s="188" t="s">
        <v>1041</v>
      </c>
      <c r="F152" s="189" t="s">
        <v>1042</v>
      </c>
      <c r="G152" s="190" t="s">
        <v>245</v>
      </c>
      <c r="H152" s="191">
        <v>7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43</v>
      </c>
      <c r="O152" s="71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418</v>
      </c>
      <c r="AT152" s="199" t="s">
        <v>157</v>
      </c>
      <c r="AU152" s="199" t="s">
        <v>89</v>
      </c>
      <c r="AY152" s="17" t="s">
        <v>155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86</v>
      </c>
      <c r="BK152" s="200">
        <f>ROUND(I152*H152,2)</f>
        <v>0</v>
      </c>
      <c r="BL152" s="17" t="s">
        <v>418</v>
      </c>
      <c r="BM152" s="199" t="s">
        <v>1220</v>
      </c>
    </row>
    <row r="153" spans="1:65" s="15" customFormat="1" ht="22.5">
      <c r="B153" s="241"/>
      <c r="C153" s="242"/>
      <c r="D153" s="203" t="s">
        <v>163</v>
      </c>
      <c r="E153" s="243" t="s">
        <v>1</v>
      </c>
      <c r="F153" s="244" t="s">
        <v>962</v>
      </c>
      <c r="G153" s="242"/>
      <c r="H153" s="243" t="s">
        <v>1</v>
      </c>
      <c r="I153" s="245"/>
      <c r="J153" s="242"/>
      <c r="K153" s="242"/>
      <c r="L153" s="246"/>
      <c r="M153" s="247"/>
      <c r="N153" s="248"/>
      <c r="O153" s="248"/>
      <c r="P153" s="248"/>
      <c r="Q153" s="248"/>
      <c r="R153" s="248"/>
      <c r="S153" s="248"/>
      <c r="T153" s="249"/>
      <c r="AT153" s="250" t="s">
        <v>163</v>
      </c>
      <c r="AU153" s="250" t="s">
        <v>89</v>
      </c>
      <c r="AV153" s="15" t="s">
        <v>86</v>
      </c>
      <c r="AW153" s="15" t="s">
        <v>33</v>
      </c>
      <c r="AX153" s="15" t="s">
        <v>78</v>
      </c>
      <c r="AY153" s="250" t="s">
        <v>155</v>
      </c>
    </row>
    <row r="154" spans="1:65" s="13" customFormat="1" ht="11.25">
      <c r="B154" s="201"/>
      <c r="C154" s="202"/>
      <c r="D154" s="203" t="s">
        <v>163</v>
      </c>
      <c r="E154" s="204" t="s">
        <v>1</v>
      </c>
      <c r="F154" s="205" t="s">
        <v>194</v>
      </c>
      <c r="G154" s="202"/>
      <c r="H154" s="206">
        <v>7</v>
      </c>
      <c r="I154" s="207"/>
      <c r="J154" s="202"/>
      <c r="K154" s="202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163</v>
      </c>
      <c r="AU154" s="212" t="s">
        <v>89</v>
      </c>
      <c r="AV154" s="13" t="s">
        <v>89</v>
      </c>
      <c r="AW154" s="13" t="s">
        <v>33</v>
      </c>
      <c r="AX154" s="13" t="s">
        <v>78</v>
      </c>
      <c r="AY154" s="212" t="s">
        <v>155</v>
      </c>
    </row>
    <row r="155" spans="1:65" s="14" customFormat="1" ht="11.25">
      <c r="B155" s="213"/>
      <c r="C155" s="214"/>
      <c r="D155" s="203" t="s">
        <v>163</v>
      </c>
      <c r="E155" s="215" t="s">
        <v>1</v>
      </c>
      <c r="F155" s="216" t="s">
        <v>170</v>
      </c>
      <c r="G155" s="214"/>
      <c r="H155" s="217">
        <v>7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163</v>
      </c>
      <c r="AU155" s="223" t="s">
        <v>89</v>
      </c>
      <c r="AV155" s="14" t="s">
        <v>161</v>
      </c>
      <c r="AW155" s="14" t="s">
        <v>33</v>
      </c>
      <c r="AX155" s="14" t="s">
        <v>86</v>
      </c>
      <c r="AY155" s="223" t="s">
        <v>155</v>
      </c>
    </row>
    <row r="156" spans="1:65" s="2" customFormat="1" ht="24.2" customHeight="1">
      <c r="A156" s="34"/>
      <c r="B156" s="35"/>
      <c r="C156" s="224" t="s">
        <v>205</v>
      </c>
      <c r="D156" s="224" t="s">
        <v>206</v>
      </c>
      <c r="E156" s="225" t="s">
        <v>1221</v>
      </c>
      <c r="F156" s="226" t="s">
        <v>1222</v>
      </c>
      <c r="G156" s="227" t="s">
        <v>245</v>
      </c>
      <c r="H156" s="228">
        <v>7</v>
      </c>
      <c r="I156" s="229"/>
      <c r="J156" s="230">
        <f>ROUND(I156*H156,2)</f>
        <v>0</v>
      </c>
      <c r="K156" s="231"/>
      <c r="L156" s="232"/>
      <c r="M156" s="233" t="s">
        <v>1</v>
      </c>
      <c r="N156" s="234" t="s">
        <v>43</v>
      </c>
      <c r="O156" s="71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995</v>
      </c>
      <c r="AT156" s="199" t="s">
        <v>206</v>
      </c>
      <c r="AU156" s="199" t="s">
        <v>89</v>
      </c>
      <c r="AY156" s="17" t="s">
        <v>155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86</v>
      </c>
      <c r="BK156" s="200">
        <f>ROUND(I156*H156,2)</f>
        <v>0</v>
      </c>
      <c r="BL156" s="17" t="s">
        <v>418</v>
      </c>
      <c r="BM156" s="199" t="s">
        <v>1223</v>
      </c>
    </row>
    <row r="157" spans="1:65" s="15" customFormat="1" ht="22.5">
      <c r="B157" s="241"/>
      <c r="C157" s="242"/>
      <c r="D157" s="203" t="s">
        <v>163</v>
      </c>
      <c r="E157" s="243" t="s">
        <v>1</v>
      </c>
      <c r="F157" s="244" t="s">
        <v>962</v>
      </c>
      <c r="G157" s="242"/>
      <c r="H157" s="243" t="s">
        <v>1</v>
      </c>
      <c r="I157" s="245"/>
      <c r="J157" s="242"/>
      <c r="K157" s="242"/>
      <c r="L157" s="246"/>
      <c r="M157" s="247"/>
      <c r="N157" s="248"/>
      <c r="O157" s="248"/>
      <c r="P157" s="248"/>
      <c r="Q157" s="248"/>
      <c r="R157" s="248"/>
      <c r="S157" s="248"/>
      <c r="T157" s="249"/>
      <c r="AT157" s="250" t="s">
        <v>163</v>
      </c>
      <c r="AU157" s="250" t="s">
        <v>89</v>
      </c>
      <c r="AV157" s="15" t="s">
        <v>86</v>
      </c>
      <c r="AW157" s="15" t="s">
        <v>33</v>
      </c>
      <c r="AX157" s="15" t="s">
        <v>78</v>
      </c>
      <c r="AY157" s="250" t="s">
        <v>155</v>
      </c>
    </row>
    <row r="158" spans="1:65" s="13" customFormat="1" ht="11.25">
      <c r="B158" s="201"/>
      <c r="C158" s="202"/>
      <c r="D158" s="203" t="s">
        <v>163</v>
      </c>
      <c r="E158" s="204" t="s">
        <v>1</v>
      </c>
      <c r="F158" s="205" t="s">
        <v>194</v>
      </c>
      <c r="G158" s="202"/>
      <c r="H158" s="206">
        <v>7</v>
      </c>
      <c r="I158" s="207"/>
      <c r="J158" s="202"/>
      <c r="K158" s="202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163</v>
      </c>
      <c r="AU158" s="212" t="s">
        <v>89</v>
      </c>
      <c r="AV158" s="13" t="s">
        <v>89</v>
      </c>
      <c r="AW158" s="13" t="s">
        <v>33</v>
      </c>
      <c r="AX158" s="13" t="s">
        <v>78</v>
      </c>
      <c r="AY158" s="212" t="s">
        <v>155</v>
      </c>
    </row>
    <row r="159" spans="1:65" s="14" customFormat="1" ht="11.25">
      <c r="B159" s="213"/>
      <c r="C159" s="214"/>
      <c r="D159" s="203" t="s">
        <v>163</v>
      </c>
      <c r="E159" s="215" t="s">
        <v>1</v>
      </c>
      <c r="F159" s="216" t="s">
        <v>170</v>
      </c>
      <c r="G159" s="214"/>
      <c r="H159" s="217">
        <v>7</v>
      </c>
      <c r="I159" s="218"/>
      <c r="J159" s="214"/>
      <c r="K159" s="214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163</v>
      </c>
      <c r="AU159" s="223" t="s">
        <v>89</v>
      </c>
      <c r="AV159" s="14" t="s">
        <v>161</v>
      </c>
      <c r="AW159" s="14" t="s">
        <v>33</v>
      </c>
      <c r="AX159" s="14" t="s">
        <v>86</v>
      </c>
      <c r="AY159" s="223" t="s">
        <v>155</v>
      </c>
    </row>
    <row r="160" spans="1:65" s="12" customFormat="1" ht="22.9" customHeight="1">
      <c r="B160" s="171"/>
      <c r="C160" s="172"/>
      <c r="D160" s="173" t="s">
        <v>77</v>
      </c>
      <c r="E160" s="185" t="s">
        <v>1074</v>
      </c>
      <c r="F160" s="185" t="s">
        <v>1075</v>
      </c>
      <c r="G160" s="172"/>
      <c r="H160" s="172"/>
      <c r="I160" s="175"/>
      <c r="J160" s="186">
        <f>BK160</f>
        <v>0</v>
      </c>
      <c r="K160" s="172"/>
      <c r="L160" s="177"/>
      <c r="M160" s="178"/>
      <c r="N160" s="179"/>
      <c r="O160" s="179"/>
      <c r="P160" s="180">
        <f>SUM(P161:P195)</f>
        <v>0</v>
      </c>
      <c r="Q160" s="179"/>
      <c r="R160" s="180">
        <f>SUM(R161:R195)</f>
        <v>0</v>
      </c>
      <c r="S160" s="179"/>
      <c r="T160" s="181">
        <f>SUM(T161:T195)</f>
        <v>0</v>
      </c>
      <c r="AR160" s="182" t="s">
        <v>175</v>
      </c>
      <c r="AT160" s="183" t="s">
        <v>77</v>
      </c>
      <c r="AU160" s="183" t="s">
        <v>86</v>
      </c>
      <c r="AY160" s="182" t="s">
        <v>155</v>
      </c>
      <c r="BK160" s="184">
        <f>SUM(BK161:BK195)</f>
        <v>0</v>
      </c>
    </row>
    <row r="161" spans="1:65" s="2" customFormat="1" ht="16.5" customHeight="1">
      <c r="A161" s="34"/>
      <c r="B161" s="35"/>
      <c r="C161" s="187" t="s">
        <v>212</v>
      </c>
      <c r="D161" s="187" t="s">
        <v>157</v>
      </c>
      <c r="E161" s="188" t="s">
        <v>1224</v>
      </c>
      <c r="F161" s="189" t="s">
        <v>1225</v>
      </c>
      <c r="G161" s="190" t="s">
        <v>245</v>
      </c>
      <c r="H161" s="191">
        <v>9.5</v>
      </c>
      <c r="I161" s="192"/>
      <c r="J161" s="193">
        <f>ROUND(I161*H161,2)</f>
        <v>0</v>
      </c>
      <c r="K161" s="194"/>
      <c r="L161" s="39"/>
      <c r="M161" s="195" t="s">
        <v>1</v>
      </c>
      <c r="N161" s="196" t="s">
        <v>43</v>
      </c>
      <c r="O161" s="7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418</v>
      </c>
      <c r="AT161" s="199" t="s">
        <v>157</v>
      </c>
      <c r="AU161" s="199" t="s">
        <v>89</v>
      </c>
      <c r="AY161" s="17" t="s">
        <v>155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86</v>
      </c>
      <c r="BK161" s="200">
        <f>ROUND(I161*H161,2)</f>
        <v>0</v>
      </c>
      <c r="BL161" s="17" t="s">
        <v>418</v>
      </c>
      <c r="BM161" s="199" t="s">
        <v>1226</v>
      </c>
    </row>
    <row r="162" spans="1:65" s="15" customFormat="1" ht="22.5">
      <c r="B162" s="241"/>
      <c r="C162" s="242"/>
      <c r="D162" s="203" t="s">
        <v>163</v>
      </c>
      <c r="E162" s="243" t="s">
        <v>1</v>
      </c>
      <c r="F162" s="244" t="s">
        <v>962</v>
      </c>
      <c r="G162" s="242"/>
      <c r="H162" s="243" t="s">
        <v>1</v>
      </c>
      <c r="I162" s="245"/>
      <c r="J162" s="242"/>
      <c r="K162" s="242"/>
      <c r="L162" s="246"/>
      <c r="M162" s="247"/>
      <c r="N162" s="248"/>
      <c r="O162" s="248"/>
      <c r="P162" s="248"/>
      <c r="Q162" s="248"/>
      <c r="R162" s="248"/>
      <c r="S162" s="248"/>
      <c r="T162" s="249"/>
      <c r="AT162" s="250" t="s">
        <v>163</v>
      </c>
      <c r="AU162" s="250" t="s">
        <v>89</v>
      </c>
      <c r="AV162" s="15" t="s">
        <v>86</v>
      </c>
      <c r="AW162" s="15" t="s">
        <v>33</v>
      </c>
      <c r="AX162" s="15" t="s">
        <v>78</v>
      </c>
      <c r="AY162" s="250" t="s">
        <v>155</v>
      </c>
    </row>
    <row r="163" spans="1:65" s="13" customFormat="1" ht="11.25">
      <c r="B163" s="201"/>
      <c r="C163" s="202"/>
      <c r="D163" s="203" t="s">
        <v>163</v>
      </c>
      <c r="E163" s="204" t="s">
        <v>1</v>
      </c>
      <c r="F163" s="205" t="s">
        <v>1206</v>
      </c>
      <c r="G163" s="202"/>
      <c r="H163" s="206">
        <v>9.5</v>
      </c>
      <c r="I163" s="207"/>
      <c r="J163" s="202"/>
      <c r="K163" s="202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163</v>
      </c>
      <c r="AU163" s="212" t="s">
        <v>89</v>
      </c>
      <c r="AV163" s="13" t="s">
        <v>89</v>
      </c>
      <c r="AW163" s="13" t="s">
        <v>33</v>
      </c>
      <c r="AX163" s="13" t="s">
        <v>78</v>
      </c>
      <c r="AY163" s="212" t="s">
        <v>155</v>
      </c>
    </row>
    <row r="164" spans="1:65" s="14" customFormat="1" ht="11.25">
      <c r="B164" s="213"/>
      <c r="C164" s="214"/>
      <c r="D164" s="203" t="s">
        <v>163</v>
      </c>
      <c r="E164" s="215" t="s">
        <v>1</v>
      </c>
      <c r="F164" s="216" t="s">
        <v>170</v>
      </c>
      <c r="G164" s="214"/>
      <c r="H164" s="217">
        <v>9.5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163</v>
      </c>
      <c r="AU164" s="223" t="s">
        <v>89</v>
      </c>
      <c r="AV164" s="14" t="s">
        <v>161</v>
      </c>
      <c r="AW164" s="14" t="s">
        <v>33</v>
      </c>
      <c r="AX164" s="14" t="s">
        <v>86</v>
      </c>
      <c r="AY164" s="223" t="s">
        <v>155</v>
      </c>
    </row>
    <row r="165" spans="1:65" s="2" customFormat="1" ht="24.2" customHeight="1">
      <c r="A165" s="34"/>
      <c r="B165" s="35"/>
      <c r="C165" s="187" t="s">
        <v>218</v>
      </c>
      <c r="D165" s="187" t="s">
        <v>157</v>
      </c>
      <c r="E165" s="188" t="s">
        <v>1102</v>
      </c>
      <c r="F165" s="189" t="s">
        <v>1103</v>
      </c>
      <c r="G165" s="190" t="s">
        <v>245</v>
      </c>
      <c r="H165" s="191">
        <v>7</v>
      </c>
      <c r="I165" s="192"/>
      <c r="J165" s="193">
        <f>ROUND(I165*H165,2)</f>
        <v>0</v>
      </c>
      <c r="K165" s="194"/>
      <c r="L165" s="39"/>
      <c r="M165" s="195" t="s">
        <v>1</v>
      </c>
      <c r="N165" s="196" t="s">
        <v>43</v>
      </c>
      <c r="O165" s="7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418</v>
      </c>
      <c r="AT165" s="199" t="s">
        <v>157</v>
      </c>
      <c r="AU165" s="199" t="s">
        <v>89</v>
      </c>
      <c r="AY165" s="17" t="s">
        <v>155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86</v>
      </c>
      <c r="BK165" s="200">
        <f>ROUND(I165*H165,2)</f>
        <v>0</v>
      </c>
      <c r="BL165" s="17" t="s">
        <v>418</v>
      </c>
      <c r="BM165" s="199" t="s">
        <v>1227</v>
      </c>
    </row>
    <row r="166" spans="1:65" s="15" customFormat="1" ht="22.5">
      <c r="B166" s="241"/>
      <c r="C166" s="242"/>
      <c r="D166" s="203" t="s">
        <v>163</v>
      </c>
      <c r="E166" s="243" t="s">
        <v>1</v>
      </c>
      <c r="F166" s="244" t="s">
        <v>1105</v>
      </c>
      <c r="G166" s="242"/>
      <c r="H166" s="243" t="s">
        <v>1</v>
      </c>
      <c r="I166" s="245"/>
      <c r="J166" s="242"/>
      <c r="K166" s="242"/>
      <c r="L166" s="246"/>
      <c r="M166" s="247"/>
      <c r="N166" s="248"/>
      <c r="O166" s="248"/>
      <c r="P166" s="248"/>
      <c r="Q166" s="248"/>
      <c r="R166" s="248"/>
      <c r="S166" s="248"/>
      <c r="T166" s="249"/>
      <c r="AT166" s="250" t="s">
        <v>163</v>
      </c>
      <c r="AU166" s="250" t="s">
        <v>89</v>
      </c>
      <c r="AV166" s="15" t="s">
        <v>86</v>
      </c>
      <c r="AW166" s="15" t="s">
        <v>33</v>
      </c>
      <c r="AX166" s="15" t="s">
        <v>78</v>
      </c>
      <c r="AY166" s="250" t="s">
        <v>155</v>
      </c>
    </row>
    <row r="167" spans="1:65" s="13" customFormat="1" ht="11.25">
      <c r="B167" s="201"/>
      <c r="C167" s="202"/>
      <c r="D167" s="203" t="s">
        <v>163</v>
      </c>
      <c r="E167" s="204" t="s">
        <v>1</v>
      </c>
      <c r="F167" s="205" t="s">
        <v>194</v>
      </c>
      <c r="G167" s="202"/>
      <c r="H167" s="206">
        <v>7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163</v>
      </c>
      <c r="AU167" s="212" t="s">
        <v>89</v>
      </c>
      <c r="AV167" s="13" t="s">
        <v>89</v>
      </c>
      <c r="AW167" s="13" t="s">
        <v>33</v>
      </c>
      <c r="AX167" s="13" t="s">
        <v>78</v>
      </c>
      <c r="AY167" s="212" t="s">
        <v>155</v>
      </c>
    </row>
    <row r="168" spans="1:65" s="14" customFormat="1" ht="11.25">
      <c r="B168" s="213"/>
      <c r="C168" s="214"/>
      <c r="D168" s="203" t="s">
        <v>163</v>
      </c>
      <c r="E168" s="215" t="s">
        <v>1</v>
      </c>
      <c r="F168" s="216" t="s">
        <v>170</v>
      </c>
      <c r="G168" s="214"/>
      <c r="H168" s="217">
        <v>7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163</v>
      </c>
      <c r="AU168" s="223" t="s">
        <v>89</v>
      </c>
      <c r="AV168" s="14" t="s">
        <v>161</v>
      </c>
      <c r="AW168" s="14" t="s">
        <v>33</v>
      </c>
      <c r="AX168" s="14" t="s">
        <v>86</v>
      </c>
      <c r="AY168" s="223" t="s">
        <v>155</v>
      </c>
    </row>
    <row r="169" spans="1:65" s="2" customFormat="1" ht="24.2" customHeight="1">
      <c r="A169" s="34"/>
      <c r="B169" s="35"/>
      <c r="C169" s="187" t="s">
        <v>222</v>
      </c>
      <c r="D169" s="187" t="s">
        <v>157</v>
      </c>
      <c r="E169" s="188" t="s">
        <v>1107</v>
      </c>
      <c r="F169" s="189" t="s">
        <v>1108</v>
      </c>
      <c r="G169" s="190" t="s">
        <v>245</v>
      </c>
      <c r="H169" s="191">
        <v>2.5</v>
      </c>
      <c r="I169" s="192"/>
      <c r="J169" s="193">
        <f>ROUND(I169*H169,2)</f>
        <v>0</v>
      </c>
      <c r="K169" s="194"/>
      <c r="L169" s="39"/>
      <c r="M169" s="195" t="s">
        <v>1</v>
      </c>
      <c r="N169" s="196" t="s">
        <v>43</v>
      </c>
      <c r="O169" s="71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418</v>
      </c>
      <c r="AT169" s="199" t="s">
        <v>157</v>
      </c>
      <c r="AU169" s="199" t="s">
        <v>89</v>
      </c>
      <c r="AY169" s="17" t="s">
        <v>155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7" t="s">
        <v>86</v>
      </c>
      <c r="BK169" s="200">
        <f>ROUND(I169*H169,2)</f>
        <v>0</v>
      </c>
      <c r="BL169" s="17" t="s">
        <v>418</v>
      </c>
      <c r="BM169" s="199" t="s">
        <v>1228</v>
      </c>
    </row>
    <row r="170" spans="1:65" s="15" customFormat="1" ht="22.5">
      <c r="B170" s="241"/>
      <c r="C170" s="242"/>
      <c r="D170" s="203" t="s">
        <v>163</v>
      </c>
      <c r="E170" s="243" t="s">
        <v>1</v>
      </c>
      <c r="F170" s="244" t="s">
        <v>1110</v>
      </c>
      <c r="G170" s="242"/>
      <c r="H170" s="243" t="s">
        <v>1</v>
      </c>
      <c r="I170" s="245"/>
      <c r="J170" s="242"/>
      <c r="K170" s="242"/>
      <c r="L170" s="246"/>
      <c r="M170" s="247"/>
      <c r="N170" s="248"/>
      <c r="O170" s="248"/>
      <c r="P170" s="248"/>
      <c r="Q170" s="248"/>
      <c r="R170" s="248"/>
      <c r="S170" s="248"/>
      <c r="T170" s="249"/>
      <c r="AT170" s="250" t="s">
        <v>163</v>
      </c>
      <c r="AU170" s="250" t="s">
        <v>89</v>
      </c>
      <c r="AV170" s="15" t="s">
        <v>86</v>
      </c>
      <c r="AW170" s="15" t="s">
        <v>33</v>
      </c>
      <c r="AX170" s="15" t="s">
        <v>78</v>
      </c>
      <c r="AY170" s="250" t="s">
        <v>155</v>
      </c>
    </row>
    <row r="171" spans="1:65" s="13" customFormat="1" ht="11.25">
      <c r="B171" s="201"/>
      <c r="C171" s="202"/>
      <c r="D171" s="203" t="s">
        <v>163</v>
      </c>
      <c r="E171" s="204" t="s">
        <v>1</v>
      </c>
      <c r="F171" s="205" t="s">
        <v>1229</v>
      </c>
      <c r="G171" s="202"/>
      <c r="H171" s="206">
        <v>2.5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163</v>
      </c>
      <c r="AU171" s="212" t="s">
        <v>89</v>
      </c>
      <c r="AV171" s="13" t="s">
        <v>89</v>
      </c>
      <c r="AW171" s="13" t="s">
        <v>33</v>
      </c>
      <c r="AX171" s="13" t="s">
        <v>78</v>
      </c>
      <c r="AY171" s="212" t="s">
        <v>155</v>
      </c>
    </row>
    <row r="172" spans="1:65" s="14" customFormat="1" ht="11.25">
      <c r="B172" s="213"/>
      <c r="C172" s="214"/>
      <c r="D172" s="203" t="s">
        <v>163</v>
      </c>
      <c r="E172" s="215" t="s">
        <v>1</v>
      </c>
      <c r="F172" s="216" t="s">
        <v>170</v>
      </c>
      <c r="G172" s="214"/>
      <c r="H172" s="217">
        <v>2.5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163</v>
      </c>
      <c r="AU172" s="223" t="s">
        <v>89</v>
      </c>
      <c r="AV172" s="14" t="s">
        <v>161</v>
      </c>
      <c r="AW172" s="14" t="s">
        <v>33</v>
      </c>
      <c r="AX172" s="14" t="s">
        <v>86</v>
      </c>
      <c r="AY172" s="223" t="s">
        <v>155</v>
      </c>
    </row>
    <row r="173" spans="1:65" s="2" customFormat="1" ht="24.2" customHeight="1">
      <c r="A173" s="34"/>
      <c r="B173" s="35"/>
      <c r="C173" s="187" t="s">
        <v>228</v>
      </c>
      <c r="D173" s="187" t="s">
        <v>157</v>
      </c>
      <c r="E173" s="188" t="s">
        <v>1117</v>
      </c>
      <c r="F173" s="189" t="s">
        <v>1118</v>
      </c>
      <c r="G173" s="190" t="s">
        <v>160</v>
      </c>
      <c r="H173" s="191">
        <v>0.42</v>
      </c>
      <c r="I173" s="192"/>
      <c r="J173" s="193">
        <f>ROUND(I173*H173,2)</f>
        <v>0</v>
      </c>
      <c r="K173" s="194"/>
      <c r="L173" s="39"/>
      <c r="M173" s="195" t="s">
        <v>1</v>
      </c>
      <c r="N173" s="196" t="s">
        <v>43</v>
      </c>
      <c r="O173" s="7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418</v>
      </c>
      <c r="AT173" s="199" t="s">
        <v>157</v>
      </c>
      <c r="AU173" s="199" t="s">
        <v>89</v>
      </c>
      <c r="AY173" s="17" t="s">
        <v>155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86</v>
      </c>
      <c r="BK173" s="200">
        <f>ROUND(I173*H173,2)</f>
        <v>0</v>
      </c>
      <c r="BL173" s="17" t="s">
        <v>418</v>
      </c>
      <c r="BM173" s="199" t="s">
        <v>1230</v>
      </c>
    </row>
    <row r="174" spans="1:65" s="15" customFormat="1" ht="22.5">
      <c r="B174" s="241"/>
      <c r="C174" s="242"/>
      <c r="D174" s="203" t="s">
        <v>163</v>
      </c>
      <c r="E174" s="243" t="s">
        <v>1</v>
      </c>
      <c r="F174" s="244" t="s">
        <v>1120</v>
      </c>
      <c r="G174" s="242"/>
      <c r="H174" s="243" t="s">
        <v>1</v>
      </c>
      <c r="I174" s="245"/>
      <c r="J174" s="242"/>
      <c r="K174" s="242"/>
      <c r="L174" s="246"/>
      <c r="M174" s="247"/>
      <c r="N174" s="248"/>
      <c r="O174" s="248"/>
      <c r="P174" s="248"/>
      <c r="Q174" s="248"/>
      <c r="R174" s="248"/>
      <c r="S174" s="248"/>
      <c r="T174" s="249"/>
      <c r="AT174" s="250" t="s">
        <v>163</v>
      </c>
      <c r="AU174" s="250" t="s">
        <v>89</v>
      </c>
      <c r="AV174" s="15" t="s">
        <v>86</v>
      </c>
      <c r="AW174" s="15" t="s">
        <v>33</v>
      </c>
      <c r="AX174" s="15" t="s">
        <v>78</v>
      </c>
      <c r="AY174" s="250" t="s">
        <v>155</v>
      </c>
    </row>
    <row r="175" spans="1:65" s="13" customFormat="1" ht="11.25">
      <c r="B175" s="201"/>
      <c r="C175" s="202"/>
      <c r="D175" s="203" t="s">
        <v>163</v>
      </c>
      <c r="E175" s="204" t="s">
        <v>1</v>
      </c>
      <c r="F175" s="205" t="s">
        <v>1231</v>
      </c>
      <c r="G175" s="202"/>
      <c r="H175" s="206">
        <v>0.42</v>
      </c>
      <c r="I175" s="207"/>
      <c r="J175" s="202"/>
      <c r="K175" s="202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163</v>
      </c>
      <c r="AU175" s="212" t="s">
        <v>89</v>
      </c>
      <c r="AV175" s="13" t="s">
        <v>89</v>
      </c>
      <c r="AW175" s="13" t="s">
        <v>33</v>
      </c>
      <c r="AX175" s="13" t="s">
        <v>78</v>
      </c>
      <c r="AY175" s="212" t="s">
        <v>155</v>
      </c>
    </row>
    <row r="176" spans="1:65" s="14" customFormat="1" ht="11.25">
      <c r="B176" s="213"/>
      <c r="C176" s="214"/>
      <c r="D176" s="203" t="s">
        <v>163</v>
      </c>
      <c r="E176" s="215" t="s">
        <v>1</v>
      </c>
      <c r="F176" s="216" t="s">
        <v>170</v>
      </c>
      <c r="G176" s="214"/>
      <c r="H176" s="217">
        <v>0.42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163</v>
      </c>
      <c r="AU176" s="223" t="s">
        <v>89</v>
      </c>
      <c r="AV176" s="14" t="s">
        <v>161</v>
      </c>
      <c r="AW176" s="14" t="s">
        <v>33</v>
      </c>
      <c r="AX176" s="14" t="s">
        <v>86</v>
      </c>
      <c r="AY176" s="223" t="s">
        <v>155</v>
      </c>
    </row>
    <row r="177" spans="1:65" s="2" customFormat="1" ht="16.5" customHeight="1">
      <c r="A177" s="34"/>
      <c r="B177" s="35"/>
      <c r="C177" s="224" t="s">
        <v>234</v>
      </c>
      <c r="D177" s="224" t="s">
        <v>206</v>
      </c>
      <c r="E177" s="225" t="s">
        <v>1232</v>
      </c>
      <c r="F177" s="226" t="s">
        <v>1233</v>
      </c>
      <c r="G177" s="227" t="s">
        <v>245</v>
      </c>
      <c r="H177" s="228">
        <v>10</v>
      </c>
      <c r="I177" s="229"/>
      <c r="J177" s="230">
        <f>ROUND(I177*H177,2)</f>
        <v>0</v>
      </c>
      <c r="K177" s="231"/>
      <c r="L177" s="232"/>
      <c r="M177" s="233" t="s">
        <v>1</v>
      </c>
      <c r="N177" s="234" t="s">
        <v>43</v>
      </c>
      <c r="O177" s="71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995</v>
      </c>
      <c r="AT177" s="199" t="s">
        <v>206</v>
      </c>
      <c r="AU177" s="199" t="s">
        <v>89</v>
      </c>
      <c r="AY177" s="17" t="s">
        <v>155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7" t="s">
        <v>86</v>
      </c>
      <c r="BK177" s="200">
        <f>ROUND(I177*H177,2)</f>
        <v>0</v>
      </c>
      <c r="BL177" s="17" t="s">
        <v>418</v>
      </c>
      <c r="BM177" s="199" t="s">
        <v>1234</v>
      </c>
    </row>
    <row r="178" spans="1:65" s="15" customFormat="1" ht="11.25">
      <c r="B178" s="241"/>
      <c r="C178" s="242"/>
      <c r="D178" s="203" t="s">
        <v>163</v>
      </c>
      <c r="E178" s="243" t="s">
        <v>1</v>
      </c>
      <c r="F178" s="244" t="s">
        <v>1125</v>
      </c>
      <c r="G178" s="242"/>
      <c r="H178" s="243" t="s">
        <v>1</v>
      </c>
      <c r="I178" s="245"/>
      <c r="J178" s="242"/>
      <c r="K178" s="242"/>
      <c r="L178" s="246"/>
      <c r="M178" s="247"/>
      <c r="N178" s="248"/>
      <c r="O178" s="248"/>
      <c r="P178" s="248"/>
      <c r="Q178" s="248"/>
      <c r="R178" s="248"/>
      <c r="S178" s="248"/>
      <c r="T178" s="249"/>
      <c r="AT178" s="250" t="s">
        <v>163</v>
      </c>
      <c r="AU178" s="250" t="s">
        <v>89</v>
      </c>
      <c r="AV178" s="15" t="s">
        <v>86</v>
      </c>
      <c r="AW178" s="15" t="s">
        <v>33</v>
      </c>
      <c r="AX178" s="15" t="s">
        <v>78</v>
      </c>
      <c r="AY178" s="250" t="s">
        <v>155</v>
      </c>
    </row>
    <row r="179" spans="1:65" s="13" customFormat="1" ht="11.25">
      <c r="B179" s="201"/>
      <c r="C179" s="202"/>
      <c r="D179" s="203" t="s">
        <v>163</v>
      </c>
      <c r="E179" s="204" t="s">
        <v>1</v>
      </c>
      <c r="F179" s="205" t="s">
        <v>212</v>
      </c>
      <c r="G179" s="202"/>
      <c r="H179" s="206">
        <v>10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163</v>
      </c>
      <c r="AU179" s="212" t="s">
        <v>89</v>
      </c>
      <c r="AV179" s="13" t="s">
        <v>89</v>
      </c>
      <c r="AW179" s="13" t="s">
        <v>33</v>
      </c>
      <c r="AX179" s="13" t="s">
        <v>78</v>
      </c>
      <c r="AY179" s="212" t="s">
        <v>155</v>
      </c>
    </row>
    <row r="180" spans="1:65" s="14" customFormat="1" ht="11.25">
      <c r="B180" s="213"/>
      <c r="C180" s="214"/>
      <c r="D180" s="203" t="s">
        <v>163</v>
      </c>
      <c r="E180" s="215" t="s">
        <v>1</v>
      </c>
      <c r="F180" s="216" t="s">
        <v>170</v>
      </c>
      <c r="G180" s="214"/>
      <c r="H180" s="217">
        <v>10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163</v>
      </c>
      <c r="AU180" s="223" t="s">
        <v>89</v>
      </c>
      <c r="AV180" s="14" t="s">
        <v>161</v>
      </c>
      <c r="AW180" s="14" t="s">
        <v>33</v>
      </c>
      <c r="AX180" s="14" t="s">
        <v>86</v>
      </c>
      <c r="AY180" s="223" t="s">
        <v>155</v>
      </c>
    </row>
    <row r="181" spans="1:65" s="2" customFormat="1" ht="33" customHeight="1">
      <c r="A181" s="34"/>
      <c r="B181" s="35"/>
      <c r="C181" s="187" t="s">
        <v>8</v>
      </c>
      <c r="D181" s="187" t="s">
        <v>157</v>
      </c>
      <c r="E181" s="188" t="s">
        <v>1127</v>
      </c>
      <c r="F181" s="189" t="s">
        <v>1128</v>
      </c>
      <c r="G181" s="190" t="s">
        <v>245</v>
      </c>
      <c r="H181" s="191">
        <v>2.5</v>
      </c>
      <c r="I181" s="192"/>
      <c r="J181" s="193">
        <f>ROUND(I181*H181,2)</f>
        <v>0</v>
      </c>
      <c r="K181" s="194"/>
      <c r="L181" s="39"/>
      <c r="M181" s="195" t="s">
        <v>1</v>
      </c>
      <c r="N181" s="196" t="s">
        <v>43</v>
      </c>
      <c r="O181" s="71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418</v>
      </c>
      <c r="AT181" s="199" t="s">
        <v>157</v>
      </c>
      <c r="AU181" s="199" t="s">
        <v>89</v>
      </c>
      <c r="AY181" s="17" t="s">
        <v>155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86</v>
      </c>
      <c r="BK181" s="200">
        <f>ROUND(I181*H181,2)</f>
        <v>0</v>
      </c>
      <c r="BL181" s="17" t="s">
        <v>418</v>
      </c>
      <c r="BM181" s="199" t="s">
        <v>1235</v>
      </c>
    </row>
    <row r="182" spans="1:65" s="15" customFormat="1" ht="11.25">
      <c r="B182" s="241"/>
      <c r="C182" s="242"/>
      <c r="D182" s="203" t="s">
        <v>163</v>
      </c>
      <c r="E182" s="243" t="s">
        <v>1</v>
      </c>
      <c r="F182" s="244" t="s">
        <v>1130</v>
      </c>
      <c r="G182" s="242"/>
      <c r="H182" s="243" t="s">
        <v>1</v>
      </c>
      <c r="I182" s="245"/>
      <c r="J182" s="242"/>
      <c r="K182" s="242"/>
      <c r="L182" s="246"/>
      <c r="M182" s="247"/>
      <c r="N182" s="248"/>
      <c r="O182" s="248"/>
      <c r="P182" s="248"/>
      <c r="Q182" s="248"/>
      <c r="R182" s="248"/>
      <c r="S182" s="248"/>
      <c r="T182" s="249"/>
      <c r="AT182" s="250" t="s">
        <v>163</v>
      </c>
      <c r="AU182" s="250" t="s">
        <v>89</v>
      </c>
      <c r="AV182" s="15" t="s">
        <v>86</v>
      </c>
      <c r="AW182" s="15" t="s">
        <v>33</v>
      </c>
      <c r="AX182" s="15" t="s">
        <v>78</v>
      </c>
      <c r="AY182" s="250" t="s">
        <v>155</v>
      </c>
    </row>
    <row r="183" spans="1:65" s="13" customFormat="1" ht="11.25">
      <c r="B183" s="201"/>
      <c r="C183" s="202"/>
      <c r="D183" s="203" t="s">
        <v>163</v>
      </c>
      <c r="E183" s="204" t="s">
        <v>1</v>
      </c>
      <c r="F183" s="205" t="s">
        <v>1229</v>
      </c>
      <c r="G183" s="202"/>
      <c r="H183" s="206">
        <v>2.5</v>
      </c>
      <c r="I183" s="207"/>
      <c r="J183" s="202"/>
      <c r="K183" s="202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163</v>
      </c>
      <c r="AU183" s="212" t="s">
        <v>89</v>
      </c>
      <c r="AV183" s="13" t="s">
        <v>89</v>
      </c>
      <c r="AW183" s="13" t="s">
        <v>33</v>
      </c>
      <c r="AX183" s="13" t="s">
        <v>78</v>
      </c>
      <c r="AY183" s="212" t="s">
        <v>155</v>
      </c>
    </row>
    <row r="184" spans="1:65" s="14" customFormat="1" ht="11.25">
      <c r="B184" s="213"/>
      <c r="C184" s="214"/>
      <c r="D184" s="203" t="s">
        <v>163</v>
      </c>
      <c r="E184" s="215" t="s">
        <v>1</v>
      </c>
      <c r="F184" s="216" t="s">
        <v>170</v>
      </c>
      <c r="G184" s="214"/>
      <c r="H184" s="217">
        <v>2.5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163</v>
      </c>
      <c r="AU184" s="223" t="s">
        <v>89</v>
      </c>
      <c r="AV184" s="14" t="s">
        <v>161</v>
      </c>
      <c r="AW184" s="14" t="s">
        <v>33</v>
      </c>
      <c r="AX184" s="14" t="s">
        <v>86</v>
      </c>
      <c r="AY184" s="223" t="s">
        <v>155</v>
      </c>
    </row>
    <row r="185" spans="1:65" s="2" customFormat="1" ht="24.2" customHeight="1">
      <c r="A185" s="34"/>
      <c r="B185" s="35"/>
      <c r="C185" s="187" t="s">
        <v>242</v>
      </c>
      <c r="D185" s="187" t="s">
        <v>157</v>
      </c>
      <c r="E185" s="188" t="s">
        <v>1135</v>
      </c>
      <c r="F185" s="189" t="s">
        <v>1136</v>
      </c>
      <c r="G185" s="190" t="s">
        <v>245</v>
      </c>
      <c r="H185" s="191">
        <v>7</v>
      </c>
      <c r="I185" s="192"/>
      <c r="J185" s="193">
        <f>ROUND(I185*H185,2)</f>
        <v>0</v>
      </c>
      <c r="K185" s="194"/>
      <c r="L185" s="39"/>
      <c r="M185" s="195" t="s">
        <v>1</v>
      </c>
      <c r="N185" s="196" t="s">
        <v>43</v>
      </c>
      <c r="O185" s="71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418</v>
      </c>
      <c r="AT185" s="199" t="s">
        <v>157</v>
      </c>
      <c r="AU185" s="199" t="s">
        <v>89</v>
      </c>
      <c r="AY185" s="17" t="s">
        <v>155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7" t="s">
        <v>86</v>
      </c>
      <c r="BK185" s="200">
        <f>ROUND(I185*H185,2)</f>
        <v>0</v>
      </c>
      <c r="BL185" s="17" t="s">
        <v>418</v>
      </c>
      <c r="BM185" s="199" t="s">
        <v>1236</v>
      </c>
    </row>
    <row r="186" spans="1:65" s="2" customFormat="1" ht="24.2" customHeight="1">
      <c r="A186" s="34"/>
      <c r="B186" s="35"/>
      <c r="C186" s="187" t="s">
        <v>249</v>
      </c>
      <c r="D186" s="187" t="s">
        <v>157</v>
      </c>
      <c r="E186" s="188" t="s">
        <v>1138</v>
      </c>
      <c r="F186" s="189" t="s">
        <v>1139</v>
      </c>
      <c r="G186" s="190" t="s">
        <v>245</v>
      </c>
      <c r="H186" s="191">
        <v>2.5</v>
      </c>
      <c r="I186" s="192"/>
      <c r="J186" s="193">
        <f>ROUND(I186*H186,2)</f>
        <v>0</v>
      </c>
      <c r="K186" s="194"/>
      <c r="L186" s="39"/>
      <c r="M186" s="195" t="s">
        <v>1</v>
      </c>
      <c r="N186" s="196" t="s">
        <v>43</v>
      </c>
      <c r="O186" s="71"/>
      <c r="P186" s="197">
        <f>O186*H186</f>
        <v>0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418</v>
      </c>
      <c r="AT186" s="199" t="s">
        <v>157</v>
      </c>
      <c r="AU186" s="199" t="s">
        <v>89</v>
      </c>
      <c r="AY186" s="17" t="s">
        <v>155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7" t="s">
        <v>86</v>
      </c>
      <c r="BK186" s="200">
        <f>ROUND(I186*H186,2)</f>
        <v>0</v>
      </c>
      <c r="BL186" s="17" t="s">
        <v>418</v>
      </c>
      <c r="BM186" s="199" t="s">
        <v>1237</v>
      </c>
    </row>
    <row r="187" spans="1:65" s="15" customFormat="1" ht="11.25">
      <c r="B187" s="241"/>
      <c r="C187" s="242"/>
      <c r="D187" s="203" t="s">
        <v>163</v>
      </c>
      <c r="E187" s="243" t="s">
        <v>1</v>
      </c>
      <c r="F187" s="244" t="s">
        <v>1141</v>
      </c>
      <c r="G187" s="242"/>
      <c r="H187" s="243" t="s">
        <v>1</v>
      </c>
      <c r="I187" s="245"/>
      <c r="J187" s="242"/>
      <c r="K187" s="242"/>
      <c r="L187" s="246"/>
      <c r="M187" s="247"/>
      <c r="N187" s="248"/>
      <c r="O187" s="248"/>
      <c r="P187" s="248"/>
      <c r="Q187" s="248"/>
      <c r="R187" s="248"/>
      <c r="S187" s="248"/>
      <c r="T187" s="249"/>
      <c r="AT187" s="250" t="s">
        <v>163</v>
      </c>
      <c r="AU187" s="250" t="s">
        <v>89</v>
      </c>
      <c r="AV187" s="15" t="s">
        <v>86</v>
      </c>
      <c r="AW187" s="15" t="s">
        <v>33</v>
      </c>
      <c r="AX187" s="15" t="s">
        <v>78</v>
      </c>
      <c r="AY187" s="250" t="s">
        <v>155</v>
      </c>
    </row>
    <row r="188" spans="1:65" s="13" customFormat="1" ht="11.25">
      <c r="B188" s="201"/>
      <c r="C188" s="202"/>
      <c r="D188" s="203" t="s">
        <v>163</v>
      </c>
      <c r="E188" s="204" t="s">
        <v>1</v>
      </c>
      <c r="F188" s="205" t="s">
        <v>1229</v>
      </c>
      <c r="G188" s="202"/>
      <c r="H188" s="206">
        <v>2.5</v>
      </c>
      <c r="I188" s="207"/>
      <c r="J188" s="202"/>
      <c r="K188" s="202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163</v>
      </c>
      <c r="AU188" s="212" t="s">
        <v>89</v>
      </c>
      <c r="AV188" s="13" t="s">
        <v>89</v>
      </c>
      <c r="AW188" s="13" t="s">
        <v>33</v>
      </c>
      <c r="AX188" s="13" t="s">
        <v>78</v>
      </c>
      <c r="AY188" s="212" t="s">
        <v>155</v>
      </c>
    </row>
    <row r="189" spans="1:65" s="14" customFormat="1" ht="11.25">
      <c r="B189" s="213"/>
      <c r="C189" s="214"/>
      <c r="D189" s="203" t="s">
        <v>163</v>
      </c>
      <c r="E189" s="215" t="s">
        <v>1</v>
      </c>
      <c r="F189" s="216" t="s">
        <v>170</v>
      </c>
      <c r="G189" s="214"/>
      <c r="H189" s="217">
        <v>2.5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163</v>
      </c>
      <c r="AU189" s="223" t="s">
        <v>89</v>
      </c>
      <c r="AV189" s="14" t="s">
        <v>161</v>
      </c>
      <c r="AW189" s="14" t="s">
        <v>33</v>
      </c>
      <c r="AX189" s="14" t="s">
        <v>86</v>
      </c>
      <c r="AY189" s="223" t="s">
        <v>155</v>
      </c>
    </row>
    <row r="190" spans="1:65" s="2" customFormat="1" ht="16.5" customHeight="1">
      <c r="A190" s="34"/>
      <c r="B190" s="35"/>
      <c r="C190" s="187" t="s">
        <v>259</v>
      </c>
      <c r="D190" s="187" t="s">
        <v>157</v>
      </c>
      <c r="E190" s="188" t="s">
        <v>1153</v>
      </c>
      <c r="F190" s="189" t="s">
        <v>1154</v>
      </c>
      <c r="G190" s="190" t="s">
        <v>209</v>
      </c>
      <c r="H190" s="191">
        <v>0.96</v>
      </c>
      <c r="I190" s="192"/>
      <c r="J190" s="193">
        <f>ROUND(I190*H190,2)</f>
        <v>0</v>
      </c>
      <c r="K190" s="194"/>
      <c r="L190" s="39"/>
      <c r="M190" s="195" t="s">
        <v>1</v>
      </c>
      <c r="N190" s="196" t="s">
        <v>43</v>
      </c>
      <c r="O190" s="71"/>
      <c r="P190" s="197">
        <f>O190*H190</f>
        <v>0</v>
      </c>
      <c r="Q190" s="197">
        <v>0</v>
      </c>
      <c r="R190" s="197">
        <f>Q190*H190</f>
        <v>0</v>
      </c>
      <c r="S190" s="197">
        <v>0</v>
      </c>
      <c r="T190" s="19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418</v>
      </c>
      <c r="AT190" s="199" t="s">
        <v>157</v>
      </c>
      <c r="AU190" s="199" t="s">
        <v>89</v>
      </c>
      <c r="AY190" s="17" t="s">
        <v>155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7" t="s">
        <v>86</v>
      </c>
      <c r="BK190" s="200">
        <f>ROUND(I190*H190,2)</f>
        <v>0</v>
      </c>
      <c r="BL190" s="17" t="s">
        <v>418</v>
      </c>
      <c r="BM190" s="199" t="s">
        <v>1238</v>
      </c>
    </row>
    <row r="191" spans="1:65" s="15" customFormat="1" ht="22.5">
      <c r="B191" s="241"/>
      <c r="C191" s="242"/>
      <c r="D191" s="203" t="s">
        <v>163</v>
      </c>
      <c r="E191" s="243" t="s">
        <v>1</v>
      </c>
      <c r="F191" s="244" t="s">
        <v>1156</v>
      </c>
      <c r="G191" s="242"/>
      <c r="H191" s="243" t="s">
        <v>1</v>
      </c>
      <c r="I191" s="245"/>
      <c r="J191" s="242"/>
      <c r="K191" s="242"/>
      <c r="L191" s="246"/>
      <c r="M191" s="247"/>
      <c r="N191" s="248"/>
      <c r="O191" s="248"/>
      <c r="P191" s="248"/>
      <c r="Q191" s="248"/>
      <c r="R191" s="248"/>
      <c r="S191" s="248"/>
      <c r="T191" s="249"/>
      <c r="AT191" s="250" t="s">
        <v>163</v>
      </c>
      <c r="AU191" s="250" t="s">
        <v>89</v>
      </c>
      <c r="AV191" s="15" t="s">
        <v>86</v>
      </c>
      <c r="AW191" s="15" t="s">
        <v>33</v>
      </c>
      <c r="AX191" s="15" t="s">
        <v>78</v>
      </c>
      <c r="AY191" s="250" t="s">
        <v>155</v>
      </c>
    </row>
    <row r="192" spans="1:65" s="13" customFormat="1" ht="11.25">
      <c r="B192" s="201"/>
      <c r="C192" s="202"/>
      <c r="D192" s="203" t="s">
        <v>163</v>
      </c>
      <c r="E192" s="204" t="s">
        <v>1</v>
      </c>
      <c r="F192" s="205" t="s">
        <v>1239</v>
      </c>
      <c r="G192" s="202"/>
      <c r="H192" s="206">
        <v>0.96</v>
      </c>
      <c r="I192" s="207"/>
      <c r="J192" s="202"/>
      <c r="K192" s="202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163</v>
      </c>
      <c r="AU192" s="212" t="s">
        <v>89</v>
      </c>
      <c r="AV192" s="13" t="s">
        <v>89</v>
      </c>
      <c r="AW192" s="13" t="s">
        <v>33</v>
      </c>
      <c r="AX192" s="13" t="s">
        <v>78</v>
      </c>
      <c r="AY192" s="212" t="s">
        <v>155</v>
      </c>
    </row>
    <row r="193" spans="1:65" s="14" customFormat="1" ht="11.25">
      <c r="B193" s="213"/>
      <c r="C193" s="214"/>
      <c r="D193" s="203" t="s">
        <v>163</v>
      </c>
      <c r="E193" s="215" t="s">
        <v>1</v>
      </c>
      <c r="F193" s="216" t="s">
        <v>170</v>
      </c>
      <c r="G193" s="214"/>
      <c r="H193" s="217">
        <v>0.96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163</v>
      </c>
      <c r="AU193" s="223" t="s">
        <v>89</v>
      </c>
      <c r="AV193" s="14" t="s">
        <v>161</v>
      </c>
      <c r="AW193" s="14" t="s">
        <v>33</v>
      </c>
      <c r="AX193" s="14" t="s">
        <v>86</v>
      </c>
      <c r="AY193" s="223" t="s">
        <v>155</v>
      </c>
    </row>
    <row r="194" spans="1:65" s="2" customFormat="1" ht="24.2" customHeight="1">
      <c r="A194" s="34"/>
      <c r="B194" s="35"/>
      <c r="C194" s="187" t="s">
        <v>264</v>
      </c>
      <c r="D194" s="187" t="s">
        <v>157</v>
      </c>
      <c r="E194" s="188" t="s">
        <v>1158</v>
      </c>
      <c r="F194" s="189" t="s">
        <v>1159</v>
      </c>
      <c r="G194" s="190" t="s">
        <v>209</v>
      </c>
      <c r="H194" s="191">
        <v>4.8</v>
      </c>
      <c r="I194" s="192"/>
      <c r="J194" s="193">
        <f>ROUND(I194*H194,2)</f>
        <v>0</v>
      </c>
      <c r="K194" s="194"/>
      <c r="L194" s="39"/>
      <c r="M194" s="195" t="s">
        <v>1</v>
      </c>
      <c r="N194" s="196" t="s">
        <v>43</v>
      </c>
      <c r="O194" s="71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9" t="s">
        <v>418</v>
      </c>
      <c r="AT194" s="199" t="s">
        <v>157</v>
      </c>
      <c r="AU194" s="199" t="s">
        <v>89</v>
      </c>
      <c r="AY194" s="17" t="s">
        <v>155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7" t="s">
        <v>86</v>
      </c>
      <c r="BK194" s="200">
        <f>ROUND(I194*H194,2)</f>
        <v>0</v>
      </c>
      <c r="BL194" s="17" t="s">
        <v>418</v>
      </c>
      <c r="BM194" s="199" t="s">
        <v>1240</v>
      </c>
    </row>
    <row r="195" spans="1:65" s="2" customFormat="1" ht="24.2" customHeight="1">
      <c r="A195" s="34"/>
      <c r="B195" s="35"/>
      <c r="C195" s="224" t="s">
        <v>392</v>
      </c>
      <c r="D195" s="224" t="s">
        <v>206</v>
      </c>
      <c r="E195" s="225" t="s">
        <v>1161</v>
      </c>
      <c r="F195" s="226" t="s">
        <v>1162</v>
      </c>
      <c r="G195" s="227" t="s">
        <v>209</v>
      </c>
      <c r="H195" s="228">
        <v>0.96</v>
      </c>
      <c r="I195" s="229"/>
      <c r="J195" s="230">
        <f>ROUND(I195*H195,2)</f>
        <v>0</v>
      </c>
      <c r="K195" s="231"/>
      <c r="L195" s="232"/>
      <c r="M195" s="233" t="s">
        <v>1</v>
      </c>
      <c r="N195" s="234" t="s">
        <v>43</v>
      </c>
      <c r="O195" s="71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995</v>
      </c>
      <c r="AT195" s="199" t="s">
        <v>206</v>
      </c>
      <c r="AU195" s="199" t="s">
        <v>89</v>
      </c>
      <c r="AY195" s="17" t="s">
        <v>155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86</v>
      </c>
      <c r="BK195" s="200">
        <f>ROUND(I195*H195,2)</f>
        <v>0</v>
      </c>
      <c r="BL195" s="17" t="s">
        <v>418</v>
      </c>
      <c r="BM195" s="199" t="s">
        <v>1241</v>
      </c>
    </row>
    <row r="196" spans="1:65" s="12" customFormat="1" ht="22.9" customHeight="1">
      <c r="B196" s="171"/>
      <c r="C196" s="172"/>
      <c r="D196" s="173" t="s">
        <v>77</v>
      </c>
      <c r="E196" s="185" t="s">
        <v>1167</v>
      </c>
      <c r="F196" s="185" t="s">
        <v>1168</v>
      </c>
      <c r="G196" s="172"/>
      <c r="H196" s="172"/>
      <c r="I196" s="175"/>
      <c r="J196" s="186">
        <f>BK196</f>
        <v>0</v>
      </c>
      <c r="K196" s="172"/>
      <c r="L196" s="177"/>
      <c r="M196" s="178"/>
      <c r="N196" s="179"/>
      <c r="O196" s="179"/>
      <c r="P196" s="180">
        <f>SUM(P197:P213)</f>
        <v>0</v>
      </c>
      <c r="Q196" s="179"/>
      <c r="R196" s="180">
        <f>SUM(R197:R213)</f>
        <v>0</v>
      </c>
      <c r="S196" s="179"/>
      <c r="T196" s="181">
        <f>SUM(T197:T213)</f>
        <v>0</v>
      </c>
      <c r="AR196" s="182" t="s">
        <v>161</v>
      </c>
      <c r="AT196" s="183" t="s">
        <v>77</v>
      </c>
      <c r="AU196" s="183" t="s">
        <v>86</v>
      </c>
      <c r="AY196" s="182" t="s">
        <v>155</v>
      </c>
      <c r="BK196" s="184">
        <f>SUM(BK197:BK213)</f>
        <v>0</v>
      </c>
    </row>
    <row r="197" spans="1:65" s="2" customFormat="1" ht="16.5" customHeight="1">
      <c r="A197" s="34"/>
      <c r="B197" s="35"/>
      <c r="C197" s="187" t="s">
        <v>7</v>
      </c>
      <c r="D197" s="187" t="s">
        <v>157</v>
      </c>
      <c r="E197" s="188" t="s">
        <v>1169</v>
      </c>
      <c r="F197" s="189" t="s">
        <v>1170</v>
      </c>
      <c r="G197" s="190" t="s">
        <v>977</v>
      </c>
      <c r="H197" s="191">
        <v>1</v>
      </c>
      <c r="I197" s="192"/>
      <c r="J197" s="193">
        <f>ROUND(I197*H197,2)</f>
        <v>0</v>
      </c>
      <c r="K197" s="194"/>
      <c r="L197" s="39"/>
      <c r="M197" s="195" t="s">
        <v>1</v>
      </c>
      <c r="N197" s="196" t="s">
        <v>43</v>
      </c>
      <c r="O197" s="71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1171</v>
      </c>
      <c r="AT197" s="199" t="s">
        <v>157</v>
      </c>
      <c r="AU197" s="199" t="s">
        <v>89</v>
      </c>
      <c r="AY197" s="17" t="s">
        <v>155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86</v>
      </c>
      <c r="BK197" s="200">
        <f>ROUND(I197*H197,2)</f>
        <v>0</v>
      </c>
      <c r="BL197" s="17" t="s">
        <v>1171</v>
      </c>
      <c r="BM197" s="199" t="s">
        <v>1242</v>
      </c>
    </row>
    <row r="198" spans="1:65" s="15" customFormat="1" ht="11.25">
      <c r="B198" s="241"/>
      <c r="C198" s="242"/>
      <c r="D198" s="203" t="s">
        <v>163</v>
      </c>
      <c r="E198" s="243" t="s">
        <v>1</v>
      </c>
      <c r="F198" s="244" t="s">
        <v>1173</v>
      </c>
      <c r="G198" s="242"/>
      <c r="H198" s="243" t="s">
        <v>1</v>
      </c>
      <c r="I198" s="245"/>
      <c r="J198" s="242"/>
      <c r="K198" s="242"/>
      <c r="L198" s="246"/>
      <c r="M198" s="247"/>
      <c r="N198" s="248"/>
      <c r="O198" s="248"/>
      <c r="P198" s="248"/>
      <c r="Q198" s="248"/>
      <c r="R198" s="248"/>
      <c r="S198" s="248"/>
      <c r="T198" s="249"/>
      <c r="AT198" s="250" t="s">
        <v>163</v>
      </c>
      <c r="AU198" s="250" t="s">
        <v>89</v>
      </c>
      <c r="AV198" s="15" t="s">
        <v>86</v>
      </c>
      <c r="AW198" s="15" t="s">
        <v>33</v>
      </c>
      <c r="AX198" s="15" t="s">
        <v>78</v>
      </c>
      <c r="AY198" s="250" t="s">
        <v>155</v>
      </c>
    </row>
    <row r="199" spans="1:65" s="13" customFormat="1" ht="11.25">
      <c r="B199" s="201"/>
      <c r="C199" s="202"/>
      <c r="D199" s="203" t="s">
        <v>163</v>
      </c>
      <c r="E199" s="204" t="s">
        <v>1</v>
      </c>
      <c r="F199" s="205" t="s">
        <v>86</v>
      </c>
      <c r="G199" s="202"/>
      <c r="H199" s="206">
        <v>1</v>
      </c>
      <c r="I199" s="207"/>
      <c r="J199" s="202"/>
      <c r="K199" s="202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163</v>
      </c>
      <c r="AU199" s="212" t="s">
        <v>89</v>
      </c>
      <c r="AV199" s="13" t="s">
        <v>89</v>
      </c>
      <c r="AW199" s="13" t="s">
        <v>33</v>
      </c>
      <c r="AX199" s="13" t="s">
        <v>78</v>
      </c>
      <c r="AY199" s="212" t="s">
        <v>155</v>
      </c>
    </row>
    <row r="200" spans="1:65" s="14" customFormat="1" ht="11.25">
      <c r="B200" s="213"/>
      <c r="C200" s="214"/>
      <c r="D200" s="203" t="s">
        <v>163</v>
      </c>
      <c r="E200" s="215" t="s">
        <v>1</v>
      </c>
      <c r="F200" s="216" t="s">
        <v>170</v>
      </c>
      <c r="G200" s="214"/>
      <c r="H200" s="217">
        <v>1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163</v>
      </c>
      <c r="AU200" s="223" t="s">
        <v>89</v>
      </c>
      <c r="AV200" s="14" t="s">
        <v>161</v>
      </c>
      <c r="AW200" s="14" t="s">
        <v>33</v>
      </c>
      <c r="AX200" s="14" t="s">
        <v>86</v>
      </c>
      <c r="AY200" s="223" t="s">
        <v>155</v>
      </c>
    </row>
    <row r="201" spans="1:65" s="2" customFormat="1" ht="16.5" customHeight="1">
      <c r="A201" s="34"/>
      <c r="B201" s="35"/>
      <c r="C201" s="187" t="s">
        <v>288</v>
      </c>
      <c r="D201" s="187" t="s">
        <v>157</v>
      </c>
      <c r="E201" s="188" t="s">
        <v>1174</v>
      </c>
      <c r="F201" s="189" t="s">
        <v>1175</v>
      </c>
      <c r="G201" s="190" t="s">
        <v>977</v>
      </c>
      <c r="H201" s="191">
        <v>1</v>
      </c>
      <c r="I201" s="192"/>
      <c r="J201" s="193">
        <f>ROUND(I201*H201,2)</f>
        <v>0</v>
      </c>
      <c r="K201" s="194"/>
      <c r="L201" s="39"/>
      <c r="M201" s="195" t="s">
        <v>1</v>
      </c>
      <c r="N201" s="196" t="s">
        <v>43</v>
      </c>
      <c r="O201" s="71"/>
      <c r="P201" s="197">
        <f>O201*H201</f>
        <v>0</v>
      </c>
      <c r="Q201" s="197">
        <v>0</v>
      </c>
      <c r="R201" s="197">
        <f>Q201*H201</f>
        <v>0</v>
      </c>
      <c r="S201" s="197">
        <v>0</v>
      </c>
      <c r="T201" s="19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1171</v>
      </c>
      <c r="AT201" s="199" t="s">
        <v>157</v>
      </c>
      <c r="AU201" s="199" t="s">
        <v>89</v>
      </c>
      <c r="AY201" s="17" t="s">
        <v>155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7" t="s">
        <v>86</v>
      </c>
      <c r="BK201" s="200">
        <f>ROUND(I201*H201,2)</f>
        <v>0</v>
      </c>
      <c r="BL201" s="17" t="s">
        <v>1171</v>
      </c>
      <c r="BM201" s="199" t="s">
        <v>1243</v>
      </c>
    </row>
    <row r="202" spans="1:65" s="2" customFormat="1" ht="16.5" customHeight="1">
      <c r="A202" s="34"/>
      <c r="B202" s="35"/>
      <c r="C202" s="224" t="s">
        <v>296</v>
      </c>
      <c r="D202" s="224" t="s">
        <v>206</v>
      </c>
      <c r="E202" s="225" t="s">
        <v>1177</v>
      </c>
      <c r="F202" s="226" t="s">
        <v>1178</v>
      </c>
      <c r="G202" s="227" t="s">
        <v>977</v>
      </c>
      <c r="H202" s="228">
        <v>1</v>
      </c>
      <c r="I202" s="229"/>
      <c r="J202" s="230">
        <f>ROUND(I202*H202,2)</f>
        <v>0</v>
      </c>
      <c r="K202" s="231"/>
      <c r="L202" s="232"/>
      <c r="M202" s="233" t="s">
        <v>1</v>
      </c>
      <c r="N202" s="234" t="s">
        <v>43</v>
      </c>
      <c r="O202" s="71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1171</v>
      </c>
      <c r="AT202" s="199" t="s">
        <v>206</v>
      </c>
      <c r="AU202" s="199" t="s">
        <v>89</v>
      </c>
      <c r="AY202" s="17" t="s">
        <v>155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86</v>
      </c>
      <c r="BK202" s="200">
        <f>ROUND(I202*H202,2)</f>
        <v>0</v>
      </c>
      <c r="BL202" s="17" t="s">
        <v>1171</v>
      </c>
      <c r="BM202" s="199" t="s">
        <v>1244</v>
      </c>
    </row>
    <row r="203" spans="1:65" s="15" customFormat="1" ht="11.25">
      <c r="B203" s="241"/>
      <c r="C203" s="242"/>
      <c r="D203" s="203" t="s">
        <v>163</v>
      </c>
      <c r="E203" s="243" t="s">
        <v>1</v>
      </c>
      <c r="F203" s="244" t="s">
        <v>1180</v>
      </c>
      <c r="G203" s="242"/>
      <c r="H203" s="243" t="s">
        <v>1</v>
      </c>
      <c r="I203" s="245"/>
      <c r="J203" s="242"/>
      <c r="K203" s="242"/>
      <c r="L203" s="246"/>
      <c r="M203" s="247"/>
      <c r="N203" s="248"/>
      <c r="O203" s="248"/>
      <c r="P203" s="248"/>
      <c r="Q203" s="248"/>
      <c r="R203" s="248"/>
      <c r="S203" s="248"/>
      <c r="T203" s="249"/>
      <c r="AT203" s="250" t="s">
        <v>163</v>
      </c>
      <c r="AU203" s="250" t="s">
        <v>89</v>
      </c>
      <c r="AV203" s="15" t="s">
        <v>86</v>
      </c>
      <c r="AW203" s="15" t="s">
        <v>33</v>
      </c>
      <c r="AX203" s="15" t="s">
        <v>78</v>
      </c>
      <c r="AY203" s="250" t="s">
        <v>155</v>
      </c>
    </row>
    <row r="204" spans="1:65" s="13" customFormat="1" ht="11.25">
      <c r="B204" s="201"/>
      <c r="C204" s="202"/>
      <c r="D204" s="203" t="s">
        <v>163</v>
      </c>
      <c r="E204" s="204" t="s">
        <v>1</v>
      </c>
      <c r="F204" s="205" t="s">
        <v>86</v>
      </c>
      <c r="G204" s="202"/>
      <c r="H204" s="206">
        <v>1</v>
      </c>
      <c r="I204" s="207"/>
      <c r="J204" s="202"/>
      <c r="K204" s="202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163</v>
      </c>
      <c r="AU204" s="212" t="s">
        <v>89</v>
      </c>
      <c r="AV204" s="13" t="s">
        <v>89</v>
      </c>
      <c r="AW204" s="13" t="s">
        <v>33</v>
      </c>
      <c r="AX204" s="13" t="s">
        <v>78</v>
      </c>
      <c r="AY204" s="212" t="s">
        <v>155</v>
      </c>
    </row>
    <row r="205" spans="1:65" s="14" customFormat="1" ht="11.25">
      <c r="B205" s="213"/>
      <c r="C205" s="214"/>
      <c r="D205" s="203" t="s">
        <v>163</v>
      </c>
      <c r="E205" s="215" t="s">
        <v>1</v>
      </c>
      <c r="F205" s="216" t="s">
        <v>170</v>
      </c>
      <c r="G205" s="214"/>
      <c r="H205" s="217">
        <v>1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163</v>
      </c>
      <c r="AU205" s="223" t="s">
        <v>89</v>
      </c>
      <c r="AV205" s="14" t="s">
        <v>161</v>
      </c>
      <c r="AW205" s="14" t="s">
        <v>33</v>
      </c>
      <c r="AX205" s="14" t="s">
        <v>86</v>
      </c>
      <c r="AY205" s="223" t="s">
        <v>155</v>
      </c>
    </row>
    <row r="206" spans="1:65" s="2" customFormat="1" ht="21.75" customHeight="1">
      <c r="A206" s="34"/>
      <c r="B206" s="35"/>
      <c r="C206" s="187" t="s">
        <v>301</v>
      </c>
      <c r="D206" s="187" t="s">
        <v>157</v>
      </c>
      <c r="E206" s="188" t="s">
        <v>1245</v>
      </c>
      <c r="F206" s="189" t="s">
        <v>1246</v>
      </c>
      <c r="G206" s="190" t="s">
        <v>369</v>
      </c>
      <c r="H206" s="191">
        <v>1</v>
      </c>
      <c r="I206" s="192"/>
      <c r="J206" s="193">
        <f>ROUND(I206*H206,2)</f>
        <v>0</v>
      </c>
      <c r="K206" s="194"/>
      <c r="L206" s="39"/>
      <c r="M206" s="195" t="s">
        <v>1</v>
      </c>
      <c r="N206" s="196" t="s">
        <v>43</v>
      </c>
      <c r="O206" s="71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1171</v>
      </c>
      <c r="AT206" s="199" t="s">
        <v>157</v>
      </c>
      <c r="AU206" s="199" t="s">
        <v>89</v>
      </c>
      <c r="AY206" s="17" t="s">
        <v>155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86</v>
      </c>
      <c r="BK206" s="200">
        <f>ROUND(I206*H206,2)</f>
        <v>0</v>
      </c>
      <c r="BL206" s="17" t="s">
        <v>1171</v>
      </c>
      <c r="BM206" s="199" t="s">
        <v>1247</v>
      </c>
    </row>
    <row r="207" spans="1:65" s="15" customFormat="1" ht="11.25">
      <c r="B207" s="241"/>
      <c r="C207" s="242"/>
      <c r="D207" s="203" t="s">
        <v>163</v>
      </c>
      <c r="E207" s="243" t="s">
        <v>1</v>
      </c>
      <c r="F207" s="244" t="s">
        <v>958</v>
      </c>
      <c r="G207" s="242"/>
      <c r="H207" s="243" t="s">
        <v>1</v>
      </c>
      <c r="I207" s="245"/>
      <c r="J207" s="242"/>
      <c r="K207" s="242"/>
      <c r="L207" s="246"/>
      <c r="M207" s="247"/>
      <c r="N207" s="248"/>
      <c r="O207" s="248"/>
      <c r="P207" s="248"/>
      <c r="Q207" s="248"/>
      <c r="R207" s="248"/>
      <c r="S207" s="248"/>
      <c r="T207" s="249"/>
      <c r="AT207" s="250" t="s">
        <v>163</v>
      </c>
      <c r="AU207" s="250" t="s">
        <v>89</v>
      </c>
      <c r="AV207" s="15" t="s">
        <v>86</v>
      </c>
      <c r="AW207" s="15" t="s">
        <v>33</v>
      </c>
      <c r="AX207" s="15" t="s">
        <v>78</v>
      </c>
      <c r="AY207" s="250" t="s">
        <v>155</v>
      </c>
    </row>
    <row r="208" spans="1:65" s="13" customFormat="1" ht="11.25">
      <c r="B208" s="201"/>
      <c r="C208" s="202"/>
      <c r="D208" s="203" t="s">
        <v>163</v>
      </c>
      <c r="E208" s="204" t="s">
        <v>1</v>
      </c>
      <c r="F208" s="205" t="s">
        <v>86</v>
      </c>
      <c r="G208" s="202"/>
      <c r="H208" s="206">
        <v>1</v>
      </c>
      <c r="I208" s="207"/>
      <c r="J208" s="202"/>
      <c r="K208" s="202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163</v>
      </c>
      <c r="AU208" s="212" t="s">
        <v>89</v>
      </c>
      <c r="AV208" s="13" t="s">
        <v>89</v>
      </c>
      <c r="AW208" s="13" t="s">
        <v>33</v>
      </c>
      <c r="AX208" s="13" t="s">
        <v>78</v>
      </c>
      <c r="AY208" s="212" t="s">
        <v>155</v>
      </c>
    </row>
    <row r="209" spans="1:65" s="14" customFormat="1" ht="11.25">
      <c r="B209" s="213"/>
      <c r="C209" s="214"/>
      <c r="D209" s="203" t="s">
        <v>163</v>
      </c>
      <c r="E209" s="215" t="s">
        <v>1</v>
      </c>
      <c r="F209" s="216" t="s">
        <v>170</v>
      </c>
      <c r="G209" s="214"/>
      <c r="H209" s="217">
        <v>1</v>
      </c>
      <c r="I209" s="218"/>
      <c r="J209" s="214"/>
      <c r="K209" s="214"/>
      <c r="L209" s="219"/>
      <c r="M209" s="220"/>
      <c r="N209" s="221"/>
      <c r="O209" s="221"/>
      <c r="P209" s="221"/>
      <c r="Q209" s="221"/>
      <c r="R209" s="221"/>
      <c r="S209" s="221"/>
      <c r="T209" s="222"/>
      <c r="AT209" s="223" t="s">
        <v>163</v>
      </c>
      <c r="AU209" s="223" t="s">
        <v>89</v>
      </c>
      <c r="AV209" s="14" t="s">
        <v>161</v>
      </c>
      <c r="AW209" s="14" t="s">
        <v>33</v>
      </c>
      <c r="AX209" s="14" t="s">
        <v>86</v>
      </c>
      <c r="AY209" s="223" t="s">
        <v>155</v>
      </c>
    </row>
    <row r="210" spans="1:65" s="2" customFormat="1" ht="16.5" customHeight="1">
      <c r="A210" s="34"/>
      <c r="B210" s="35"/>
      <c r="C210" s="187" t="s">
        <v>307</v>
      </c>
      <c r="D210" s="187" t="s">
        <v>157</v>
      </c>
      <c r="E210" s="188" t="s">
        <v>1185</v>
      </c>
      <c r="F210" s="189" t="s">
        <v>1186</v>
      </c>
      <c r="G210" s="190" t="s">
        <v>1187</v>
      </c>
      <c r="H210" s="191">
        <v>1</v>
      </c>
      <c r="I210" s="192"/>
      <c r="J210" s="193">
        <f>ROUND(I210*H210,2)</f>
        <v>0</v>
      </c>
      <c r="K210" s="194"/>
      <c r="L210" s="39"/>
      <c r="M210" s="195" t="s">
        <v>1</v>
      </c>
      <c r="N210" s="196" t="s">
        <v>43</v>
      </c>
      <c r="O210" s="71"/>
      <c r="P210" s="197">
        <f>O210*H210</f>
        <v>0</v>
      </c>
      <c r="Q210" s="197">
        <v>0</v>
      </c>
      <c r="R210" s="197">
        <f>Q210*H210</f>
        <v>0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1171</v>
      </c>
      <c r="AT210" s="199" t="s">
        <v>157</v>
      </c>
      <c r="AU210" s="199" t="s">
        <v>89</v>
      </c>
      <c r="AY210" s="17" t="s">
        <v>155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86</v>
      </c>
      <c r="BK210" s="200">
        <f>ROUND(I210*H210,2)</f>
        <v>0</v>
      </c>
      <c r="BL210" s="17" t="s">
        <v>1171</v>
      </c>
      <c r="BM210" s="199" t="s">
        <v>1248</v>
      </c>
    </row>
    <row r="211" spans="1:65" s="15" customFormat="1" ht="11.25">
      <c r="B211" s="241"/>
      <c r="C211" s="242"/>
      <c r="D211" s="203" t="s">
        <v>163</v>
      </c>
      <c r="E211" s="243" t="s">
        <v>1</v>
      </c>
      <c r="F211" s="244" t="s">
        <v>1189</v>
      </c>
      <c r="G211" s="242"/>
      <c r="H211" s="243" t="s">
        <v>1</v>
      </c>
      <c r="I211" s="245"/>
      <c r="J211" s="242"/>
      <c r="K211" s="242"/>
      <c r="L211" s="246"/>
      <c r="M211" s="247"/>
      <c r="N211" s="248"/>
      <c r="O211" s="248"/>
      <c r="P211" s="248"/>
      <c r="Q211" s="248"/>
      <c r="R211" s="248"/>
      <c r="S211" s="248"/>
      <c r="T211" s="249"/>
      <c r="AT211" s="250" t="s">
        <v>163</v>
      </c>
      <c r="AU211" s="250" t="s">
        <v>89</v>
      </c>
      <c r="AV211" s="15" t="s">
        <v>86</v>
      </c>
      <c r="AW211" s="15" t="s">
        <v>33</v>
      </c>
      <c r="AX211" s="15" t="s">
        <v>78</v>
      </c>
      <c r="AY211" s="250" t="s">
        <v>155</v>
      </c>
    </row>
    <row r="212" spans="1:65" s="13" customFormat="1" ht="11.25">
      <c r="B212" s="201"/>
      <c r="C212" s="202"/>
      <c r="D212" s="203" t="s">
        <v>163</v>
      </c>
      <c r="E212" s="204" t="s">
        <v>1</v>
      </c>
      <c r="F212" s="205" t="s">
        <v>86</v>
      </c>
      <c r="G212" s="202"/>
      <c r="H212" s="206">
        <v>1</v>
      </c>
      <c r="I212" s="207"/>
      <c r="J212" s="202"/>
      <c r="K212" s="202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163</v>
      </c>
      <c r="AU212" s="212" t="s">
        <v>89</v>
      </c>
      <c r="AV212" s="13" t="s">
        <v>89</v>
      </c>
      <c r="AW212" s="13" t="s">
        <v>33</v>
      </c>
      <c r="AX212" s="13" t="s">
        <v>78</v>
      </c>
      <c r="AY212" s="212" t="s">
        <v>155</v>
      </c>
    </row>
    <row r="213" spans="1:65" s="14" customFormat="1" ht="11.25">
      <c r="B213" s="213"/>
      <c r="C213" s="214"/>
      <c r="D213" s="203" t="s">
        <v>163</v>
      </c>
      <c r="E213" s="215" t="s">
        <v>1</v>
      </c>
      <c r="F213" s="216" t="s">
        <v>170</v>
      </c>
      <c r="G213" s="214"/>
      <c r="H213" s="217">
        <v>1</v>
      </c>
      <c r="I213" s="218"/>
      <c r="J213" s="214"/>
      <c r="K213" s="214"/>
      <c r="L213" s="219"/>
      <c r="M213" s="254"/>
      <c r="N213" s="255"/>
      <c r="O213" s="255"/>
      <c r="P213" s="255"/>
      <c r="Q213" s="255"/>
      <c r="R213" s="255"/>
      <c r="S213" s="255"/>
      <c r="T213" s="256"/>
      <c r="AT213" s="223" t="s">
        <v>163</v>
      </c>
      <c r="AU213" s="223" t="s">
        <v>89</v>
      </c>
      <c r="AV213" s="14" t="s">
        <v>161</v>
      </c>
      <c r="AW213" s="14" t="s">
        <v>33</v>
      </c>
      <c r="AX213" s="14" t="s">
        <v>86</v>
      </c>
      <c r="AY213" s="223" t="s">
        <v>155</v>
      </c>
    </row>
    <row r="214" spans="1:65" s="2" customFormat="1" ht="6.95" customHeight="1">
      <c r="A214" s="34"/>
      <c r="B214" s="54"/>
      <c r="C214" s="55"/>
      <c r="D214" s="55"/>
      <c r="E214" s="55"/>
      <c r="F214" s="55"/>
      <c r="G214" s="55"/>
      <c r="H214" s="55"/>
      <c r="I214" s="55"/>
      <c r="J214" s="55"/>
      <c r="K214" s="55"/>
      <c r="L214" s="39"/>
      <c r="M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</row>
  </sheetData>
  <sheetProtection algorithmName="SHA-512" hashValue="Vq9Wwch2ZKv/dNUgL1CoWtN+GtULOafc7QYWn82/XBFjOuox042J3e9KWkzMzplBvjL4eZ7m06VRvoeFONYCNg==" saltValue="TfkN5d7yt70LsxX3L7Jw+vJeUFu/4gk3R3kkI/OsMovc7h6gFz6Mysid8pDIfvj1VEMlPntTAmDFLSYHRhO5Fg==" spinCount="100000" sheet="1" objects="1" scenarios="1" formatColumns="0" formatRows="0" autoFilter="0"/>
  <autoFilter ref="C121:K213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8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104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8" t="str">
        <f>'Rekapitulace stavby'!K6</f>
        <v>Revitalizace veřejných ploch města Luby - ETAPA II</v>
      </c>
      <c r="F7" s="299"/>
      <c r="G7" s="299"/>
      <c r="H7" s="299"/>
      <c r="L7" s="20"/>
    </row>
    <row r="8" spans="1:4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>
      <c r="A9" s="34"/>
      <c r="B9" s="39"/>
      <c r="C9" s="34"/>
      <c r="D9" s="34"/>
      <c r="E9" s="300" t="s">
        <v>1249</v>
      </c>
      <c r="F9" s="301"/>
      <c r="G9" s="301"/>
      <c r="H9" s="30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2" t="str">
        <f>'Rekapitulace stavby'!E14</f>
        <v>Vyplň údaj</v>
      </c>
      <c r="F18" s="303"/>
      <c r="G18" s="303"/>
      <c r="H18" s="303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4" t="s">
        <v>1</v>
      </c>
      <c r="F27" s="304"/>
      <c r="G27" s="304"/>
      <c r="H27" s="30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ROUND((SUM(BE123:BE182)),  2)</f>
        <v>0</v>
      </c>
      <c r="G33" s="34"/>
      <c r="H33" s="34"/>
      <c r="I33" s="124">
        <v>0.21</v>
      </c>
      <c r="J33" s="123">
        <f>ROUND(((SUM(BE123:BE182))*I33),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ROUND((SUM(BF123:BF182)),  2)</f>
        <v>0</v>
      </c>
      <c r="G34" s="34"/>
      <c r="H34" s="34"/>
      <c r="I34" s="124">
        <v>0.15</v>
      </c>
      <c r="J34" s="123">
        <f>ROUND(((SUM(BF123:BF182))*I34),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ROUND((SUM(BG123:BG182)),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ROUND((SUM(BH123:BH182)),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ROUND((SUM(BI123:BI182)),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5" t="str">
        <f>E7</f>
        <v>Revitalizace veřejných ploch města Luby - ETAPA II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>
      <c r="A87" s="34"/>
      <c r="B87" s="35"/>
      <c r="C87" s="36"/>
      <c r="D87" s="36"/>
      <c r="E87" s="261" t="str">
        <f>E9</f>
        <v>SO 01-06 - Drobná architektura - Oplocení kontejnerů - Etapa II</v>
      </c>
      <c r="F87" s="307"/>
      <c r="G87" s="307"/>
      <c r="H87" s="30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Luby u Chebu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A69 - 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 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131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132</v>
      </c>
      <c r="E99" s="156"/>
      <c r="F99" s="156"/>
      <c r="G99" s="156"/>
      <c r="H99" s="156"/>
      <c r="I99" s="156"/>
      <c r="J99" s="157">
        <f>J150</f>
        <v>0</v>
      </c>
      <c r="K99" s="154"/>
      <c r="L99" s="158"/>
    </row>
    <row r="100" spans="1:31" s="9" customFormat="1" ht="24.95" customHeight="1">
      <c r="B100" s="147"/>
      <c r="C100" s="148"/>
      <c r="D100" s="149" t="s">
        <v>482</v>
      </c>
      <c r="E100" s="150"/>
      <c r="F100" s="150"/>
      <c r="G100" s="150"/>
      <c r="H100" s="150"/>
      <c r="I100" s="150"/>
      <c r="J100" s="151">
        <f>J154</f>
        <v>0</v>
      </c>
      <c r="K100" s="148"/>
      <c r="L100" s="152"/>
    </row>
    <row r="101" spans="1:31" s="10" customFormat="1" ht="19.899999999999999" customHeight="1">
      <c r="B101" s="153"/>
      <c r="C101" s="154"/>
      <c r="D101" s="155" t="s">
        <v>1250</v>
      </c>
      <c r="E101" s="156"/>
      <c r="F101" s="156"/>
      <c r="G101" s="156"/>
      <c r="H101" s="156"/>
      <c r="I101" s="156"/>
      <c r="J101" s="157">
        <f>J155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484</v>
      </c>
      <c r="E102" s="156"/>
      <c r="F102" s="156"/>
      <c r="G102" s="156"/>
      <c r="H102" s="156"/>
      <c r="I102" s="156"/>
      <c r="J102" s="157">
        <f>J167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1251</v>
      </c>
      <c r="E103" s="156"/>
      <c r="F103" s="156"/>
      <c r="G103" s="156"/>
      <c r="H103" s="156"/>
      <c r="I103" s="156"/>
      <c r="J103" s="157">
        <f>J179</f>
        <v>0</v>
      </c>
      <c r="K103" s="154"/>
      <c r="L103" s="158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140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05" t="str">
        <f>E7</f>
        <v>Revitalizace veřejných ploch města Luby - ETAPA II</v>
      </c>
      <c r="F113" s="306"/>
      <c r="G113" s="306"/>
      <c r="H113" s="30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123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30" customHeight="1">
      <c r="A115" s="34"/>
      <c r="B115" s="35"/>
      <c r="C115" s="36"/>
      <c r="D115" s="36"/>
      <c r="E115" s="261" t="str">
        <f>E9</f>
        <v>SO 01-06 - Drobná architektura - Oplocení kontejnerů - Etapa II</v>
      </c>
      <c r="F115" s="307"/>
      <c r="G115" s="307"/>
      <c r="H115" s="307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>Luby u Chebu</v>
      </c>
      <c r="G117" s="36"/>
      <c r="H117" s="36"/>
      <c r="I117" s="29" t="s">
        <v>22</v>
      </c>
      <c r="J117" s="66" t="str">
        <f>IF(J12="","",J12)</f>
        <v>Vyplň údaj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23</v>
      </c>
      <c r="D119" s="36"/>
      <c r="E119" s="36"/>
      <c r="F119" s="27" t="str">
        <f>E15</f>
        <v>Město Luby</v>
      </c>
      <c r="G119" s="36"/>
      <c r="H119" s="36"/>
      <c r="I119" s="29" t="s">
        <v>30</v>
      </c>
      <c r="J119" s="32" t="str">
        <f>E21</f>
        <v>A69 - Architekti s.r.o.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28</v>
      </c>
      <c r="D120" s="36"/>
      <c r="E120" s="36"/>
      <c r="F120" s="27" t="str">
        <f>IF(E18="","",E18)</f>
        <v>Vyplň údaj</v>
      </c>
      <c r="G120" s="36"/>
      <c r="H120" s="36"/>
      <c r="I120" s="29" t="s">
        <v>34</v>
      </c>
      <c r="J120" s="32" t="str">
        <f>E24</f>
        <v>Ing. Pavel Šturc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9"/>
      <c r="B122" s="160"/>
      <c r="C122" s="161" t="s">
        <v>141</v>
      </c>
      <c r="D122" s="162" t="s">
        <v>63</v>
      </c>
      <c r="E122" s="162" t="s">
        <v>59</v>
      </c>
      <c r="F122" s="162" t="s">
        <v>60</v>
      </c>
      <c r="G122" s="162" t="s">
        <v>142</v>
      </c>
      <c r="H122" s="162" t="s">
        <v>143</v>
      </c>
      <c r="I122" s="162" t="s">
        <v>144</v>
      </c>
      <c r="J122" s="163" t="s">
        <v>127</v>
      </c>
      <c r="K122" s="164" t="s">
        <v>145</v>
      </c>
      <c r="L122" s="165"/>
      <c r="M122" s="75" t="s">
        <v>1</v>
      </c>
      <c r="N122" s="76" t="s">
        <v>42</v>
      </c>
      <c r="O122" s="76" t="s">
        <v>146</v>
      </c>
      <c r="P122" s="76" t="s">
        <v>147</v>
      </c>
      <c r="Q122" s="76" t="s">
        <v>148</v>
      </c>
      <c r="R122" s="76" t="s">
        <v>149</v>
      </c>
      <c r="S122" s="76" t="s">
        <v>150</v>
      </c>
      <c r="T122" s="77" t="s">
        <v>151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>
      <c r="A123" s="34"/>
      <c r="B123" s="35"/>
      <c r="C123" s="82" t="s">
        <v>152</v>
      </c>
      <c r="D123" s="36"/>
      <c r="E123" s="36"/>
      <c r="F123" s="36"/>
      <c r="G123" s="36"/>
      <c r="H123" s="36"/>
      <c r="I123" s="36"/>
      <c r="J123" s="166">
        <f>BK123</f>
        <v>0</v>
      </c>
      <c r="K123" s="36"/>
      <c r="L123" s="39"/>
      <c r="M123" s="78"/>
      <c r="N123" s="167"/>
      <c r="O123" s="79"/>
      <c r="P123" s="168">
        <f>P124+P154</f>
        <v>0</v>
      </c>
      <c r="Q123" s="79"/>
      <c r="R123" s="168">
        <f>R124+R154</f>
        <v>0</v>
      </c>
      <c r="S123" s="79"/>
      <c r="T123" s="169">
        <f>T124+T154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77</v>
      </c>
      <c r="AU123" s="17" t="s">
        <v>129</v>
      </c>
      <c r="BK123" s="170">
        <f>BK124+BK154</f>
        <v>0</v>
      </c>
    </row>
    <row r="124" spans="1:65" s="12" customFormat="1" ht="25.9" customHeight="1">
      <c r="B124" s="171"/>
      <c r="C124" s="172"/>
      <c r="D124" s="173" t="s">
        <v>77</v>
      </c>
      <c r="E124" s="174" t="s">
        <v>153</v>
      </c>
      <c r="F124" s="174" t="s">
        <v>154</v>
      </c>
      <c r="G124" s="172"/>
      <c r="H124" s="172"/>
      <c r="I124" s="175"/>
      <c r="J124" s="176">
        <f>BK124</f>
        <v>0</v>
      </c>
      <c r="K124" s="172"/>
      <c r="L124" s="177"/>
      <c r="M124" s="178"/>
      <c r="N124" s="179"/>
      <c r="O124" s="179"/>
      <c r="P124" s="180">
        <f>P125+P150</f>
        <v>0</v>
      </c>
      <c r="Q124" s="179"/>
      <c r="R124" s="180">
        <f>R125+R150</f>
        <v>0</v>
      </c>
      <c r="S124" s="179"/>
      <c r="T124" s="181">
        <f>T125+T150</f>
        <v>0</v>
      </c>
      <c r="AR124" s="182" t="s">
        <v>86</v>
      </c>
      <c r="AT124" s="183" t="s">
        <v>77</v>
      </c>
      <c r="AU124" s="183" t="s">
        <v>78</v>
      </c>
      <c r="AY124" s="182" t="s">
        <v>155</v>
      </c>
      <c r="BK124" s="184">
        <f>BK125+BK150</f>
        <v>0</v>
      </c>
    </row>
    <row r="125" spans="1:65" s="12" customFormat="1" ht="22.9" customHeight="1">
      <c r="B125" s="171"/>
      <c r="C125" s="172"/>
      <c r="D125" s="173" t="s">
        <v>77</v>
      </c>
      <c r="E125" s="185" t="s">
        <v>86</v>
      </c>
      <c r="F125" s="185" t="s">
        <v>156</v>
      </c>
      <c r="G125" s="172"/>
      <c r="H125" s="172"/>
      <c r="I125" s="175"/>
      <c r="J125" s="186">
        <f>BK125</f>
        <v>0</v>
      </c>
      <c r="K125" s="172"/>
      <c r="L125" s="177"/>
      <c r="M125" s="178"/>
      <c r="N125" s="179"/>
      <c r="O125" s="179"/>
      <c r="P125" s="180">
        <f>SUM(P126:P149)</f>
        <v>0</v>
      </c>
      <c r="Q125" s="179"/>
      <c r="R125" s="180">
        <f>SUM(R126:R149)</f>
        <v>0</v>
      </c>
      <c r="S125" s="179"/>
      <c r="T125" s="181">
        <f>SUM(T126:T149)</f>
        <v>0</v>
      </c>
      <c r="AR125" s="182" t="s">
        <v>86</v>
      </c>
      <c r="AT125" s="183" t="s">
        <v>77</v>
      </c>
      <c r="AU125" s="183" t="s">
        <v>86</v>
      </c>
      <c r="AY125" s="182" t="s">
        <v>155</v>
      </c>
      <c r="BK125" s="184">
        <f>SUM(BK126:BK149)</f>
        <v>0</v>
      </c>
    </row>
    <row r="126" spans="1:65" s="2" customFormat="1" ht="21.75" customHeight="1">
      <c r="A126" s="34"/>
      <c r="B126" s="35"/>
      <c r="C126" s="187" t="s">
        <v>86</v>
      </c>
      <c r="D126" s="187" t="s">
        <v>157</v>
      </c>
      <c r="E126" s="188" t="s">
        <v>1252</v>
      </c>
      <c r="F126" s="189" t="s">
        <v>1253</v>
      </c>
      <c r="G126" s="190" t="s">
        <v>160</v>
      </c>
      <c r="H126" s="191">
        <v>0.09</v>
      </c>
      <c r="I126" s="192"/>
      <c r="J126" s="193">
        <f>ROUND(I126*H126,2)</f>
        <v>0</v>
      </c>
      <c r="K126" s="194"/>
      <c r="L126" s="39"/>
      <c r="M126" s="195" t="s">
        <v>1</v>
      </c>
      <c r="N126" s="196" t="s">
        <v>43</v>
      </c>
      <c r="O126" s="71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161</v>
      </c>
      <c r="AT126" s="199" t="s">
        <v>157</v>
      </c>
      <c r="AU126" s="199" t="s">
        <v>89</v>
      </c>
      <c r="AY126" s="17" t="s">
        <v>155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7" t="s">
        <v>86</v>
      </c>
      <c r="BK126" s="200">
        <f>ROUND(I126*H126,2)</f>
        <v>0</v>
      </c>
      <c r="BL126" s="17" t="s">
        <v>161</v>
      </c>
      <c r="BM126" s="199" t="s">
        <v>1254</v>
      </c>
    </row>
    <row r="127" spans="1:65" s="13" customFormat="1" ht="11.25">
      <c r="B127" s="201"/>
      <c r="C127" s="202"/>
      <c r="D127" s="203" t="s">
        <v>163</v>
      </c>
      <c r="E127" s="204" t="s">
        <v>1</v>
      </c>
      <c r="F127" s="205" t="s">
        <v>1255</v>
      </c>
      <c r="G127" s="202"/>
      <c r="H127" s="206">
        <v>0.09</v>
      </c>
      <c r="I127" s="207"/>
      <c r="J127" s="202"/>
      <c r="K127" s="202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163</v>
      </c>
      <c r="AU127" s="212" t="s">
        <v>89</v>
      </c>
      <c r="AV127" s="13" t="s">
        <v>89</v>
      </c>
      <c r="AW127" s="13" t="s">
        <v>33</v>
      </c>
      <c r="AX127" s="13" t="s">
        <v>78</v>
      </c>
      <c r="AY127" s="212" t="s">
        <v>155</v>
      </c>
    </row>
    <row r="128" spans="1:65" s="14" customFormat="1" ht="11.25">
      <c r="B128" s="213"/>
      <c r="C128" s="214"/>
      <c r="D128" s="203" t="s">
        <v>163</v>
      </c>
      <c r="E128" s="215" t="s">
        <v>1</v>
      </c>
      <c r="F128" s="216" t="s">
        <v>170</v>
      </c>
      <c r="G128" s="214"/>
      <c r="H128" s="217">
        <v>0.09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163</v>
      </c>
      <c r="AU128" s="223" t="s">
        <v>89</v>
      </c>
      <c r="AV128" s="14" t="s">
        <v>161</v>
      </c>
      <c r="AW128" s="14" t="s">
        <v>33</v>
      </c>
      <c r="AX128" s="14" t="s">
        <v>86</v>
      </c>
      <c r="AY128" s="223" t="s">
        <v>155</v>
      </c>
    </row>
    <row r="129" spans="1:65" s="2" customFormat="1" ht="37.9" customHeight="1">
      <c r="A129" s="34"/>
      <c r="B129" s="35"/>
      <c r="C129" s="187" t="s">
        <v>89</v>
      </c>
      <c r="D129" s="187" t="s">
        <v>157</v>
      </c>
      <c r="E129" s="188" t="s">
        <v>1256</v>
      </c>
      <c r="F129" s="189" t="s">
        <v>1257</v>
      </c>
      <c r="G129" s="190" t="s">
        <v>160</v>
      </c>
      <c r="H129" s="191">
        <v>0.81</v>
      </c>
      <c r="I129" s="192"/>
      <c r="J129" s="193">
        <f>ROUND(I129*H129,2)</f>
        <v>0</v>
      </c>
      <c r="K129" s="194"/>
      <c r="L129" s="39"/>
      <c r="M129" s="195" t="s">
        <v>1</v>
      </c>
      <c r="N129" s="196" t="s">
        <v>43</v>
      </c>
      <c r="O129" s="7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161</v>
      </c>
      <c r="AT129" s="199" t="s">
        <v>157</v>
      </c>
      <c r="AU129" s="199" t="s">
        <v>89</v>
      </c>
      <c r="AY129" s="17" t="s">
        <v>155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7" t="s">
        <v>86</v>
      </c>
      <c r="BK129" s="200">
        <f>ROUND(I129*H129,2)</f>
        <v>0</v>
      </c>
      <c r="BL129" s="17" t="s">
        <v>161</v>
      </c>
      <c r="BM129" s="199" t="s">
        <v>1258</v>
      </c>
    </row>
    <row r="130" spans="1:65" s="13" customFormat="1" ht="11.25">
      <c r="B130" s="201"/>
      <c r="C130" s="202"/>
      <c r="D130" s="203" t="s">
        <v>163</v>
      </c>
      <c r="E130" s="204" t="s">
        <v>1</v>
      </c>
      <c r="F130" s="205" t="s">
        <v>1259</v>
      </c>
      <c r="G130" s="202"/>
      <c r="H130" s="206">
        <v>0.81</v>
      </c>
      <c r="I130" s="207"/>
      <c r="J130" s="202"/>
      <c r="K130" s="202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163</v>
      </c>
      <c r="AU130" s="212" t="s">
        <v>89</v>
      </c>
      <c r="AV130" s="13" t="s">
        <v>89</v>
      </c>
      <c r="AW130" s="13" t="s">
        <v>33</v>
      </c>
      <c r="AX130" s="13" t="s">
        <v>78</v>
      </c>
      <c r="AY130" s="212" t="s">
        <v>155</v>
      </c>
    </row>
    <row r="131" spans="1:65" s="14" customFormat="1" ht="11.25">
      <c r="B131" s="213"/>
      <c r="C131" s="214"/>
      <c r="D131" s="203" t="s">
        <v>163</v>
      </c>
      <c r="E131" s="215" t="s">
        <v>1</v>
      </c>
      <c r="F131" s="216" t="s">
        <v>170</v>
      </c>
      <c r="G131" s="214"/>
      <c r="H131" s="217">
        <v>0.81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163</v>
      </c>
      <c r="AU131" s="223" t="s">
        <v>89</v>
      </c>
      <c r="AV131" s="14" t="s">
        <v>161</v>
      </c>
      <c r="AW131" s="14" t="s">
        <v>33</v>
      </c>
      <c r="AX131" s="14" t="s">
        <v>86</v>
      </c>
      <c r="AY131" s="223" t="s">
        <v>155</v>
      </c>
    </row>
    <row r="132" spans="1:65" s="2" customFormat="1" ht="44.25" customHeight="1">
      <c r="A132" s="34"/>
      <c r="B132" s="35"/>
      <c r="C132" s="187" t="s">
        <v>175</v>
      </c>
      <c r="D132" s="187" t="s">
        <v>157</v>
      </c>
      <c r="E132" s="188" t="s">
        <v>1260</v>
      </c>
      <c r="F132" s="189" t="s">
        <v>1261</v>
      </c>
      <c r="G132" s="190" t="s">
        <v>160</v>
      </c>
      <c r="H132" s="191">
        <v>0.81</v>
      </c>
      <c r="I132" s="192"/>
      <c r="J132" s="193">
        <f>ROUND(I132*H132,2)</f>
        <v>0</v>
      </c>
      <c r="K132" s="194"/>
      <c r="L132" s="39"/>
      <c r="M132" s="195" t="s">
        <v>1</v>
      </c>
      <c r="N132" s="196" t="s">
        <v>43</v>
      </c>
      <c r="O132" s="71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161</v>
      </c>
      <c r="AT132" s="199" t="s">
        <v>157</v>
      </c>
      <c r="AU132" s="199" t="s">
        <v>89</v>
      </c>
      <c r="AY132" s="17" t="s">
        <v>155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7" t="s">
        <v>86</v>
      </c>
      <c r="BK132" s="200">
        <f>ROUND(I132*H132,2)</f>
        <v>0</v>
      </c>
      <c r="BL132" s="17" t="s">
        <v>161</v>
      </c>
      <c r="BM132" s="199" t="s">
        <v>1262</v>
      </c>
    </row>
    <row r="133" spans="1:65" s="2" customFormat="1" ht="55.5" customHeight="1">
      <c r="A133" s="34"/>
      <c r="B133" s="35"/>
      <c r="C133" s="187" t="s">
        <v>161</v>
      </c>
      <c r="D133" s="187" t="s">
        <v>157</v>
      </c>
      <c r="E133" s="188" t="s">
        <v>1263</v>
      </c>
      <c r="F133" s="189" t="s">
        <v>1264</v>
      </c>
      <c r="G133" s="190" t="s">
        <v>160</v>
      </c>
      <c r="H133" s="191">
        <v>0.76500000000000001</v>
      </c>
      <c r="I133" s="192"/>
      <c r="J133" s="193">
        <f>ROUND(I133*H133,2)</f>
        <v>0</v>
      </c>
      <c r="K133" s="194"/>
      <c r="L133" s="39"/>
      <c r="M133" s="195" t="s">
        <v>1</v>
      </c>
      <c r="N133" s="196" t="s">
        <v>43</v>
      </c>
      <c r="O133" s="71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161</v>
      </c>
      <c r="AT133" s="199" t="s">
        <v>157</v>
      </c>
      <c r="AU133" s="199" t="s">
        <v>89</v>
      </c>
      <c r="AY133" s="17" t="s">
        <v>155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7" t="s">
        <v>86</v>
      </c>
      <c r="BK133" s="200">
        <f>ROUND(I133*H133,2)</f>
        <v>0</v>
      </c>
      <c r="BL133" s="17" t="s">
        <v>161</v>
      </c>
      <c r="BM133" s="199" t="s">
        <v>1265</v>
      </c>
    </row>
    <row r="134" spans="1:65" s="13" customFormat="1" ht="11.25">
      <c r="B134" s="201"/>
      <c r="C134" s="202"/>
      <c r="D134" s="203" t="s">
        <v>163</v>
      </c>
      <c r="E134" s="204" t="s">
        <v>1</v>
      </c>
      <c r="F134" s="205" t="s">
        <v>1266</v>
      </c>
      <c r="G134" s="202"/>
      <c r="H134" s="206">
        <v>0.09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163</v>
      </c>
      <c r="AU134" s="212" t="s">
        <v>89</v>
      </c>
      <c r="AV134" s="13" t="s">
        <v>89</v>
      </c>
      <c r="AW134" s="13" t="s">
        <v>33</v>
      </c>
      <c r="AX134" s="13" t="s">
        <v>78</v>
      </c>
      <c r="AY134" s="212" t="s">
        <v>155</v>
      </c>
    </row>
    <row r="135" spans="1:65" s="13" customFormat="1" ht="11.25">
      <c r="B135" s="201"/>
      <c r="C135" s="202"/>
      <c r="D135" s="203" t="s">
        <v>163</v>
      </c>
      <c r="E135" s="204" t="s">
        <v>1</v>
      </c>
      <c r="F135" s="205" t="s">
        <v>1267</v>
      </c>
      <c r="G135" s="202"/>
      <c r="H135" s="206">
        <v>0.81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163</v>
      </c>
      <c r="AU135" s="212" t="s">
        <v>89</v>
      </c>
      <c r="AV135" s="13" t="s">
        <v>89</v>
      </c>
      <c r="AW135" s="13" t="s">
        <v>33</v>
      </c>
      <c r="AX135" s="13" t="s">
        <v>78</v>
      </c>
      <c r="AY135" s="212" t="s">
        <v>155</v>
      </c>
    </row>
    <row r="136" spans="1:65" s="13" customFormat="1" ht="11.25">
      <c r="B136" s="201"/>
      <c r="C136" s="202"/>
      <c r="D136" s="203" t="s">
        <v>163</v>
      </c>
      <c r="E136" s="204" t="s">
        <v>1</v>
      </c>
      <c r="F136" s="205" t="s">
        <v>1268</v>
      </c>
      <c r="G136" s="202"/>
      <c r="H136" s="206">
        <v>-0.13500000000000001</v>
      </c>
      <c r="I136" s="207"/>
      <c r="J136" s="202"/>
      <c r="K136" s="202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163</v>
      </c>
      <c r="AU136" s="212" t="s">
        <v>89</v>
      </c>
      <c r="AV136" s="13" t="s">
        <v>89</v>
      </c>
      <c r="AW136" s="13" t="s">
        <v>33</v>
      </c>
      <c r="AX136" s="13" t="s">
        <v>78</v>
      </c>
      <c r="AY136" s="212" t="s">
        <v>155</v>
      </c>
    </row>
    <row r="137" spans="1:65" s="14" customFormat="1" ht="11.25">
      <c r="B137" s="213"/>
      <c r="C137" s="214"/>
      <c r="D137" s="203" t="s">
        <v>163</v>
      </c>
      <c r="E137" s="215" t="s">
        <v>1</v>
      </c>
      <c r="F137" s="216" t="s">
        <v>170</v>
      </c>
      <c r="G137" s="214"/>
      <c r="H137" s="217">
        <v>0.76500000000000001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163</v>
      </c>
      <c r="AU137" s="223" t="s">
        <v>89</v>
      </c>
      <c r="AV137" s="14" t="s">
        <v>161</v>
      </c>
      <c r="AW137" s="14" t="s">
        <v>33</v>
      </c>
      <c r="AX137" s="14" t="s">
        <v>86</v>
      </c>
      <c r="AY137" s="223" t="s">
        <v>155</v>
      </c>
    </row>
    <row r="138" spans="1:65" s="2" customFormat="1" ht="37.9" customHeight="1">
      <c r="A138" s="34"/>
      <c r="B138" s="35"/>
      <c r="C138" s="187" t="s">
        <v>184</v>
      </c>
      <c r="D138" s="187" t="s">
        <v>157</v>
      </c>
      <c r="E138" s="188" t="s">
        <v>195</v>
      </c>
      <c r="F138" s="189" t="s">
        <v>1269</v>
      </c>
      <c r="G138" s="190" t="s">
        <v>160</v>
      </c>
      <c r="H138" s="191">
        <v>8.4149999999999991</v>
      </c>
      <c r="I138" s="192"/>
      <c r="J138" s="193">
        <f>ROUND(I138*H138,2)</f>
        <v>0</v>
      </c>
      <c r="K138" s="194"/>
      <c r="L138" s="39"/>
      <c r="M138" s="195" t="s">
        <v>1</v>
      </c>
      <c r="N138" s="196" t="s">
        <v>43</v>
      </c>
      <c r="O138" s="71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161</v>
      </c>
      <c r="AT138" s="199" t="s">
        <v>157</v>
      </c>
      <c r="AU138" s="199" t="s">
        <v>89</v>
      </c>
      <c r="AY138" s="17" t="s">
        <v>155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7" t="s">
        <v>86</v>
      </c>
      <c r="BK138" s="200">
        <f>ROUND(I138*H138,2)</f>
        <v>0</v>
      </c>
      <c r="BL138" s="17" t="s">
        <v>161</v>
      </c>
      <c r="BM138" s="199" t="s">
        <v>1270</v>
      </c>
    </row>
    <row r="139" spans="1:65" s="13" customFormat="1" ht="11.25">
      <c r="B139" s="201"/>
      <c r="C139" s="202"/>
      <c r="D139" s="203" t="s">
        <v>163</v>
      </c>
      <c r="E139" s="204" t="s">
        <v>1</v>
      </c>
      <c r="F139" s="205" t="s">
        <v>1266</v>
      </c>
      <c r="G139" s="202"/>
      <c r="H139" s="206">
        <v>0.09</v>
      </c>
      <c r="I139" s="207"/>
      <c r="J139" s="202"/>
      <c r="K139" s="202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163</v>
      </c>
      <c r="AU139" s="212" t="s">
        <v>89</v>
      </c>
      <c r="AV139" s="13" t="s">
        <v>89</v>
      </c>
      <c r="AW139" s="13" t="s">
        <v>33</v>
      </c>
      <c r="AX139" s="13" t="s">
        <v>78</v>
      </c>
      <c r="AY139" s="212" t="s">
        <v>155</v>
      </c>
    </row>
    <row r="140" spans="1:65" s="13" customFormat="1" ht="11.25">
      <c r="B140" s="201"/>
      <c r="C140" s="202"/>
      <c r="D140" s="203" t="s">
        <v>163</v>
      </c>
      <c r="E140" s="204" t="s">
        <v>1</v>
      </c>
      <c r="F140" s="205" t="s">
        <v>1267</v>
      </c>
      <c r="G140" s="202"/>
      <c r="H140" s="206">
        <v>0.81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163</v>
      </c>
      <c r="AU140" s="212" t="s">
        <v>89</v>
      </c>
      <c r="AV140" s="13" t="s">
        <v>89</v>
      </c>
      <c r="AW140" s="13" t="s">
        <v>33</v>
      </c>
      <c r="AX140" s="13" t="s">
        <v>78</v>
      </c>
      <c r="AY140" s="212" t="s">
        <v>155</v>
      </c>
    </row>
    <row r="141" spans="1:65" s="13" customFormat="1" ht="11.25">
      <c r="B141" s="201"/>
      <c r="C141" s="202"/>
      <c r="D141" s="203" t="s">
        <v>163</v>
      </c>
      <c r="E141" s="204" t="s">
        <v>1</v>
      </c>
      <c r="F141" s="205" t="s">
        <v>1268</v>
      </c>
      <c r="G141" s="202"/>
      <c r="H141" s="206">
        <v>-0.13500000000000001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163</v>
      </c>
      <c r="AU141" s="212" t="s">
        <v>89</v>
      </c>
      <c r="AV141" s="13" t="s">
        <v>89</v>
      </c>
      <c r="AW141" s="13" t="s">
        <v>33</v>
      </c>
      <c r="AX141" s="13" t="s">
        <v>78</v>
      </c>
      <c r="AY141" s="212" t="s">
        <v>155</v>
      </c>
    </row>
    <row r="142" spans="1:65" s="14" customFormat="1" ht="11.25">
      <c r="B142" s="213"/>
      <c r="C142" s="214"/>
      <c r="D142" s="203" t="s">
        <v>163</v>
      </c>
      <c r="E142" s="215" t="s">
        <v>1</v>
      </c>
      <c r="F142" s="216" t="s">
        <v>170</v>
      </c>
      <c r="G142" s="214"/>
      <c r="H142" s="217">
        <v>0.76500000000000001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163</v>
      </c>
      <c r="AU142" s="223" t="s">
        <v>89</v>
      </c>
      <c r="AV142" s="14" t="s">
        <v>161</v>
      </c>
      <c r="AW142" s="14" t="s">
        <v>33</v>
      </c>
      <c r="AX142" s="14" t="s">
        <v>86</v>
      </c>
      <c r="AY142" s="223" t="s">
        <v>155</v>
      </c>
    </row>
    <row r="143" spans="1:65" s="13" customFormat="1" ht="11.25">
      <c r="B143" s="201"/>
      <c r="C143" s="202"/>
      <c r="D143" s="203" t="s">
        <v>163</v>
      </c>
      <c r="E143" s="202"/>
      <c r="F143" s="205" t="s">
        <v>1271</v>
      </c>
      <c r="G143" s="202"/>
      <c r="H143" s="206">
        <v>8.4149999999999991</v>
      </c>
      <c r="I143" s="207"/>
      <c r="J143" s="202"/>
      <c r="K143" s="202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163</v>
      </c>
      <c r="AU143" s="212" t="s">
        <v>89</v>
      </c>
      <c r="AV143" s="13" t="s">
        <v>89</v>
      </c>
      <c r="AW143" s="13" t="s">
        <v>4</v>
      </c>
      <c r="AX143" s="13" t="s">
        <v>86</v>
      </c>
      <c r="AY143" s="212" t="s">
        <v>155</v>
      </c>
    </row>
    <row r="144" spans="1:65" s="2" customFormat="1" ht="16.5" customHeight="1">
      <c r="A144" s="34"/>
      <c r="B144" s="35"/>
      <c r="C144" s="187" t="s">
        <v>189</v>
      </c>
      <c r="D144" s="187" t="s">
        <v>157</v>
      </c>
      <c r="E144" s="188" t="s">
        <v>1272</v>
      </c>
      <c r="F144" s="189" t="s">
        <v>1273</v>
      </c>
      <c r="G144" s="190" t="s">
        <v>160</v>
      </c>
      <c r="H144" s="191">
        <v>0.76500000000000001</v>
      </c>
      <c r="I144" s="192"/>
      <c r="J144" s="193">
        <f>ROUND(I144*H144,2)</f>
        <v>0</v>
      </c>
      <c r="K144" s="194"/>
      <c r="L144" s="39"/>
      <c r="M144" s="195" t="s">
        <v>1</v>
      </c>
      <c r="N144" s="196" t="s">
        <v>43</v>
      </c>
      <c r="O144" s="71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161</v>
      </c>
      <c r="AT144" s="199" t="s">
        <v>157</v>
      </c>
      <c r="AU144" s="199" t="s">
        <v>89</v>
      </c>
      <c r="AY144" s="17" t="s">
        <v>155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86</v>
      </c>
      <c r="BK144" s="200">
        <f>ROUND(I144*H144,2)</f>
        <v>0</v>
      </c>
      <c r="BL144" s="17" t="s">
        <v>161</v>
      </c>
      <c r="BM144" s="199" t="s">
        <v>1274</v>
      </c>
    </row>
    <row r="145" spans="1:65" s="2" customFormat="1" ht="33" customHeight="1">
      <c r="A145" s="34"/>
      <c r="B145" s="35"/>
      <c r="C145" s="187" t="s">
        <v>194</v>
      </c>
      <c r="D145" s="187" t="s">
        <v>157</v>
      </c>
      <c r="E145" s="188" t="s">
        <v>513</v>
      </c>
      <c r="F145" s="189" t="s">
        <v>514</v>
      </c>
      <c r="G145" s="190" t="s">
        <v>209</v>
      </c>
      <c r="H145" s="191">
        <v>1.454</v>
      </c>
      <c r="I145" s="192"/>
      <c r="J145" s="193">
        <f>ROUND(I145*H145,2)</f>
        <v>0</v>
      </c>
      <c r="K145" s="194"/>
      <c r="L145" s="39"/>
      <c r="M145" s="195" t="s">
        <v>1</v>
      </c>
      <c r="N145" s="196" t="s">
        <v>43</v>
      </c>
      <c r="O145" s="71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161</v>
      </c>
      <c r="AT145" s="199" t="s">
        <v>157</v>
      </c>
      <c r="AU145" s="199" t="s">
        <v>89</v>
      </c>
      <c r="AY145" s="17" t="s">
        <v>155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7" t="s">
        <v>86</v>
      </c>
      <c r="BK145" s="200">
        <f>ROUND(I145*H145,2)</f>
        <v>0</v>
      </c>
      <c r="BL145" s="17" t="s">
        <v>161</v>
      </c>
      <c r="BM145" s="199" t="s">
        <v>1275</v>
      </c>
    </row>
    <row r="146" spans="1:65" s="13" customFormat="1" ht="11.25">
      <c r="B146" s="201"/>
      <c r="C146" s="202"/>
      <c r="D146" s="203" t="s">
        <v>163</v>
      </c>
      <c r="E146" s="202"/>
      <c r="F146" s="205" t="s">
        <v>1276</v>
      </c>
      <c r="G146" s="202"/>
      <c r="H146" s="206">
        <v>1.454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163</v>
      </c>
      <c r="AU146" s="212" t="s">
        <v>89</v>
      </c>
      <c r="AV146" s="13" t="s">
        <v>89</v>
      </c>
      <c r="AW146" s="13" t="s">
        <v>4</v>
      </c>
      <c r="AX146" s="13" t="s">
        <v>86</v>
      </c>
      <c r="AY146" s="212" t="s">
        <v>155</v>
      </c>
    </row>
    <row r="147" spans="1:65" s="2" customFormat="1" ht="37.9" customHeight="1">
      <c r="A147" s="34"/>
      <c r="B147" s="35"/>
      <c r="C147" s="187" t="s">
        <v>199</v>
      </c>
      <c r="D147" s="187" t="s">
        <v>157</v>
      </c>
      <c r="E147" s="188" t="s">
        <v>1277</v>
      </c>
      <c r="F147" s="189" t="s">
        <v>1278</v>
      </c>
      <c r="G147" s="190" t="s">
        <v>160</v>
      </c>
      <c r="H147" s="191">
        <v>0.13500000000000001</v>
      </c>
      <c r="I147" s="192"/>
      <c r="J147" s="193">
        <f>ROUND(I147*H147,2)</f>
        <v>0</v>
      </c>
      <c r="K147" s="194"/>
      <c r="L147" s="39"/>
      <c r="M147" s="195" t="s">
        <v>1</v>
      </c>
      <c r="N147" s="196" t="s">
        <v>43</v>
      </c>
      <c r="O147" s="7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161</v>
      </c>
      <c r="AT147" s="199" t="s">
        <v>157</v>
      </c>
      <c r="AU147" s="199" t="s">
        <v>89</v>
      </c>
      <c r="AY147" s="17" t="s">
        <v>155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86</v>
      </c>
      <c r="BK147" s="200">
        <f>ROUND(I147*H147,2)</f>
        <v>0</v>
      </c>
      <c r="BL147" s="17" t="s">
        <v>161</v>
      </c>
      <c r="BM147" s="199" t="s">
        <v>1279</v>
      </c>
    </row>
    <row r="148" spans="1:65" s="13" customFormat="1" ht="11.25">
      <c r="B148" s="201"/>
      <c r="C148" s="202"/>
      <c r="D148" s="203" t="s">
        <v>163</v>
      </c>
      <c r="E148" s="204" t="s">
        <v>1</v>
      </c>
      <c r="F148" s="205" t="s">
        <v>1280</v>
      </c>
      <c r="G148" s="202"/>
      <c r="H148" s="206">
        <v>0.13500000000000001</v>
      </c>
      <c r="I148" s="207"/>
      <c r="J148" s="202"/>
      <c r="K148" s="202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163</v>
      </c>
      <c r="AU148" s="212" t="s">
        <v>89</v>
      </c>
      <c r="AV148" s="13" t="s">
        <v>89</v>
      </c>
      <c r="AW148" s="13" t="s">
        <v>33</v>
      </c>
      <c r="AX148" s="13" t="s">
        <v>78</v>
      </c>
      <c r="AY148" s="212" t="s">
        <v>155</v>
      </c>
    </row>
    <row r="149" spans="1:65" s="14" customFormat="1" ht="11.25">
      <c r="B149" s="213"/>
      <c r="C149" s="214"/>
      <c r="D149" s="203" t="s">
        <v>163</v>
      </c>
      <c r="E149" s="215" t="s">
        <v>1</v>
      </c>
      <c r="F149" s="216" t="s">
        <v>170</v>
      </c>
      <c r="G149" s="214"/>
      <c r="H149" s="217">
        <v>0.13500000000000001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163</v>
      </c>
      <c r="AU149" s="223" t="s">
        <v>89</v>
      </c>
      <c r="AV149" s="14" t="s">
        <v>161</v>
      </c>
      <c r="AW149" s="14" t="s">
        <v>33</v>
      </c>
      <c r="AX149" s="14" t="s">
        <v>86</v>
      </c>
      <c r="AY149" s="223" t="s">
        <v>155</v>
      </c>
    </row>
    <row r="150" spans="1:65" s="12" customFormat="1" ht="22.9" customHeight="1">
      <c r="B150" s="171"/>
      <c r="C150" s="172"/>
      <c r="D150" s="173" t="s">
        <v>77</v>
      </c>
      <c r="E150" s="185" t="s">
        <v>89</v>
      </c>
      <c r="F150" s="185" t="s">
        <v>233</v>
      </c>
      <c r="G150" s="172"/>
      <c r="H150" s="172"/>
      <c r="I150" s="175"/>
      <c r="J150" s="186">
        <f>BK150</f>
        <v>0</v>
      </c>
      <c r="K150" s="172"/>
      <c r="L150" s="177"/>
      <c r="M150" s="178"/>
      <c r="N150" s="179"/>
      <c r="O150" s="179"/>
      <c r="P150" s="180">
        <f>SUM(P151:P153)</f>
        <v>0</v>
      </c>
      <c r="Q150" s="179"/>
      <c r="R150" s="180">
        <f>SUM(R151:R153)</f>
        <v>0</v>
      </c>
      <c r="S150" s="179"/>
      <c r="T150" s="181">
        <f>SUM(T151:T153)</f>
        <v>0</v>
      </c>
      <c r="AR150" s="182" t="s">
        <v>86</v>
      </c>
      <c r="AT150" s="183" t="s">
        <v>77</v>
      </c>
      <c r="AU150" s="183" t="s">
        <v>86</v>
      </c>
      <c r="AY150" s="182" t="s">
        <v>155</v>
      </c>
      <c r="BK150" s="184">
        <f>SUM(BK151:BK153)</f>
        <v>0</v>
      </c>
    </row>
    <row r="151" spans="1:65" s="2" customFormat="1" ht="24.2" customHeight="1">
      <c r="A151" s="34"/>
      <c r="B151" s="35"/>
      <c r="C151" s="187" t="s">
        <v>205</v>
      </c>
      <c r="D151" s="187" t="s">
        <v>157</v>
      </c>
      <c r="E151" s="188" t="s">
        <v>1281</v>
      </c>
      <c r="F151" s="189" t="s">
        <v>1282</v>
      </c>
      <c r="G151" s="190" t="s">
        <v>160</v>
      </c>
      <c r="H151" s="191">
        <v>0.76500000000000001</v>
      </c>
      <c r="I151" s="192"/>
      <c r="J151" s="193">
        <f>ROUND(I151*H151,2)</f>
        <v>0</v>
      </c>
      <c r="K151" s="194"/>
      <c r="L151" s="39"/>
      <c r="M151" s="195" t="s">
        <v>1</v>
      </c>
      <c r="N151" s="196" t="s">
        <v>43</v>
      </c>
      <c r="O151" s="7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161</v>
      </c>
      <c r="AT151" s="199" t="s">
        <v>157</v>
      </c>
      <c r="AU151" s="199" t="s">
        <v>89</v>
      </c>
      <c r="AY151" s="17" t="s">
        <v>155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86</v>
      </c>
      <c r="BK151" s="200">
        <f>ROUND(I151*H151,2)</f>
        <v>0</v>
      </c>
      <c r="BL151" s="17" t="s">
        <v>161</v>
      </c>
      <c r="BM151" s="199" t="s">
        <v>1283</v>
      </c>
    </row>
    <row r="152" spans="1:65" s="13" customFormat="1" ht="11.25">
      <c r="B152" s="201"/>
      <c r="C152" s="202"/>
      <c r="D152" s="203" t="s">
        <v>163</v>
      </c>
      <c r="E152" s="204" t="s">
        <v>1</v>
      </c>
      <c r="F152" s="205" t="s">
        <v>1284</v>
      </c>
      <c r="G152" s="202"/>
      <c r="H152" s="206">
        <v>0.76500000000000001</v>
      </c>
      <c r="I152" s="207"/>
      <c r="J152" s="202"/>
      <c r="K152" s="202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163</v>
      </c>
      <c r="AU152" s="212" t="s">
        <v>89</v>
      </c>
      <c r="AV152" s="13" t="s">
        <v>89</v>
      </c>
      <c r="AW152" s="13" t="s">
        <v>33</v>
      </c>
      <c r="AX152" s="13" t="s">
        <v>78</v>
      </c>
      <c r="AY152" s="212" t="s">
        <v>155</v>
      </c>
    </row>
    <row r="153" spans="1:65" s="14" customFormat="1" ht="11.25">
      <c r="B153" s="213"/>
      <c r="C153" s="214"/>
      <c r="D153" s="203" t="s">
        <v>163</v>
      </c>
      <c r="E153" s="215" t="s">
        <v>1</v>
      </c>
      <c r="F153" s="216" t="s">
        <v>170</v>
      </c>
      <c r="G153" s="214"/>
      <c r="H153" s="217">
        <v>0.76500000000000001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163</v>
      </c>
      <c r="AU153" s="223" t="s">
        <v>89</v>
      </c>
      <c r="AV153" s="14" t="s">
        <v>161</v>
      </c>
      <c r="AW153" s="14" t="s">
        <v>33</v>
      </c>
      <c r="AX153" s="14" t="s">
        <v>86</v>
      </c>
      <c r="AY153" s="223" t="s">
        <v>155</v>
      </c>
    </row>
    <row r="154" spans="1:65" s="12" customFormat="1" ht="25.9" customHeight="1">
      <c r="B154" s="171"/>
      <c r="C154" s="172"/>
      <c r="D154" s="173" t="s">
        <v>77</v>
      </c>
      <c r="E154" s="174" t="s">
        <v>669</v>
      </c>
      <c r="F154" s="174" t="s">
        <v>670</v>
      </c>
      <c r="G154" s="172"/>
      <c r="H154" s="172"/>
      <c r="I154" s="175"/>
      <c r="J154" s="176">
        <f>BK154</f>
        <v>0</v>
      </c>
      <c r="K154" s="172"/>
      <c r="L154" s="177"/>
      <c r="M154" s="178"/>
      <c r="N154" s="179"/>
      <c r="O154" s="179"/>
      <c r="P154" s="180">
        <f>P155+P167+P179</f>
        <v>0</v>
      </c>
      <c r="Q154" s="179"/>
      <c r="R154" s="180">
        <f>R155+R167+R179</f>
        <v>0</v>
      </c>
      <c r="S154" s="179"/>
      <c r="T154" s="181">
        <f>T155+T167+T179</f>
        <v>0</v>
      </c>
      <c r="AR154" s="182" t="s">
        <v>89</v>
      </c>
      <c r="AT154" s="183" t="s">
        <v>77</v>
      </c>
      <c r="AU154" s="183" t="s">
        <v>78</v>
      </c>
      <c r="AY154" s="182" t="s">
        <v>155</v>
      </c>
      <c r="BK154" s="184">
        <f>BK155+BK167+BK179</f>
        <v>0</v>
      </c>
    </row>
    <row r="155" spans="1:65" s="12" customFormat="1" ht="22.9" customHeight="1">
      <c r="B155" s="171"/>
      <c r="C155" s="172"/>
      <c r="D155" s="173" t="s">
        <v>77</v>
      </c>
      <c r="E155" s="185" t="s">
        <v>1285</v>
      </c>
      <c r="F155" s="185" t="s">
        <v>1286</v>
      </c>
      <c r="G155" s="172"/>
      <c r="H155" s="172"/>
      <c r="I155" s="175"/>
      <c r="J155" s="186">
        <f>BK155</f>
        <v>0</v>
      </c>
      <c r="K155" s="172"/>
      <c r="L155" s="177"/>
      <c r="M155" s="178"/>
      <c r="N155" s="179"/>
      <c r="O155" s="179"/>
      <c r="P155" s="180">
        <f>SUM(P156:P166)</f>
        <v>0</v>
      </c>
      <c r="Q155" s="179"/>
      <c r="R155" s="180">
        <f>SUM(R156:R166)</f>
        <v>0</v>
      </c>
      <c r="S155" s="179"/>
      <c r="T155" s="181">
        <f>SUM(T156:T166)</f>
        <v>0</v>
      </c>
      <c r="AR155" s="182" t="s">
        <v>89</v>
      </c>
      <c r="AT155" s="183" t="s">
        <v>77</v>
      </c>
      <c r="AU155" s="183" t="s">
        <v>86</v>
      </c>
      <c r="AY155" s="182" t="s">
        <v>155</v>
      </c>
      <c r="BK155" s="184">
        <f>SUM(BK156:BK166)</f>
        <v>0</v>
      </c>
    </row>
    <row r="156" spans="1:65" s="2" customFormat="1" ht="33" customHeight="1">
      <c r="A156" s="34"/>
      <c r="B156" s="35"/>
      <c r="C156" s="187" t="s">
        <v>212</v>
      </c>
      <c r="D156" s="187" t="s">
        <v>157</v>
      </c>
      <c r="E156" s="188" t="s">
        <v>1287</v>
      </c>
      <c r="F156" s="189" t="s">
        <v>1288</v>
      </c>
      <c r="G156" s="190" t="s">
        <v>215</v>
      </c>
      <c r="H156" s="191">
        <v>22.44</v>
      </c>
      <c r="I156" s="192"/>
      <c r="J156" s="193">
        <f>ROUND(I156*H156,2)</f>
        <v>0</v>
      </c>
      <c r="K156" s="194"/>
      <c r="L156" s="39"/>
      <c r="M156" s="195" t="s">
        <v>1</v>
      </c>
      <c r="N156" s="196" t="s">
        <v>43</v>
      </c>
      <c r="O156" s="71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242</v>
      </c>
      <c r="AT156" s="199" t="s">
        <v>157</v>
      </c>
      <c r="AU156" s="199" t="s">
        <v>89</v>
      </c>
      <c r="AY156" s="17" t="s">
        <v>155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86</v>
      </c>
      <c r="BK156" s="200">
        <f>ROUND(I156*H156,2)</f>
        <v>0</v>
      </c>
      <c r="BL156" s="17" t="s">
        <v>242</v>
      </c>
      <c r="BM156" s="199" t="s">
        <v>1289</v>
      </c>
    </row>
    <row r="157" spans="1:65" s="13" customFormat="1" ht="11.25">
      <c r="B157" s="201"/>
      <c r="C157" s="202"/>
      <c r="D157" s="203" t="s">
        <v>163</v>
      </c>
      <c r="E157" s="204" t="s">
        <v>1</v>
      </c>
      <c r="F157" s="205" t="s">
        <v>1290</v>
      </c>
      <c r="G157" s="202"/>
      <c r="H157" s="206">
        <v>22.44</v>
      </c>
      <c r="I157" s="207"/>
      <c r="J157" s="202"/>
      <c r="K157" s="202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163</v>
      </c>
      <c r="AU157" s="212" t="s">
        <v>89</v>
      </c>
      <c r="AV157" s="13" t="s">
        <v>89</v>
      </c>
      <c r="AW157" s="13" t="s">
        <v>33</v>
      </c>
      <c r="AX157" s="13" t="s">
        <v>78</v>
      </c>
      <c r="AY157" s="212" t="s">
        <v>155</v>
      </c>
    </row>
    <row r="158" spans="1:65" s="14" customFormat="1" ht="11.25">
      <c r="B158" s="213"/>
      <c r="C158" s="214"/>
      <c r="D158" s="203" t="s">
        <v>163</v>
      </c>
      <c r="E158" s="215" t="s">
        <v>1</v>
      </c>
      <c r="F158" s="216" t="s">
        <v>170</v>
      </c>
      <c r="G158" s="214"/>
      <c r="H158" s="217">
        <v>22.44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163</v>
      </c>
      <c r="AU158" s="223" t="s">
        <v>89</v>
      </c>
      <c r="AV158" s="14" t="s">
        <v>161</v>
      </c>
      <c r="AW158" s="14" t="s">
        <v>33</v>
      </c>
      <c r="AX158" s="14" t="s">
        <v>86</v>
      </c>
      <c r="AY158" s="223" t="s">
        <v>155</v>
      </c>
    </row>
    <row r="159" spans="1:65" s="2" customFormat="1" ht="24.2" customHeight="1">
      <c r="A159" s="34"/>
      <c r="B159" s="35"/>
      <c r="C159" s="224" t="s">
        <v>218</v>
      </c>
      <c r="D159" s="224" t="s">
        <v>206</v>
      </c>
      <c r="E159" s="225" t="s">
        <v>1291</v>
      </c>
      <c r="F159" s="226" t="s">
        <v>1292</v>
      </c>
      <c r="G159" s="227" t="s">
        <v>160</v>
      </c>
      <c r="H159" s="228">
        <v>0.24099999999999999</v>
      </c>
      <c r="I159" s="229"/>
      <c r="J159" s="230">
        <f>ROUND(I159*H159,2)</f>
        <v>0</v>
      </c>
      <c r="K159" s="231"/>
      <c r="L159" s="232"/>
      <c r="M159" s="233" t="s">
        <v>1</v>
      </c>
      <c r="N159" s="234" t="s">
        <v>43</v>
      </c>
      <c r="O159" s="7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346</v>
      </c>
      <c r="AT159" s="199" t="s">
        <v>206</v>
      </c>
      <c r="AU159" s="199" t="s">
        <v>89</v>
      </c>
      <c r="AY159" s="17" t="s">
        <v>155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86</v>
      </c>
      <c r="BK159" s="200">
        <f>ROUND(I159*H159,2)</f>
        <v>0</v>
      </c>
      <c r="BL159" s="17" t="s">
        <v>242</v>
      </c>
      <c r="BM159" s="199" t="s">
        <v>1293</v>
      </c>
    </row>
    <row r="160" spans="1:65" s="15" customFormat="1" ht="11.25">
      <c r="B160" s="241"/>
      <c r="C160" s="242"/>
      <c r="D160" s="203" t="s">
        <v>163</v>
      </c>
      <c r="E160" s="243" t="s">
        <v>1</v>
      </c>
      <c r="F160" s="244" t="s">
        <v>1294</v>
      </c>
      <c r="G160" s="242"/>
      <c r="H160" s="243" t="s">
        <v>1</v>
      </c>
      <c r="I160" s="245"/>
      <c r="J160" s="242"/>
      <c r="K160" s="242"/>
      <c r="L160" s="246"/>
      <c r="M160" s="247"/>
      <c r="N160" s="248"/>
      <c r="O160" s="248"/>
      <c r="P160" s="248"/>
      <c r="Q160" s="248"/>
      <c r="R160" s="248"/>
      <c r="S160" s="248"/>
      <c r="T160" s="249"/>
      <c r="AT160" s="250" t="s">
        <v>163</v>
      </c>
      <c r="AU160" s="250" t="s">
        <v>89</v>
      </c>
      <c r="AV160" s="15" t="s">
        <v>86</v>
      </c>
      <c r="AW160" s="15" t="s">
        <v>33</v>
      </c>
      <c r="AX160" s="15" t="s">
        <v>78</v>
      </c>
      <c r="AY160" s="250" t="s">
        <v>155</v>
      </c>
    </row>
    <row r="161" spans="1:65" s="13" customFormat="1" ht="11.25">
      <c r="B161" s="201"/>
      <c r="C161" s="202"/>
      <c r="D161" s="203" t="s">
        <v>163</v>
      </c>
      <c r="E161" s="204" t="s">
        <v>1</v>
      </c>
      <c r="F161" s="205" t="s">
        <v>1295</v>
      </c>
      <c r="G161" s="202"/>
      <c r="H161" s="206">
        <v>0.24099999999999999</v>
      </c>
      <c r="I161" s="207"/>
      <c r="J161" s="202"/>
      <c r="K161" s="202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163</v>
      </c>
      <c r="AU161" s="212" t="s">
        <v>89</v>
      </c>
      <c r="AV161" s="13" t="s">
        <v>89</v>
      </c>
      <c r="AW161" s="13" t="s">
        <v>33</v>
      </c>
      <c r="AX161" s="13" t="s">
        <v>78</v>
      </c>
      <c r="AY161" s="212" t="s">
        <v>155</v>
      </c>
    </row>
    <row r="162" spans="1:65" s="14" customFormat="1" ht="11.25">
      <c r="B162" s="213"/>
      <c r="C162" s="214"/>
      <c r="D162" s="203" t="s">
        <v>163</v>
      </c>
      <c r="E162" s="215" t="s">
        <v>1</v>
      </c>
      <c r="F162" s="216" t="s">
        <v>170</v>
      </c>
      <c r="G162" s="214"/>
      <c r="H162" s="217">
        <v>0.24099999999999999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163</v>
      </c>
      <c r="AU162" s="223" t="s">
        <v>89</v>
      </c>
      <c r="AV162" s="14" t="s">
        <v>161</v>
      </c>
      <c r="AW162" s="14" t="s">
        <v>33</v>
      </c>
      <c r="AX162" s="14" t="s">
        <v>86</v>
      </c>
      <c r="AY162" s="223" t="s">
        <v>155</v>
      </c>
    </row>
    <row r="163" spans="1:65" s="2" customFormat="1" ht="24.2" customHeight="1">
      <c r="A163" s="34"/>
      <c r="B163" s="35"/>
      <c r="C163" s="187" t="s">
        <v>222</v>
      </c>
      <c r="D163" s="187" t="s">
        <v>157</v>
      </c>
      <c r="E163" s="188" t="s">
        <v>1296</v>
      </c>
      <c r="F163" s="189" t="s">
        <v>1297</v>
      </c>
      <c r="G163" s="190" t="s">
        <v>215</v>
      </c>
      <c r="H163" s="191">
        <v>22.44</v>
      </c>
      <c r="I163" s="192"/>
      <c r="J163" s="193">
        <f>ROUND(I163*H163,2)</f>
        <v>0</v>
      </c>
      <c r="K163" s="194"/>
      <c r="L163" s="39"/>
      <c r="M163" s="195" t="s">
        <v>1</v>
      </c>
      <c r="N163" s="196" t="s">
        <v>43</v>
      </c>
      <c r="O163" s="7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242</v>
      </c>
      <c r="AT163" s="199" t="s">
        <v>157</v>
      </c>
      <c r="AU163" s="199" t="s">
        <v>89</v>
      </c>
      <c r="AY163" s="17" t="s">
        <v>155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86</v>
      </c>
      <c r="BK163" s="200">
        <f>ROUND(I163*H163,2)</f>
        <v>0</v>
      </c>
      <c r="BL163" s="17" t="s">
        <v>242</v>
      </c>
      <c r="BM163" s="199" t="s">
        <v>1298</v>
      </c>
    </row>
    <row r="164" spans="1:65" s="13" customFormat="1" ht="11.25">
      <c r="B164" s="201"/>
      <c r="C164" s="202"/>
      <c r="D164" s="203" t="s">
        <v>163</v>
      </c>
      <c r="E164" s="204" t="s">
        <v>1</v>
      </c>
      <c r="F164" s="205" t="s">
        <v>1290</v>
      </c>
      <c r="G164" s="202"/>
      <c r="H164" s="206">
        <v>22.44</v>
      </c>
      <c r="I164" s="207"/>
      <c r="J164" s="202"/>
      <c r="K164" s="202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163</v>
      </c>
      <c r="AU164" s="212" t="s">
        <v>89</v>
      </c>
      <c r="AV164" s="13" t="s">
        <v>89</v>
      </c>
      <c r="AW164" s="13" t="s">
        <v>33</v>
      </c>
      <c r="AX164" s="13" t="s">
        <v>78</v>
      </c>
      <c r="AY164" s="212" t="s">
        <v>155</v>
      </c>
    </row>
    <row r="165" spans="1:65" s="14" customFormat="1" ht="11.25">
      <c r="B165" s="213"/>
      <c r="C165" s="214"/>
      <c r="D165" s="203" t="s">
        <v>163</v>
      </c>
      <c r="E165" s="215" t="s">
        <v>1</v>
      </c>
      <c r="F165" s="216" t="s">
        <v>170</v>
      </c>
      <c r="G165" s="214"/>
      <c r="H165" s="217">
        <v>22.44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163</v>
      </c>
      <c r="AU165" s="223" t="s">
        <v>89</v>
      </c>
      <c r="AV165" s="14" t="s">
        <v>161</v>
      </c>
      <c r="AW165" s="14" t="s">
        <v>33</v>
      </c>
      <c r="AX165" s="14" t="s">
        <v>86</v>
      </c>
      <c r="AY165" s="223" t="s">
        <v>155</v>
      </c>
    </row>
    <row r="166" spans="1:65" s="2" customFormat="1" ht="44.25" customHeight="1">
      <c r="A166" s="34"/>
      <c r="B166" s="35"/>
      <c r="C166" s="187" t="s">
        <v>228</v>
      </c>
      <c r="D166" s="187" t="s">
        <v>157</v>
      </c>
      <c r="E166" s="188" t="s">
        <v>1299</v>
      </c>
      <c r="F166" s="189" t="s">
        <v>1300</v>
      </c>
      <c r="G166" s="190" t="s">
        <v>687</v>
      </c>
      <c r="H166" s="240"/>
      <c r="I166" s="192"/>
      <c r="J166" s="193">
        <f>ROUND(I166*H166,2)</f>
        <v>0</v>
      </c>
      <c r="K166" s="194"/>
      <c r="L166" s="39"/>
      <c r="M166" s="195" t="s">
        <v>1</v>
      </c>
      <c r="N166" s="196" t="s">
        <v>43</v>
      </c>
      <c r="O166" s="71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242</v>
      </c>
      <c r="AT166" s="199" t="s">
        <v>157</v>
      </c>
      <c r="AU166" s="199" t="s">
        <v>89</v>
      </c>
      <c r="AY166" s="17" t="s">
        <v>155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86</v>
      </c>
      <c r="BK166" s="200">
        <f>ROUND(I166*H166,2)</f>
        <v>0</v>
      </c>
      <c r="BL166" s="17" t="s">
        <v>242</v>
      </c>
      <c r="BM166" s="199" t="s">
        <v>1301</v>
      </c>
    </row>
    <row r="167" spans="1:65" s="12" customFormat="1" ht="22.9" customHeight="1">
      <c r="B167" s="171"/>
      <c r="C167" s="172"/>
      <c r="D167" s="173" t="s">
        <v>77</v>
      </c>
      <c r="E167" s="185" t="s">
        <v>689</v>
      </c>
      <c r="F167" s="185" t="s">
        <v>690</v>
      </c>
      <c r="G167" s="172"/>
      <c r="H167" s="172"/>
      <c r="I167" s="175"/>
      <c r="J167" s="186">
        <f>BK167</f>
        <v>0</v>
      </c>
      <c r="K167" s="172"/>
      <c r="L167" s="177"/>
      <c r="M167" s="178"/>
      <c r="N167" s="179"/>
      <c r="O167" s="179"/>
      <c r="P167" s="180">
        <f>SUM(P168:P178)</f>
        <v>0</v>
      </c>
      <c r="Q167" s="179"/>
      <c r="R167" s="180">
        <f>SUM(R168:R178)</f>
        <v>0</v>
      </c>
      <c r="S167" s="179"/>
      <c r="T167" s="181">
        <f>SUM(T168:T178)</f>
        <v>0</v>
      </c>
      <c r="AR167" s="182" t="s">
        <v>89</v>
      </c>
      <c r="AT167" s="183" t="s">
        <v>77</v>
      </c>
      <c r="AU167" s="183" t="s">
        <v>86</v>
      </c>
      <c r="AY167" s="182" t="s">
        <v>155</v>
      </c>
      <c r="BK167" s="184">
        <f>SUM(BK168:BK178)</f>
        <v>0</v>
      </c>
    </row>
    <row r="168" spans="1:65" s="2" customFormat="1" ht="24.2" customHeight="1">
      <c r="A168" s="34"/>
      <c r="B168" s="35"/>
      <c r="C168" s="187" t="s">
        <v>234</v>
      </c>
      <c r="D168" s="187" t="s">
        <v>157</v>
      </c>
      <c r="E168" s="188" t="s">
        <v>1302</v>
      </c>
      <c r="F168" s="189" t="s">
        <v>1303</v>
      </c>
      <c r="G168" s="190" t="s">
        <v>225</v>
      </c>
      <c r="H168" s="191">
        <v>273</v>
      </c>
      <c r="I168" s="192"/>
      <c r="J168" s="193">
        <f>ROUND(I168*H168,2)</f>
        <v>0</v>
      </c>
      <c r="K168" s="194"/>
      <c r="L168" s="39"/>
      <c r="M168" s="195" t="s">
        <v>1</v>
      </c>
      <c r="N168" s="196" t="s">
        <v>43</v>
      </c>
      <c r="O168" s="71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242</v>
      </c>
      <c r="AT168" s="199" t="s">
        <v>157</v>
      </c>
      <c r="AU168" s="199" t="s">
        <v>89</v>
      </c>
      <c r="AY168" s="17" t="s">
        <v>155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7" t="s">
        <v>86</v>
      </c>
      <c r="BK168" s="200">
        <f>ROUND(I168*H168,2)</f>
        <v>0</v>
      </c>
      <c r="BL168" s="17" t="s">
        <v>242</v>
      </c>
      <c r="BM168" s="199" t="s">
        <v>1304</v>
      </c>
    </row>
    <row r="169" spans="1:65" s="13" customFormat="1" ht="11.25">
      <c r="B169" s="201"/>
      <c r="C169" s="202"/>
      <c r="D169" s="203" t="s">
        <v>163</v>
      </c>
      <c r="E169" s="204" t="s">
        <v>1</v>
      </c>
      <c r="F169" s="205" t="s">
        <v>1305</v>
      </c>
      <c r="G169" s="202"/>
      <c r="H169" s="206">
        <v>273</v>
      </c>
      <c r="I169" s="207"/>
      <c r="J169" s="202"/>
      <c r="K169" s="202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163</v>
      </c>
      <c r="AU169" s="212" t="s">
        <v>89</v>
      </c>
      <c r="AV169" s="13" t="s">
        <v>89</v>
      </c>
      <c r="AW169" s="13" t="s">
        <v>33</v>
      </c>
      <c r="AX169" s="13" t="s">
        <v>78</v>
      </c>
      <c r="AY169" s="212" t="s">
        <v>155</v>
      </c>
    </row>
    <row r="170" spans="1:65" s="14" customFormat="1" ht="11.25">
      <c r="B170" s="213"/>
      <c r="C170" s="214"/>
      <c r="D170" s="203" t="s">
        <v>163</v>
      </c>
      <c r="E170" s="215" t="s">
        <v>1</v>
      </c>
      <c r="F170" s="216" t="s">
        <v>170</v>
      </c>
      <c r="G170" s="214"/>
      <c r="H170" s="217">
        <v>273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163</v>
      </c>
      <c r="AU170" s="223" t="s">
        <v>89</v>
      </c>
      <c r="AV170" s="14" t="s">
        <v>161</v>
      </c>
      <c r="AW170" s="14" t="s">
        <v>33</v>
      </c>
      <c r="AX170" s="14" t="s">
        <v>86</v>
      </c>
      <c r="AY170" s="223" t="s">
        <v>155</v>
      </c>
    </row>
    <row r="171" spans="1:65" s="2" customFormat="1" ht="16.5" customHeight="1">
      <c r="A171" s="34"/>
      <c r="B171" s="35"/>
      <c r="C171" s="224" t="s">
        <v>8</v>
      </c>
      <c r="D171" s="224" t="s">
        <v>206</v>
      </c>
      <c r="E171" s="225" t="s">
        <v>1306</v>
      </c>
      <c r="F171" s="226" t="s">
        <v>1307</v>
      </c>
      <c r="G171" s="227" t="s">
        <v>209</v>
      </c>
      <c r="H171" s="228">
        <v>0.27300000000000002</v>
      </c>
      <c r="I171" s="229"/>
      <c r="J171" s="230">
        <f>ROUND(I171*H171,2)</f>
        <v>0</v>
      </c>
      <c r="K171" s="231"/>
      <c r="L171" s="232"/>
      <c r="M171" s="233" t="s">
        <v>1</v>
      </c>
      <c r="N171" s="234" t="s">
        <v>43</v>
      </c>
      <c r="O171" s="71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346</v>
      </c>
      <c r="AT171" s="199" t="s">
        <v>206</v>
      </c>
      <c r="AU171" s="199" t="s">
        <v>89</v>
      </c>
      <c r="AY171" s="17" t="s">
        <v>155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86</v>
      </c>
      <c r="BK171" s="200">
        <f>ROUND(I171*H171,2)</f>
        <v>0</v>
      </c>
      <c r="BL171" s="17" t="s">
        <v>242</v>
      </c>
      <c r="BM171" s="199" t="s">
        <v>1308</v>
      </c>
    </row>
    <row r="172" spans="1:65" s="15" customFormat="1" ht="11.25">
      <c r="B172" s="241"/>
      <c r="C172" s="242"/>
      <c r="D172" s="203" t="s">
        <v>163</v>
      </c>
      <c r="E172" s="243" t="s">
        <v>1</v>
      </c>
      <c r="F172" s="244" t="s">
        <v>1309</v>
      </c>
      <c r="G172" s="242"/>
      <c r="H172" s="243" t="s">
        <v>1</v>
      </c>
      <c r="I172" s="245"/>
      <c r="J172" s="242"/>
      <c r="K172" s="242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163</v>
      </c>
      <c r="AU172" s="250" t="s">
        <v>89</v>
      </c>
      <c r="AV172" s="15" t="s">
        <v>86</v>
      </c>
      <c r="AW172" s="15" t="s">
        <v>33</v>
      </c>
      <c r="AX172" s="15" t="s">
        <v>78</v>
      </c>
      <c r="AY172" s="250" t="s">
        <v>155</v>
      </c>
    </row>
    <row r="173" spans="1:65" s="13" customFormat="1" ht="11.25">
      <c r="B173" s="201"/>
      <c r="C173" s="202"/>
      <c r="D173" s="203" t="s">
        <v>163</v>
      </c>
      <c r="E173" s="204" t="s">
        <v>1</v>
      </c>
      <c r="F173" s="205" t="s">
        <v>1310</v>
      </c>
      <c r="G173" s="202"/>
      <c r="H173" s="206">
        <v>0.14599999999999999</v>
      </c>
      <c r="I173" s="207"/>
      <c r="J173" s="202"/>
      <c r="K173" s="202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163</v>
      </c>
      <c r="AU173" s="212" t="s">
        <v>89</v>
      </c>
      <c r="AV173" s="13" t="s">
        <v>89</v>
      </c>
      <c r="AW173" s="13" t="s">
        <v>33</v>
      </c>
      <c r="AX173" s="13" t="s">
        <v>78</v>
      </c>
      <c r="AY173" s="212" t="s">
        <v>155</v>
      </c>
    </row>
    <row r="174" spans="1:65" s="13" customFormat="1" ht="11.25">
      <c r="B174" s="201"/>
      <c r="C174" s="202"/>
      <c r="D174" s="203" t="s">
        <v>163</v>
      </c>
      <c r="E174" s="204" t="s">
        <v>1</v>
      </c>
      <c r="F174" s="205" t="s">
        <v>1311</v>
      </c>
      <c r="G174" s="202"/>
      <c r="H174" s="206">
        <v>4.4999999999999998E-2</v>
      </c>
      <c r="I174" s="207"/>
      <c r="J174" s="202"/>
      <c r="K174" s="202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163</v>
      </c>
      <c r="AU174" s="212" t="s">
        <v>89</v>
      </c>
      <c r="AV174" s="13" t="s">
        <v>89</v>
      </c>
      <c r="AW174" s="13" t="s">
        <v>33</v>
      </c>
      <c r="AX174" s="13" t="s">
        <v>78</v>
      </c>
      <c r="AY174" s="212" t="s">
        <v>155</v>
      </c>
    </row>
    <row r="175" spans="1:65" s="13" customFormat="1" ht="11.25">
      <c r="B175" s="201"/>
      <c r="C175" s="202"/>
      <c r="D175" s="203" t="s">
        <v>163</v>
      </c>
      <c r="E175" s="204" t="s">
        <v>1</v>
      </c>
      <c r="F175" s="205" t="s">
        <v>1312</v>
      </c>
      <c r="G175" s="202"/>
      <c r="H175" s="206">
        <v>4.2000000000000003E-2</v>
      </c>
      <c r="I175" s="207"/>
      <c r="J175" s="202"/>
      <c r="K175" s="202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163</v>
      </c>
      <c r="AU175" s="212" t="s">
        <v>89</v>
      </c>
      <c r="AV175" s="13" t="s">
        <v>89</v>
      </c>
      <c r="AW175" s="13" t="s">
        <v>33</v>
      </c>
      <c r="AX175" s="13" t="s">
        <v>78</v>
      </c>
      <c r="AY175" s="212" t="s">
        <v>155</v>
      </c>
    </row>
    <row r="176" spans="1:65" s="13" customFormat="1" ht="11.25">
      <c r="B176" s="201"/>
      <c r="C176" s="202"/>
      <c r="D176" s="203" t="s">
        <v>163</v>
      </c>
      <c r="E176" s="204" t="s">
        <v>1</v>
      </c>
      <c r="F176" s="205" t="s">
        <v>1313</v>
      </c>
      <c r="G176" s="202"/>
      <c r="H176" s="206">
        <v>0.04</v>
      </c>
      <c r="I176" s="207"/>
      <c r="J176" s="202"/>
      <c r="K176" s="202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163</v>
      </c>
      <c r="AU176" s="212" t="s">
        <v>89</v>
      </c>
      <c r="AV176" s="13" t="s">
        <v>89</v>
      </c>
      <c r="AW176" s="13" t="s">
        <v>33</v>
      </c>
      <c r="AX176" s="13" t="s">
        <v>78</v>
      </c>
      <c r="AY176" s="212" t="s">
        <v>155</v>
      </c>
    </row>
    <row r="177" spans="1:65" s="14" customFormat="1" ht="11.25">
      <c r="B177" s="213"/>
      <c r="C177" s="214"/>
      <c r="D177" s="203" t="s">
        <v>163</v>
      </c>
      <c r="E177" s="215" t="s">
        <v>1</v>
      </c>
      <c r="F177" s="216" t="s">
        <v>170</v>
      </c>
      <c r="G177" s="214"/>
      <c r="H177" s="217">
        <v>0.27300000000000002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163</v>
      </c>
      <c r="AU177" s="223" t="s">
        <v>89</v>
      </c>
      <c r="AV177" s="14" t="s">
        <v>161</v>
      </c>
      <c r="AW177" s="14" t="s">
        <v>33</v>
      </c>
      <c r="AX177" s="14" t="s">
        <v>86</v>
      </c>
      <c r="AY177" s="223" t="s">
        <v>155</v>
      </c>
    </row>
    <row r="178" spans="1:65" s="2" customFormat="1" ht="44.25" customHeight="1">
      <c r="A178" s="34"/>
      <c r="B178" s="35"/>
      <c r="C178" s="187" t="s">
        <v>242</v>
      </c>
      <c r="D178" s="187" t="s">
        <v>157</v>
      </c>
      <c r="E178" s="188" t="s">
        <v>1314</v>
      </c>
      <c r="F178" s="189" t="s">
        <v>1315</v>
      </c>
      <c r="G178" s="190" t="s">
        <v>687</v>
      </c>
      <c r="H178" s="240"/>
      <c r="I178" s="192"/>
      <c r="J178" s="193">
        <f>ROUND(I178*H178,2)</f>
        <v>0</v>
      </c>
      <c r="K178" s="194"/>
      <c r="L178" s="39"/>
      <c r="M178" s="195" t="s">
        <v>1</v>
      </c>
      <c r="N178" s="196" t="s">
        <v>43</v>
      </c>
      <c r="O178" s="71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242</v>
      </c>
      <c r="AT178" s="199" t="s">
        <v>157</v>
      </c>
      <c r="AU178" s="199" t="s">
        <v>89</v>
      </c>
      <c r="AY178" s="17" t="s">
        <v>155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7" t="s">
        <v>86</v>
      </c>
      <c r="BK178" s="200">
        <f>ROUND(I178*H178,2)</f>
        <v>0</v>
      </c>
      <c r="BL178" s="17" t="s">
        <v>242</v>
      </c>
      <c r="BM178" s="199" t="s">
        <v>1316</v>
      </c>
    </row>
    <row r="179" spans="1:65" s="12" customFormat="1" ht="22.9" customHeight="1">
      <c r="B179" s="171"/>
      <c r="C179" s="172"/>
      <c r="D179" s="173" t="s">
        <v>77</v>
      </c>
      <c r="E179" s="185" t="s">
        <v>1317</v>
      </c>
      <c r="F179" s="185" t="s">
        <v>1318</v>
      </c>
      <c r="G179" s="172"/>
      <c r="H179" s="172"/>
      <c r="I179" s="175"/>
      <c r="J179" s="186">
        <f>BK179</f>
        <v>0</v>
      </c>
      <c r="K179" s="172"/>
      <c r="L179" s="177"/>
      <c r="M179" s="178"/>
      <c r="N179" s="179"/>
      <c r="O179" s="179"/>
      <c r="P179" s="180">
        <f>SUM(P180:P182)</f>
        <v>0</v>
      </c>
      <c r="Q179" s="179"/>
      <c r="R179" s="180">
        <f>SUM(R180:R182)</f>
        <v>0</v>
      </c>
      <c r="S179" s="179"/>
      <c r="T179" s="181">
        <f>SUM(T180:T182)</f>
        <v>0</v>
      </c>
      <c r="AR179" s="182" t="s">
        <v>89</v>
      </c>
      <c r="AT179" s="183" t="s">
        <v>77</v>
      </c>
      <c r="AU179" s="183" t="s">
        <v>86</v>
      </c>
      <c r="AY179" s="182" t="s">
        <v>155</v>
      </c>
      <c r="BK179" s="184">
        <f>SUM(BK180:BK182)</f>
        <v>0</v>
      </c>
    </row>
    <row r="180" spans="1:65" s="2" customFormat="1" ht="44.25" customHeight="1">
      <c r="A180" s="34"/>
      <c r="B180" s="35"/>
      <c r="C180" s="187" t="s">
        <v>249</v>
      </c>
      <c r="D180" s="187" t="s">
        <v>157</v>
      </c>
      <c r="E180" s="188" t="s">
        <v>1319</v>
      </c>
      <c r="F180" s="189" t="s">
        <v>1320</v>
      </c>
      <c r="G180" s="190" t="s">
        <v>160</v>
      </c>
      <c r="H180" s="191">
        <v>0.24099999999999999</v>
      </c>
      <c r="I180" s="192"/>
      <c r="J180" s="193">
        <f>ROUND(I180*H180,2)</f>
        <v>0</v>
      </c>
      <c r="K180" s="194"/>
      <c r="L180" s="39"/>
      <c r="M180" s="195" t="s">
        <v>1</v>
      </c>
      <c r="N180" s="196" t="s">
        <v>43</v>
      </c>
      <c r="O180" s="71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242</v>
      </c>
      <c r="AT180" s="199" t="s">
        <v>157</v>
      </c>
      <c r="AU180" s="199" t="s">
        <v>89</v>
      </c>
      <c r="AY180" s="17" t="s">
        <v>155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7" t="s">
        <v>86</v>
      </c>
      <c r="BK180" s="200">
        <f>ROUND(I180*H180,2)</f>
        <v>0</v>
      </c>
      <c r="BL180" s="17" t="s">
        <v>242</v>
      </c>
      <c r="BM180" s="199" t="s">
        <v>1321</v>
      </c>
    </row>
    <row r="181" spans="1:65" s="13" customFormat="1" ht="11.25">
      <c r="B181" s="201"/>
      <c r="C181" s="202"/>
      <c r="D181" s="203" t="s">
        <v>163</v>
      </c>
      <c r="E181" s="204" t="s">
        <v>1</v>
      </c>
      <c r="F181" s="205" t="s">
        <v>1295</v>
      </c>
      <c r="G181" s="202"/>
      <c r="H181" s="206">
        <v>0.24099999999999999</v>
      </c>
      <c r="I181" s="207"/>
      <c r="J181" s="202"/>
      <c r="K181" s="202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163</v>
      </c>
      <c r="AU181" s="212" t="s">
        <v>89</v>
      </c>
      <c r="AV181" s="13" t="s">
        <v>89</v>
      </c>
      <c r="AW181" s="13" t="s">
        <v>33</v>
      </c>
      <c r="AX181" s="13" t="s">
        <v>78</v>
      </c>
      <c r="AY181" s="212" t="s">
        <v>155</v>
      </c>
    </row>
    <row r="182" spans="1:65" s="14" customFormat="1" ht="11.25">
      <c r="B182" s="213"/>
      <c r="C182" s="214"/>
      <c r="D182" s="203" t="s">
        <v>163</v>
      </c>
      <c r="E182" s="215" t="s">
        <v>1</v>
      </c>
      <c r="F182" s="216" t="s">
        <v>170</v>
      </c>
      <c r="G182" s="214"/>
      <c r="H182" s="217">
        <v>0.24099999999999999</v>
      </c>
      <c r="I182" s="218"/>
      <c r="J182" s="214"/>
      <c r="K182" s="214"/>
      <c r="L182" s="219"/>
      <c r="M182" s="254"/>
      <c r="N182" s="255"/>
      <c r="O182" s="255"/>
      <c r="P182" s="255"/>
      <c r="Q182" s="255"/>
      <c r="R182" s="255"/>
      <c r="S182" s="255"/>
      <c r="T182" s="256"/>
      <c r="AT182" s="223" t="s">
        <v>163</v>
      </c>
      <c r="AU182" s="223" t="s">
        <v>89</v>
      </c>
      <c r="AV182" s="14" t="s">
        <v>161</v>
      </c>
      <c r="AW182" s="14" t="s">
        <v>33</v>
      </c>
      <c r="AX182" s="14" t="s">
        <v>86</v>
      </c>
      <c r="AY182" s="223" t="s">
        <v>155</v>
      </c>
    </row>
    <row r="183" spans="1:65" s="2" customFormat="1" ht="6.95" customHeight="1">
      <c r="A183" s="34"/>
      <c r="B183" s="54"/>
      <c r="C183" s="55"/>
      <c r="D183" s="55"/>
      <c r="E183" s="55"/>
      <c r="F183" s="55"/>
      <c r="G183" s="55"/>
      <c r="H183" s="55"/>
      <c r="I183" s="55"/>
      <c r="J183" s="55"/>
      <c r="K183" s="55"/>
      <c r="L183" s="39"/>
      <c r="M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</row>
  </sheetData>
  <sheetProtection algorithmName="SHA-512" hashValue="diRM7MeqC8Ou6jmjBMJmF1+d7pHa2SuJtrYxiwY6MqyQZCVr1y0Gfw7VKSYFqMt5pZJWHjFmGvNn2ppXRuZjlw==" saltValue="cblftqA6xJITTZ5tzc4SypchaJIvwSv5pXsFLPXJTqMCxBOqwInfOsJvQWioRmBP1q22jYEXl0m9/XMqOfcatQ==" spinCount="100000" sheet="1" objects="1" scenarios="1" formatColumns="0" formatRows="0" autoFilter="0"/>
  <autoFilter ref="C122:K182" xr:uid="{00000000-0009-0000-0000-000006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8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106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8" t="str">
        <f>'Rekapitulace stavby'!K6</f>
        <v>Revitalizace veřejných ploch města Luby - ETAPA II</v>
      </c>
      <c r="F7" s="299"/>
      <c r="G7" s="299"/>
      <c r="H7" s="299"/>
      <c r="L7" s="20"/>
    </row>
    <row r="8" spans="1:4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>
      <c r="A9" s="34"/>
      <c r="B9" s="39"/>
      <c r="C9" s="34"/>
      <c r="D9" s="34"/>
      <c r="E9" s="300" t="s">
        <v>1322</v>
      </c>
      <c r="F9" s="301"/>
      <c r="G9" s="301"/>
      <c r="H9" s="30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2" t="str">
        <f>'Rekapitulace stavby'!E14</f>
        <v>Vyplň údaj</v>
      </c>
      <c r="F18" s="303"/>
      <c r="G18" s="303"/>
      <c r="H18" s="303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4" t="s">
        <v>1</v>
      </c>
      <c r="F27" s="304"/>
      <c r="G27" s="304"/>
      <c r="H27" s="30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ROUND((SUM(BE123:BE179)),  2)</f>
        <v>0</v>
      </c>
      <c r="G33" s="34"/>
      <c r="H33" s="34"/>
      <c r="I33" s="124">
        <v>0.21</v>
      </c>
      <c r="J33" s="123">
        <f>ROUND(((SUM(BE123:BE179))*I33),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ROUND((SUM(BF123:BF179)),  2)</f>
        <v>0</v>
      </c>
      <c r="G34" s="34"/>
      <c r="H34" s="34"/>
      <c r="I34" s="124">
        <v>0.15</v>
      </c>
      <c r="J34" s="123">
        <f>ROUND(((SUM(BF123:BF179))*I34),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ROUND((SUM(BG123:BG179)),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ROUND((SUM(BH123:BH179)),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ROUND((SUM(BI123:BI179)),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5" t="str">
        <f>E7</f>
        <v>Revitalizace veřejných ploch města Luby - ETAPA II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>
      <c r="A87" s="34"/>
      <c r="B87" s="35"/>
      <c r="C87" s="36"/>
      <c r="D87" s="36"/>
      <c r="E87" s="261" t="str">
        <f>E9</f>
        <v>SO 01-07 - Drobná architektura - Oplocení kontejnerů - Etapa II</v>
      </c>
      <c r="F87" s="307"/>
      <c r="G87" s="307"/>
      <c r="H87" s="30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Luby u Chebu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A69 - 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 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131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132</v>
      </c>
      <c r="E99" s="156"/>
      <c r="F99" s="156"/>
      <c r="G99" s="156"/>
      <c r="H99" s="156"/>
      <c r="I99" s="156"/>
      <c r="J99" s="157">
        <f>J147</f>
        <v>0</v>
      </c>
      <c r="K99" s="154"/>
      <c r="L99" s="158"/>
    </row>
    <row r="100" spans="1:31" s="9" customFormat="1" ht="24.95" customHeight="1">
      <c r="B100" s="147"/>
      <c r="C100" s="148"/>
      <c r="D100" s="149" t="s">
        <v>482</v>
      </c>
      <c r="E100" s="150"/>
      <c r="F100" s="150"/>
      <c r="G100" s="150"/>
      <c r="H100" s="150"/>
      <c r="I100" s="150"/>
      <c r="J100" s="151">
        <f>J151</f>
        <v>0</v>
      </c>
      <c r="K100" s="148"/>
      <c r="L100" s="152"/>
    </row>
    <row r="101" spans="1:31" s="10" customFormat="1" ht="19.899999999999999" customHeight="1">
      <c r="B101" s="153"/>
      <c r="C101" s="154"/>
      <c r="D101" s="155" t="s">
        <v>1250</v>
      </c>
      <c r="E101" s="156"/>
      <c r="F101" s="156"/>
      <c r="G101" s="156"/>
      <c r="H101" s="156"/>
      <c r="I101" s="156"/>
      <c r="J101" s="157">
        <f>J152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484</v>
      </c>
      <c r="E102" s="156"/>
      <c r="F102" s="156"/>
      <c r="G102" s="156"/>
      <c r="H102" s="156"/>
      <c r="I102" s="156"/>
      <c r="J102" s="157">
        <f>J164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1251</v>
      </c>
      <c r="E103" s="156"/>
      <c r="F103" s="156"/>
      <c r="G103" s="156"/>
      <c r="H103" s="156"/>
      <c r="I103" s="156"/>
      <c r="J103" s="157">
        <f>J176</f>
        <v>0</v>
      </c>
      <c r="K103" s="154"/>
      <c r="L103" s="158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140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05" t="str">
        <f>E7</f>
        <v>Revitalizace veřejných ploch města Luby - ETAPA II</v>
      </c>
      <c r="F113" s="306"/>
      <c r="G113" s="306"/>
      <c r="H113" s="30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123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30" customHeight="1">
      <c r="A115" s="34"/>
      <c r="B115" s="35"/>
      <c r="C115" s="36"/>
      <c r="D115" s="36"/>
      <c r="E115" s="261" t="str">
        <f>E9</f>
        <v>SO 01-07 - Drobná architektura - Oplocení kontejnerů - Etapa II</v>
      </c>
      <c r="F115" s="307"/>
      <c r="G115" s="307"/>
      <c r="H115" s="307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>Luby u Chebu</v>
      </c>
      <c r="G117" s="36"/>
      <c r="H117" s="36"/>
      <c r="I117" s="29" t="s">
        <v>22</v>
      </c>
      <c r="J117" s="66" t="str">
        <f>IF(J12="","",J12)</f>
        <v>Vyplň údaj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23</v>
      </c>
      <c r="D119" s="36"/>
      <c r="E119" s="36"/>
      <c r="F119" s="27" t="str">
        <f>E15</f>
        <v>Město Luby</v>
      </c>
      <c r="G119" s="36"/>
      <c r="H119" s="36"/>
      <c r="I119" s="29" t="s">
        <v>30</v>
      </c>
      <c r="J119" s="32" t="str">
        <f>E21</f>
        <v>A69 - Architekti s.r.o.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28</v>
      </c>
      <c r="D120" s="36"/>
      <c r="E120" s="36"/>
      <c r="F120" s="27" t="str">
        <f>IF(E18="","",E18)</f>
        <v>Vyplň údaj</v>
      </c>
      <c r="G120" s="36"/>
      <c r="H120" s="36"/>
      <c r="I120" s="29" t="s">
        <v>34</v>
      </c>
      <c r="J120" s="32" t="str">
        <f>E24</f>
        <v>Ing. Pavel Šturc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9"/>
      <c r="B122" s="160"/>
      <c r="C122" s="161" t="s">
        <v>141</v>
      </c>
      <c r="D122" s="162" t="s">
        <v>63</v>
      </c>
      <c r="E122" s="162" t="s">
        <v>59</v>
      </c>
      <c r="F122" s="162" t="s">
        <v>60</v>
      </c>
      <c r="G122" s="162" t="s">
        <v>142</v>
      </c>
      <c r="H122" s="162" t="s">
        <v>143</v>
      </c>
      <c r="I122" s="162" t="s">
        <v>144</v>
      </c>
      <c r="J122" s="163" t="s">
        <v>127</v>
      </c>
      <c r="K122" s="164" t="s">
        <v>145</v>
      </c>
      <c r="L122" s="165"/>
      <c r="M122" s="75" t="s">
        <v>1</v>
      </c>
      <c r="N122" s="76" t="s">
        <v>42</v>
      </c>
      <c r="O122" s="76" t="s">
        <v>146</v>
      </c>
      <c r="P122" s="76" t="s">
        <v>147</v>
      </c>
      <c r="Q122" s="76" t="s">
        <v>148</v>
      </c>
      <c r="R122" s="76" t="s">
        <v>149</v>
      </c>
      <c r="S122" s="76" t="s">
        <v>150</v>
      </c>
      <c r="T122" s="77" t="s">
        <v>151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>
      <c r="A123" s="34"/>
      <c r="B123" s="35"/>
      <c r="C123" s="82" t="s">
        <v>152</v>
      </c>
      <c r="D123" s="36"/>
      <c r="E123" s="36"/>
      <c r="F123" s="36"/>
      <c r="G123" s="36"/>
      <c r="H123" s="36"/>
      <c r="I123" s="36"/>
      <c r="J123" s="166">
        <f>BK123</f>
        <v>0</v>
      </c>
      <c r="K123" s="36"/>
      <c r="L123" s="39"/>
      <c r="M123" s="78"/>
      <c r="N123" s="167"/>
      <c r="O123" s="79"/>
      <c r="P123" s="168">
        <f>P124+P151</f>
        <v>0</v>
      </c>
      <c r="Q123" s="79"/>
      <c r="R123" s="168">
        <f>R124+R151</f>
        <v>0</v>
      </c>
      <c r="S123" s="79"/>
      <c r="T123" s="169">
        <f>T124+T151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77</v>
      </c>
      <c r="AU123" s="17" t="s">
        <v>129</v>
      </c>
      <c r="BK123" s="170">
        <f>BK124+BK151</f>
        <v>0</v>
      </c>
    </row>
    <row r="124" spans="1:65" s="12" customFormat="1" ht="25.9" customHeight="1">
      <c r="B124" s="171"/>
      <c r="C124" s="172"/>
      <c r="D124" s="173" t="s">
        <v>77</v>
      </c>
      <c r="E124" s="174" t="s">
        <v>153</v>
      </c>
      <c r="F124" s="174" t="s">
        <v>154</v>
      </c>
      <c r="G124" s="172"/>
      <c r="H124" s="172"/>
      <c r="I124" s="175"/>
      <c r="J124" s="176">
        <f>BK124</f>
        <v>0</v>
      </c>
      <c r="K124" s="172"/>
      <c r="L124" s="177"/>
      <c r="M124" s="178"/>
      <c r="N124" s="179"/>
      <c r="O124" s="179"/>
      <c r="P124" s="180">
        <f>P125+P147</f>
        <v>0</v>
      </c>
      <c r="Q124" s="179"/>
      <c r="R124" s="180">
        <f>R125+R147</f>
        <v>0</v>
      </c>
      <c r="S124" s="179"/>
      <c r="T124" s="181">
        <f>T125+T147</f>
        <v>0</v>
      </c>
      <c r="AR124" s="182" t="s">
        <v>86</v>
      </c>
      <c r="AT124" s="183" t="s">
        <v>77</v>
      </c>
      <c r="AU124" s="183" t="s">
        <v>78</v>
      </c>
      <c r="AY124" s="182" t="s">
        <v>155</v>
      </c>
      <c r="BK124" s="184">
        <f>BK125+BK147</f>
        <v>0</v>
      </c>
    </row>
    <row r="125" spans="1:65" s="12" customFormat="1" ht="22.9" customHeight="1">
      <c r="B125" s="171"/>
      <c r="C125" s="172"/>
      <c r="D125" s="173" t="s">
        <v>77</v>
      </c>
      <c r="E125" s="185" t="s">
        <v>86</v>
      </c>
      <c r="F125" s="185" t="s">
        <v>156</v>
      </c>
      <c r="G125" s="172"/>
      <c r="H125" s="172"/>
      <c r="I125" s="175"/>
      <c r="J125" s="186">
        <f>BK125</f>
        <v>0</v>
      </c>
      <c r="K125" s="172"/>
      <c r="L125" s="177"/>
      <c r="M125" s="178"/>
      <c r="N125" s="179"/>
      <c r="O125" s="179"/>
      <c r="P125" s="180">
        <f>SUM(P126:P146)</f>
        <v>0</v>
      </c>
      <c r="Q125" s="179"/>
      <c r="R125" s="180">
        <f>SUM(R126:R146)</f>
        <v>0</v>
      </c>
      <c r="S125" s="179"/>
      <c r="T125" s="181">
        <f>SUM(T126:T146)</f>
        <v>0</v>
      </c>
      <c r="AR125" s="182" t="s">
        <v>86</v>
      </c>
      <c r="AT125" s="183" t="s">
        <v>77</v>
      </c>
      <c r="AU125" s="183" t="s">
        <v>86</v>
      </c>
      <c r="AY125" s="182" t="s">
        <v>155</v>
      </c>
      <c r="BK125" s="184">
        <f>SUM(BK126:BK146)</f>
        <v>0</v>
      </c>
    </row>
    <row r="126" spans="1:65" s="2" customFormat="1" ht="21.75" customHeight="1">
      <c r="A126" s="34"/>
      <c r="B126" s="35"/>
      <c r="C126" s="187" t="s">
        <v>86</v>
      </c>
      <c r="D126" s="187" t="s">
        <v>157</v>
      </c>
      <c r="E126" s="188" t="s">
        <v>1252</v>
      </c>
      <c r="F126" s="189" t="s">
        <v>1253</v>
      </c>
      <c r="G126" s="190" t="s">
        <v>160</v>
      </c>
      <c r="H126" s="191">
        <v>0.09</v>
      </c>
      <c r="I126" s="192"/>
      <c r="J126" s="193">
        <f>ROUND(I126*H126,2)</f>
        <v>0</v>
      </c>
      <c r="K126" s="194"/>
      <c r="L126" s="39"/>
      <c r="M126" s="195" t="s">
        <v>1</v>
      </c>
      <c r="N126" s="196" t="s">
        <v>43</v>
      </c>
      <c r="O126" s="71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161</v>
      </c>
      <c r="AT126" s="199" t="s">
        <v>157</v>
      </c>
      <c r="AU126" s="199" t="s">
        <v>89</v>
      </c>
      <c r="AY126" s="17" t="s">
        <v>155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7" t="s">
        <v>86</v>
      </c>
      <c r="BK126" s="200">
        <f>ROUND(I126*H126,2)</f>
        <v>0</v>
      </c>
      <c r="BL126" s="17" t="s">
        <v>161</v>
      </c>
      <c r="BM126" s="199" t="s">
        <v>1323</v>
      </c>
    </row>
    <row r="127" spans="1:65" s="13" customFormat="1" ht="11.25">
      <c r="B127" s="201"/>
      <c r="C127" s="202"/>
      <c r="D127" s="203" t="s">
        <v>163</v>
      </c>
      <c r="E127" s="204" t="s">
        <v>1</v>
      </c>
      <c r="F127" s="205" t="s">
        <v>1255</v>
      </c>
      <c r="G127" s="202"/>
      <c r="H127" s="206">
        <v>0.09</v>
      </c>
      <c r="I127" s="207"/>
      <c r="J127" s="202"/>
      <c r="K127" s="202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163</v>
      </c>
      <c r="AU127" s="212" t="s">
        <v>89</v>
      </c>
      <c r="AV127" s="13" t="s">
        <v>89</v>
      </c>
      <c r="AW127" s="13" t="s">
        <v>33</v>
      </c>
      <c r="AX127" s="13" t="s">
        <v>78</v>
      </c>
      <c r="AY127" s="212" t="s">
        <v>155</v>
      </c>
    </row>
    <row r="128" spans="1:65" s="14" customFormat="1" ht="11.25">
      <c r="B128" s="213"/>
      <c r="C128" s="214"/>
      <c r="D128" s="203" t="s">
        <v>163</v>
      </c>
      <c r="E128" s="215" t="s">
        <v>1</v>
      </c>
      <c r="F128" s="216" t="s">
        <v>170</v>
      </c>
      <c r="G128" s="214"/>
      <c r="H128" s="217">
        <v>0.09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163</v>
      </c>
      <c r="AU128" s="223" t="s">
        <v>89</v>
      </c>
      <c r="AV128" s="14" t="s">
        <v>161</v>
      </c>
      <c r="AW128" s="14" t="s">
        <v>33</v>
      </c>
      <c r="AX128" s="14" t="s">
        <v>86</v>
      </c>
      <c r="AY128" s="223" t="s">
        <v>155</v>
      </c>
    </row>
    <row r="129" spans="1:65" s="2" customFormat="1" ht="37.9" customHeight="1">
      <c r="A129" s="34"/>
      <c r="B129" s="35"/>
      <c r="C129" s="187" t="s">
        <v>89</v>
      </c>
      <c r="D129" s="187" t="s">
        <v>157</v>
      </c>
      <c r="E129" s="188" t="s">
        <v>1256</v>
      </c>
      <c r="F129" s="189" t="s">
        <v>1257</v>
      </c>
      <c r="G129" s="190" t="s">
        <v>160</v>
      </c>
      <c r="H129" s="191">
        <v>0.81</v>
      </c>
      <c r="I129" s="192"/>
      <c r="J129" s="193">
        <f>ROUND(I129*H129,2)</f>
        <v>0</v>
      </c>
      <c r="K129" s="194"/>
      <c r="L129" s="39"/>
      <c r="M129" s="195" t="s">
        <v>1</v>
      </c>
      <c r="N129" s="196" t="s">
        <v>43</v>
      </c>
      <c r="O129" s="7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161</v>
      </c>
      <c r="AT129" s="199" t="s">
        <v>157</v>
      </c>
      <c r="AU129" s="199" t="s">
        <v>89</v>
      </c>
      <c r="AY129" s="17" t="s">
        <v>155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7" t="s">
        <v>86</v>
      </c>
      <c r="BK129" s="200">
        <f>ROUND(I129*H129,2)</f>
        <v>0</v>
      </c>
      <c r="BL129" s="17" t="s">
        <v>161</v>
      </c>
      <c r="BM129" s="199" t="s">
        <v>1324</v>
      </c>
    </row>
    <row r="130" spans="1:65" s="13" customFormat="1" ht="11.25">
      <c r="B130" s="201"/>
      <c r="C130" s="202"/>
      <c r="D130" s="203" t="s">
        <v>163</v>
      </c>
      <c r="E130" s="204" t="s">
        <v>1</v>
      </c>
      <c r="F130" s="205" t="s">
        <v>1259</v>
      </c>
      <c r="G130" s="202"/>
      <c r="H130" s="206">
        <v>0.81</v>
      </c>
      <c r="I130" s="207"/>
      <c r="J130" s="202"/>
      <c r="K130" s="202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163</v>
      </c>
      <c r="AU130" s="212" t="s">
        <v>89</v>
      </c>
      <c r="AV130" s="13" t="s">
        <v>89</v>
      </c>
      <c r="AW130" s="13" t="s">
        <v>33</v>
      </c>
      <c r="AX130" s="13" t="s">
        <v>78</v>
      </c>
      <c r="AY130" s="212" t="s">
        <v>155</v>
      </c>
    </row>
    <row r="131" spans="1:65" s="14" customFormat="1" ht="11.25">
      <c r="B131" s="213"/>
      <c r="C131" s="214"/>
      <c r="D131" s="203" t="s">
        <v>163</v>
      </c>
      <c r="E131" s="215" t="s">
        <v>1</v>
      </c>
      <c r="F131" s="216" t="s">
        <v>170</v>
      </c>
      <c r="G131" s="214"/>
      <c r="H131" s="217">
        <v>0.81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163</v>
      </c>
      <c r="AU131" s="223" t="s">
        <v>89</v>
      </c>
      <c r="AV131" s="14" t="s">
        <v>161</v>
      </c>
      <c r="AW131" s="14" t="s">
        <v>33</v>
      </c>
      <c r="AX131" s="14" t="s">
        <v>86</v>
      </c>
      <c r="AY131" s="223" t="s">
        <v>155</v>
      </c>
    </row>
    <row r="132" spans="1:65" s="2" customFormat="1" ht="44.25" customHeight="1">
      <c r="A132" s="34"/>
      <c r="B132" s="35"/>
      <c r="C132" s="187" t="s">
        <v>175</v>
      </c>
      <c r="D132" s="187" t="s">
        <v>157</v>
      </c>
      <c r="E132" s="188" t="s">
        <v>1260</v>
      </c>
      <c r="F132" s="189" t="s">
        <v>1261</v>
      </c>
      <c r="G132" s="190" t="s">
        <v>160</v>
      </c>
      <c r="H132" s="191">
        <v>0.81</v>
      </c>
      <c r="I132" s="192"/>
      <c r="J132" s="193">
        <f>ROUND(I132*H132,2)</f>
        <v>0</v>
      </c>
      <c r="K132" s="194"/>
      <c r="L132" s="39"/>
      <c r="M132" s="195" t="s">
        <v>1</v>
      </c>
      <c r="N132" s="196" t="s">
        <v>43</v>
      </c>
      <c r="O132" s="71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161</v>
      </c>
      <c r="AT132" s="199" t="s">
        <v>157</v>
      </c>
      <c r="AU132" s="199" t="s">
        <v>89</v>
      </c>
      <c r="AY132" s="17" t="s">
        <v>155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7" t="s">
        <v>86</v>
      </c>
      <c r="BK132" s="200">
        <f>ROUND(I132*H132,2)</f>
        <v>0</v>
      </c>
      <c r="BL132" s="17" t="s">
        <v>161</v>
      </c>
      <c r="BM132" s="199" t="s">
        <v>1325</v>
      </c>
    </row>
    <row r="133" spans="1:65" s="2" customFormat="1" ht="37.9" customHeight="1">
      <c r="A133" s="34"/>
      <c r="B133" s="35"/>
      <c r="C133" s="187" t="s">
        <v>161</v>
      </c>
      <c r="D133" s="187" t="s">
        <v>157</v>
      </c>
      <c r="E133" s="188" t="s">
        <v>180</v>
      </c>
      <c r="F133" s="189" t="s">
        <v>505</v>
      </c>
      <c r="G133" s="190" t="s">
        <v>160</v>
      </c>
      <c r="H133" s="191">
        <v>0.76500000000000001</v>
      </c>
      <c r="I133" s="192"/>
      <c r="J133" s="193">
        <f>ROUND(I133*H133,2)</f>
        <v>0</v>
      </c>
      <c r="K133" s="194"/>
      <c r="L133" s="39"/>
      <c r="M133" s="195" t="s">
        <v>1</v>
      </c>
      <c r="N133" s="196" t="s">
        <v>43</v>
      </c>
      <c r="O133" s="71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161</v>
      </c>
      <c r="AT133" s="199" t="s">
        <v>157</v>
      </c>
      <c r="AU133" s="199" t="s">
        <v>89</v>
      </c>
      <c r="AY133" s="17" t="s">
        <v>155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7" t="s">
        <v>86</v>
      </c>
      <c r="BK133" s="200">
        <f>ROUND(I133*H133,2)</f>
        <v>0</v>
      </c>
      <c r="BL133" s="17" t="s">
        <v>161</v>
      </c>
      <c r="BM133" s="199" t="s">
        <v>1326</v>
      </c>
    </row>
    <row r="134" spans="1:65" s="13" customFormat="1" ht="11.25">
      <c r="B134" s="201"/>
      <c r="C134" s="202"/>
      <c r="D134" s="203" t="s">
        <v>163</v>
      </c>
      <c r="E134" s="204" t="s">
        <v>1</v>
      </c>
      <c r="F134" s="205" t="s">
        <v>1266</v>
      </c>
      <c r="G134" s="202"/>
      <c r="H134" s="206">
        <v>0.09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163</v>
      </c>
      <c r="AU134" s="212" t="s">
        <v>89</v>
      </c>
      <c r="AV134" s="13" t="s">
        <v>89</v>
      </c>
      <c r="AW134" s="13" t="s">
        <v>33</v>
      </c>
      <c r="AX134" s="13" t="s">
        <v>78</v>
      </c>
      <c r="AY134" s="212" t="s">
        <v>155</v>
      </c>
    </row>
    <row r="135" spans="1:65" s="13" customFormat="1" ht="11.25">
      <c r="B135" s="201"/>
      <c r="C135" s="202"/>
      <c r="D135" s="203" t="s">
        <v>163</v>
      </c>
      <c r="E135" s="204" t="s">
        <v>1</v>
      </c>
      <c r="F135" s="205" t="s">
        <v>1267</v>
      </c>
      <c r="G135" s="202"/>
      <c r="H135" s="206">
        <v>0.81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163</v>
      </c>
      <c r="AU135" s="212" t="s">
        <v>89</v>
      </c>
      <c r="AV135" s="13" t="s">
        <v>89</v>
      </c>
      <c r="AW135" s="13" t="s">
        <v>33</v>
      </c>
      <c r="AX135" s="13" t="s">
        <v>78</v>
      </c>
      <c r="AY135" s="212" t="s">
        <v>155</v>
      </c>
    </row>
    <row r="136" spans="1:65" s="13" customFormat="1" ht="11.25">
      <c r="B136" s="201"/>
      <c r="C136" s="202"/>
      <c r="D136" s="203" t="s">
        <v>163</v>
      </c>
      <c r="E136" s="204" t="s">
        <v>1</v>
      </c>
      <c r="F136" s="205" t="s">
        <v>1268</v>
      </c>
      <c r="G136" s="202"/>
      <c r="H136" s="206">
        <v>-0.13500000000000001</v>
      </c>
      <c r="I136" s="207"/>
      <c r="J136" s="202"/>
      <c r="K136" s="202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163</v>
      </c>
      <c r="AU136" s="212" t="s">
        <v>89</v>
      </c>
      <c r="AV136" s="13" t="s">
        <v>89</v>
      </c>
      <c r="AW136" s="13" t="s">
        <v>33</v>
      </c>
      <c r="AX136" s="13" t="s">
        <v>78</v>
      </c>
      <c r="AY136" s="212" t="s">
        <v>155</v>
      </c>
    </row>
    <row r="137" spans="1:65" s="14" customFormat="1" ht="11.25">
      <c r="B137" s="213"/>
      <c r="C137" s="214"/>
      <c r="D137" s="203" t="s">
        <v>163</v>
      </c>
      <c r="E137" s="215" t="s">
        <v>1</v>
      </c>
      <c r="F137" s="216" t="s">
        <v>170</v>
      </c>
      <c r="G137" s="214"/>
      <c r="H137" s="217">
        <v>0.76500000000000001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163</v>
      </c>
      <c r="AU137" s="223" t="s">
        <v>89</v>
      </c>
      <c r="AV137" s="14" t="s">
        <v>161</v>
      </c>
      <c r="AW137" s="14" t="s">
        <v>33</v>
      </c>
      <c r="AX137" s="14" t="s">
        <v>86</v>
      </c>
      <c r="AY137" s="223" t="s">
        <v>155</v>
      </c>
    </row>
    <row r="138" spans="1:65" s="2" customFormat="1" ht="37.9" customHeight="1">
      <c r="A138" s="34"/>
      <c r="B138" s="35"/>
      <c r="C138" s="187" t="s">
        <v>184</v>
      </c>
      <c r="D138" s="187" t="s">
        <v>157</v>
      </c>
      <c r="E138" s="188" t="s">
        <v>185</v>
      </c>
      <c r="F138" s="189" t="s">
        <v>1327</v>
      </c>
      <c r="G138" s="190" t="s">
        <v>160</v>
      </c>
      <c r="H138" s="191">
        <v>8.4149999999999991</v>
      </c>
      <c r="I138" s="192"/>
      <c r="J138" s="193">
        <f>ROUND(I138*H138,2)</f>
        <v>0</v>
      </c>
      <c r="K138" s="194"/>
      <c r="L138" s="39"/>
      <c r="M138" s="195" t="s">
        <v>1</v>
      </c>
      <c r="N138" s="196" t="s">
        <v>43</v>
      </c>
      <c r="O138" s="71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161</v>
      </c>
      <c r="AT138" s="199" t="s">
        <v>157</v>
      </c>
      <c r="AU138" s="199" t="s">
        <v>89</v>
      </c>
      <c r="AY138" s="17" t="s">
        <v>155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7" t="s">
        <v>86</v>
      </c>
      <c r="BK138" s="200">
        <f>ROUND(I138*H138,2)</f>
        <v>0</v>
      </c>
      <c r="BL138" s="17" t="s">
        <v>161</v>
      </c>
      <c r="BM138" s="199" t="s">
        <v>1328</v>
      </c>
    </row>
    <row r="139" spans="1:65" s="13" customFormat="1" ht="11.25">
      <c r="B139" s="201"/>
      <c r="C139" s="202"/>
      <c r="D139" s="203" t="s">
        <v>163</v>
      </c>
      <c r="E139" s="202"/>
      <c r="F139" s="205" t="s">
        <v>1271</v>
      </c>
      <c r="G139" s="202"/>
      <c r="H139" s="206">
        <v>8.4149999999999991</v>
      </c>
      <c r="I139" s="207"/>
      <c r="J139" s="202"/>
      <c r="K139" s="202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163</v>
      </c>
      <c r="AU139" s="212" t="s">
        <v>89</v>
      </c>
      <c r="AV139" s="13" t="s">
        <v>89</v>
      </c>
      <c r="AW139" s="13" t="s">
        <v>4</v>
      </c>
      <c r="AX139" s="13" t="s">
        <v>86</v>
      </c>
      <c r="AY139" s="212" t="s">
        <v>155</v>
      </c>
    </row>
    <row r="140" spans="1:65" s="2" customFormat="1" ht="16.5" customHeight="1">
      <c r="A140" s="34"/>
      <c r="B140" s="35"/>
      <c r="C140" s="187" t="s">
        <v>189</v>
      </c>
      <c r="D140" s="187" t="s">
        <v>157</v>
      </c>
      <c r="E140" s="188" t="s">
        <v>1272</v>
      </c>
      <c r="F140" s="189" t="s">
        <v>1273</v>
      </c>
      <c r="G140" s="190" t="s">
        <v>160</v>
      </c>
      <c r="H140" s="191">
        <v>0.76500000000000001</v>
      </c>
      <c r="I140" s="192"/>
      <c r="J140" s="193">
        <f>ROUND(I140*H140,2)</f>
        <v>0</v>
      </c>
      <c r="K140" s="194"/>
      <c r="L140" s="39"/>
      <c r="M140" s="195" t="s">
        <v>1</v>
      </c>
      <c r="N140" s="196" t="s">
        <v>43</v>
      </c>
      <c r="O140" s="71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161</v>
      </c>
      <c r="AT140" s="199" t="s">
        <v>157</v>
      </c>
      <c r="AU140" s="199" t="s">
        <v>89</v>
      </c>
      <c r="AY140" s="17" t="s">
        <v>155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7" t="s">
        <v>86</v>
      </c>
      <c r="BK140" s="200">
        <f>ROUND(I140*H140,2)</f>
        <v>0</v>
      </c>
      <c r="BL140" s="17" t="s">
        <v>161</v>
      </c>
      <c r="BM140" s="199" t="s">
        <v>1329</v>
      </c>
    </row>
    <row r="141" spans="1:65" s="2" customFormat="1" ht="33" customHeight="1">
      <c r="A141" s="34"/>
      <c r="B141" s="35"/>
      <c r="C141" s="187" t="s">
        <v>194</v>
      </c>
      <c r="D141" s="187" t="s">
        <v>157</v>
      </c>
      <c r="E141" s="188" t="s">
        <v>513</v>
      </c>
      <c r="F141" s="189" t="s">
        <v>514</v>
      </c>
      <c r="G141" s="190" t="s">
        <v>209</v>
      </c>
      <c r="H141" s="191">
        <v>1.3009999999999999</v>
      </c>
      <c r="I141" s="192"/>
      <c r="J141" s="193">
        <f>ROUND(I141*H141,2)</f>
        <v>0</v>
      </c>
      <c r="K141" s="194"/>
      <c r="L141" s="39"/>
      <c r="M141" s="195" t="s">
        <v>1</v>
      </c>
      <c r="N141" s="196" t="s">
        <v>43</v>
      </c>
      <c r="O141" s="7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161</v>
      </c>
      <c r="AT141" s="199" t="s">
        <v>157</v>
      </c>
      <c r="AU141" s="199" t="s">
        <v>89</v>
      </c>
      <c r="AY141" s="17" t="s">
        <v>155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7" t="s">
        <v>86</v>
      </c>
      <c r="BK141" s="200">
        <f>ROUND(I141*H141,2)</f>
        <v>0</v>
      </c>
      <c r="BL141" s="17" t="s">
        <v>161</v>
      </c>
      <c r="BM141" s="199" t="s">
        <v>1330</v>
      </c>
    </row>
    <row r="142" spans="1:65" s="13" customFormat="1" ht="11.25">
      <c r="B142" s="201"/>
      <c r="C142" s="202"/>
      <c r="D142" s="203" t="s">
        <v>163</v>
      </c>
      <c r="E142" s="204" t="s">
        <v>1</v>
      </c>
      <c r="F142" s="205" t="s">
        <v>1331</v>
      </c>
      <c r="G142" s="202"/>
      <c r="H142" s="206">
        <v>1.3009999999999999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163</v>
      </c>
      <c r="AU142" s="212" t="s">
        <v>89</v>
      </c>
      <c r="AV142" s="13" t="s">
        <v>89</v>
      </c>
      <c r="AW142" s="13" t="s">
        <v>33</v>
      </c>
      <c r="AX142" s="13" t="s">
        <v>78</v>
      </c>
      <c r="AY142" s="212" t="s">
        <v>155</v>
      </c>
    </row>
    <row r="143" spans="1:65" s="14" customFormat="1" ht="11.25">
      <c r="B143" s="213"/>
      <c r="C143" s="214"/>
      <c r="D143" s="203" t="s">
        <v>163</v>
      </c>
      <c r="E143" s="215" t="s">
        <v>1</v>
      </c>
      <c r="F143" s="216" t="s">
        <v>170</v>
      </c>
      <c r="G143" s="214"/>
      <c r="H143" s="217">
        <v>1.3009999999999999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163</v>
      </c>
      <c r="AU143" s="223" t="s">
        <v>89</v>
      </c>
      <c r="AV143" s="14" t="s">
        <v>161</v>
      </c>
      <c r="AW143" s="14" t="s">
        <v>33</v>
      </c>
      <c r="AX143" s="14" t="s">
        <v>86</v>
      </c>
      <c r="AY143" s="223" t="s">
        <v>155</v>
      </c>
    </row>
    <row r="144" spans="1:65" s="2" customFormat="1" ht="37.9" customHeight="1">
      <c r="A144" s="34"/>
      <c r="B144" s="35"/>
      <c r="C144" s="187" t="s">
        <v>199</v>
      </c>
      <c r="D144" s="187" t="s">
        <v>157</v>
      </c>
      <c r="E144" s="188" t="s">
        <v>1277</v>
      </c>
      <c r="F144" s="189" t="s">
        <v>1278</v>
      </c>
      <c r="G144" s="190" t="s">
        <v>160</v>
      </c>
      <c r="H144" s="191">
        <v>0.13500000000000001</v>
      </c>
      <c r="I144" s="192"/>
      <c r="J144" s="193">
        <f>ROUND(I144*H144,2)</f>
        <v>0</v>
      </c>
      <c r="K144" s="194"/>
      <c r="L144" s="39"/>
      <c r="M144" s="195" t="s">
        <v>1</v>
      </c>
      <c r="N144" s="196" t="s">
        <v>43</v>
      </c>
      <c r="O144" s="71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161</v>
      </c>
      <c r="AT144" s="199" t="s">
        <v>157</v>
      </c>
      <c r="AU144" s="199" t="s">
        <v>89</v>
      </c>
      <c r="AY144" s="17" t="s">
        <v>155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86</v>
      </c>
      <c r="BK144" s="200">
        <f>ROUND(I144*H144,2)</f>
        <v>0</v>
      </c>
      <c r="BL144" s="17" t="s">
        <v>161</v>
      </c>
      <c r="BM144" s="199" t="s">
        <v>1332</v>
      </c>
    </row>
    <row r="145" spans="1:65" s="13" customFormat="1" ht="11.25">
      <c r="B145" s="201"/>
      <c r="C145" s="202"/>
      <c r="D145" s="203" t="s">
        <v>163</v>
      </c>
      <c r="E145" s="204" t="s">
        <v>1</v>
      </c>
      <c r="F145" s="205" t="s">
        <v>1280</v>
      </c>
      <c r="G145" s="202"/>
      <c r="H145" s="206">
        <v>0.13500000000000001</v>
      </c>
      <c r="I145" s="207"/>
      <c r="J145" s="202"/>
      <c r="K145" s="202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163</v>
      </c>
      <c r="AU145" s="212" t="s">
        <v>89</v>
      </c>
      <c r="AV145" s="13" t="s">
        <v>89</v>
      </c>
      <c r="AW145" s="13" t="s">
        <v>33</v>
      </c>
      <c r="AX145" s="13" t="s">
        <v>78</v>
      </c>
      <c r="AY145" s="212" t="s">
        <v>155</v>
      </c>
    </row>
    <row r="146" spans="1:65" s="14" customFormat="1" ht="11.25">
      <c r="B146" s="213"/>
      <c r="C146" s="214"/>
      <c r="D146" s="203" t="s">
        <v>163</v>
      </c>
      <c r="E146" s="215" t="s">
        <v>1</v>
      </c>
      <c r="F146" s="216" t="s">
        <v>170</v>
      </c>
      <c r="G146" s="214"/>
      <c r="H146" s="217">
        <v>0.13500000000000001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163</v>
      </c>
      <c r="AU146" s="223" t="s">
        <v>89</v>
      </c>
      <c r="AV146" s="14" t="s">
        <v>161</v>
      </c>
      <c r="AW146" s="14" t="s">
        <v>33</v>
      </c>
      <c r="AX146" s="14" t="s">
        <v>86</v>
      </c>
      <c r="AY146" s="223" t="s">
        <v>155</v>
      </c>
    </row>
    <row r="147" spans="1:65" s="12" customFormat="1" ht="22.9" customHeight="1">
      <c r="B147" s="171"/>
      <c r="C147" s="172"/>
      <c r="D147" s="173" t="s">
        <v>77</v>
      </c>
      <c r="E147" s="185" t="s">
        <v>89</v>
      </c>
      <c r="F147" s="185" t="s">
        <v>233</v>
      </c>
      <c r="G147" s="172"/>
      <c r="H147" s="172"/>
      <c r="I147" s="175"/>
      <c r="J147" s="186">
        <f>BK147</f>
        <v>0</v>
      </c>
      <c r="K147" s="172"/>
      <c r="L147" s="177"/>
      <c r="M147" s="178"/>
      <c r="N147" s="179"/>
      <c r="O147" s="179"/>
      <c r="P147" s="180">
        <f>SUM(P148:P150)</f>
        <v>0</v>
      </c>
      <c r="Q147" s="179"/>
      <c r="R147" s="180">
        <f>SUM(R148:R150)</f>
        <v>0</v>
      </c>
      <c r="S147" s="179"/>
      <c r="T147" s="181">
        <f>SUM(T148:T150)</f>
        <v>0</v>
      </c>
      <c r="AR147" s="182" t="s">
        <v>86</v>
      </c>
      <c r="AT147" s="183" t="s">
        <v>77</v>
      </c>
      <c r="AU147" s="183" t="s">
        <v>86</v>
      </c>
      <c r="AY147" s="182" t="s">
        <v>155</v>
      </c>
      <c r="BK147" s="184">
        <f>SUM(BK148:BK150)</f>
        <v>0</v>
      </c>
    </row>
    <row r="148" spans="1:65" s="2" customFormat="1" ht="24.2" customHeight="1">
      <c r="A148" s="34"/>
      <c r="B148" s="35"/>
      <c r="C148" s="187" t="s">
        <v>205</v>
      </c>
      <c r="D148" s="187" t="s">
        <v>157</v>
      </c>
      <c r="E148" s="188" t="s">
        <v>1281</v>
      </c>
      <c r="F148" s="189" t="s">
        <v>1282</v>
      </c>
      <c r="G148" s="190" t="s">
        <v>160</v>
      </c>
      <c r="H148" s="191">
        <v>0.76500000000000001</v>
      </c>
      <c r="I148" s="192"/>
      <c r="J148" s="193">
        <f>ROUND(I148*H148,2)</f>
        <v>0</v>
      </c>
      <c r="K148" s="194"/>
      <c r="L148" s="39"/>
      <c r="M148" s="195" t="s">
        <v>1</v>
      </c>
      <c r="N148" s="196" t="s">
        <v>43</v>
      </c>
      <c r="O148" s="7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161</v>
      </c>
      <c r="AT148" s="199" t="s">
        <v>157</v>
      </c>
      <c r="AU148" s="199" t="s">
        <v>89</v>
      </c>
      <c r="AY148" s="17" t="s">
        <v>155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86</v>
      </c>
      <c r="BK148" s="200">
        <f>ROUND(I148*H148,2)</f>
        <v>0</v>
      </c>
      <c r="BL148" s="17" t="s">
        <v>161</v>
      </c>
      <c r="BM148" s="199" t="s">
        <v>1333</v>
      </c>
    </row>
    <row r="149" spans="1:65" s="13" customFormat="1" ht="11.25">
      <c r="B149" s="201"/>
      <c r="C149" s="202"/>
      <c r="D149" s="203" t="s">
        <v>163</v>
      </c>
      <c r="E149" s="204" t="s">
        <v>1</v>
      </c>
      <c r="F149" s="205" t="s">
        <v>1284</v>
      </c>
      <c r="G149" s="202"/>
      <c r="H149" s="206">
        <v>0.76500000000000001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163</v>
      </c>
      <c r="AU149" s="212" t="s">
        <v>89</v>
      </c>
      <c r="AV149" s="13" t="s">
        <v>89</v>
      </c>
      <c r="AW149" s="13" t="s">
        <v>33</v>
      </c>
      <c r="AX149" s="13" t="s">
        <v>78</v>
      </c>
      <c r="AY149" s="212" t="s">
        <v>155</v>
      </c>
    </row>
    <row r="150" spans="1:65" s="14" customFormat="1" ht="11.25">
      <c r="B150" s="213"/>
      <c r="C150" s="214"/>
      <c r="D150" s="203" t="s">
        <v>163</v>
      </c>
      <c r="E150" s="215" t="s">
        <v>1</v>
      </c>
      <c r="F150" s="216" t="s">
        <v>170</v>
      </c>
      <c r="G150" s="214"/>
      <c r="H150" s="217">
        <v>0.76500000000000001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163</v>
      </c>
      <c r="AU150" s="223" t="s">
        <v>89</v>
      </c>
      <c r="AV150" s="14" t="s">
        <v>161</v>
      </c>
      <c r="AW150" s="14" t="s">
        <v>33</v>
      </c>
      <c r="AX150" s="14" t="s">
        <v>86</v>
      </c>
      <c r="AY150" s="223" t="s">
        <v>155</v>
      </c>
    </row>
    <row r="151" spans="1:65" s="12" customFormat="1" ht="25.9" customHeight="1">
      <c r="B151" s="171"/>
      <c r="C151" s="172"/>
      <c r="D151" s="173" t="s">
        <v>77</v>
      </c>
      <c r="E151" s="174" t="s">
        <v>669</v>
      </c>
      <c r="F151" s="174" t="s">
        <v>670</v>
      </c>
      <c r="G151" s="172"/>
      <c r="H151" s="172"/>
      <c r="I151" s="175"/>
      <c r="J151" s="176">
        <f>BK151</f>
        <v>0</v>
      </c>
      <c r="K151" s="172"/>
      <c r="L151" s="177"/>
      <c r="M151" s="178"/>
      <c r="N151" s="179"/>
      <c r="O151" s="179"/>
      <c r="P151" s="180">
        <f>P152+P164+P176</f>
        <v>0</v>
      </c>
      <c r="Q151" s="179"/>
      <c r="R151" s="180">
        <f>R152+R164+R176</f>
        <v>0</v>
      </c>
      <c r="S151" s="179"/>
      <c r="T151" s="181">
        <f>T152+T164+T176</f>
        <v>0</v>
      </c>
      <c r="AR151" s="182" t="s">
        <v>89</v>
      </c>
      <c r="AT151" s="183" t="s">
        <v>77</v>
      </c>
      <c r="AU151" s="183" t="s">
        <v>78</v>
      </c>
      <c r="AY151" s="182" t="s">
        <v>155</v>
      </c>
      <c r="BK151" s="184">
        <f>BK152+BK164+BK176</f>
        <v>0</v>
      </c>
    </row>
    <row r="152" spans="1:65" s="12" customFormat="1" ht="22.9" customHeight="1">
      <c r="B152" s="171"/>
      <c r="C152" s="172"/>
      <c r="D152" s="173" t="s">
        <v>77</v>
      </c>
      <c r="E152" s="185" t="s">
        <v>1285</v>
      </c>
      <c r="F152" s="185" t="s">
        <v>1286</v>
      </c>
      <c r="G152" s="172"/>
      <c r="H152" s="172"/>
      <c r="I152" s="175"/>
      <c r="J152" s="186">
        <f>BK152</f>
        <v>0</v>
      </c>
      <c r="K152" s="172"/>
      <c r="L152" s="177"/>
      <c r="M152" s="178"/>
      <c r="N152" s="179"/>
      <c r="O152" s="179"/>
      <c r="P152" s="180">
        <f>SUM(P153:P163)</f>
        <v>0</v>
      </c>
      <c r="Q152" s="179"/>
      <c r="R152" s="180">
        <f>SUM(R153:R163)</f>
        <v>0</v>
      </c>
      <c r="S152" s="179"/>
      <c r="T152" s="181">
        <f>SUM(T153:T163)</f>
        <v>0</v>
      </c>
      <c r="AR152" s="182" t="s">
        <v>89</v>
      </c>
      <c r="AT152" s="183" t="s">
        <v>77</v>
      </c>
      <c r="AU152" s="183" t="s">
        <v>86</v>
      </c>
      <c r="AY152" s="182" t="s">
        <v>155</v>
      </c>
      <c r="BK152" s="184">
        <f>SUM(BK153:BK163)</f>
        <v>0</v>
      </c>
    </row>
    <row r="153" spans="1:65" s="2" customFormat="1" ht="33" customHeight="1">
      <c r="A153" s="34"/>
      <c r="B153" s="35"/>
      <c r="C153" s="187" t="s">
        <v>212</v>
      </c>
      <c r="D153" s="187" t="s">
        <v>157</v>
      </c>
      <c r="E153" s="188" t="s">
        <v>1287</v>
      </c>
      <c r="F153" s="189" t="s">
        <v>1288</v>
      </c>
      <c r="G153" s="190" t="s">
        <v>215</v>
      </c>
      <c r="H153" s="191">
        <v>22.175999999999998</v>
      </c>
      <c r="I153" s="192"/>
      <c r="J153" s="193">
        <f>ROUND(I153*H153,2)</f>
        <v>0</v>
      </c>
      <c r="K153" s="194"/>
      <c r="L153" s="39"/>
      <c r="M153" s="195" t="s">
        <v>1</v>
      </c>
      <c r="N153" s="196" t="s">
        <v>43</v>
      </c>
      <c r="O153" s="71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242</v>
      </c>
      <c r="AT153" s="199" t="s">
        <v>157</v>
      </c>
      <c r="AU153" s="199" t="s">
        <v>89</v>
      </c>
      <c r="AY153" s="17" t="s">
        <v>155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7" t="s">
        <v>86</v>
      </c>
      <c r="BK153" s="200">
        <f>ROUND(I153*H153,2)</f>
        <v>0</v>
      </c>
      <c r="BL153" s="17" t="s">
        <v>242</v>
      </c>
      <c r="BM153" s="199" t="s">
        <v>1334</v>
      </c>
    </row>
    <row r="154" spans="1:65" s="13" customFormat="1" ht="11.25">
      <c r="B154" s="201"/>
      <c r="C154" s="202"/>
      <c r="D154" s="203" t="s">
        <v>163</v>
      </c>
      <c r="E154" s="204" t="s">
        <v>1</v>
      </c>
      <c r="F154" s="205" t="s">
        <v>1335</v>
      </c>
      <c r="G154" s="202"/>
      <c r="H154" s="206">
        <v>22.175999999999998</v>
      </c>
      <c r="I154" s="207"/>
      <c r="J154" s="202"/>
      <c r="K154" s="202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163</v>
      </c>
      <c r="AU154" s="212" t="s">
        <v>89</v>
      </c>
      <c r="AV154" s="13" t="s">
        <v>89</v>
      </c>
      <c r="AW154" s="13" t="s">
        <v>33</v>
      </c>
      <c r="AX154" s="13" t="s">
        <v>78</v>
      </c>
      <c r="AY154" s="212" t="s">
        <v>155</v>
      </c>
    </row>
    <row r="155" spans="1:65" s="14" customFormat="1" ht="11.25">
      <c r="B155" s="213"/>
      <c r="C155" s="214"/>
      <c r="D155" s="203" t="s">
        <v>163</v>
      </c>
      <c r="E155" s="215" t="s">
        <v>1</v>
      </c>
      <c r="F155" s="216" t="s">
        <v>170</v>
      </c>
      <c r="G155" s="214"/>
      <c r="H155" s="217">
        <v>22.175999999999998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163</v>
      </c>
      <c r="AU155" s="223" t="s">
        <v>89</v>
      </c>
      <c r="AV155" s="14" t="s">
        <v>161</v>
      </c>
      <c r="AW155" s="14" t="s">
        <v>33</v>
      </c>
      <c r="AX155" s="14" t="s">
        <v>86</v>
      </c>
      <c r="AY155" s="223" t="s">
        <v>155</v>
      </c>
    </row>
    <row r="156" spans="1:65" s="2" customFormat="1" ht="24.2" customHeight="1">
      <c r="A156" s="34"/>
      <c r="B156" s="35"/>
      <c r="C156" s="224" t="s">
        <v>218</v>
      </c>
      <c r="D156" s="224" t="s">
        <v>206</v>
      </c>
      <c r="E156" s="225" t="s">
        <v>1291</v>
      </c>
      <c r="F156" s="226" t="s">
        <v>1292</v>
      </c>
      <c r="G156" s="227" t="s">
        <v>160</v>
      </c>
      <c r="H156" s="228">
        <v>0.2</v>
      </c>
      <c r="I156" s="229"/>
      <c r="J156" s="230">
        <f>ROUND(I156*H156,2)</f>
        <v>0</v>
      </c>
      <c r="K156" s="231"/>
      <c r="L156" s="232"/>
      <c r="M156" s="233" t="s">
        <v>1</v>
      </c>
      <c r="N156" s="234" t="s">
        <v>43</v>
      </c>
      <c r="O156" s="71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346</v>
      </c>
      <c r="AT156" s="199" t="s">
        <v>206</v>
      </c>
      <c r="AU156" s="199" t="s">
        <v>89</v>
      </c>
      <c r="AY156" s="17" t="s">
        <v>155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86</v>
      </c>
      <c r="BK156" s="200">
        <f>ROUND(I156*H156,2)</f>
        <v>0</v>
      </c>
      <c r="BL156" s="17" t="s">
        <v>242</v>
      </c>
      <c r="BM156" s="199" t="s">
        <v>1336</v>
      </c>
    </row>
    <row r="157" spans="1:65" s="15" customFormat="1" ht="11.25">
      <c r="B157" s="241"/>
      <c r="C157" s="242"/>
      <c r="D157" s="203" t="s">
        <v>163</v>
      </c>
      <c r="E157" s="243" t="s">
        <v>1</v>
      </c>
      <c r="F157" s="244" t="s">
        <v>1294</v>
      </c>
      <c r="G157" s="242"/>
      <c r="H157" s="243" t="s">
        <v>1</v>
      </c>
      <c r="I157" s="245"/>
      <c r="J157" s="242"/>
      <c r="K157" s="242"/>
      <c r="L157" s="246"/>
      <c r="M157" s="247"/>
      <c r="N157" s="248"/>
      <c r="O157" s="248"/>
      <c r="P157" s="248"/>
      <c r="Q157" s="248"/>
      <c r="R157" s="248"/>
      <c r="S157" s="248"/>
      <c r="T157" s="249"/>
      <c r="AT157" s="250" t="s">
        <v>163</v>
      </c>
      <c r="AU157" s="250" t="s">
        <v>89</v>
      </c>
      <c r="AV157" s="15" t="s">
        <v>86</v>
      </c>
      <c r="AW157" s="15" t="s">
        <v>33</v>
      </c>
      <c r="AX157" s="15" t="s">
        <v>78</v>
      </c>
      <c r="AY157" s="250" t="s">
        <v>155</v>
      </c>
    </row>
    <row r="158" spans="1:65" s="13" customFormat="1" ht="11.25">
      <c r="B158" s="201"/>
      <c r="C158" s="202"/>
      <c r="D158" s="203" t="s">
        <v>163</v>
      </c>
      <c r="E158" s="204" t="s">
        <v>1</v>
      </c>
      <c r="F158" s="205" t="s">
        <v>1337</v>
      </c>
      <c r="G158" s="202"/>
      <c r="H158" s="206">
        <v>0.2</v>
      </c>
      <c r="I158" s="207"/>
      <c r="J158" s="202"/>
      <c r="K158" s="202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163</v>
      </c>
      <c r="AU158" s="212" t="s">
        <v>89</v>
      </c>
      <c r="AV158" s="13" t="s">
        <v>89</v>
      </c>
      <c r="AW158" s="13" t="s">
        <v>33</v>
      </c>
      <c r="AX158" s="13" t="s">
        <v>78</v>
      </c>
      <c r="AY158" s="212" t="s">
        <v>155</v>
      </c>
    </row>
    <row r="159" spans="1:65" s="14" customFormat="1" ht="11.25">
      <c r="B159" s="213"/>
      <c r="C159" s="214"/>
      <c r="D159" s="203" t="s">
        <v>163</v>
      </c>
      <c r="E159" s="215" t="s">
        <v>1</v>
      </c>
      <c r="F159" s="216" t="s">
        <v>170</v>
      </c>
      <c r="G159" s="214"/>
      <c r="H159" s="217">
        <v>0.2</v>
      </c>
      <c r="I159" s="218"/>
      <c r="J159" s="214"/>
      <c r="K159" s="214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163</v>
      </c>
      <c r="AU159" s="223" t="s">
        <v>89</v>
      </c>
      <c r="AV159" s="14" t="s">
        <v>161</v>
      </c>
      <c r="AW159" s="14" t="s">
        <v>33</v>
      </c>
      <c r="AX159" s="14" t="s">
        <v>86</v>
      </c>
      <c r="AY159" s="223" t="s">
        <v>155</v>
      </c>
    </row>
    <row r="160" spans="1:65" s="2" customFormat="1" ht="24.2" customHeight="1">
      <c r="A160" s="34"/>
      <c r="B160" s="35"/>
      <c r="C160" s="187" t="s">
        <v>222</v>
      </c>
      <c r="D160" s="187" t="s">
        <v>157</v>
      </c>
      <c r="E160" s="188" t="s">
        <v>1296</v>
      </c>
      <c r="F160" s="189" t="s">
        <v>1297</v>
      </c>
      <c r="G160" s="190" t="s">
        <v>215</v>
      </c>
      <c r="H160" s="191">
        <v>22.175999999999998</v>
      </c>
      <c r="I160" s="192"/>
      <c r="J160" s="193">
        <f>ROUND(I160*H160,2)</f>
        <v>0</v>
      </c>
      <c r="K160" s="194"/>
      <c r="L160" s="39"/>
      <c r="M160" s="195" t="s">
        <v>1</v>
      </c>
      <c r="N160" s="196" t="s">
        <v>43</v>
      </c>
      <c r="O160" s="71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242</v>
      </c>
      <c r="AT160" s="199" t="s">
        <v>157</v>
      </c>
      <c r="AU160" s="199" t="s">
        <v>89</v>
      </c>
      <c r="AY160" s="17" t="s">
        <v>155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7" t="s">
        <v>86</v>
      </c>
      <c r="BK160" s="200">
        <f>ROUND(I160*H160,2)</f>
        <v>0</v>
      </c>
      <c r="BL160" s="17" t="s">
        <v>242</v>
      </c>
      <c r="BM160" s="199" t="s">
        <v>1338</v>
      </c>
    </row>
    <row r="161" spans="1:65" s="13" customFormat="1" ht="11.25">
      <c r="B161" s="201"/>
      <c r="C161" s="202"/>
      <c r="D161" s="203" t="s">
        <v>163</v>
      </c>
      <c r="E161" s="204" t="s">
        <v>1</v>
      </c>
      <c r="F161" s="205" t="s">
        <v>1335</v>
      </c>
      <c r="G161" s="202"/>
      <c r="H161" s="206">
        <v>22.175999999999998</v>
      </c>
      <c r="I161" s="207"/>
      <c r="J161" s="202"/>
      <c r="K161" s="202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163</v>
      </c>
      <c r="AU161" s="212" t="s">
        <v>89</v>
      </c>
      <c r="AV161" s="13" t="s">
        <v>89</v>
      </c>
      <c r="AW161" s="13" t="s">
        <v>33</v>
      </c>
      <c r="AX161" s="13" t="s">
        <v>78</v>
      </c>
      <c r="AY161" s="212" t="s">
        <v>155</v>
      </c>
    </row>
    <row r="162" spans="1:65" s="14" customFormat="1" ht="11.25">
      <c r="B162" s="213"/>
      <c r="C162" s="214"/>
      <c r="D162" s="203" t="s">
        <v>163</v>
      </c>
      <c r="E162" s="215" t="s">
        <v>1</v>
      </c>
      <c r="F162" s="216" t="s">
        <v>170</v>
      </c>
      <c r="G162" s="214"/>
      <c r="H162" s="217">
        <v>22.175999999999998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163</v>
      </c>
      <c r="AU162" s="223" t="s">
        <v>89</v>
      </c>
      <c r="AV162" s="14" t="s">
        <v>161</v>
      </c>
      <c r="AW162" s="14" t="s">
        <v>33</v>
      </c>
      <c r="AX162" s="14" t="s">
        <v>86</v>
      </c>
      <c r="AY162" s="223" t="s">
        <v>155</v>
      </c>
    </row>
    <row r="163" spans="1:65" s="2" customFormat="1" ht="44.25" customHeight="1">
      <c r="A163" s="34"/>
      <c r="B163" s="35"/>
      <c r="C163" s="187" t="s">
        <v>228</v>
      </c>
      <c r="D163" s="187" t="s">
        <v>157</v>
      </c>
      <c r="E163" s="188" t="s">
        <v>1299</v>
      </c>
      <c r="F163" s="189" t="s">
        <v>1300</v>
      </c>
      <c r="G163" s="190" t="s">
        <v>687</v>
      </c>
      <c r="H163" s="240"/>
      <c r="I163" s="192"/>
      <c r="J163" s="193">
        <f>ROUND(I163*H163,2)</f>
        <v>0</v>
      </c>
      <c r="K163" s="194"/>
      <c r="L163" s="39"/>
      <c r="M163" s="195" t="s">
        <v>1</v>
      </c>
      <c r="N163" s="196" t="s">
        <v>43</v>
      </c>
      <c r="O163" s="7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242</v>
      </c>
      <c r="AT163" s="199" t="s">
        <v>157</v>
      </c>
      <c r="AU163" s="199" t="s">
        <v>89</v>
      </c>
      <c r="AY163" s="17" t="s">
        <v>155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86</v>
      </c>
      <c r="BK163" s="200">
        <f>ROUND(I163*H163,2)</f>
        <v>0</v>
      </c>
      <c r="BL163" s="17" t="s">
        <v>242</v>
      </c>
      <c r="BM163" s="199" t="s">
        <v>1339</v>
      </c>
    </row>
    <row r="164" spans="1:65" s="12" customFormat="1" ht="22.9" customHeight="1">
      <c r="B164" s="171"/>
      <c r="C164" s="172"/>
      <c r="D164" s="173" t="s">
        <v>77</v>
      </c>
      <c r="E164" s="185" t="s">
        <v>689</v>
      </c>
      <c r="F164" s="185" t="s">
        <v>690</v>
      </c>
      <c r="G164" s="172"/>
      <c r="H164" s="172"/>
      <c r="I164" s="175"/>
      <c r="J164" s="186">
        <f>BK164</f>
        <v>0</v>
      </c>
      <c r="K164" s="172"/>
      <c r="L164" s="177"/>
      <c r="M164" s="178"/>
      <c r="N164" s="179"/>
      <c r="O164" s="179"/>
      <c r="P164" s="180">
        <f>SUM(P165:P175)</f>
        <v>0</v>
      </c>
      <c r="Q164" s="179"/>
      <c r="R164" s="180">
        <f>SUM(R165:R175)</f>
        <v>0</v>
      </c>
      <c r="S164" s="179"/>
      <c r="T164" s="181">
        <f>SUM(T165:T175)</f>
        <v>0</v>
      </c>
      <c r="AR164" s="182" t="s">
        <v>89</v>
      </c>
      <c r="AT164" s="183" t="s">
        <v>77</v>
      </c>
      <c r="AU164" s="183" t="s">
        <v>86</v>
      </c>
      <c r="AY164" s="182" t="s">
        <v>155</v>
      </c>
      <c r="BK164" s="184">
        <f>SUM(BK165:BK175)</f>
        <v>0</v>
      </c>
    </row>
    <row r="165" spans="1:65" s="2" customFormat="1" ht="24.2" customHeight="1">
      <c r="A165" s="34"/>
      <c r="B165" s="35"/>
      <c r="C165" s="187" t="s">
        <v>234</v>
      </c>
      <c r="D165" s="187" t="s">
        <v>157</v>
      </c>
      <c r="E165" s="188" t="s">
        <v>1302</v>
      </c>
      <c r="F165" s="189" t="s">
        <v>1303</v>
      </c>
      <c r="G165" s="190" t="s">
        <v>225</v>
      </c>
      <c r="H165" s="191">
        <v>271</v>
      </c>
      <c r="I165" s="192"/>
      <c r="J165" s="193">
        <f>ROUND(I165*H165,2)</f>
        <v>0</v>
      </c>
      <c r="K165" s="194"/>
      <c r="L165" s="39"/>
      <c r="M165" s="195" t="s">
        <v>1</v>
      </c>
      <c r="N165" s="196" t="s">
        <v>43</v>
      </c>
      <c r="O165" s="7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242</v>
      </c>
      <c r="AT165" s="199" t="s">
        <v>157</v>
      </c>
      <c r="AU165" s="199" t="s">
        <v>89</v>
      </c>
      <c r="AY165" s="17" t="s">
        <v>155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86</v>
      </c>
      <c r="BK165" s="200">
        <f>ROUND(I165*H165,2)</f>
        <v>0</v>
      </c>
      <c r="BL165" s="17" t="s">
        <v>242</v>
      </c>
      <c r="BM165" s="199" t="s">
        <v>1340</v>
      </c>
    </row>
    <row r="166" spans="1:65" s="13" customFormat="1" ht="11.25">
      <c r="B166" s="201"/>
      <c r="C166" s="202"/>
      <c r="D166" s="203" t="s">
        <v>163</v>
      </c>
      <c r="E166" s="204" t="s">
        <v>1</v>
      </c>
      <c r="F166" s="205" t="s">
        <v>1341</v>
      </c>
      <c r="G166" s="202"/>
      <c r="H166" s="206">
        <v>271</v>
      </c>
      <c r="I166" s="207"/>
      <c r="J166" s="202"/>
      <c r="K166" s="202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163</v>
      </c>
      <c r="AU166" s="212" t="s">
        <v>89</v>
      </c>
      <c r="AV166" s="13" t="s">
        <v>89</v>
      </c>
      <c r="AW166" s="13" t="s">
        <v>33</v>
      </c>
      <c r="AX166" s="13" t="s">
        <v>78</v>
      </c>
      <c r="AY166" s="212" t="s">
        <v>155</v>
      </c>
    </row>
    <row r="167" spans="1:65" s="14" customFormat="1" ht="11.25">
      <c r="B167" s="213"/>
      <c r="C167" s="214"/>
      <c r="D167" s="203" t="s">
        <v>163</v>
      </c>
      <c r="E167" s="215" t="s">
        <v>1</v>
      </c>
      <c r="F167" s="216" t="s">
        <v>170</v>
      </c>
      <c r="G167" s="214"/>
      <c r="H167" s="217">
        <v>271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163</v>
      </c>
      <c r="AU167" s="223" t="s">
        <v>89</v>
      </c>
      <c r="AV167" s="14" t="s">
        <v>161</v>
      </c>
      <c r="AW167" s="14" t="s">
        <v>33</v>
      </c>
      <c r="AX167" s="14" t="s">
        <v>86</v>
      </c>
      <c r="AY167" s="223" t="s">
        <v>155</v>
      </c>
    </row>
    <row r="168" spans="1:65" s="2" customFormat="1" ht="16.5" customHeight="1">
      <c r="A168" s="34"/>
      <c r="B168" s="35"/>
      <c r="C168" s="224" t="s">
        <v>8</v>
      </c>
      <c r="D168" s="224" t="s">
        <v>206</v>
      </c>
      <c r="E168" s="225" t="s">
        <v>1306</v>
      </c>
      <c r="F168" s="226" t="s">
        <v>1307</v>
      </c>
      <c r="G168" s="227" t="s">
        <v>209</v>
      </c>
      <c r="H168" s="228">
        <v>0.27100000000000002</v>
      </c>
      <c r="I168" s="229"/>
      <c r="J168" s="230">
        <f>ROUND(I168*H168,2)</f>
        <v>0</v>
      </c>
      <c r="K168" s="231"/>
      <c r="L168" s="232"/>
      <c r="M168" s="233" t="s">
        <v>1</v>
      </c>
      <c r="N168" s="234" t="s">
        <v>43</v>
      </c>
      <c r="O168" s="71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346</v>
      </c>
      <c r="AT168" s="199" t="s">
        <v>206</v>
      </c>
      <c r="AU168" s="199" t="s">
        <v>89</v>
      </c>
      <c r="AY168" s="17" t="s">
        <v>155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7" t="s">
        <v>86</v>
      </c>
      <c r="BK168" s="200">
        <f>ROUND(I168*H168,2)</f>
        <v>0</v>
      </c>
      <c r="BL168" s="17" t="s">
        <v>242</v>
      </c>
      <c r="BM168" s="199" t="s">
        <v>1342</v>
      </c>
    </row>
    <row r="169" spans="1:65" s="15" customFormat="1" ht="11.25">
      <c r="B169" s="241"/>
      <c r="C169" s="242"/>
      <c r="D169" s="203" t="s">
        <v>163</v>
      </c>
      <c r="E169" s="243" t="s">
        <v>1</v>
      </c>
      <c r="F169" s="244" t="s">
        <v>1309</v>
      </c>
      <c r="G169" s="242"/>
      <c r="H169" s="243" t="s">
        <v>1</v>
      </c>
      <c r="I169" s="245"/>
      <c r="J169" s="242"/>
      <c r="K169" s="242"/>
      <c r="L169" s="246"/>
      <c r="M169" s="247"/>
      <c r="N169" s="248"/>
      <c r="O169" s="248"/>
      <c r="P169" s="248"/>
      <c r="Q169" s="248"/>
      <c r="R169" s="248"/>
      <c r="S169" s="248"/>
      <c r="T169" s="249"/>
      <c r="AT169" s="250" t="s">
        <v>163</v>
      </c>
      <c r="AU169" s="250" t="s">
        <v>89</v>
      </c>
      <c r="AV169" s="15" t="s">
        <v>86</v>
      </c>
      <c r="AW169" s="15" t="s">
        <v>33</v>
      </c>
      <c r="AX169" s="15" t="s">
        <v>78</v>
      </c>
      <c r="AY169" s="250" t="s">
        <v>155</v>
      </c>
    </row>
    <row r="170" spans="1:65" s="13" customFormat="1" ht="11.25">
      <c r="B170" s="201"/>
      <c r="C170" s="202"/>
      <c r="D170" s="203" t="s">
        <v>163</v>
      </c>
      <c r="E170" s="204" t="s">
        <v>1</v>
      </c>
      <c r="F170" s="205" t="s">
        <v>1310</v>
      </c>
      <c r="G170" s="202"/>
      <c r="H170" s="206">
        <v>0.14599999999999999</v>
      </c>
      <c r="I170" s="207"/>
      <c r="J170" s="202"/>
      <c r="K170" s="202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163</v>
      </c>
      <c r="AU170" s="212" t="s">
        <v>89</v>
      </c>
      <c r="AV170" s="13" t="s">
        <v>89</v>
      </c>
      <c r="AW170" s="13" t="s">
        <v>33</v>
      </c>
      <c r="AX170" s="13" t="s">
        <v>78</v>
      </c>
      <c r="AY170" s="212" t="s">
        <v>155</v>
      </c>
    </row>
    <row r="171" spans="1:65" s="13" customFormat="1" ht="11.25">
      <c r="B171" s="201"/>
      <c r="C171" s="202"/>
      <c r="D171" s="203" t="s">
        <v>163</v>
      </c>
      <c r="E171" s="204" t="s">
        <v>1</v>
      </c>
      <c r="F171" s="205" t="s">
        <v>1343</v>
      </c>
      <c r="G171" s="202"/>
      <c r="H171" s="206">
        <v>3.9E-2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163</v>
      </c>
      <c r="AU171" s="212" t="s">
        <v>89</v>
      </c>
      <c r="AV171" s="13" t="s">
        <v>89</v>
      </c>
      <c r="AW171" s="13" t="s">
        <v>33</v>
      </c>
      <c r="AX171" s="13" t="s">
        <v>78</v>
      </c>
      <c r="AY171" s="212" t="s">
        <v>155</v>
      </c>
    </row>
    <row r="172" spans="1:65" s="13" customFormat="1" ht="11.25">
      <c r="B172" s="201"/>
      <c r="C172" s="202"/>
      <c r="D172" s="203" t="s">
        <v>163</v>
      </c>
      <c r="E172" s="204" t="s">
        <v>1</v>
      </c>
      <c r="F172" s="205" t="s">
        <v>1344</v>
      </c>
      <c r="G172" s="202"/>
      <c r="H172" s="206">
        <v>2.8000000000000001E-2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163</v>
      </c>
      <c r="AU172" s="212" t="s">
        <v>89</v>
      </c>
      <c r="AV172" s="13" t="s">
        <v>89</v>
      </c>
      <c r="AW172" s="13" t="s">
        <v>33</v>
      </c>
      <c r="AX172" s="13" t="s">
        <v>78</v>
      </c>
      <c r="AY172" s="212" t="s">
        <v>155</v>
      </c>
    </row>
    <row r="173" spans="1:65" s="13" customFormat="1" ht="11.25">
      <c r="B173" s="201"/>
      <c r="C173" s="202"/>
      <c r="D173" s="203" t="s">
        <v>163</v>
      </c>
      <c r="E173" s="204" t="s">
        <v>1</v>
      </c>
      <c r="F173" s="205" t="s">
        <v>1345</v>
      </c>
      <c r="G173" s="202"/>
      <c r="H173" s="206">
        <v>5.8000000000000003E-2</v>
      </c>
      <c r="I173" s="207"/>
      <c r="J173" s="202"/>
      <c r="K173" s="202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163</v>
      </c>
      <c r="AU173" s="212" t="s">
        <v>89</v>
      </c>
      <c r="AV173" s="13" t="s">
        <v>89</v>
      </c>
      <c r="AW173" s="13" t="s">
        <v>33</v>
      </c>
      <c r="AX173" s="13" t="s">
        <v>78</v>
      </c>
      <c r="AY173" s="212" t="s">
        <v>155</v>
      </c>
    </row>
    <row r="174" spans="1:65" s="14" customFormat="1" ht="11.25">
      <c r="B174" s="213"/>
      <c r="C174" s="214"/>
      <c r="D174" s="203" t="s">
        <v>163</v>
      </c>
      <c r="E174" s="215" t="s">
        <v>1</v>
      </c>
      <c r="F174" s="216" t="s">
        <v>170</v>
      </c>
      <c r="G174" s="214"/>
      <c r="H174" s="217">
        <v>0.27100000000000002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163</v>
      </c>
      <c r="AU174" s="223" t="s">
        <v>89</v>
      </c>
      <c r="AV174" s="14" t="s">
        <v>161</v>
      </c>
      <c r="AW174" s="14" t="s">
        <v>33</v>
      </c>
      <c r="AX174" s="14" t="s">
        <v>86</v>
      </c>
      <c r="AY174" s="223" t="s">
        <v>155</v>
      </c>
    </row>
    <row r="175" spans="1:65" s="2" customFormat="1" ht="44.25" customHeight="1">
      <c r="A175" s="34"/>
      <c r="B175" s="35"/>
      <c r="C175" s="187" t="s">
        <v>242</v>
      </c>
      <c r="D175" s="187" t="s">
        <v>157</v>
      </c>
      <c r="E175" s="188" t="s">
        <v>1314</v>
      </c>
      <c r="F175" s="189" t="s">
        <v>1315</v>
      </c>
      <c r="G175" s="190" t="s">
        <v>687</v>
      </c>
      <c r="H175" s="240"/>
      <c r="I175" s="192"/>
      <c r="J175" s="193">
        <f>ROUND(I175*H175,2)</f>
        <v>0</v>
      </c>
      <c r="K175" s="194"/>
      <c r="L175" s="39"/>
      <c r="M175" s="195" t="s">
        <v>1</v>
      </c>
      <c r="N175" s="196" t="s">
        <v>43</v>
      </c>
      <c r="O175" s="71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242</v>
      </c>
      <c r="AT175" s="199" t="s">
        <v>157</v>
      </c>
      <c r="AU175" s="199" t="s">
        <v>89</v>
      </c>
      <c r="AY175" s="17" t="s">
        <v>155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7" t="s">
        <v>86</v>
      </c>
      <c r="BK175" s="200">
        <f>ROUND(I175*H175,2)</f>
        <v>0</v>
      </c>
      <c r="BL175" s="17" t="s">
        <v>242</v>
      </c>
      <c r="BM175" s="199" t="s">
        <v>1346</v>
      </c>
    </row>
    <row r="176" spans="1:65" s="12" customFormat="1" ht="22.9" customHeight="1">
      <c r="B176" s="171"/>
      <c r="C176" s="172"/>
      <c r="D176" s="173" t="s">
        <v>77</v>
      </c>
      <c r="E176" s="185" t="s">
        <v>1317</v>
      </c>
      <c r="F176" s="185" t="s">
        <v>1318</v>
      </c>
      <c r="G176" s="172"/>
      <c r="H176" s="172"/>
      <c r="I176" s="175"/>
      <c r="J176" s="186">
        <f>BK176</f>
        <v>0</v>
      </c>
      <c r="K176" s="172"/>
      <c r="L176" s="177"/>
      <c r="M176" s="178"/>
      <c r="N176" s="179"/>
      <c r="O176" s="179"/>
      <c r="P176" s="180">
        <f>SUM(P177:P179)</f>
        <v>0</v>
      </c>
      <c r="Q176" s="179"/>
      <c r="R176" s="180">
        <f>SUM(R177:R179)</f>
        <v>0</v>
      </c>
      <c r="S176" s="179"/>
      <c r="T176" s="181">
        <f>SUM(T177:T179)</f>
        <v>0</v>
      </c>
      <c r="AR176" s="182" t="s">
        <v>89</v>
      </c>
      <c r="AT176" s="183" t="s">
        <v>77</v>
      </c>
      <c r="AU176" s="183" t="s">
        <v>86</v>
      </c>
      <c r="AY176" s="182" t="s">
        <v>155</v>
      </c>
      <c r="BK176" s="184">
        <f>SUM(BK177:BK179)</f>
        <v>0</v>
      </c>
    </row>
    <row r="177" spans="1:65" s="2" customFormat="1" ht="44.25" customHeight="1">
      <c r="A177" s="34"/>
      <c r="B177" s="35"/>
      <c r="C177" s="187" t="s">
        <v>249</v>
      </c>
      <c r="D177" s="187" t="s">
        <v>157</v>
      </c>
      <c r="E177" s="188" t="s">
        <v>1319</v>
      </c>
      <c r="F177" s="189" t="s">
        <v>1320</v>
      </c>
      <c r="G177" s="190" t="s">
        <v>160</v>
      </c>
      <c r="H177" s="191">
        <v>0.2</v>
      </c>
      <c r="I177" s="192"/>
      <c r="J177" s="193">
        <f>ROUND(I177*H177,2)</f>
        <v>0</v>
      </c>
      <c r="K177" s="194"/>
      <c r="L177" s="39"/>
      <c r="M177" s="195" t="s">
        <v>1</v>
      </c>
      <c r="N177" s="196" t="s">
        <v>43</v>
      </c>
      <c r="O177" s="71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242</v>
      </c>
      <c r="AT177" s="199" t="s">
        <v>157</v>
      </c>
      <c r="AU177" s="199" t="s">
        <v>89</v>
      </c>
      <c r="AY177" s="17" t="s">
        <v>155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7" t="s">
        <v>86</v>
      </c>
      <c r="BK177" s="200">
        <f>ROUND(I177*H177,2)</f>
        <v>0</v>
      </c>
      <c r="BL177" s="17" t="s">
        <v>242</v>
      </c>
      <c r="BM177" s="199" t="s">
        <v>1347</v>
      </c>
    </row>
    <row r="178" spans="1:65" s="13" customFormat="1" ht="11.25">
      <c r="B178" s="201"/>
      <c r="C178" s="202"/>
      <c r="D178" s="203" t="s">
        <v>163</v>
      </c>
      <c r="E178" s="204" t="s">
        <v>1</v>
      </c>
      <c r="F178" s="205" t="s">
        <v>1337</v>
      </c>
      <c r="G178" s="202"/>
      <c r="H178" s="206">
        <v>0.2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163</v>
      </c>
      <c r="AU178" s="212" t="s">
        <v>89</v>
      </c>
      <c r="AV178" s="13" t="s">
        <v>89</v>
      </c>
      <c r="AW178" s="13" t="s">
        <v>33</v>
      </c>
      <c r="AX178" s="13" t="s">
        <v>78</v>
      </c>
      <c r="AY178" s="212" t="s">
        <v>155</v>
      </c>
    </row>
    <row r="179" spans="1:65" s="14" customFormat="1" ht="11.25">
      <c r="B179" s="213"/>
      <c r="C179" s="214"/>
      <c r="D179" s="203" t="s">
        <v>163</v>
      </c>
      <c r="E179" s="215" t="s">
        <v>1</v>
      </c>
      <c r="F179" s="216" t="s">
        <v>170</v>
      </c>
      <c r="G179" s="214"/>
      <c r="H179" s="217">
        <v>0.2</v>
      </c>
      <c r="I179" s="218"/>
      <c r="J179" s="214"/>
      <c r="K179" s="214"/>
      <c r="L179" s="219"/>
      <c r="M179" s="254"/>
      <c r="N179" s="255"/>
      <c r="O179" s="255"/>
      <c r="P179" s="255"/>
      <c r="Q179" s="255"/>
      <c r="R179" s="255"/>
      <c r="S179" s="255"/>
      <c r="T179" s="256"/>
      <c r="AT179" s="223" t="s">
        <v>163</v>
      </c>
      <c r="AU179" s="223" t="s">
        <v>89</v>
      </c>
      <c r="AV179" s="14" t="s">
        <v>161</v>
      </c>
      <c r="AW179" s="14" t="s">
        <v>33</v>
      </c>
      <c r="AX179" s="14" t="s">
        <v>86</v>
      </c>
      <c r="AY179" s="223" t="s">
        <v>155</v>
      </c>
    </row>
    <row r="180" spans="1:65" s="2" customFormat="1" ht="6.95" customHeight="1">
      <c r="A180" s="34"/>
      <c r="B180" s="54"/>
      <c r="C180" s="55"/>
      <c r="D180" s="55"/>
      <c r="E180" s="55"/>
      <c r="F180" s="55"/>
      <c r="G180" s="55"/>
      <c r="H180" s="55"/>
      <c r="I180" s="55"/>
      <c r="J180" s="55"/>
      <c r="K180" s="55"/>
      <c r="L180" s="39"/>
      <c r="M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</row>
  </sheetData>
  <sheetProtection algorithmName="SHA-512" hashValue="KAql+HI7Ufhfhu1uwiaKMioMW7ZP3R5RJ2Ma2Z5+XAE8EPdqfOCXIX9J77fFGXEyfoRtjMAe9F+j6SrSv7qgPw==" saltValue="9hSkNGTUos6Ohs4reRfOp7evD3fb3qBkVI1lVtTUsqDSHPC0RLFKTr+r0Tq/UQVuzGosi7tBrbWnVa/59nqrIg==" spinCount="100000" sheet="1" objects="1" scenarios="1" formatColumns="0" formatRows="0" autoFilter="0"/>
  <autoFilter ref="C122:K179" xr:uid="{00000000-0009-0000-0000-000007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5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109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8" t="str">
        <f>'Rekapitulace stavby'!K6</f>
        <v>Revitalizace veřejných ploch města Luby - ETAPA II</v>
      </c>
      <c r="F7" s="299"/>
      <c r="G7" s="299"/>
      <c r="H7" s="299"/>
      <c r="L7" s="20"/>
    </row>
    <row r="8" spans="1:4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0" t="s">
        <v>1348</v>
      </c>
      <c r="F9" s="301"/>
      <c r="G9" s="301"/>
      <c r="H9" s="30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2" t="str">
        <f>'Rekapitulace stavby'!E14</f>
        <v>Vyplň údaj</v>
      </c>
      <c r="F18" s="303"/>
      <c r="G18" s="303"/>
      <c r="H18" s="303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4" t="s">
        <v>1</v>
      </c>
      <c r="F27" s="304"/>
      <c r="G27" s="304"/>
      <c r="H27" s="30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ROUND((SUM(BE119:BE149)),  2)</f>
        <v>0</v>
      </c>
      <c r="G33" s="34"/>
      <c r="H33" s="34"/>
      <c r="I33" s="124">
        <v>0.21</v>
      </c>
      <c r="J33" s="123">
        <f>ROUND(((SUM(BE119:BE149))*I33),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ROUND((SUM(BF119:BF149)),  2)</f>
        <v>0</v>
      </c>
      <c r="G34" s="34"/>
      <c r="H34" s="34"/>
      <c r="I34" s="124">
        <v>0.15</v>
      </c>
      <c r="J34" s="123">
        <f>ROUND(((SUM(BF119:BF149))*I34),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ROUND((SUM(BG119:BG149)),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ROUND((SUM(BH119:BH149)),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ROUND((SUM(BI119:BI149)),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5" t="str">
        <f>E7</f>
        <v>Revitalizace veřejných ploch města Luby - ETAPA II</v>
      </c>
      <c r="F85" s="306"/>
      <c r="G85" s="306"/>
      <c r="H85" s="30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1" t="str">
        <f>E9</f>
        <v>SO 02 - Sadové úpravy Etapa II</v>
      </c>
      <c r="F87" s="307"/>
      <c r="G87" s="307"/>
      <c r="H87" s="30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Luby u Chebu</v>
      </c>
      <c r="G89" s="36"/>
      <c r="H89" s="36"/>
      <c r="I89" s="29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Město Luby</v>
      </c>
      <c r="G91" s="36"/>
      <c r="H91" s="36"/>
      <c r="I91" s="29" t="s">
        <v>30</v>
      </c>
      <c r="J91" s="32" t="str">
        <f>E21</f>
        <v>A69 - Architekti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Ing. Pavel Šturc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J120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131</v>
      </c>
      <c r="E98" s="156"/>
      <c r="F98" s="156"/>
      <c r="G98" s="156"/>
      <c r="H98" s="156"/>
      <c r="I98" s="156"/>
      <c r="J98" s="157">
        <f>J121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481</v>
      </c>
      <c r="E99" s="156"/>
      <c r="F99" s="156"/>
      <c r="G99" s="156"/>
      <c r="H99" s="156"/>
      <c r="I99" s="156"/>
      <c r="J99" s="157">
        <f>J148</f>
        <v>0</v>
      </c>
      <c r="K99" s="154"/>
      <c r="L99" s="158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140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05" t="str">
        <f>E7</f>
        <v>Revitalizace veřejných ploch města Luby - ETAPA II</v>
      </c>
      <c r="F109" s="306"/>
      <c r="G109" s="306"/>
      <c r="H109" s="30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123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61" t="str">
        <f>E9</f>
        <v>SO 02 - Sadové úpravy Etapa II</v>
      </c>
      <c r="F111" s="307"/>
      <c r="G111" s="307"/>
      <c r="H111" s="307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>Luby u Chebu</v>
      </c>
      <c r="G113" s="36"/>
      <c r="H113" s="36"/>
      <c r="I113" s="29" t="s">
        <v>22</v>
      </c>
      <c r="J113" s="66" t="str">
        <f>IF(J12="","",J12)</f>
        <v>Vyplň údaj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23</v>
      </c>
      <c r="D115" s="36"/>
      <c r="E115" s="36"/>
      <c r="F115" s="27" t="str">
        <f>E15</f>
        <v>Město Luby</v>
      </c>
      <c r="G115" s="36"/>
      <c r="H115" s="36"/>
      <c r="I115" s="29" t="s">
        <v>30</v>
      </c>
      <c r="J115" s="32" t="str">
        <f>E21</f>
        <v>A69 - Architekti s.r.o.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28</v>
      </c>
      <c r="D116" s="36"/>
      <c r="E116" s="36"/>
      <c r="F116" s="27" t="str">
        <f>IF(E18="","",E18)</f>
        <v>Vyplň údaj</v>
      </c>
      <c r="G116" s="36"/>
      <c r="H116" s="36"/>
      <c r="I116" s="29" t="s">
        <v>34</v>
      </c>
      <c r="J116" s="32" t="str">
        <f>E24</f>
        <v>Ing. Pavel Šturc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59"/>
      <c r="B118" s="160"/>
      <c r="C118" s="161" t="s">
        <v>141</v>
      </c>
      <c r="D118" s="162" t="s">
        <v>63</v>
      </c>
      <c r="E118" s="162" t="s">
        <v>59</v>
      </c>
      <c r="F118" s="162" t="s">
        <v>60</v>
      </c>
      <c r="G118" s="162" t="s">
        <v>142</v>
      </c>
      <c r="H118" s="162" t="s">
        <v>143</v>
      </c>
      <c r="I118" s="162" t="s">
        <v>144</v>
      </c>
      <c r="J118" s="163" t="s">
        <v>127</v>
      </c>
      <c r="K118" s="164" t="s">
        <v>145</v>
      </c>
      <c r="L118" s="165"/>
      <c r="M118" s="75" t="s">
        <v>1</v>
      </c>
      <c r="N118" s="76" t="s">
        <v>42</v>
      </c>
      <c r="O118" s="76" t="s">
        <v>146</v>
      </c>
      <c r="P118" s="76" t="s">
        <v>147</v>
      </c>
      <c r="Q118" s="76" t="s">
        <v>148</v>
      </c>
      <c r="R118" s="76" t="s">
        <v>149</v>
      </c>
      <c r="S118" s="76" t="s">
        <v>150</v>
      </c>
      <c r="T118" s="77" t="s">
        <v>151</v>
      </c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</row>
    <row r="119" spans="1:65" s="2" customFormat="1" ht="22.9" customHeight="1">
      <c r="A119" s="34"/>
      <c r="B119" s="35"/>
      <c r="C119" s="82" t="s">
        <v>152</v>
      </c>
      <c r="D119" s="36"/>
      <c r="E119" s="36"/>
      <c r="F119" s="36"/>
      <c r="G119" s="36"/>
      <c r="H119" s="36"/>
      <c r="I119" s="36"/>
      <c r="J119" s="166">
        <f>BK119</f>
        <v>0</v>
      </c>
      <c r="K119" s="36"/>
      <c r="L119" s="39"/>
      <c r="M119" s="78"/>
      <c r="N119" s="167"/>
      <c r="O119" s="79"/>
      <c r="P119" s="168">
        <f>P120</f>
        <v>0</v>
      </c>
      <c r="Q119" s="79"/>
      <c r="R119" s="168">
        <f>R120</f>
        <v>0</v>
      </c>
      <c r="S119" s="79"/>
      <c r="T119" s="169">
        <f>T120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77</v>
      </c>
      <c r="AU119" s="17" t="s">
        <v>129</v>
      </c>
      <c r="BK119" s="170">
        <f>BK120</f>
        <v>0</v>
      </c>
    </row>
    <row r="120" spans="1:65" s="12" customFormat="1" ht="25.9" customHeight="1">
      <c r="B120" s="171"/>
      <c r="C120" s="172"/>
      <c r="D120" s="173" t="s">
        <v>77</v>
      </c>
      <c r="E120" s="174" t="s">
        <v>153</v>
      </c>
      <c r="F120" s="174" t="s">
        <v>154</v>
      </c>
      <c r="G120" s="172"/>
      <c r="H120" s="172"/>
      <c r="I120" s="175"/>
      <c r="J120" s="176">
        <f>BK120</f>
        <v>0</v>
      </c>
      <c r="K120" s="172"/>
      <c r="L120" s="177"/>
      <c r="M120" s="178"/>
      <c r="N120" s="179"/>
      <c r="O120" s="179"/>
      <c r="P120" s="180">
        <f>P121+P148</f>
        <v>0</v>
      </c>
      <c r="Q120" s="179"/>
      <c r="R120" s="180">
        <f>R121+R148</f>
        <v>0</v>
      </c>
      <c r="S120" s="179"/>
      <c r="T120" s="181">
        <f>T121+T148</f>
        <v>0</v>
      </c>
      <c r="AR120" s="182" t="s">
        <v>86</v>
      </c>
      <c r="AT120" s="183" t="s">
        <v>77</v>
      </c>
      <c r="AU120" s="183" t="s">
        <v>78</v>
      </c>
      <c r="AY120" s="182" t="s">
        <v>155</v>
      </c>
      <c r="BK120" s="184">
        <f>BK121+BK148</f>
        <v>0</v>
      </c>
    </row>
    <row r="121" spans="1:65" s="12" customFormat="1" ht="22.9" customHeight="1">
      <c r="B121" s="171"/>
      <c r="C121" s="172"/>
      <c r="D121" s="173" t="s">
        <v>77</v>
      </c>
      <c r="E121" s="185" t="s">
        <v>86</v>
      </c>
      <c r="F121" s="185" t="s">
        <v>156</v>
      </c>
      <c r="G121" s="172"/>
      <c r="H121" s="172"/>
      <c r="I121" s="175"/>
      <c r="J121" s="186">
        <f>BK121</f>
        <v>0</v>
      </c>
      <c r="K121" s="172"/>
      <c r="L121" s="177"/>
      <c r="M121" s="178"/>
      <c r="N121" s="179"/>
      <c r="O121" s="179"/>
      <c r="P121" s="180">
        <f>SUM(P122:P147)</f>
        <v>0</v>
      </c>
      <c r="Q121" s="179"/>
      <c r="R121" s="180">
        <f>SUM(R122:R147)</f>
        <v>0</v>
      </c>
      <c r="S121" s="179"/>
      <c r="T121" s="181">
        <f>SUM(T122:T147)</f>
        <v>0</v>
      </c>
      <c r="AR121" s="182" t="s">
        <v>86</v>
      </c>
      <c r="AT121" s="183" t="s">
        <v>77</v>
      </c>
      <c r="AU121" s="183" t="s">
        <v>86</v>
      </c>
      <c r="AY121" s="182" t="s">
        <v>155</v>
      </c>
      <c r="BK121" s="184">
        <f>SUM(BK122:BK147)</f>
        <v>0</v>
      </c>
    </row>
    <row r="122" spans="1:65" s="2" customFormat="1" ht="37.9" customHeight="1">
      <c r="A122" s="34"/>
      <c r="B122" s="35"/>
      <c r="C122" s="187" t="s">
        <v>86</v>
      </c>
      <c r="D122" s="187" t="s">
        <v>157</v>
      </c>
      <c r="E122" s="188" t="s">
        <v>1349</v>
      </c>
      <c r="F122" s="189" t="s">
        <v>1350</v>
      </c>
      <c r="G122" s="190" t="s">
        <v>369</v>
      </c>
      <c r="H122" s="191">
        <v>2</v>
      </c>
      <c r="I122" s="192"/>
      <c r="J122" s="193">
        <f t="shared" ref="J122:J127" si="0">ROUND(I122*H122,2)</f>
        <v>0</v>
      </c>
      <c r="K122" s="194"/>
      <c r="L122" s="39"/>
      <c r="M122" s="195" t="s">
        <v>1</v>
      </c>
      <c r="N122" s="196" t="s">
        <v>43</v>
      </c>
      <c r="O122" s="71"/>
      <c r="P122" s="197">
        <f t="shared" ref="P122:P127" si="1">O122*H122</f>
        <v>0</v>
      </c>
      <c r="Q122" s="197">
        <v>0</v>
      </c>
      <c r="R122" s="197">
        <f t="shared" ref="R122:R127" si="2">Q122*H122</f>
        <v>0</v>
      </c>
      <c r="S122" s="197">
        <v>0</v>
      </c>
      <c r="T122" s="198">
        <f t="shared" ref="T122:T127" si="3"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9" t="s">
        <v>161</v>
      </c>
      <c r="AT122" s="199" t="s">
        <v>157</v>
      </c>
      <c r="AU122" s="199" t="s">
        <v>89</v>
      </c>
      <c r="AY122" s="17" t="s">
        <v>155</v>
      </c>
      <c r="BE122" s="200">
        <f t="shared" ref="BE122:BE127" si="4">IF(N122="základní",J122,0)</f>
        <v>0</v>
      </c>
      <c r="BF122" s="200">
        <f t="shared" ref="BF122:BF127" si="5">IF(N122="snížená",J122,0)</f>
        <v>0</v>
      </c>
      <c r="BG122" s="200">
        <f t="shared" ref="BG122:BG127" si="6">IF(N122="zákl. přenesená",J122,0)</f>
        <v>0</v>
      </c>
      <c r="BH122" s="200">
        <f t="shared" ref="BH122:BH127" si="7">IF(N122="sníž. přenesená",J122,0)</f>
        <v>0</v>
      </c>
      <c r="BI122" s="200">
        <f t="shared" ref="BI122:BI127" si="8">IF(N122="nulová",J122,0)</f>
        <v>0</v>
      </c>
      <c r="BJ122" s="17" t="s">
        <v>86</v>
      </c>
      <c r="BK122" s="200">
        <f t="shared" ref="BK122:BK127" si="9">ROUND(I122*H122,2)</f>
        <v>0</v>
      </c>
      <c r="BL122" s="17" t="s">
        <v>161</v>
      </c>
      <c r="BM122" s="199" t="s">
        <v>1351</v>
      </c>
    </row>
    <row r="123" spans="1:65" s="2" customFormat="1" ht="37.9" customHeight="1">
      <c r="A123" s="34"/>
      <c r="B123" s="35"/>
      <c r="C123" s="187" t="s">
        <v>89</v>
      </c>
      <c r="D123" s="187" t="s">
        <v>157</v>
      </c>
      <c r="E123" s="188" t="s">
        <v>1352</v>
      </c>
      <c r="F123" s="189" t="s">
        <v>1353</v>
      </c>
      <c r="G123" s="190" t="s">
        <v>369</v>
      </c>
      <c r="H123" s="191">
        <v>4</v>
      </c>
      <c r="I123" s="192"/>
      <c r="J123" s="193">
        <f t="shared" si="0"/>
        <v>0</v>
      </c>
      <c r="K123" s="194"/>
      <c r="L123" s="39"/>
      <c r="M123" s="195" t="s">
        <v>1</v>
      </c>
      <c r="N123" s="196" t="s">
        <v>43</v>
      </c>
      <c r="O123" s="71"/>
      <c r="P123" s="197">
        <f t="shared" si="1"/>
        <v>0</v>
      </c>
      <c r="Q123" s="197">
        <v>0</v>
      </c>
      <c r="R123" s="197">
        <f t="shared" si="2"/>
        <v>0</v>
      </c>
      <c r="S123" s="197">
        <v>0</v>
      </c>
      <c r="T123" s="198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9" t="s">
        <v>161</v>
      </c>
      <c r="AT123" s="199" t="s">
        <v>157</v>
      </c>
      <c r="AU123" s="199" t="s">
        <v>89</v>
      </c>
      <c r="AY123" s="17" t="s">
        <v>155</v>
      </c>
      <c r="BE123" s="200">
        <f t="shared" si="4"/>
        <v>0</v>
      </c>
      <c r="BF123" s="200">
        <f t="shared" si="5"/>
        <v>0</v>
      </c>
      <c r="BG123" s="200">
        <f t="shared" si="6"/>
        <v>0</v>
      </c>
      <c r="BH123" s="200">
        <f t="shared" si="7"/>
        <v>0</v>
      </c>
      <c r="BI123" s="200">
        <f t="shared" si="8"/>
        <v>0</v>
      </c>
      <c r="BJ123" s="17" t="s">
        <v>86</v>
      </c>
      <c r="BK123" s="200">
        <f t="shared" si="9"/>
        <v>0</v>
      </c>
      <c r="BL123" s="17" t="s">
        <v>161</v>
      </c>
      <c r="BM123" s="199" t="s">
        <v>1354</v>
      </c>
    </row>
    <row r="124" spans="1:65" s="2" customFormat="1" ht="37.9" customHeight="1">
      <c r="A124" s="34"/>
      <c r="B124" s="35"/>
      <c r="C124" s="187" t="s">
        <v>175</v>
      </c>
      <c r="D124" s="187" t="s">
        <v>157</v>
      </c>
      <c r="E124" s="188" t="s">
        <v>1355</v>
      </c>
      <c r="F124" s="189" t="s">
        <v>1356</v>
      </c>
      <c r="G124" s="190" t="s">
        <v>215</v>
      </c>
      <c r="H124" s="191">
        <v>2</v>
      </c>
      <c r="I124" s="192"/>
      <c r="J124" s="193">
        <f t="shared" si="0"/>
        <v>0</v>
      </c>
      <c r="K124" s="194"/>
      <c r="L124" s="39"/>
      <c r="M124" s="195" t="s">
        <v>1</v>
      </c>
      <c r="N124" s="196" t="s">
        <v>43</v>
      </c>
      <c r="O124" s="71"/>
      <c r="P124" s="197">
        <f t="shared" si="1"/>
        <v>0</v>
      </c>
      <c r="Q124" s="197">
        <v>0</v>
      </c>
      <c r="R124" s="197">
        <f t="shared" si="2"/>
        <v>0</v>
      </c>
      <c r="S124" s="197">
        <v>0</v>
      </c>
      <c r="T124" s="198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161</v>
      </c>
      <c r="AT124" s="199" t="s">
        <v>157</v>
      </c>
      <c r="AU124" s="199" t="s">
        <v>89</v>
      </c>
      <c r="AY124" s="17" t="s">
        <v>155</v>
      </c>
      <c r="BE124" s="200">
        <f t="shared" si="4"/>
        <v>0</v>
      </c>
      <c r="BF124" s="200">
        <f t="shared" si="5"/>
        <v>0</v>
      </c>
      <c r="BG124" s="200">
        <f t="shared" si="6"/>
        <v>0</v>
      </c>
      <c r="BH124" s="200">
        <f t="shared" si="7"/>
        <v>0</v>
      </c>
      <c r="BI124" s="200">
        <f t="shared" si="8"/>
        <v>0</v>
      </c>
      <c r="BJ124" s="17" t="s">
        <v>86</v>
      </c>
      <c r="BK124" s="200">
        <f t="shared" si="9"/>
        <v>0</v>
      </c>
      <c r="BL124" s="17" t="s">
        <v>161</v>
      </c>
      <c r="BM124" s="199" t="s">
        <v>1357</v>
      </c>
    </row>
    <row r="125" spans="1:65" s="2" customFormat="1" ht="33" customHeight="1">
      <c r="A125" s="34"/>
      <c r="B125" s="35"/>
      <c r="C125" s="187" t="s">
        <v>161</v>
      </c>
      <c r="D125" s="187" t="s">
        <v>157</v>
      </c>
      <c r="E125" s="188" t="s">
        <v>1358</v>
      </c>
      <c r="F125" s="189" t="s">
        <v>1359</v>
      </c>
      <c r="G125" s="190" t="s">
        <v>369</v>
      </c>
      <c r="H125" s="191">
        <v>8</v>
      </c>
      <c r="I125" s="192"/>
      <c r="J125" s="193">
        <f t="shared" si="0"/>
        <v>0</v>
      </c>
      <c r="K125" s="194"/>
      <c r="L125" s="39"/>
      <c r="M125" s="195" t="s">
        <v>1</v>
      </c>
      <c r="N125" s="196" t="s">
        <v>43</v>
      </c>
      <c r="O125" s="71"/>
      <c r="P125" s="197">
        <f t="shared" si="1"/>
        <v>0</v>
      </c>
      <c r="Q125" s="197">
        <v>0</v>
      </c>
      <c r="R125" s="197">
        <f t="shared" si="2"/>
        <v>0</v>
      </c>
      <c r="S125" s="197">
        <v>0</v>
      </c>
      <c r="T125" s="198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9" t="s">
        <v>161</v>
      </c>
      <c r="AT125" s="199" t="s">
        <v>157</v>
      </c>
      <c r="AU125" s="199" t="s">
        <v>89</v>
      </c>
      <c r="AY125" s="17" t="s">
        <v>155</v>
      </c>
      <c r="BE125" s="200">
        <f t="shared" si="4"/>
        <v>0</v>
      </c>
      <c r="BF125" s="200">
        <f t="shared" si="5"/>
        <v>0</v>
      </c>
      <c r="BG125" s="200">
        <f t="shared" si="6"/>
        <v>0</v>
      </c>
      <c r="BH125" s="200">
        <f t="shared" si="7"/>
        <v>0</v>
      </c>
      <c r="BI125" s="200">
        <f t="shared" si="8"/>
        <v>0</v>
      </c>
      <c r="BJ125" s="17" t="s">
        <v>86</v>
      </c>
      <c r="BK125" s="200">
        <f t="shared" si="9"/>
        <v>0</v>
      </c>
      <c r="BL125" s="17" t="s">
        <v>161</v>
      </c>
      <c r="BM125" s="199" t="s">
        <v>1360</v>
      </c>
    </row>
    <row r="126" spans="1:65" s="2" customFormat="1" ht="44.25" customHeight="1">
      <c r="A126" s="34"/>
      <c r="B126" s="35"/>
      <c r="C126" s="187" t="s">
        <v>184</v>
      </c>
      <c r="D126" s="187" t="s">
        <v>157</v>
      </c>
      <c r="E126" s="188" t="s">
        <v>1361</v>
      </c>
      <c r="F126" s="189" t="s">
        <v>1362</v>
      </c>
      <c r="G126" s="190" t="s">
        <v>369</v>
      </c>
      <c r="H126" s="191">
        <v>23</v>
      </c>
      <c r="I126" s="192"/>
      <c r="J126" s="193">
        <f t="shared" si="0"/>
        <v>0</v>
      </c>
      <c r="K126" s="194"/>
      <c r="L126" s="39"/>
      <c r="M126" s="195" t="s">
        <v>1</v>
      </c>
      <c r="N126" s="196" t="s">
        <v>43</v>
      </c>
      <c r="O126" s="71"/>
      <c r="P126" s="197">
        <f t="shared" si="1"/>
        <v>0</v>
      </c>
      <c r="Q126" s="197">
        <v>0</v>
      </c>
      <c r="R126" s="197">
        <f t="shared" si="2"/>
        <v>0</v>
      </c>
      <c r="S126" s="197">
        <v>0</v>
      </c>
      <c r="T126" s="198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161</v>
      </c>
      <c r="AT126" s="199" t="s">
        <v>157</v>
      </c>
      <c r="AU126" s="199" t="s">
        <v>89</v>
      </c>
      <c r="AY126" s="17" t="s">
        <v>155</v>
      </c>
      <c r="BE126" s="200">
        <f t="shared" si="4"/>
        <v>0</v>
      </c>
      <c r="BF126" s="200">
        <f t="shared" si="5"/>
        <v>0</v>
      </c>
      <c r="BG126" s="200">
        <f t="shared" si="6"/>
        <v>0</v>
      </c>
      <c r="BH126" s="200">
        <f t="shared" si="7"/>
        <v>0</v>
      </c>
      <c r="BI126" s="200">
        <f t="shared" si="8"/>
        <v>0</v>
      </c>
      <c r="BJ126" s="17" t="s">
        <v>86</v>
      </c>
      <c r="BK126" s="200">
        <f t="shared" si="9"/>
        <v>0</v>
      </c>
      <c r="BL126" s="17" t="s">
        <v>161</v>
      </c>
      <c r="BM126" s="199" t="s">
        <v>1363</v>
      </c>
    </row>
    <row r="127" spans="1:65" s="2" customFormat="1" ht="16.5" customHeight="1">
      <c r="A127" s="34"/>
      <c r="B127" s="35"/>
      <c r="C127" s="224" t="s">
        <v>189</v>
      </c>
      <c r="D127" s="224" t="s">
        <v>206</v>
      </c>
      <c r="E127" s="225" t="s">
        <v>1364</v>
      </c>
      <c r="F127" s="226" t="s">
        <v>1365</v>
      </c>
      <c r="G127" s="227" t="s">
        <v>160</v>
      </c>
      <c r="H127" s="228">
        <v>41.4</v>
      </c>
      <c r="I127" s="229"/>
      <c r="J127" s="230">
        <f t="shared" si="0"/>
        <v>0</v>
      </c>
      <c r="K127" s="231"/>
      <c r="L127" s="232"/>
      <c r="M127" s="233" t="s">
        <v>1</v>
      </c>
      <c r="N127" s="234" t="s">
        <v>43</v>
      </c>
      <c r="O127" s="71"/>
      <c r="P127" s="197">
        <f t="shared" si="1"/>
        <v>0</v>
      </c>
      <c r="Q127" s="197">
        <v>0</v>
      </c>
      <c r="R127" s="197">
        <f t="shared" si="2"/>
        <v>0</v>
      </c>
      <c r="S127" s="197">
        <v>0</v>
      </c>
      <c r="T127" s="198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199</v>
      </c>
      <c r="AT127" s="199" t="s">
        <v>206</v>
      </c>
      <c r="AU127" s="199" t="s">
        <v>89</v>
      </c>
      <c r="AY127" s="17" t="s">
        <v>155</v>
      </c>
      <c r="BE127" s="200">
        <f t="shared" si="4"/>
        <v>0</v>
      </c>
      <c r="BF127" s="200">
        <f t="shared" si="5"/>
        <v>0</v>
      </c>
      <c r="BG127" s="200">
        <f t="shared" si="6"/>
        <v>0</v>
      </c>
      <c r="BH127" s="200">
        <f t="shared" si="7"/>
        <v>0</v>
      </c>
      <c r="BI127" s="200">
        <f t="shared" si="8"/>
        <v>0</v>
      </c>
      <c r="BJ127" s="17" t="s">
        <v>86</v>
      </c>
      <c r="BK127" s="200">
        <f t="shared" si="9"/>
        <v>0</v>
      </c>
      <c r="BL127" s="17" t="s">
        <v>161</v>
      </c>
      <c r="BM127" s="199" t="s">
        <v>1366</v>
      </c>
    </row>
    <row r="128" spans="1:65" s="13" customFormat="1" ht="11.25">
      <c r="B128" s="201"/>
      <c r="C128" s="202"/>
      <c r="D128" s="203" t="s">
        <v>163</v>
      </c>
      <c r="E128" s="204" t="s">
        <v>1</v>
      </c>
      <c r="F128" s="205" t="s">
        <v>1367</v>
      </c>
      <c r="G128" s="202"/>
      <c r="H128" s="206">
        <v>41.4</v>
      </c>
      <c r="I128" s="207"/>
      <c r="J128" s="202"/>
      <c r="K128" s="202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163</v>
      </c>
      <c r="AU128" s="212" t="s">
        <v>89</v>
      </c>
      <c r="AV128" s="13" t="s">
        <v>89</v>
      </c>
      <c r="AW128" s="13" t="s">
        <v>33</v>
      </c>
      <c r="AX128" s="13" t="s">
        <v>78</v>
      </c>
      <c r="AY128" s="212" t="s">
        <v>155</v>
      </c>
    </row>
    <row r="129" spans="1:65" s="14" customFormat="1" ht="11.25">
      <c r="B129" s="213"/>
      <c r="C129" s="214"/>
      <c r="D129" s="203" t="s">
        <v>163</v>
      </c>
      <c r="E129" s="215" t="s">
        <v>1</v>
      </c>
      <c r="F129" s="216" t="s">
        <v>170</v>
      </c>
      <c r="G129" s="214"/>
      <c r="H129" s="217">
        <v>41.4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163</v>
      </c>
      <c r="AU129" s="223" t="s">
        <v>89</v>
      </c>
      <c r="AV129" s="14" t="s">
        <v>161</v>
      </c>
      <c r="AW129" s="14" t="s">
        <v>33</v>
      </c>
      <c r="AX129" s="14" t="s">
        <v>86</v>
      </c>
      <c r="AY129" s="223" t="s">
        <v>155</v>
      </c>
    </row>
    <row r="130" spans="1:65" s="2" customFormat="1" ht="37.9" customHeight="1">
      <c r="A130" s="34"/>
      <c r="B130" s="35"/>
      <c r="C130" s="187" t="s">
        <v>194</v>
      </c>
      <c r="D130" s="187" t="s">
        <v>157</v>
      </c>
      <c r="E130" s="188" t="s">
        <v>1368</v>
      </c>
      <c r="F130" s="189" t="s">
        <v>1369</v>
      </c>
      <c r="G130" s="190" t="s">
        <v>369</v>
      </c>
      <c r="H130" s="191">
        <v>23</v>
      </c>
      <c r="I130" s="192"/>
      <c r="J130" s="193">
        <f t="shared" ref="J130:J147" si="10">ROUND(I130*H130,2)</f>
        <v>0</v>
      </c>
      <c r="K130" s="194"/>
      <c r="L130" s="39"/>
      <c r="M130" s="195" t="s">
        <v>1</v>
      </c>
      <c r="N130" s="196" t="s">
        <v>43</v>
      </c>
      <c r="O130" s="71"/>
      <c r="P130" s="197">
        <f t="shared" ref="P130:P147" si="11">O130*H130</f>
        <v>0</v>
      </c>
      <c r="Q130" s="197">
        <v>0</v>
      </c>
      <c r="R130" s="197">
        <f t="shared" ref="R130:R147" si="12">Q130*H130</f>
        <v>0</v>
      </c>
      <c r="S130" s="197">
        <v>0</v>
      </c>
      <c r="T130" s="198">
        <f t="shared" ref="T130:T147" si="13"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161</v>
      </c>
      <c r="AT130" s="199" t="s">
        <v>157</v>
      </c>
      <c r="AU130" s="199" t="s">
        <v>89</v>
      </c>
      <c r="AY130" s="17" t="s">
        <v>155</v>
      </c>
      <c r="BE130" s="200">
        <f t="shared" ref="BE130:BE147" si="14">IF(N130="základní",J130,0)</f>
        <v>0</v>
      </c>
      <c r="BF130" s="200">
        <f t="shared" ref="BF130:BF147" si="15">IF(N130="snížená",J130,0)</f>
        <v>0</v>
      </c>
      <c r="BG130" s="200">
        <f t="shared" ref="BG130:BG147" si="16">IF(N130="zákl. přenesená",J130,0)</f>
        <v>0</v>
      </c>
      <c r="BH130" s="200">
        <f t="shared" ref="BH130:BH147" si="17">IF(N130="sníž. přenesená",J130,0)</f>
        <v>0</v>
      </c>
      <c r="BI130" s="200">
        <f t="shared" ref="BI130:BI147" si="18">IF(N130="nulová",J130,0)</f>
        <v>0</v>
      </c>
      <c r="BJ130" s="17" t="s">
        <v>86</v>
      </c>
      <c r="BK130" s="200">
        <f t="shared" ref="BK130:BK147" si="19">ROUND(I130*H130,2)</f>
        <v>0</v>
      </c>
      <c r="BL130" s="17" t="s">
        <v>161</v>
      </c>
      <c r="BM130" s="199" t="s">
        <v>1370</v>
      </c>
    </row>
    <row r="131" spans="1:65" s="2" customFormat="1" ht="24.2" customHeight="1">
      <c r="A131" s="34"/>
      <c r="B131" s="35"/>
      <c r="C131" s="224" t="s">
        <v>199</v>
      </c>
      <c r="D131" s="224" t="s">
        <v>206</v>
      </c>
      <c r="E131" s="225" t="s">
        <v>1371</v>
      </c>
      <c r="F131" s="226" t="s">
        <v>1372</v>
      </c>
      <c r="G131" s="227" t="s">
        <v>369</v>
      </c>
      <c r="H131" s="228">
        <v>1</v>
      </c>
      <c r="I131" s="229"/>
      <c r="J131" s="230">
        <f t="shared" si="10"/>
        <v>0</v>
      </c>
      <c r="K131" s="231"/>
      <c r="L131" s="232"/>
      <c r="M131" s="233" t="s">
        <v>1</v>
      </c>
      <c r="N131" s="234" t="s">
        <v>43</v>
      </c>
      <c r="O131" s="71"/>
      <c r="P131" s="197">
        <f t="shared" si="11"/>
        <v>0</v>
      </c>
      <c r="Q131" s="197">
        <v>0</v>
      </c>
      <c r="R131" s="197">
        <f t="shared" si="12"/>
        <v>0</v>
      </c>
      <c r="S131" s="197">
        <v>0</v>
      </c>
      <c r="T131" s="198">
        <f t="shared" si="1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199</v>
      </c>
      <c r="AT131" s="199" t="s">
        <v>206</v>
      </c>
      <c r="AU131" s="199" t="s">
        <v>89</v>
      </c>
      <c r="AY131" s="17" t="s">
        <v>155</v>
      </c>
      <c r="BE131" s="200">
        <f t="shared" si="14"/>
        <v>0</v>
      </c>
      <c r="BF131" s="200">
        <f t="shared" si="15"/>
        <v>0</v>
      </c>
      <c r="BG131" s="200">
        <f t="shared" si="16"/>
        <v>0</v>
      </c>
      <c r="BH131" s="200">
        <f t="shared" si="17"/>
        <v>0</v>
      </c>
      <c r="BI131" s="200">
        <f t="shared" si="18"/>
        <v>0</v>
      </c>
      <c r="BJ131" s="17" t="s">
        <v>86</v>
      </c>
      <c r="BK131" s="200">
        <f t="shared" si="19"/>
        <v>0</v>
      </c>
      <c r="BL131" s="17" t="s">
        <v>161</v>
      </c>
      <c r="BM131" s="199" t="s">
        <v>1373</v>
      </c>
    </row>
    <row r="132" spans="1:65" s="2" customFormat="1" ht="16.5" customHeight="1">
      <c r="A132" s="34"/>
      <c r="B132" s="35"/>
      <c r="C132" s="224" t="s">
        <v>205</v>
      </c>
      <c r="D132" s="224" t="s">
        <v>206</v>
      </c>
      <c r="E132" s="225" t="s">
        <v>1374</v>
      </c>
      <c r="F132" s="226" t="s">
        <v>1375</v>
      </c>
      <c r="G132" s="227" t="s">
        <v>369</v>
      </c>
      <c r="H132" s="228">
        <v>7</v>
      </c>
      <c r="I132" s="229"/>
      <c r="J132" s="230">
        <f t="shared" si="10"/>
        <v>0</v>
      </c>
      <c r="K132" s="231"/>
      <c r="L132" s="232"/>
      <c r="M132" s="233" t="s">
        <v>1</v>
      </c>
      <c r="N132" s="234" t="s">
        <v>43</v>
      </c>
      <c r="O132" s="71"/>
      <c r="P132" s="197">
        <f t="shared" si="11"/>
        <v>0</v>
      </c>
      <c r="Q132" s="197">
        <v>0</v>
      </c>
      <c r="R132" s="197">
        <f t="shared" si="12"/>
        <v>0</v>
      </c>
      <c r="S132" s="197">
        <v>0</v>
      </c>
      <c r="T132" s="198">
        <f t="shared" si="1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199</v>
      </c>
      <c r="AT132" s="199" t="s">
        <v>206</v>
      </c>
      <c r="AU132" s="199" t="s">
        <v>89</v>
      </c>
      <c r="AY132" s="17" t="s">
        <v>155</v>
      </c>
      <c r="BE132" s="200">
        <f t="shared" si="14"/>
        <v>0</v>
      </c>
      <c r="BF132" s="200">
        <f t="shared" si="15"/>
        <v>0</v>
      </c>
      <c r="BG132" s="200">
        <f t="shared" si="16"/>
        <v>0</v>
      </c>
      <c r="BH132" s="200">
        <f t="shared" si="17"/>
        <v>0</v>
      </c>
      <c r="BI132" s="200">
        <f t="shared" si="18"/>
        <v>0</v>
      </c>
      <c r="BJ132" s="17" t="s">
        <v>86</v>
      </c>
      <c r="BK132" s="200">
        <f t="shared" si="19"/>
        <v>0</v>
      </c>
      <c r="BL132" s="17" t="s">
        <v>161</v>
      </c>
      <c r="BM132" s="199" t="s">
        <v>1376</v>
      </c>
    </row>
    <row r="133" spans="1:65" s="2" customFormat="1" ht="16.5" customHeight="1">
      <c r="A133" s="34"/>
      <c r="B133" s="35"/>
      <c r="C133" s="224" t="s">
        <v>212</v>
      </c>
      <c r="D133" s="224" t="s">
        <v>206</v>
      </c>
      <c r="E133" s="225" t="s">
        <v>1377</v>
      </c>
      <c r="F133" s="226" t="s">
        <v>1378</v>
      </c>
      <c r="G133" s="227" t="s">
        <v>369</v>
      </c>
      <c r="H133" s="228">
        <v>3</v>
      </c>
      <c r="I133" s="229"/>
      <c r="J133" s="230">
        <f t="shared" si="10"/>
        <v>0</v>
      </c>
      <c r="K133" s="231"/>
      <c r="L133" s="232"/>
      <c r="M133" s="233" t="s">
        <v>1</v>
      </c>
      <c r="N133" s="234" t="s">
        <v>43</v>
      </c>
      <c r="O133" s="71"/>
      <c r="P133" s="197">
        <f t="shared" si="11"/>
        <v>0</v>
      </c>
      <c r="Q133" s="197">
        <v>0</v>
      </c>
      <c r="R133" s="197">
        <f t="shared" si="12"/>
        <v>0</v>
      </c>
      <c r="S133" s="197">
        <v>0</v>
      </c>
      <c r="T133" s="198">
        <f t="shared" si="1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199</v>
      </c>
      <c r="AT133" s="199" t="s">
        <v>206</v>
      </c>
      <c r="AU133" s="199" t="s">
        <v>89</v>
      </c>
      <c r="AY133" s="17" t="s">
        <v>155</v>
      </c>
      <c r="BE133" s="200">
        <f t="shared" si="14"/>
        <v>0</v>
      </c>
      <c r="BF133" s="200">
        <f t="shared" si="15"/>
        <v>0</v>
      </c>
      <c r="BG133" s="200">
        <f t="shared" si="16"/>
        <v>0</v>
      </c>
      <c r="BH133" s="200">
        <f t="shared" si="17"/>
        <v>0</v>
      </c>
      <c r="BI133" s="200">
        <f t="shared" si="18"/>
        <v>0</v>
      </c>
      <c r="BJ133" s="17" t="s">
        <v>86</v>
      </c>
      <c r="BK133" s="200">
        <f t="shared" si="19"/>
        <v>0</v>
      </c>
      <c r="BL133" s="17" t="s">
        <v>161</v>
      </c>
      <c r="BM133" s="199" t="s">
        <v>1379</v>
      </c>
    </row>
    <row r="134" spans="1:65" s="2" customFormat="1" ht="16.5" customHeight="1">
      <c r="A134" s="34"/>
      <c r="B134" s="35"/>
      <c r="C134" s="224" t="s">
        <v>218</v>
      </c>
      <c r="D134" s="224" t="s">
        <v>206</v>
      </c>
      <c r="E134" s="225" t="s">
        <v>1380</v>
      </c>
      <c r="F134" s="226" t="s">
        <v>1381</v>
      </c>
      <c r="G134" s="227" t="s">
        <v>369</v>
      </c>
      <c r="H134" s="228">
        <v>1</v>
      </c>
      <c r="I134" s="229"/>
      <c r="J134" s="230">
        <f t="shared" si="10"/>
        <v>0</v>
      </c>
      <c r="K134" s="231"/>
      <c r="L134" s="232"/>
      <c r="M134" s="233" t="s">
        <v>1</v>
      </c>
      <c r="N134" s="234" t="s">
        <v>43</v>
      </c>
      <c r="O134" s="71"/>
      <c r="P134" s="197">
        <f t="shared" si="11"/>
        <v>0</v>
      </c>
      <c r="Q134" s="197">
        <v>0</v>
      </c>
      <c r="R134" s="197">
        <f t="shared" si="12"/>
        <v>0</v>
      </c>
      <c r="S134" s="197">
        <v>0</v>
      </c>
      <c r="T134" s="198">
        <f t="shared" si="1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199</v>
      </c>
      <c r="AT134" s="199" t="s">
        <v>206</v>
      </c>
      <c r="AU134" s="199" t="s">
        <v>89</v>
      </c>
      <c r="AY134" s="17" t="s">
        <v>155</v>
      </c>
      <c r="BE134" s="200">
        <f t="shared" si="14"/>
        <v>0</v>
      </c>
      <c r="BF134" s="200">
        <f t="shared" si="15"/>
        <v>0</v>
      </c>
      <c r="BG134" s="200">
        <f t="shared" si="16"/>
        <v>0</v>
      </c>
      <c r="BH134" s="200">
        <f t="shared" si="17"/>
        <v>0</v>
      </c>
      <c r="BI134" s="200">
        <f t="shared" si="18"/>
        <v>0</v>
      </c>
      <c r="BJ134" s="17" t="s">
        <v>86</v>
      </c>
      <c r="BK134" s="200">
        <f t="shared" si="19"/>
        <v>0</v>
      </c>
      <c r="BL134" s="17" t="s">
        <v>161</v>
      </c>
      <c r="BM134" s="199" t="s">
        <v>1382</v>
      </c>
    </row>
    <row r="135" spans="1:65" s="2" customFormat="1" ht="16.5" customHeight="1">
      <c r="A135" s="34"/>
      <c r="B135" s="35"/>
      <c r="C135" s="224" t="s">
        <v>222</v>
      </c>
      <c r="D135" s="224" t="s">
        <v>206</v>
      </c>
      <c r="E135" s="225" t="s">
        <v>1383</v>
      </c>
      <c r="F135" s="226" t="s">
        <v>1384</v>
      </c>
      <c r="G135" s="227" t="s">
        <v>369</v>
      </c>
      <c r="H135" s="228">
        <v>1</v>
      </c>
      <c r="I135" s="229"/>
      <c r="J135" s="230">
        <f t="shared" si="10"/>
        <v>0</v>
      </c>
      <c r="K135" s="231"/>
      <c r="L135" s="232"/>
      <c r="M135" s="233" t="s">
        <v>1</v>
      </c>
      <c r="N135" s="234" t="s">
        <v>43</v>
      </c>
      <c r="O135" s="71"/>
      <c r="P135" s="197">
        <f t="shared" si="11"/>
        <v>0</v>
      </c>
      <c r="Q135" s="197">
        <v>0</v>
      </c>
      <c r="R135" s="197">
        <f t="shared" si="12"/>
        <v>0</v>
      </c>
      <c r="S135" s="197">
        <v>0</v>
      </c>
      <c r="T135" s="198">
        <f t="shared" si="1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199</v>
      </c>
      <c r="AT135" s="199" t="s">
        <v>206</v>
      </c>
      <c r="AU135" s="199" t="s">
        <v>89</v>
      </c>
      <c r="AY135" s="17" t="s">
        <v>155</v>
      </c>
      <c r="BE135" s="200">
        <f t="shared" si="14"/>
        <v>0</v>
      </c>
      <c r="BF135" s="200">
        <f t="shared" si="15"/>
        <v>0</v>
      </c>
      <c r="BG135" s="200">
        <f t="shared" si="16"/>
        <v>0</v>
      </c>
      <c r="BH135" s="200">
        <f t="shared" si="17"/>
        <v>0</v>
      </c>
      <c r="BI135" s="200">
        <f t="shared" si="18"/>
        <v>0</v>
      </c>
      <c r="BJ135" s="17" t="s">
        <v>86</v>
      </c>
      <c r="BK135" s="200">
        <f t="shared" si="19"/>
        <v>0</v>
      </c>
      <c r="BL135" s="17" t="s">
        <v>161</v>
      </c>
      <c r="BM135" s="199" t="s">
        <v>1385</v>
      </c>
    </row>
    <row r="136" spans="1:65" s="2" customFormat="1" ht="16.5" customHeight="1">
      <c r="A136" s="34"/>
      <c r="B136" s="35"/>
      <c r="C136" s="224" t="s">
        <v>228</v>
      </c>
      <c r="D136" s="224" t="s">
        <v>206</v>
      </c>
      <c r="E136" s="225" t="s">
        <v>1386</v>
      </c>
      <c r="F136" s="226" t="s">
        <v>1387</v>
      </c>
      <c r="G136" s="227" t="s">
        <v>369</v>
      </c>
      <c r="H136" s="228">
        <v>1</v>
      </c>
      <c r="I136" s="229"/>
      <c r="J136" s="230">
        <f t="shared" si="10"/>
        <v>0</v>
      </c>
      <c r="K136" s="231"/>
      <c r="L136" s="232"/>
      <c r="M136" s="233" t="s">
        <v>1</v>
      </c>
      <c r="N136" s="234" t="s">
        <v>43</v>
      </c>
      <c r="O136" s="71"/>
      <c r="P136" s="197">
        <f t="shared" si="11"/>
        <v>0</v>
      </c>
      <c r="Q136" s="197">
        <v>0</v>
      </c>
      <c r="R136" s="197">
        <f t="shared" si="12"/>
        <v>0</v>
      </c>
      <c r="S136" s="197">
        <v>0</v>
      </c>
      <c r="T136" s="198">
        <f t="shared" si="1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199</v>
      </c>
      <c r="AT136" s="199" t="s">
        <v>206</v>
      </c>
      <c r="AU136" s="199" t="s">
        <v>89</v>
      </c>
      <c r="AY136" s="17" t="s">
        <v>155</v>
      </c>
      <c r="BE136" s="200">
        <f t="shared" si="14"/>
        <v>0</v>
      </c>
      <c r="BF136" s="200">
        <f t="shared" si="15"/>
        <v>0</v>
      </c>
      <c r="BG136" s="200">
        <f t="shared" si="16"/>
        <v>0</v>
      </c>
      <c r="BH136" s="200">
        <f t="shared" si="17"/>
        <v>0</v>
      </c>
      <c r="BI136" s="200">
        <f t="shared" si="18"/>
        <v>0</v>
      </c>
      <c r="BJ136" s="17" t="s">
        <v>86</v>
      </c>
      <c r="BK136" s="200">
        <f t="shared" si="19"/>
        <v>0</v>
      </c>
      <c r="BL136" s="17" t="s">
        <v>161</v>
      </c>
      <c r="BM136" s="199" t="s">
        <v>1388</v>
      </c>
    </row>
    <row r="137" spans="1:65" s="2" customFormat="1" ht="16.5" customHeight="1">
      <c r="A137" s="34"/>
      <c r="B137" s="35"/>
      <c r="C137" s="224" t="s">
        <v>234</v>
      </c>
      <c r="D137" s="224" t="s">
        <v>206</v>
      </c>
      <c r="E137" s="225" t="s">
        <v>1389</v>
      </c>
      <c r="F137" s="226" t="s">
        <v>1390</v>
      </c>
      <c r="G137" s="227" t="s">
        <v>369</v>
      </c>
      <c r="H137" s="228">
        <v>1</v>
      </c>
      <c r="I137" s="229"/>
      <c r="J137" s="230">
        <f t="shared" si="10"/>
        <v>0</v>
      </c>
      <c r="K137" s="231"/>
      <c r="L137" s="232"/>
      <c r="M137" s="233" t="s">
        <v>1</v>
      </c>
      <c r="N137" s="234" t="s">
        <v>43</v>
      </c>
      <c r="O137" s="71"/>
      <c r="P137" s="197">
        <f t="shared" si="11"/>
        <v>0</v>
      </c>
      <c r="Q137" s="197">
        <v>0</v>
      </c>
      <c r="R137" s="197">
        <f t="shared" si="12"/>
        <v>0</v>
      </c>
      <c r="S137" s="197">
        <v>0</v>
      </c>
      <c r="T137" s="198">
        <f t="shared" si="1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199</v>
      </c>
      <c r="AT137" s="199" t="s">
        <v>206</v>
      </c>
      <c r="AU137" s="199" t="s">
        <v>89</v>
      </c>
      <c r="AY137" s="17" t="s">
        <v>155</v>
      </c>
      <c r="BE137" s="200">
        <f t="shared" si="14"/>
        <v>0</v>
      </c>
      <c r="BF137" s="200">
        <f t="shared" si="15"/>
        <v>0</v>
      </c>
      <c r="BG137" s="200">
        <f t="shared" si="16"/>
        <v>0</v>
      </c>
      <c r="BH137" s="200">
        <f t="shared" si="17"/>
        <v>0</v>
      </c>
      <c r="BI137" s="200">
        <f t="shared" si="18"/>
        <v>0</v>
      </c>
      <c r="BJ137" s="17" t="s">
        <v>86</v>
      </c>
      <c r="BK137" s="200">
        <f t="shared" si="19"/>
        <v>0</v>
      </c>
      <c r="BL137" s="17" t="s">
        <v>161</v>
      </c>
      <c r="BM137" s="199" t="s">
        <v>1391</v>
      </c>
    </row>
    <row r="138" spans="1:65" s="2" customFormat="1" ht="16.5" customHeight="1">
      <c r="A138" s="34"/>
      <c r="B138" s="35"/>
      <c r="C138" s="224" t="s">
        <v>8</v>
      </c>
      <c r="D138" s="224" t="s">
        <v>206</v>
      </c>
      <c r="E138" s="225" t="s">
        <v>1392</v>
      </c>
      <c r="F138" s="226" t="s">
        <v>1393</v>
      </c>
      <c r="G138" s="227" t="s">
        <v>369</v>
      </c>
      <c r="H138" s="228">
        <v>1</v>
      </c>
      <c r="I138" s="229"/>
      <c r="J138" s="230">
        <f t="shared" si="10"/>
        <v>0</v>
      </c>
      <c r="K138" s="231"/>
      <c r="L138" s="232"/>
      <c r="M138" s="233" t="s">
        <v>1</v>
      </c>
      <c r="N138" s="234" t="s">
        <v>43</v>
      </c>
      <c r="O138" s="71"/>
      <c r="P138" s="197">
        <f t="shared" si="11"/>
        <v>0</v>
      </c>
      <c r="Q138" s="197">
        <v>0</v>
      </c>
      <c r="R138" s="197">
        <f t="shared" si="12"/>
        <v>0</v>
      </c>
      <c r="S138" s="197">
        <v>0</v>
      </c>
      <c r="T138" s="198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199</v>
      </c>
      <c r="AT138" s="199" t="s">
        <v>206</v>
      </c>
      <c r="AU138" s="199" t="s">
        <v>89</v>
      </c>
      <c r="AY138" s="17" t="s">
        <v>155</v>
      </c>
      <c r="BE138" s="200">
        <f t="shared" si="14"/>
        <v>0</v>
      </c>
      <c r="BF138" s="200">
        <f t="shared" si="15"/>
        <v>0</v>
      </c>
      <c r="BG138" s="200">
        <f t="shared" si="16"/>
        <v>0</v>
      </c>
      <c r="BH138" s="200">
        <f t="shared" si="17"/>
        <v>0</v>
      </c>
      <c r="BI138" s="200">
        <f t="shared" si="18"/>
        <v>0</v>
      </c>
      <c r="BJ138" s="17" t="s">
        <v>86</v>
      </c>
      <c r="BK138" s="200">
        <f t="shared" si="19"/>
        <v>0</v>
      </c>
      <c r="BL138" s="17" t="s">
        <v>161</v>
      </c>
      <c r="BM138" s="199" t="s">
        <v>1394</v>
      </c>
    </row>
    <row r="139" spans="1:65" s="2" customFormat="1" ht="16.5" customHeight="1">
      <c r="A139" s="34"/>
      <c r="B139" s="35"/>
      <c r="C139" s="224" t="s">
        <v>242</v>
      </c>
      <c r="D139" s="224" t="s">
        <v>206</v>
      </c>
      <c r="E139" s="225" t="s">
        <v>1395</v>
      </c>
      <c r="F139" s="226" t="s">
        <v>1396</v>
      </c>
      <c r="G139" s="227" t="s">
        <v>369</v>
      </c>
      <c r="H139" s="228">
        <v>2</v>
      </c>
      <c r="I139" s="229"/>
      <c r="J139" s="230">
        <f t="shared" si="10"/>
        <v>0</v>
      </c>
      <c r="K139" s="231"/>
      <c r="L139" s="232"/>
      <c r="M139" s="233" t="s">
        <v>1</v>
      </c>
      <c r="N139" s="234" t="s">
        <v>43</v>
      </c>
      <c r="O139" s="71"/>
      <c r="P139" s="197">
        <f t="shared" si="11"/>
        <v>0</v>
      </c>
      <c r="Q139" s="197">
        <v>0</v>
      </c>
      <c r="R139" s="197">
        <f t="shared" si="12"/>
        <v>0</v>
      </c>
      <c r="S139" s="197">
        <v>0</v>
      </c>
      <c r="T139" s="198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199</v>
      </c>
      <c r="AT139" s="199" t="s">
        <v>206</v>
      </c>
      <c r="AU139" s="199" t="s">
        <v>89</v>
      </c>
      <c r="AY139" s="17" t="s">
        <v>155</v>
      </c>
      <c r="BE139" s="200">
        <f t="shared" si="14"/>
        <v>0</v>
      </c>
      <c r="BF139" s="200">
        <f t="shared" si="15"/>
        <v>0</v>
      </c>
      <c r="BG139" s="200">
        <f t="shared" si="16"/>
        <v>0</v>
      </c>
      <c r="BH139" s="200">
        <f t="shared" si="17"/>
        <v>0</v>
      </c>
      <c r="BI139" s="200">
        <f t="shared" si="18"/>
        <v>0</v>
      </c>
      <c r="BJ139" s="17" t="s">
        <v>86</v>
      </c>
      <c r="BK139" s="200">
        <f t="shared" si="19"/>
        <v>0</v>
      </c>
      <c r="BL139" s="17" t="s">
        <v>161</v>
      </c>
      <c r="BM139" s="199" t="s">
        <v>1397</v>
      </c>
    </row>
    <row r="140" spans="1:65" s="2" customFormat="1" ht="16.5" customHeight="1">
      <c r="A140" s="34"/>
      <c r="B140" s="35"/>
      <c r="C140" s="224" t="s">
        <v>249</v>
      </c>
      <c r="D140" s="224" t="s">
        <v>206</v>
      </c>
      <c r="E140" s="225" t="s">
        <v>1398</v>
      </c>
      <c r="F140" s="226" t="s">
        <v>1399</v>
      </c>
      <c r="G140" s="227" t="s">
        <v>369</v>
      </c>
      <c r="H140" s="228">
        <v>3</v>
      </c>
      <c r="I140" s="229"/>
      <c r="J140" s="230">
        <f t="shared" si="10"/>
        <v>0</v>
      </c>
      <c r="K140" s="231"/>
      <c r="L140" s="232"/>
      <c r="M140" s="233" t="s">
        <v>1</v>
      </c>
      <c r="N140" s="234" t="s">
        <v>43</v>
      </c>
      <c r="O140" s="71"/>
      <c r="P140" s="197">
        <f t="shared" si="11"/>
        <v>0</v>
      </c>
      <c r="Q140" s="197">
        <v>0</v>
      </c>
      <c r="R140" s="197">
        <f t="shared" si="12"/>
        <v>0</v>
      </c>
      <c r="S140" s="197">
        <v>0</v>
      </c>
      <c r="T140" s="198">
        <f t="shared" si="1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199</v>
      </c>
      <c r="AT140" s="199" t="s">
        <v>206</v>
      </c>
      <c r="AU140" s="199" t="s">
        <v>89</v>
      </c>
      <c r="AY140" s="17" t="s">
        <v>155</v>
      </c>
      <c r="BE140" s="200">
        <f t="shared" si="14"/>
        <v>0</v>
      </c>
      <c r="BF140" s="200">
        <f t="shared" si="15"/>
        <v>0</v>
      </c>
      <c r="BG140" s="200">
        <f t="shared" si="16"/>
        <v>0</v>
      </c>
      <c r="BH140" s="200">
        <f t="shared" si="17"/>
        <v>0</v>
      </c>
      <c r="BI140" s="200">
        <f t="shared" si="18"/>
        <v>0</v>
      </c>
      <c r="BJ140" s="17" t="s">
        <v>86</v>
      </c>
      <c r="BK140" s="200">
        <f t="shared" si="19"/>
        <v>0</v>
      </c>
      <c r="BL140" s="17" t="s">
        <v>161</v>
      </c>
      <c r="BM140" s="199" t="s">
        <v>1400</v>
      </c>
    </row>
    <row r="141" spans="1:65" s="2" customFormat="1" ht="16.5" customHeight="1">
      <c r="A141" s="34"/>
      <c r="B141" s="35"/>
      <c r="C141" s="224" t="s">
        <v>259</v>
      </c>
      <c r="D141" s="224" t="s">
        <v>206</v>
      </c>
      <c r="E141" s="225" t="s">
        <v>1401</v>
      </c>
      <c r="F141" s="226" t="s">
        <v>1402</v>
      </c>
      <c r="G141" s="227" t="s">
        <v>369</v>
      </c>
      <c r="H141" s="228">
        <v>2</v>
      </c>
      <c r="I141" s="229"/>
      <c r="J141" s="230">
        <f t="shared" si="10"/>
        <v>0</v>
      </c>
      <c r="K141" s="231"/>
      <c r="L141" s="232"/>
      <c r="M141" s="233" t="s">
        <v>1</v>
      </c>
      <c r="N141" s="234" t="s">
        <v>43</v>
      </c>
      <c r="O141" s="71"/>
      <c r="P141" s="197">
        <f t="shared" si="11"/>
        <v>0</v>
      </c>
      <c r="Q141" s="197">
        <v>0</v>
      </c>
      <c r="R141" s="197">
        <f t="shared" si="12"/>
        <v>0</v>
      </c>
      <c r="S141" s="197">
        <v>0</v>
      </c>
      <c r="T141" s="198">
        <f t="shared" si="1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199</v>
      </c>
      <c r="AT141" s="199" t="s">
        <v>206</v>
      </c>
      <c r="AU141" s="199" t="s">
        <v>89</v>
      </c>
      <c r="AY141" s="17" t="s">
        <v>155</v>
      </c>
      <c r="BE141" s="200">
        <f t="shared" si="14"/>
        <v>0</v>
      </c>
      <c r="BF141" s="200">
        <f t="shared" si="15"/>
        <v>0</v>
      </c>
      <c r="BG141" s="200">
        <f t="shared" si="16"/>
        <v>0</v>
      </c>
      <c r="BH141" s="200">
        <f t="shared" si="17"/>
        <v>0</v>
      </c>
      <c r="BI141" s="200">
        <f t="shared" si="18"/>
        <v>0</v>
      </c>
      <c r="BJ141" s="17" t="s">
        <v>86</v>
      </c>
      <c r="BK141" s="200">
        <f t="shared" si="19"/>
        <v>0</v>
      </c>
      <c r="BL141" s="17" t="s">
        <v>161</v>
      </c>
      <c r="BM141" s="199" t="s">
        <v>1403</v>
      </c>
    </row>
    <row r="142" spans="1:65" s="2" customFormat="1" ht="24.2" customHeight="1">
      <c r="A142" s="34"/>
      <c r="B142" s="35"/>
      <c r="C142" s="187" t="s">
        <v>264</v>
      </c>
      <c r="D142" s="187" t="s">
        <v>157</v>
      </c>
      <c r="E142" s="188" t="s">
        <v>1404</v>
      </c>
      <c r="F142" s="189" t="s">
        <v>1405</v>
      </c>
      <c r="G142" s="190" t="s">
        <v>369</v>
      </c>
      <c r="H142" s="191">
        <v>141</v>
      </c>
      <c r="I142" s="192"/>
      <c r="J142" s="193">
        <f t="shared" si="10"/>
        <v>0</v>
      </c>
      <c r="K142" s="194"/>
      <c r="L142" s="39"/>
      <c r="M142" s="195" t="s">
        <v>1</v>
      </c>
      <c r="N142" s="196" t="s">
        <v>43</v>
      </c>
      <c r="O142" s="71"/>
      <c r="P142" s="197">
        <f t="shared" si="11"/>
        <v>0</v>
      </c>
      <c r="Q142" s="197">
        <v>0</v>
      </c>
      <c r="R142" s="197">
        <f t="shared" si="12"/>
        <v>0</v>
      </c>
      <c r="S142" s="197">
        <v>0</v>
      </c>
      <c r="T142" s="198">
        <f t="shared" si="1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161</v>
      </c>
      <c r="AT142" s="199" t="s">
        <v>157</v>
      </c>
      <c r="AU142" s="199" t="s">
        <v>89</v>
      </c>
      <c r="AY142" s="17" t="s">
        <v>155</v>
      </c>
      <c r="BE142" s="200">
        <f t="shared" si="14"/>
        <v>0</v>
      </c>
      <c r="BF142" s="200">
        <f t="shared" si="15"/>
        <v>0</v>
      </c>
      <c r="BG142" s="200">
        <f t="shared" si="16"/>
        <v>0</v>
      </c>
      <c r="BH142" s="200">
        <f t="shared" si="17"/>
        <v>0</v>
      </c>
      <c r="BI142" s="200">
        <f t="shared" si="18"/>
        <v>0</v>
      </c>
      <c r="BJ142" s="17" t="s">
        <v>86</v>
      </c>
      <c r="BK142" s="200">
        <f t="shared" si="19"/>
        <v>0</v>
      </c>
      <c r="BL142" s="17" t="s">
        <v>161</v>
      </c>
      <c r="BM142" s="199" t="s">
        <v>1406</v>
      </c>
    </row>
    <row r="143" spans="1:65" s="2" customFormat="1" ht="16.5" customHeight="1">
      <c r="A143" s="34"/>
      <c r="B143" s="35"/>
      <c r="C143" s="224" t="s">
        <v>392</v>
      </c>
      <c r="D143" s="224" t="s">
        <v>206</v>
      </c>
      <c r="E143" s="225" t="s">
        <v>1407</v>
      </c>
      <c r="F143" s="226" t="s">
        <v>1408</v>
      </c>
      <c r="G143" s="227" t="s">
        <v>369</v>
      </c>
      <c r="H143" s="228">
        <v>141</v>
      </c>
      <c r="I143" s="229"/>
      <c r="J143" s="230">
        <f t="shared" si="10"/>
        <v>0</v>
      </c>
      <c r="K143" s="231"/>
      <c r="L143" s="232"/>
      <c r="M143" s="233" t="s">
        <v>1</v>
      </c>
      <c r="N143" s="234" t="s">
        <v>43</v>
      </c>
      <c r="O143" s="71"/>
      <c r="P143" s="197">
        <f t="shared" si="11"/>
        <v>0</v>
      </c>
      <c r="Q143" s="197">
        <v>0</v>
      </c>
      <c r="R143" s="197">
        <f t="shared" si="12"/>
        <v>0</v>
      </c>
      <c r="S143" s="197">
        <v>0</v>
      </c>
      <c r="T143" s="198">
        <f t="shared" si="1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199</v>
      </c>
      <c r="AT143" s="199" t="s">
        <v>206</v>
      </c>
      <c r="AU143" s="199" t="s">
        <v>89</v>
      </c>
      <c r="AY143" s="17" t="s">
        <v>155</v>
      </c>
      <c r="BE143" s="200">
        <f t="shared" si="14"/>
        <v>0</v>
      </c>
      <c r="BF143" s="200">
        <f t="shared" si="15"/>
        <v>0</v>
      </c>
      <c r="BG143" s="200">
        <f t="shared" si="16"/>
        <v>0</v>
      </c>
      <c r="BH143" s="200">
        <f t="shared" si="17"/>
        <v>0</v>
      </c>
      <c r="BI143" s="200">
        <f t="shared" si="18"/>
        <v>0</v>
      </c>
      <c r="BJ143" s="17" t="s">
        <v>86</v>
      </c>
      <c r="BK143" s="200">
        <f t="shared" si="19"/>
        <v>0</v>
      </c>
      <c r="BL143" s="17" t="s">
        <v>161</v>
      </c>
      <c r="BM143" s="199" t="s">
        <v>1409</v>
      </c>
    </row>
    <row r="144" spans="1:65" s="2" customFormat="1" ht="37.9" customHeight="1">
      <c r="A144" s="34"/>
      <c r="B144" s="35"/>
      <c r="C144" s="187" t="s">
        <v>7</v>
      </c>
      <c r="D144" s="187" t="s">
        <v>157</v>
      </c>
      <c r="E144" s="188" t="s">
        <v>1410</v>
      </c>
      <c r="F144" s="189" t="s">
        <v>1411</v>
      </c>
      <c r="G144" s="190" t="s">
        <v>369</v>
      </c>
      <c r="H144" s="191">
        <v>37</v>
      </c>
      <c r="I144" s="192"/>
      <c r="J144" s="193">
        <f t="shared" si="10"/>
        <v>0</v>
      </c>
      <c r="K144" s="194"/>
      <c r="L144" s="39"/>
      <c r="M144" s="195" t="s">
        <v>1</v>
      </c>
      <c r="N144" s="196" t="s">
        <v>43</v>
      </c>
      <c r="O144" s="71"/>
      <c r="P144" s="197">
        <f t="shared" si="11"/>
        <v>0</v>
      </c>
      <c r="Q144" s="197">
        <v>0</v>
      </c>
      <c r="R144" s="197">
        <f t="shared" si="12"/>
        <v>0</v>
      </c>
      <c r="S144" s="197">
        <v>0</v>
      </c>
      <c r="T144" s="198">
        <f t="shared" si="1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161</v>
      </c>
      <c r="AT144" s="199" t="s">
        <v>157</v>
      </c>
      <c r="AU144" s="199" t="s">
        <v>89</v>
      </c>
      <c r="AY144" s="17" t="s">
        <v>155</v>
      </c>
      <c r="BE144" s="200">
        <f t="shared" si="14"/>
        <v>0</v>
      </c>
      <c r="BF144" s="200">
        <f t="shared" si="15"/>
        <v>0</v>
      </c>
      <c r="BG144" s="200">
        <f t="shared" si="16"/>
        <v>0</v>
      </c>
      <c r="BH144" s="200">
        <f t="shared" si="17"/>
        <v>0</v>
      </c>
      <c r="BI144" s="200">
        <f t="shared" si="18"/>
        <v>0</v>
      </c>
      <c r="BJ144" s="17" t="s">
        <v>86</v>
      </c>
      <c r="BK144" s="200">
        <f t="shared" si="19"/>
        <v>0</v>
      </c>
      <c r="BL144" s="17" t="s">
        <v>161</v>
      </c>
      <c r="BM144" s="199" t="s">
        <v>1412</v>
      </c>
    </row>
    <row r="145" spans="1:65" s="2" customFormat="1" ht="24.2" customHeight="1">
      <c r="A145" s="34"/>
      <c r="B145" s="35"/>
      <c r="C145" s="224" t="s">
        <v>288</v>
      </c>
      <c r="D145" s="224" t="s">
        <v>206</v>
      </c>
      <c r="E145" s="225" t="s">
        <v>1413</v>
      </c>
      <c r="F145" s="226" t="s">
        <v>1414</v>
      </c>
      <c r="G145" s="227" t="s">
        <v>369</v>
      </c>
      <c r="H145" s="228">
        <v>37</v>
      </c>
      <c r="I145" s="229"/>
      <c r="J145" s="230">
        <f t="shared" si="10"/>
        <v>0</v>
      </c>
      <c r="K145" s="231"/>
      <c r="L145" s="232"/>
      <c r="M145" s="233" t="s">
        <v>1</v>
      </c>
      <c r="N145" s="234" t="s">
        <v>43</v>
      </c>
      <c r="O145" s="71"/>
      <c r="P145" s="197">
        <f t="shared" si="11"/>
        <v>0</v>
      </c>
      <c r="Q145" s="197">
        <v>0</v>
      </c>
      <c r="R145" s="197">
        <f t="shared" si="12"/>
        <v>0</v>
      </c>
      <c r="S145" s="197">
        <v>0</v>
      </c>
      <c r="T145" s="198">
        <f t="shared" si="1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199</v>
      </c>
      <c r="AT145" s="199" t="s">
        <v>206</v>
      </c>
      <c r="AU145" s="199" t="s">
        <v>89</v>
      </c>
      <c r="AY145" s="17" t="s">
        <v>155</v>
      </c>
      <c r="BE145" s="200">
        <f t="shared" si="14"/>
        <v>0</v>
      </c>
      <c r="BF145" s="200">
        <f t="shared" si="15"/>
        <v>0</v>
      </c>
      <c r="BG145" s="200">
        <f t="shared" si="16"/>
        <v>0</v>
      </c>
      <c r="BH145" s="200">
        <f t="shared" si="17"/>
        <v>0</v>
      </c>
      <c r="BI145" s="200">
        <f t="shared" si="18"/>
        <v>0</v>
      </c>
      <c r="BJ145" s="17" t="s">
        <v>86</v>
      </c>
      <c r="BK145" s="200">
        <f t="shared" si="19"/>
        <v>0</v>
      </c>
      <c r="BL145" s="17" t="s">
        <v>161</v>
      </c>
      <c r="BM145" s="199" t="s">
        <v>1415</v>
      </c>
    </row>
    <row r="146" spans="1:65" s="2" customFormat="1" ht="37.9" customHeight="1">
      <c r="A146" s="34"/>
      <c r="B146" s="35"/>
      <c r="C146" s="187" t="s">
        <v>296</v>
      </c>
      <c r="D146" s="187" t="s">
        <v>157</v>
      </c>
      <c r="E146" s="188" t="s">
        <v>1416</v>
      </c>
      <c r="F146" s="189" t="s">
        <v>1417</v>
      </c>
      <c r="G146" s="190" t="s">
        <v>215</v>
      </c>
      <c r="H146" s="191">
        <v>209</v>
      </c>
      <c r="I146" s="192"/>
      <c r="J146" s="193">
        <f t="shared" si="10"/>
        <v>0</v>
      </c>
      <c r="K146" s="194"/>
      <c r="L146" s="39"/>
      <c r="M146" s="195" t="s">
        <v>1</v>
      </c>
      <c r="N146" s="196" t="s">
        <v>43</v>
      </c>
      <c r="O146" s="71"/>
      <c r="P146" s="197">
        <f t="shared" si="11"/>
        <v>0</v>
      </c>
      <c r="Q146" s="197">
        <v>0</v>
      </c>
      <c r="R146" s="197">
        <f t="shared" si="12"/>
        <v>0</v>
      </c>
      <c r="S146" s="197">
        <v>0</v>
      </c>
      <c r="T146" s="198">
        <f t="shared" si="1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161</v>
      </c>
      <c r="AT146" s="199" t="s">
        <v>157</v>
      </c>
      <c r="AU146" s="199" t="s">
        <v>89</v>
      </c>
      <c r="AY146" s="17" t="s">
        <v>155</v>
      </c>
      <c r="BE146" s="200">
        <f t="shared" si="14"/>
        <v>0</v>
      </c>
      <c r="BF146" s="200">
        <f t="shared" si="15"/>
        <v>0</v>
      </c>
      <c r="BG146" s="200">
        <f t="shared" si="16"/>
        <v>0</v>
      </c>
      <c r="BH146" s="200">
        <f t="shared" si="17"/>
        <v>0</v>
      </c>
      <c r="BI146" s="200">
        <f t="shared" si="18"/>
        <v>0</v>
      </c>
      <c r="BJ146" s="17" t="s">
        <v>86</v>
      </c>
      <c r="BK146" s="200">
        <f t="shared" si="19"/>
        <v>0</v>
      </c>
      <c r="BL146" s="17" t="s">
        <v>161</v>
      </c>
      <c r="BM146" s="199" t="s">
        <v>1418</v>
      </c>
    </row>
    <row r="147" spans="1:65" s="2" customFormat="1" ht="16.5" customHeight="1">
      <c r="A147" s="34"/>
      <c r="B147" s="35"/>
      <c r="C147" s="187" t="s">
        <v>301</v>
      </c>
      <c r="D147" s="187" t="s">
        <v>157</v>
      </c>
      <c r="E147" s="188" t="s">
        <v>1419</v>
      </c>
      <c r="F147" s="189" t="s">
        <v>1420</v>
      </c>
      <c r="G147" s="190" t="s">
        <v>215</v>
      </c>
      <c r="H147" s="191">
        <v>73</v>
      </c>
      <c r="I147" s="192"/>
      <c r="J147" s="193">
        <f t="shared" si="10"/>
        <v>0</v>
      </c>
      <c r="K147" s="194"/>
      <c r="L147" s="39"/>
      <c r="M147" s="195" t="s">
        <v>1</v>
      </c>
      <c r="N147" s="196" t="s">
        <v>43</v>
      </c>
      <c r="O147" s="71"/>
      <c r="P147" s="197">
        <f t="shared" si="11"/>
        <v>0</v>
      </c>
      <c r="Q147" s="197">
        <v>0</v>
      </c>
      <c r="R147" s="197">
        <f t="shared" si="12"/>
        <v>0</v>
      </c>
      <c r="S147" s="197">
        <v>0</v>
      </c>
      <c r="T147" s="198">
        <f t="shared" si="1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161</v>
      </c>
      <c r="AT147" s="199" t="s">
        <v>157</v>
      </c>
      <c r="AU147" s="199" t="s">
        <v>89</v>
      </c>
      <c r="AY147" s="17" t="s">
        <v>155</v>
      </c>
      <c r="BE147" s="200">
        <f t="shared" si="14"/>
        <v>0</v>
      </c>
      <c r="BF147" s="200">
        <f t="shared" si="15"/>
        <v>0</v>
      </c>
      <c r="BG147" s="200">
        <f t="shared" si="16"/>
        <v>0</v>
      </c>
      <c r="BH147" s="200">
        <f t="shared" si="17"/>
        <v>0</v>
      </c>
      <c r="BI147" s="200">
        <f t="shared" si="18"/>
        <v>0</v>
      </c>
      <c r="BJ147" s="17" t="s">
        <v>86</v>
      </c>
      <c r="BK147" s="200">
        <f t="shared" si="19"/>
        <v>0</v>
      </c>
      <c r="BL147" s="17" t="s">
        <v>161</v>
      </c>
      <c r="BM147" s="199" t="s">
        <v>1421</v>
      </c>
    </row>
    <row r="148" spans="1:65" s="12" customFormat="1" ht="22.9" customHeight="1">
      <c r="B148" s="171"/>
      <c r="C148" s="172"/>
      <c r="D148" s="173" t="s">
        <v>77</v>
      </c>
      <c r="E148" s="185" t="s">
        <v>664</v>
      </c>
      <c r="F148" s="185" t="s">
        <v>665</v>
      </c>
      <c r="G148" s="172"/>
      <c r="H148" s="172"/>
      <c r="I148" s="175"/>
      <c r="J148" s="186">
        <f>BK148</f>
        <v>0</v>
      </c>
      <c r="K148" s="172"/>
      <c r="L148" s="177"/>
      <c r="M148" s="178"/>
      <c r="N148" s="179"/>
      <c r="O148" s="179"/>
      <c r="P148" s="180">
        <f>P149</f>
        <v>0</v>
      </c>
      <c r="Q148" s="179"/>
      <c r="R148" s="180">
        <f>R149</f>
        <v>0</v>
      </c>
      <c r="S148" s="179"/>
      <c r="T148" s="181">
        <f>T149</f>
        <v>0</v>
      </c>
      <c r="AR148" s="182" t="s">
        <v>86</v>
      </c>
      <c r="AT148" s="183" t="s">
        <v>77</v>
      </c>
      <c r="AU148" s="183" t="s">
        <v>86</v>
      </c>
      <c r="AY148" s="182" t="s">
        <v>155</v>
      </c>
      <c r="BK148" s="184">
        <f>BK149</f>
        <v>0</v>
      </c>
    </row>
    <row r="149" spans="1:65" s="2" customFormat="1" ht="37.9" customHeight="1">
      <c r="A149" s="34"/>
      <c r="B149" s="35"/>
      <c r="C149" s="187" t="s">
        <v>307</v>
      </c>
      <c r="D149" s="187" t="s">
        <v>157</v>
      </c>
      <c r="E149" s="188" t="s">
        <v>1422</v>
      </c>
      <c r="F149" s="189" t="s">
        <v>1423</v>
      </c>
      <c r="G149" s="190" t="s">
        <v>209</v>
      </c>
      <c r="H149" s="191">
        <v>9.1080000000000005</v>
      </c>
      <c r="I149" s="192"/>
      <c r="J149" s="193">
        <f>ROUND(I149*H149,2)</f>
        <v>0</v>
      </c>
      <c r="K149" s="194"/>
      <c r="L149" s="39"/>
      <c r="M149" s="235" t="s">
        <v>1</v>
      </c>
      <c r="N149" s="236" t="s">
        <v>43</v>
      </c>
      <c r="O149" s="237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161</v>
      </c>
      <c r="AT149" s="199" t="s">
        <v>157</v>
      </c>
      <c r="AU149" s="199" t="s">
        <v>89</v>
      </c>
      <c r="AY149" s="17" t="s">
        <v>155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86</v>
      </c>
      <c r="BK149" s="200">
        <f>ROUND(I149*H149,2)</f>
        <v>0</v>
      </c>
      <c r="BL149" s="17" t="s">
        <v>161</v>
      </c>
      <c r="BM149" s="199" t="s">
        <v>1424</v>
      </c>
    </row>
    <row r="150" spans="1:65" s="2" customFormat="1" ht="6.95" customHeight="1">
      <c r="A150" s="34"/>
      <c r="B150" s="54"/>
      <c r="C150" s="55"/>
      <c r="D150" s="55"/>
      <c r="E150" s="55"/>
      <c r="F150" s="55"/>
      <c r="G150" s="55"/>
      <c r="H150" s="55"/>
      <c r="I150" s="55"/>
      <c r="J150" s="55"/>
      <c r="K150" s="55"/>
      <c r="L150" s="39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sheetProtection algorithmName="SHA-512" hashValue="e1yiIZgv4kA+dd046cIjNGC85XuGubJ3sxZWwgjtpQ5WCRobkRHGOJY1bkbzOukhmUibltsV2xUUIGkhDBRDWQ==" saltValue="4cBToUgOg5qy5carq1rsHpq/9Ltmyf+iLOQzmtzv7PNbjYMtQ2uAldyyXnyjT1bWlF43QjVkyD0WU4vSHDc0gA==" spinCount="100000" sheet="1" objects="1" scenarios="1" formatColumns="0" formatRows="0" autoFilter="0"/>
  <autoFilter ref="C118:K149" xr:uid="{00000000-0009-0000-0000-000008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26</vt:i4>
      </vt:variant>
    </vt:vector>
  </HeadingPairs>
  <TitlesOfParts>
    <vt:vector size="39" baseType="lpstr">
      <vt:lpstr>Rekapitulace stavby</vt:lpstr>
      <vt:lpstr>IO 01 - Dopravní řešení a...</vt:lpstr>
      <vt:lpstr>IO 02 - Opěrné zdi a scho...</vt:lpstr>
      <vt:lpstr>IO 03 - Dešťová kanalizac...</vt:lpstr>
      <vt:lpstr>IO 04 - Veřejné osvětlení...</vt:lpstr>
      <vt:lpstr>IO 06 - Optická síť Etapa II</vt:lpstr>
      <vt:lpstr>SO 01-06 - Drobná archite...</vt:lpstr>
      <vt:lpstr>SO 01-07 - Drobná archite...</vt:lpstr>
      <vt:lpstr>SO 02 - Sadové úpravy Eta...</vt:lpstr>
      <vt:lpstr>SO 03 - Mobiliář Etapa II</vt:lpstr>
      <vt:lpstr>SO 04 - Demolice Etapa II</vt:lpstr>
      <vt:lpstr>SO 05 - Bezbariérové přís...</vt:lpstr>
      <vt:lpstr>VON - Vedlejší a ostatní ...</vt:lpstr>
      <vt:lpstr>'IO 01 - Dopravní řešení a...'!Názvy_tisku</vt:lpstr>
      <vt:lpstr>'IO 02 - Opěrné zdi a scho...'!Názvy_tisku</vt:lpstr>
      <vt:lpstr>'IO 03 - Dešťová kanalizac...'!Názvy_tisku</vt:lpstr>
      <vt:lpstr>'IO 04 - Veřejné osvětlení...'!Názvy_tisku</vt:lpstr>
      <vt:lpstr>'IO 06 - Optická síť Etapa II'!Názvy_tisku</vt:lpstr>
      <vt:lpstr>'Rekapitulace stavby'!Názvy_tisku</vt:lpstr>
      <vt:lpstr>'SO 01-06 - Drobná archite...'!Názvy_tisku</vt:lpstr>
      <vt:lpstr>'SO 01-07 - Drobná archite...'!Názvy_tisku</vt:lpstr>
      <vt:lpstr>'SO 02 - Sadové úpravy Eta...'!Názvy_tisku</vt:lpstr>
      <vt:lpstr>'SO 03 - Mobiliář Etapa II'!Názvy_tisku</vt:lpstr>
      <vt:lpstr>'SO 04 - Demolice Etapa II'!Názvy_tisku</vt:lpstr>
      <vt:lpstr>'SO 05 - Bezbariérové přís...'!Názvy_tisku</vt:lpstr>
      <vt:lpstr>'VON - Vedlejší a ostatní ...'!Názvy_tisku</vt:lpstr>
      <vt:lpstr>'IO 01 - Dopravní řešení a...'!Oblast_tisku</vt:lpstr>
      <vt:lpstr>'IO 02 - Opěrné zdi a scho...'!Oblast_tisku</vt:lpstr>
      <vt:lpstr>'IO 03 - Dešťová kanalizac...'!Oblast_tisku</vt:lpstr>
      <vt:lpstr>'IO 04 - Veřejné osvětlení...'!Oblast_tisku</vt:lpstr>
      <vt:lpstr>'IO 06 - Optická síť Etapa II'!Oblast_tisku</vt:lpstr>
      <vt:lpstr>'Rekapitulace stavby'!Oblast_tisku</vt:lpstr>
      <vt:lpstr>'SO 01-06 - Drobná archite...'!Oblast_tisku</vt:lpstr>
      <vt:lpstr>'SO 01-07 - Drobná archite...'!Oblast_tisku</vt:lpstr>
      <vt:lpstr>'SO 02 - Sadové úpravy Eta...'!Oblast_tisku</vt:lpstr>
      <vt:lpstr>'SO 03 - Mobiliář Etapa II'!Oblast_tisku</vt:lpstr>
      <vt:lpstr>'SO 04 - Demolice Etapa II'!Oblast_tisku</vt:lpstr>
      <vt:lpstr>'SO 05 - Bezbariérové přís...'!Oblast_tisku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ACERNBLS\LSada</dc:creator>
  <cp:lastModifiedBy>L K</cp:lastModifiedBy>
  <dcterms:created xsi:type="dcterms:W3CDTF">2022-06-01T12:07:28Z</dcterms:created>
  <dcterms:modified xsi:type="dcterms:W3CDTF">2022-11-07T15:15:56Z</dcterms:modified>
</cp:coreProperties>
</file>