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lkuch\Documents\LK\Luby\IROP\Sídliště\Luby Regenerace VŘ\Rozpočty\"/>
    </mc:Choice>
  </mc:AlternateContent>
  <xr:revisionPtr revIDLastSave="0" documentId="13_ncr:1_{B7B77A12-F513-4A69-BCA1-93B7496CC3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IO 01 - Dopravní řešení a..." sheetId="2" r:id="rId2"/>
    <sheet name="IO 02 - Opěrné zdi a scho..." sheetId="3" r:id="rId3"/>
    <sheet name="IO 03 - Dešťová kanalizac..." sheetId="4" r:id="rId4"/>
    <sheet name="IO 04 - Veřejné osvětlení..." sheetId="5" r:id="rId5"/>
    <sheet name="IO 06 - Optická síť Etapa I" sheetId="6" r:id="rId6"/>
    <sheet name="SO 01-09 - Drobná archite..." sheetId="7" r:id="rId7"/>
    <sheet name="SO 01-10 - Drobná archite..." sheetId="8" r:id="rId8"/>
    <sheet name="SO 02 - Sadové úpravy Eta..." sheetId="9" r:id="rId9"/>
    <sheet name="SO 03 - Mobiliář Etapa I" sheetId="10" r:id="rId10"/>
    <sheet name="SO 04 - Demolice Etapa I" sheetId="11" r:id="rId11"/>
    <sheet name="VON - Vedlejší a ostatní ..." sheetId="12" r:id="rId12"/>
  </sheets>
  <definedNames>
    <definedName name="_xlnm._FilterDatabase" localSheetId="1" hidden="1">'IO 01 - Dopravní řešení a...'!$C$127:$K$345</definedName>
    <definedName name="_xlnm._FilterDatabase" localSheetId="2" hidden="1">'IO 02 - Opěrné zdi a scho...'!$C$124:$K$197</definedName>
    <definedName name="_xlnm._FilterDatabase" localSheetId="3" hidden="1">'IO 03 - Dešťová kanalizac...'!$C$126:$K$253</definedName>
    <definedName name="_xlnm._FilterDatabase" localSheetId="4" hidden="1">'IO 04 - Veřejné osvětlení...'!$C$121:$K$492</definedName>
    <definedName name="_xlnm._FilterDatabase" localSheetId="5" hidden="1">'IO 06 - Optická síť Etapa I'!$C$121:$K$273</definedName>
    <definedName name="_xlnm._FilterDatabase" localSheetId="6" hidden="1">'SO 01-09 - Drobná archite...'!$C$122:$K$203</definedName>
    <definedName name="_xlnm._FilterDatabase" localSheetId="7" hidden="1">'SO 01-10 - Drobná archite...'!$C$119:$K$148</definedName>
    <definedName name="_xlnm._FilterDatabase" localSheetId="8" hidden="1">'SO 02 - Sadové úpravy Eta...'!$C$118:$K$135</definedName>
    <definedName name="_xlnm._FilterDatabase" localSheetId="9" hidden="1">'SO 03 - Mobiliář Etapa I'!$C$117:$K$123</definedName>
    <definedName name="_xlnm._FilterDatabase" localSheetId="10" hidden="1">'SO 04 - Demolice Etapa I'!$C$120:$K$185</definedName>
    <definedName name="_xlnm._FilterDatabase" localSheetId="11" hidden="1">'VON - Vedlejší a ostatní ...'!$C$119:$K$142</definedName>
    <definedName name="_xlnm.Print_Titles" localSheetId="1">'IO 01 - Dopravní řešení a...'!$127:$127</definedName>
    <definedName name="_xlnm.Print_Titles" localSheetId="2">'IO 02 - Opěrné zdi a scho...'!$124:$124</definedName>
    <definedName name="_xlnm.Print_Titles" localSheetId="3">'IO 03 - Dešťová kanalizac...'!$126:$126</definedName>
    <definedName name="_xlnm.Print_Titles" localSheetId="4">'IO 04 - Veřejné osvětlení...'!$121:$121</definedName>
    <definedName name="_xlnm.Print_Titles" localSheetId="5">'IO 06 - Optická síť Etapa I'!$121:$121</definedName>
    <definedName name="_xlnm.Print_Titles" localSheetId="0">'Rekapitulace stavby'!$92:$92</definedName>
    <definedName name="_xlnm.Print_Titles" localSheetId="6">'SO 01-09 - Drobná archite...'!$122:$122</definedName>
    <definedName name="_xlnm.Print_Titles" localSheetId="7">'SO 01-10 - Drobná archite...'!$119:$119</definedName>
    <definedName name="_xlnm.Print_Titles" localSheetId="8">'SO 02 - Sadové úpravy Eta...'!$118:$118</definedName>
    <definedName name="_xlnm.Print_Titles" localSheetId="9">'SO 03 - Mobiliář Etapa I'!$117:$117</definedName>
    <definedName name="_xlnm.Print_Titles" localSheetId="10">'SO 04 - Demolice Etapa I'!$120:$120</definedName>
    <definedName name="_xlnm.Print_Titles" localSheetId="11">'VON - Vedlejší a ostatní ...'!$119:$119</definedName>
    <definedName name="_xlnm.Print_Area" localSheetId="1">'IO 01 - Dopravní řešení a...'!$C$4:$J$76,'IO 01 - Dopravní řešení a...'!$C$82:$J$109,'IO 01 - Dopravní řešení a...'!$C$115:$J$345</definedName>
    <definedName name="_xlnm.Print_Area" localSheetId="2">'IO 02 - Opěrné zdi a scho...'!$C$4:$J$76,'IO 02 - Opěrné zdi a scho...'!$C$82:$J$106,'IO 02 - Opěrné zdi a scho...'!$C$112:$J$197</definedName>
    <definedName name="_xlnm.Print_Area" localSheetId="3">'IO 03 - Dešťová kanalizac...'!$C$4:$J$76,'IO 03 - Dešťová kanalizac...'!$C$82:$J$108,'IO 03 - Dešťová kanalizac...'!$C$114:$J$253</definedName>
    <definedName name="_xlnm.Print_Area" localSheetId="4">'IO 04 - Veřejné osvětlení...'!$C$4:$J$76,'IO 04 - Veřejné osvětlení...'!$C$82:$J$103,'IO 04 - Veřejné osvětlení...'!$C$109:$J$492</definedName>
    <definedName name="_xlnm.Print_Area" localSheetId="5">'IO 06 - Optická síť Etapa I'!$C$4:$J$76,'IO 06 - Optická síť Etapa I'!$C$82:$J$103,'IO 06 - Optická síť Etapa I'!$C$109:$J$273</definedName>
    <definedName name="_xlnm.Print_Area" localSheetId="0">'Rekapitulace stavby'!$D$4:$AO$76,'Rekapitulace stavby'!$C$82:$AQ$106</definedName>
    <definedName name="_xlnm.Print_Area" localSheetId="6">'SO 01-09 - Drobná archite...'!$C$4:$J$76,'SO 01-09 - Drobná archite...'!$C$82:$J$104,'SO 01-09 - Drobná archite...'!$C$110:$J$203</definedName>
    <definedName name="_xlnm.Print_Area" localSheetId="7">'SO 01-10 - Drobná archite...'!$C$4:$J$76,'SO 01-10 - Drobná archite...'!$C$82:$J$101,'SO 01-10 - Drobná archite...'!$C$107:$J$148</definedName>
    <definedName name="_xlnm.Print_Area" localSheetId="8">'SO 02 - Sadové úpravy Eta...'!$C$4:$J$76,'SO 02 - Sadové úpravy Eta...'!$C$82:$J$100,'SO 02 - Sadové úpravy Eta...'!$C$106:$J$135</definedName>
    <definedName name="_xlnm.Print_Area" localSheetId="9">'SO 03 - Mobiliář Etapa I'!$C$4:$J$76,'SO 03 - Mobiliář Etapa I'!$C$82:$J$99,'SO 03 - Mobiliář Etapa I'!$C$105:$J$123</definedName>
    <definedName name="_xlnm.Print_Area" localSheetId="10">'SO 04 - Demolice Etapa I'!$C$4:$J$76,'SO 04 - Demolice Etapa I'!$C$82:$J$102,'SO 04 - Demolice Etapa I'!$C$108:$J$185</definedName>
    <definedName name="_xlnm.Print_Area" localSheetId="11">'VON - Vedlejší a ostatní ...'!$C$4:$J$76,'VON - Vedlejší a ostatní ...'!$C$82:$J$101,'VON - Vedlejší a ostatní ...'!$C$107:$J$142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2" l="1"/>
  <c r="J36" i="12"/>
  <c r="AY105" i="1"/>
  <c r="J35" i="12"/>
  <c r="AX105" i="1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J117" i="12"/>
  <c r="J116" i="12"/>
  <c r="F116" i="12"/>
  <c r="F114" i="12"/>
  <c r="E112" i="12"/>
  <c r="J92" i="12"/>
  <c r="J91" i="12"/>
  <c r="F91" i="12"/>
  <c r="F89" i="12"/>
  <c r="E87" i="12"/>
  <c r="J18" i="12"/>
  <c r="E18" i="12"/>
  <c r="F92" i="12"/>
  <c r="J17" i="12"/>
  <c r="J12" i="12"/>
  <c r="J114" i="12" s="1"/>
  <c r="E7" i="12"/>
  <c r="E85" i="12" s="1"/>
  <c r="J37" i="11"/>
  <c r="J36" i="11"/>
  <c r="AY104" i="1"/>
  <c r="J35" i="11"/>
  <c r="AX104" i="1" s="1"/>
  <c r="BI183" i="11"/>
  <c r="BH183" i="11"/>
  <c r="BG183" i="11"/>
  <c r="BF183" i="11"/>
  <c r="T183" i="11"/>
  <c r="R183" i="11"/>
  <c r="P183" i="11"/>
  <c r="BI180" i="11"/>
  <c r="BH180" i="11"/>
  <c r="BG180" i="11"/>
  <c r="BF180" i="11"/>
  <c r="T180" i="11"/>
  <c r="R180" i="11"/>
  <c r="P180" i="11"/>
  <c r="BI176" i="11"/>
  <c r="BH176" i="11"/>
  <c r="BG176" i="11"/>
  <c r="BF176" i="11"/>
  <c r="T176" i="11"/>
  <c r="R176" i="11"/>
  <c r="P176" i="11"/>
  <c r="BI169" i="11"/>
  <c r="BH169" i="11"/>
  <c r="BG169" i="11"/>
  <c r="BF169" i="11"/>
  <c r="T169" i="11"/>
  <c r="R169" i="11"/>
  <c r="P169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8" i="11"/>
  <c r="BH148" i="11"/>
  <c r="BG148" i="11"/>
  <c r="BF148" i="11"/>
  <c r="T148" i="11"/>
  <c r="T147" i="11" s="1"/>
  <c r="R148" i="11"/>
  <c r="R147" i="11"/>
  <c r="P148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4" i="11"/>
  <c r="BH124" i="11"/>
  <c r="BG124" i="11"/>
  <c r="BF124" i="11"/>
  <c r="T124" i="11"/>
  <c r="R124" i="11"/>
  <c r="P124" i="11"/>
  <c r="J118" i="11"/>
  <c r="J117" i="11"/>
  <c r="F117" i="11"/>
  <c r="F115" i="11"/>
  <c r="E113" i="11"/>
  <c r="J92" i="11"/>
  <c r="J91" i="11"/>
  <c r="F91" i="11"/>
  <c r="F89" i="11"/>
  <c r="E87" i="11"/>
  <c r="J18" i="11"/>
  <c r="E18" i="11"/>
  <c r="F118" i="11" s="1"/>
  <c r="J17" i="11"/>
  <c r="J12" i="11"/>
  <c r="J89" i="11" s="1"/>
  <c r="E7" i="11"/>
  <c r="E111" i="11"/>
  <c r="J37" i="10"/>
  <c r="J36" i="10"/>
  <c r="AY103" i="1" s="1"/>
  <c r="J35" i="10"/>
  <c r="AX103" i="1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J115" i="10"/>
  <c r="J114" i="10"/>
  <c r="F114" i="10"/>
  <c r="F112" i="10"/>
  <c r="E110" i="10"/>
  <c r="J92" i="10"/>
  <c r="J91" i="10"/>
  <c r="F91" i="10"/>
  <c r="F89" i="10"/>
  <c r="E87" i="10"/>
  <c r="J18" i="10"/>
  <c r="E18" i="10"/>
  <c r="F115" i="10"/>
  <c r="J17" i="10"/>
  <c r="J12" i="10"/>
  <c r="J112" i="10" s="1"/>
  <c r="E7" i="10"/>
  <c r="E85" i="10" s="1"/>
  <c r="J37" i="9"/>
  <c r="J36" i="9"/>
  <c r="AY102" i="1"/>
  <c r="J35" i="9"/>
  <c r="AX102" i="1" s="1"/>
  <c r="BI135" i="9"/>
  <c r="BH135" i="9"/>
  <c r="BG135" i="9"/>
  <c r="BF135" i="9"/>
  <c r="T135" i="9"/>
  <c r="T134" i="9" s="1"/>
  <c r="R135" i="9"/>
  <c r="R134" i="9"/>
  <c r="P135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J116" i="9"/>
  <c r="J115" i="9"/>
  <c r="F115" i="9"/>
  <c r="F113" i="9"/>
  <c r="E111" i="9"/>
  <c r="J92" i="9"/>
  <c r="J91" i="9"/>
  <c r="F91" i="9"/>
  <c r="F89" i="9"/>
  <c r="E87" i="9"/>
  <c r="J18" i="9"/>
  <c r="E18" i="9"/>
  <c r="F92" i="9" s="1"/>
  <c r="J17" i="9"/>
  <c r="J12" i="9"/>
  <c r="J113" i="9" s="1"/>
  <c r="E7" i="9"/>
  <c r="E109" i="9"/>
  <c r="J37" i="8"/>
  <c r="J36" i="8"/>
  <c r="AY101" i="1"/>
  <c r="J35" i="8"/>
  <c r="AX101" i="1" s="1"/>
  <c r="BI146" i="8"/>
  <c r="BH146" i="8"/>
  <c r="BG146" i="8"/>
  <c r="BF146" i="8"/>
  <c r="T146" i="8"/>
  <c r="T145" i="8"/>
  <c r="R146" i="8"/>
  <c r="R145" i="8"/>
  <c r="P146" i="8"/>
  <c r="P145" i="8"/>
  <c r="BI144" i="8"/>
  <c r="BH144" i="8"/>
  <c r="BG144" i="8"/>
  <c r="BF144" i="8"/>
  <c r="T144" i="8"/>
  <c r="R144" i="8"/>
  <c r="P144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J117" i="8"/>
  <c r="J116" i="8"/>
  <c r="F116" i="8"/>
  <c r="F114" i="8"/>
  <c r="E112" i="8"/>
  <c r="J92" i="8"/>
  <c r="J91" i="8"/>
  <c r="F91" i="8"/>
  <c r="F89" i="8"/>
  <c r="E87" i="8"/>
  <c r="J18" i="8"/>
  <c r="E18" i="8"/>
  <c r="F92" i="8"/>
  <c r="J17" i="8"/>
  <c r="J12" i="8"/>
  <c r="J114" i="8" s="1"/>
  <c r="E7" i="8"/>
  <c r="E85" i="8" s="1"/>
  <c r="J37" i="7"/>
  <c r="J36" i="7"/>
  <c r="AY100" i="1"/>
  <c r="J35" i="7"/>
  <c r="AX100" i="1"/>
  <c r="BI198" i="7"/>
  <c r="BH198" i="7"/>
  <c r="BG198" i="7"/>
  <c r="BF198" i="7"/>
  <c r="T198" i="7"/>
  <c r="T197" i="7"/>
  <c r="R198" i="7"/>
  <c r="R197" i="7"/>
  <c r="P198" i="7"/>
  <c r="P197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86" i="7"/>
  <c r="BH186" i="7"/>
  <c r="BG186" i="7"/>
  <c r="BF186" i="7"/>
  <c r="T186" i="7"/>
  <c r="R186" i="7"/>
  <c r="P186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4" i="7"/>
  <c r="BH164" i="7"/>
  <c r="BG164" i="7"/>
  <c r="BF164" i="7"/>
  <c r="T164" i="7"/>
  <c r="R164" i="7"/>
  <c r="P164" i="7"/>
  <c r="BI159" i="7"/>
  <c r="BH159" i="7"/>
  <c r="BG159" i="7"/>
  <c r="BF159" i="7"/>
  <c r="T159" i="7"/>
  <c r="R159" i="7"/>
  <c r="P159" i="7"/>
  <c r="BI152" i="7"/>
  <c r="BH152" i="7"/>
  <c r="BG152" i="7"/>
  <c r="BF152" i="7"/>
  <c r="T152" i="7"/>
  <c r="T151" i="7"/>
  <c r="R152" i="7"/>
  <c r="R151" i="7"/>
  <c r="P152" i="7"/>
  <c r="P151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0" i="7"/>
  <c r="BH130" i="7"/>
  <c r="BG130" i="7"/>
  <c r="BF130" i="7"/>
  <c r="T130" i="7"/>
  <c r="R130" i="7"/>
  <c r="P130" i="7"/>
  <c r="BI126" i="7"/>
  <c r="BH126" i="7"/>
  <c r="BG126" i="7"/>
  <c r="BF126" i="7"/>
  <c r="T126" i="7"/>
  <c r="R126" i="7"/>
  <c r="P126" i="7"/>
  <c r="J120" i="7"/>
  <c r="J119" i="7"/>
  <c r="F119" i="7"/>
  <c r="F117" i="7"/>
  <c r="E115" i="7"/>
  <c r="J92" i="7"/>
  <c r="J91" i="7"/>
  <c r="F91" i="7"/>
  <c r="F89" i="7"/>
  <c r="E87" i="7"/>
  <c r="J18" i="7"/>
  <c r="E18" i="7"/>
  <c r="F120" i="7"/>
  <c r="J17" i="7"/>
  <c r="J12" i="7"/>
  <c r="J89" i="7" s="1"/>
  <c r="E7" i="7"/>
  <c r="E113" i="7" s="1"/>
  <c r="J125" i="6"/>
  <c r="J99" i="6" s="1"/>
  <c r="J124" i="6"/>
  <c r="J37" i="6"/>
  <c r="J36" i="6"/>
  <c r="AY99" i="1"/>
  <c r="J35" i="6"/>
  <c r="AX99" i="1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57" i="6"/>
  <c r="BH257" i="6"/>
  <c r="BG257" i="6"/>
  <c r="BF257" i="6"/>
  <c r="T257" i="6"/>
  <c r="R257" i="6"/>
  <c r="P257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0" i="6"/>
  <c r="BH250" i="6"/>
  <c r="BG250" i="6"/>
  <c r="BF250" i="6"/>
  <c r="T250" i="6"/>
  <c r="R250" i="6"/>
  <c r="P250" i="6"/>
  <c r="BI246" i="6"/>
  <c r="BH246" i="6"/>
  <c r="BG246" i="6"/>
  <c r="BF246" i="6"/>
  <c r="T246" i="6"/>
  <c r="R246" i="6"/>
  <c r="P246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37" i="6"/>
  <c r="BH237" i="6"/>
  <c r="BG237" i="6"/>
  <c r="BF237" i="6"/>
  <c r="T237" i="6"/>
  <c r="R237" i="6"/>
  <c r="P237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7" i="6"/>
  <c r="BH217" i="6"/>
  <c r="BG217" i="6"/>
  <c r="BF217" i="6"/>
  <c r="T217" i="6"/>
  <c r="R217" i="6"/>
  <c r="P217" i="6"/>
  <c r="BI213" i="6"/>
  <c r="BH213" i="6"/>
  <c r="BG213" i="6"/>
  <c r="BF213" i="6"/>
  <c r="T213" i="6"/>
  <c r="R213" i="6"/>
  <c r="P213" i="6"/>
  <c r="BI209" i="6"/>
  <c r="BH209" i="6"/>
  <c r="BG209" i="6"/>
  <c r="BF209" i="6"/>
  <c r="T209" i="6"/>
  <c r="R209" i="6"/>
  <c r="P209" i="6"/>
  <c r="BI205" i="6"/>
  <c r="BH205" i="6"/>
  <c r="BG205" i="6"/>
  <c r="BF205" i="6"/>
  <c r="T205" i="6"/>
  <c r="R205" i="6"/>
  <c r="P205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2" i="6"/>
  <c r="BH192" i="6"/>
  <c r="BG192" i="6"/>
  <c r="BF192" i="6"/>
  <c r="T192" i="6"/>
  <c r="R192" i="6"/>
  <c r="P192" i="6"/>
  <c r="BI188" i="6"/>
  <c r="BH188" i="6"/>
  <c r="BG188" i="6"/>
  <c r="BF188" i="6"/>
  <c r="T188" i="6"/>
  <c r="R188" i="6"/>
  <c r="P188" i="6"/>
  <c r="BI184" i="6"/>
  <c r="BH184" i="6"/>
  <c r="BG184" i="6"/>
  <c r="BF184" i="6"/>
  <c r="T184" i="6"/>
  <c r="R184" i="6"/>
  <c r="P184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J98" i="6"/>
  <c r="J119" i="6"/>
  <c r="J118" i="6"/>
  <c r="F118" i="6"/>
  <c r="F116" i="6"/>
  <c r="E114" i="6"/>
  <c r="J92" i="6"/>
  <c r="J91" i="6"/>
  <c r="F91" i="6"/>
  <c r="F89" i="6"/>
  <c r="E87" i="6"/>
  <c r="J18" i="6"/>
  <c r="E18" i="6"/>
  <c r="F92" i="6" s="1"/>
  <c r="J17" i="6"/>
  <c r="J12" i="6"/>
  <c r="J116" i="6" s="1"/>
  <c r="E7" i="6"/>
  <c r="E112" i="6"/>
  <c r="J125" i="5"/>
  <c r="J124" i="5"/>
  <c r="J98" i="5" s="1"/>
  <c r="J37" i="5"/>
  <c r="J36" i="5"/>
  <c r="AY98" i="1" s="1"/>
  <c r="J35" i="5"/>
  <c r="AX98" i="1" s="1"/>
  <c r="BI489" i="5"/>
  <c r="BH489" i="5"/>
  <c r="BG489" i="5"/>
  <c r="BF489" i="5"/>
  <c r="T489" i="5"/>
  <c r="R489" i="5"/>
  <c r="P489" i="5"/>
  <c r="BI485" i="5"/>
  <c r="BH485" i="5"/>
  <c r="BG485" i="5"/>
  <c r="BF485" i="5"/>
  <c r="T485" i="5"/>
  <c r="R485" i="5"/>
  <c r="P485" i="5"/>
  <c r="BI481" i="5"/>
  <c r="BH481" i="5"/>
  <c r="BG481" i="5"/>
  <c r="BF481" i="5"/>
  <c r="T481" i="5"/>
  <c r="R481" i="5"/>
  <c r="P481" i="5"/>
  <c r="BI480" i="5"/>
  <c r="BH480" i="5"/>
  <c r="BG480" i="5"/>
  <c r="BF480" i="5"/>
  <c r="T480" i="5"/>
  <c r="R480" i="5"/>
  <c r="P480" i="5"/>
  <c r="BI476" i="5"/>
  <c r="BH476" i="5"/>
  <c r="BG476" i="5"/>
  <c r="BF476" i="5"/>
  <c r="T476" i="5"/>
  <c r="R476" i="5"/>
  <c r="P476" i="5"/>
  <c r="BI471" i="5"/>
  <c r="BH471" i="5"/>
  <c r="BG471" i="5"/>
  <c r="BF471" i="5"/>
  <c r="T471" i="5"/>
  <c r="R471" i="5"/>
  <c r="P471" i="5"/>
  <c r="BI470" i="5"/>
  <c r="BH470" i="5"/>
  <c r="BG470" i="5"/>
  <c r="BF470" i="5"/>
  <c r="T470" i="5"/>
  <c r="R470" i="5"/>
  <c r="P470" i="5"/>
  <c r="BI469" i="5"/>
  <c r="BH469" i="5"/>
  <c r="BG469" i="5"/>
  <c r="BF469" i="5"/>
  <c r="T469" i="5"/>
  <c r="R469" i="5"/>
  <c r="P469" i="5"/>
  <c r="BI465" i="5"/>
  <c r="BH465" i="5"/>
  <c r="BG465" i="5"/>
  <c r="BF465" i="5"/>
  <c r="T465" i="5"/>
  <c r="R465" i="5"/>
  <c r="P465" i="5"/>
  <c r="BI461" i="5"/>
  <c r="BH461" i="5"/>
  <c r="BG461" i="5"/>
  <c r="BF461" i="5"/>
  <c r="T461" i="5"/>
  <c r="R461" i="5"/>
  <c r="P461" i="5"/>
  <c r="BI457" i="5"/>
  <c r="BH457" i="5"/>
  <c r="BG457" i="5"/>
  <c r="BF457" i="5"/>
  <c r="T457" i="5"/>
  <c r="R457" i="5"/>
  <c r="P457" i="5"/>
  <c r="BI453" i="5"/>
  <c r="BH453" i="5"/>
  <c r="BG453" i="5"/>
  <c r="BF453" i="5"/>
  <c r="T453" i="5"/>
  <c r="R453" i="5"/>
  <c r="P453" i="5"/>
  <c r="BI449" i="5"/>
  <c r="BH449" i="5"/>
  <c r="BG449" i="5"/>
  <c r="BF449" i="5"/>
  <c r="T449" i="5"/>
  <c r="R449" i="5"/>
  <c r="P449" i="5"/>
  <c r="BI448" i="5"/>
  <c r="BH448" i="5"/>
  <c r="BG448" i="5"/>
  <c r="BF448" i="5"/>
  <c r="T448" i="5"/>
  <c r="R448" i="5"/>
  <c r="P448" i="5"/>
  <c r="BI444" i="5"/>
  <c r="BH444" i="5"/>
  <c r="BG444" i="5"/>
  <c r="BF444" i="5"/>
  <c r="T444" i="5"/>
  <c r="R444" i="5"/>
  <c r="P444" i="5"/>
  <c r="BI440" i="5"/>
  <c r="BH440" i="5"/>
  <c r="BG440" i="5"/>
  <c r="BF440" i="5"/>
  <c r="T440" i="5"/>
  <c r="R440" i="5"/>
  <c r="P440" i="5"/>
  <c r="BI436" i="5"/>
  <c r="BH436" i="5"/>
  <c r="BG436" i="5"/>
  <c r="BF436" i="5"/>
  <c r="T436" i="5"/>
  <c r="R436" i="5"/>
  <c r="P436" i="5"/>
  <c r="BI432" i="5"/>
  <c r="BH432" i="5"/>
  <c r="BG432" i="5"/>
  <c r="BF432" i="5"/>
  <c r="T432" i="5"/>
  <c r="R432" i="5"/>
  <c r="P432" i="5"/>
  <c r="BI428" i="5"/>
  <c r="BH428" i="5"/>
  <c r="BG428" i="5"/>
  <c r="BF428" i="5"/>
  <c r="T428" i="5"/>
  <c r="R428" i="5"/>
  <c r="P428" i="5"/>
  <c r="BI424" i="5"/>
  <c r="BH424" i="5"/>
  <c r="BG424" i="5"/>
  <c r="BF424" i="5"/>
  <c r="T424" i="5"/>
  <c r="R424" i="5"/>
  <c r="P424" i="5"/>
  <c r="BI420" i="5"/>
  <c r="BH420" i="5"/>
  <c r="BG420" i="5"/>
  <c r="BF420" i="5"/>
  <c r="T420" i="5"/>
  <c r="R420" i="5"/>
  <c r="P420" i="5"/>
  <c r="BI416" i="5"/>
  <c r="BH416" i="5"/>
  <c r="BG416" i="5"/>
  <c r="BF416" i="5"/>
  <c r="T416" i="5"/>
  <c r="R416" i="5"/>
  <c r="P416" i="5"/>
  <c r="BI412" i="5"/>
  <c r="BH412" i="5"/>
  <c r="BG412" i="5"/>
  <c r="BF412" i="5"/>
  <c r="T412" i="5"/>
  <c r="R412" i="5"/>
  <c r="P412" i="5"/>
  <c r="BI408" i="5"/>
  <c r="BH408" i="5"/>
  <c r="BG408" i="5"/>
  <c r="BF408" i="5"/>
  <c r="T408" i="5"/>
  <c r="R408" i="5"/>
  <c r="P408" i="5"/>
  <c r="BI404" i="5"/>
  <c r="BH404" i="5"/>
  <c r="BG404" i="5"/>
  <c r="BF404" i="5"/>
  <c r="T404" i="5"/>
  <c r="R404" i="5"/>
  <c r="P404" i="5"/>
  <c r="BI400" i="5"/>
  <c r="BH400" i="5"/>
  <c r="BG400" i="5"/>
  <c r="BF400" i="5"/>
  <c r="T400" i="5"/>
  <c r="R400" i="5"/>
  <c r="P400" i="5"/>
  <c r="BI396" i="5"/>
  <c r="BH396" i="5"/>
  <c r="BG396" i="5"/>
  <c r="BF396" i="5"/>
  <c r="T396" i="5"/>
  <c r="R396" i="5"/>
  <c r="P396" i="5"/>
  <c r="BI392" i="5"/>
  <c r="BH392" i="5"/>
  <c r="BG392" i="5"/>
  <c r="BF392" i="5"/>
  <c r="T392" i="5"/>
  <c r="R392" i="5"/>
  <c r="P392" i="5"/>
  <c r="BI388" i="5"/>
  <c r="BH388" i="5"/>
  <c r="BG388" i="5"/>
  <c r="BF388" i="5"/>
  <c r="T388" i="5"/>
  <c r="R388" i="5"/>
  <c r="P388" i="5"/>
  <c r="BI384" i="5"/>
  <c r="BH384" i="5"/>
  <c r="BG384" i="5"/>
  <c r="BF384" i="5"/>
  <c r="T384" i="5"/>
  <c r="R384" i="5"/>
  <c r="P384" i="5"/>
  <c r="BI380" i="5"/>
  <c r="BH380" i="5"/>
  <c r="BG380" i="5"/>
  <c r="BF380" i="5"/>
  <c r="T380" i="5"/>
  <c r="R380" i="5"/>
  <c r="P380" i="5"/>
  <c r="BI376" i="5"/>
  <c r="BH376" i="5"/>
  <c r="BG376" i="5"/>
  <c r="BF376" i="5"/>
  <c r="T376" i="5"/>
  <c r="R376" i="5"/>
  <c r="P376" i="5"/>
  <c r="BI371" i="5"/>
  <c r="BH371" i="5"/>
  <c r="BG371" i="5"/>
  <c r="BF371" i="5"/>
  <c r="T371" i="5"/>
  <c r="R371" i="5"/>
  <c r="P371" i="5"/>
  <c r="BI367" i="5"/>
  <c r="BH367" i="5"/>
  <c r="BG367" i="5"/>
  <c r="BF367" i="5"/>
  <c r="T367" i="5"/>
  <c r="R367" i="5"/>
  <c r="P367" i="5"/>
  <c r="BI363" i="5"/>
  <c r="BH363" i="5"/>
  <c r="BG363" i="5"/>
  <c r="BF363" i="5"/>
  <c r="T363" i="5"/>
  <c r="R363" i="5"/>
  <c r="P363" i="5"/>
  <c r="BI359" i="5"/>
  <c r="BH359" i="5"/>
  <c r="BG359" i="5"/>
  <c r="BF359" i="5"/>
  <c r="T359" i="5"/>
  <c r="R359" i="5"/>
  <c r="P359" i="5"/>
  <c r="BI355" i="5"/>
  <c r="BH355" i="5"/>
  <c r="BG355" i="5"/>
  <c r="BF355" i="5"/>
  <c r="T355" i="5"/>
  <c r="R355" i="5"/>
  <c r="P355" i="5"/>
  <c r="BI351" i="5"/>
  <c r="BH351" i="5"/>
  <c r="BG351" i="5"/>
  <c r="BF351" i="5"/>
  <c r="T351" i="5"/>
  <c r="R351" i="5"/>
  <c r="P351" i="5"/>
  <c r="BI347" i="5"/>
  <c r="BH347" i="5"/>
  <c r="BG347" i="5"/>
  <c r="BF347" i="5"/>
  <c r="T347" i="5"/>
  <c r="R347" i="5"/>
  <c r="P347" i="5"/>
  <c r="BI343" i="5"/>
  <c r="BH343" i="5"/>
  <c r="BG343" i="5"/>
  <c r="BF343" i="5"/>
  <c r="T343" i="5"/>
  <c r="R343" i="5"/>
  <c r="P343" i="5"/>
  <c r="BI339" i="5"/>
  <c r="BH339" i="5"/>
  <c r="BG339" i="5"/>
  <c r="BF339" i="5"/>
  <c r="T339" i="5"/>
  <c r="R339" i="5"/>
  <c r="P339" i="5"/>
  <c r="BI335" i="5"/>
  <c r="BH335" i="5"/>
  <c r="BG335" i="5"/>
  <c r="BF335" i="5"/>
  <c r="T335" i="5"/>
  <c r="R335" i="5"/>
  <c r="P335" i="5"/>
  <c r="BI331" i="5"/>
  <c r="BH331" i="5"/>
  <c r="BG331" i="5"/>
  <c r="BF331" i="5"/>
  <c r="T331" i="5"/>
  <c r="R331" i="5"/>
  <c r="P331" i="5"/>
  <c r="BI327" i="5"/>
  <c r="BH327" i="5"/>
  <c r="BG327" i="5"/>
  <c r="BF327" i="5"/>
  <c r="T327" i="5"/>
  <c r="R327" i="5"/>
  <c r="P327" i="5"/>
  <c r="BI323" i="5"/>
  <c r="BH323" i="5"/>
  <c r="BG323" i="5"/>
  <c r="BF323" i="5"/>
  <c r="T323" i="5"/>
  <c r="R323" i="5"/>
  <c r="P323" i="5"/>
  <c r="BI319" i="5"/>
  <c r="BH319" i="5"/>
  <c r="BG319" i="5"/>
  <c r="BF319" i="5"/>
  <c r="T319" i="5"/>
  <c r="R319" i="5"/>
  <c r="P319" i="5"/>
  <c r="BI315" i="5"/>
  <c r="BH315" i="5"/>
  <c r="BG315" i="5"/>
  <c r="BF315" i="5"/>
  <c r="T315" i="5"/>
  <c r="R315" i="5"/>
  <c r="P315" i="5"/>
  <c r="BI311" i="5"/>
  <c r="BH311" i="5"/>
  <c r="BG311" i="5"/>
  <c r="BF311" i="5"/>
  <c r="T311" i="5"/>
  <c r="R311" i="5"/>
  <c r="P311" i="5"/>
  <c r="BI307" i="5"/>
  <c r="BH307" i="5"/>
  <c r="BG307" i="5"/>
  <c r="BF307" i="5"/>
  <c r="T307" i="5"/>
  <c r="R307" i="5"/>
  <c r="P307" i="5"/>
  <c r="BI303" i="5"/>
  <c r="BH303" i="5"/>
  <c r="BG303" i="5"/>
  <c r="BF303" i="5"/>
  <c r="T303" i="5"/>
  <c r="R303" i="5"/>
  <c r="P303" i="5"/>
  <c r="BI299" i="5"/>
  <c r="BH299" i="5"/>
  <c r="BG299" i="5"/>
  <c r="BF299" i="5"/>
  <c r="T299" i="5"/>
  <c r="R299" i="5"/>
  <c r="P299" i="5"/>
  <c r="BI295" i="5"/>
  <c r="BH295" i="5"/>
  <c r="BG295" i="5"/>
  <c r="BF295" i="5"/>
  <c r="T295" i="5"/>
  <c r="R295" i="5"/>
  <c r="P295" i="5"/>
  <c r="BI291" i="5"/>
  <c r="BH291" i="5"/>
  <c r="BG291" i="5"/>
  <c r="BF291" i="5"/>
  <c r="T291" i="5"/>
  <c r="R291" i="5"/>
  <c r="P291" i="5"/>
  <c r="BI287" i="5"/>
  <c r="BH287" i="5"/>
  <c r="BG287" i="5"/>
  <c r="BF287" i="5"/>
  <c r="T287" i="5"/>
  <c r="R287" i="5"/>
  <c r="P287" i="5"/>
  <c r="BI283" i="5"/>
  <c r="BH283" i="5"/>
  <c r="BG283" i="5"/>
  <c r="BF283" i="5"/>
  <c r="T283" i="5"/>
  <c r="R283" i="5"/>
  <c r="P283" i="5"/>
  <c r="BI279" i="5"/>
  <c r="BH279" i="5"/>
  <c r="BG279" i="5"/>
  <c r="BF279" i="5"/>
  <c r="T279" i="5"/>
  <c r="R279" i="5"/>
  <c r="P279" i="5"/>
  <c r="BI275" i="5"/>
  <c r="BH275" i="5"/>
  <c r="BG275" i="5"/>
  <c r="BF275" i="5"/>
  <c r="T275" i="5"/>
  <c r="R275" i="5"/>
  <c r="P275" i="5"/>
  <c r="BI271" i="5"/>
  <c r="BH271" i="5"/>
  <c r="BG271" i="5"/>
  <c r="BF271" i="5"/>
  <c r="T271" i="5"/>
  <c r="R271" i="5"/>
  <c r="P271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59" i="5"/>
  <c r="BH259" i="5"/>
  <c r="BG259" i="5"/>
  <c r="BF259" i="5"/>
  <c r="T259" i="5"/>
  <c r="R259" i="5"/>
  <c r="P259" i="5"/>
  <c r="BI255" i="5"/>
  <c r="BH255" i="5"/>
  <c r="BG255" i="5"/>
  <c r="BF255" i="5"/>
  <c r="T255" i="5"/>
  <c r="R255" i="5"/>
  <c r="P255" i="5"/>
  <c r="BI251" i="5"/>
  <c r="BH251" i="5"/>
  <c r="BG251" i="5"/>
  <c r="BF251" i="5"/>
  <c r="T251" i="5"/>
  <c r="R251" i="5"/>
  <c r="P251" i="5"/>
  <c r="BI247" i="5"/>
  <c r="BH247" i="5"/>
  <c r="BG247" i="5"/>
  <c r="BF247" i="5"/>
  <c r="T247" i="5"/>
  <c r="R247" i="5"/>
  <c r="P247" i="5"/>
  <c r="BI243" i="5"/>
  <c r="BH243" i="5"/>
  <c r="BG243" i="5"/>
  <c r="BF243" i="5"/>
  <c r="T243" i="5"/>
  <c r="R243" i="5"/>
  <c r="P243" i="5"/>
  <c r="BI239" i="5"/>
  <c r="BH239" i="5"/>
  <c r="BG239" i="5"/>
  <c r="BF239" i="5"/>
  <c r="T239" i="5"/>
  <c r="R239" i="5"/>
  <c r="P239" i="5"/>
  <c r="BI235" i="5"/>
  <c r="BH235" i="5"/>
  <c r="BG235" i="5"/>
  <c r="BF235" i="5"/>
  <c r="T235" i="5"/>
  <c r="R235" i="5"/>
  <c r="P235" i="5"/>
  <c r="BI231" i="5"/>
  <c r="BH231" i="5"/>
  <c r="BG231" i="5"/>
  <c r="BF231" i="5"/>
  <c r="T231" i="5"/>
  <c r="R231" i="5"/>
  <c r="P231" i="5"/>
  <c r="BI227" i="5"/>
  <c r="BH227" i="5"/>
  <c r="BG227" i="5"/>
  <c r="BF227" i="5"/>
  <c r="T227" i="5"/>
  <c r="R227" i="5"/>
  <c r="P227" i="5"/>
  <c r="BI223" i="5"/>
  <c r="BH223" i="5"/>
  <c r="BG223" i="5"/>
  <c r="BF223" i="5"/>
  <c r="T223" i="5"/>
  <c r="R223" i="5"/>
  <c r="P223" i="5"/>
  <c r="BI219" i="5"/>
  <c r="BH219" i="5"/>
  <c r="BG219" i="5"/>
  <c r="BF219" i="5"/>
  <c r="T219" i="5"/>
  <c r="R219" i="5"/>
  <c r="P219" i="5"/>
  <c r="BI215" i="5"/>
  <c r="BH215" i="5"/>
  <c r="BG215" i="5"/>
  <c r="BF215" i="5"/>
  <c r="T215" i="5"/>
  <c r="R215" i="5"/>
  <c r="P215" i="5"/>
  <c r="BI211" i="5"/>
  <c r="BH211" i="5"/>
  <c r="BG211" i="5"/>
  <c r="BF211" i="5"/>
  <c r="T211" i="5"/>
  <c r="R211" i="5"/>
  <c r="P211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J99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/>
  <c r="J17" i="5"/>
  <c r="J12" i="5"/>
  <c r="J116" i="5" s="1"/>
  <c r="E7" i="5"/>
  <c r="E112" i="5" s="1"/>
  <c r="J37" i="4"/>
  <c r="J36" i="4"/>
  <c r="AY97" i="1"/>
  <c r="J35" i="4"/>
  <c r="AX97" i="1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T240" i="4"/>
  <c r="R241" i="4"/>
  <c r="R240" i="4"/>
  <c r="P241" i="4"/>
  <c r="P240" i="4"/>
  <c r="BI238" i="4"/>
  <c r="BH238" i="4"/>
  <c r="BG238" i="4"/>
  <c r="BF238" i="4"/>
  <c r="T238" i="4"/>
  <c r="T237" i="4"/>
  <c r="R238" i="4"/>
  <c r="R237" i="4"/>
  <c r="P238" i="4"/>
  <c r="P237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2" i="4"/>
  <c r="BH182" i="4"/>
  <c r="BG182" i="4"/>
  <c r="BF182" i="4"/>
  <c r="T182" i="4"/>
  <c r="T181" i="4"/>
  <c r="R182" i="4"/>
  <c r="R181" i="4"/>
  <c r="P182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J124" i="4"/>
  <c r="J123" i="4"/>
  <c r="F123" i="4"/>
  <c r="F121" i="4"/>
  <c r="E119" i="4"/>
  <c r="J92" i="4"/>
  <c r="J91" i="4"/>
  <c r="F91" i="4"/>
  <c r="F89" i="4"/>
  <c r="E87" i="4"/>
  <c r="J18" i="4"/>
  <c r="E18" i="4"/>
  <c r="F92" i="4"/>
  <c r="J17" i="4"/>
  <c r="J12" i="4"/>
  <c r="J121" i="4" s="1"/>
  <c r="E7" i="4"/>
  <c r="E117" i="4" s="1"/>
  <c r="J37" i="3"/>
  <c r="J36" i="3"/>
  <c r="AY96" i="1"/>
  <c r="J35" i="3"/>
  <c r="AX96" i="1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T186" i="3" s="1"/>
  <c r="R187" i="3"/>
  <c r="R186" i="3" s="1"/>
  <c r="P187" i="3"/>
  <c r="P186" i="3" s="1"/>
  <c r="BI182" i="3"/>
  <c r="BH182" i="3"/>
  <c r="BG182" i="3"/>
  <c r="BF182" i="3"/>
  <c r="T182" i="3"/>
  <c r="T181" i="3" s="1"/>
  <c r="R182" i="3"/>
  <c r="R181" i="3" s="1"/>
  <c r="P182" i="3"/>
  <c r="P181" i="3" s="1"/>
  <c r="BI179" i="3"/>
  <c r="BH179" i="3"/>
  <c r="BG179" i="3"/>
  <c r="BF179" i="3"/>
  <c r="T179" i="3"/>
  <c r="T178" i="3" s="1"/>
  <c r="R179" i="3"/>
  <c r="R178" i="3" s="1"/>
  <c r="P179" i="3"/>
  <c r="P178" i="3" s="1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0" i="3"/>
  <c r="BH160" i="3"/>
  <c r="BG160" i="3"/>
  <c r="BF160" i="3"/>
  <c r="T160" i="3"/>
  <c r="R160" i="3"/>
  <c r="P160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92" i="3" s="1"/>
  <c r="J17" i="3"/>
  <c r="J12" i="3"/>
  <c r="J119" i="3" s="1"/>
  <c r="E7" i="3"/>
  <c r="E115" i="3"/>
  <c r="J37" i="2"/>
  <c r="J36" i="2"/>
  <c r="AY95" i="1" s="1"/>
  <c r="J35" i="2"/>
  <c r="AX95" i="1" s="1"/>
  <c r="BI345" i="2"/>
  <c r="BH345" i="2"/>
  <c r="BG345" i="2"/>
  <c r="BF345" i="2"/>
  <c r="T345" i="2"/>
  <c r="T344" i="2" s="1"/>
  <c r="T343" i="2" s="1"/>
  <c r="R345" i="2"/>
  <c r="R344" i="2"/>
  <c r="R343" i="2" s="1"/>
  <c r="P345" i="2"/>
  <c r="P344" i="2" s="1"/>
  <c r="P343" i="2" s="1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05" i="2"/>
  <c r="BH205" i="2"/>
  <c r="BG205" i="2"/>
  <c r="BF205" i="2"/>
  <c r="T205" i="2"/>
  <c r="R205" i="2"/>
  <c r="P205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125" i="2"/>
  <c r="J17" i="2"/>
  <c r="J12" i="2"/>
  <c r="J122" i="2" s="1"/>
  <c r="E7" i="2"/>
  <c r="E118" i="2" s="1"/>
  <c r="L90" i="1"/>
  <c r="AM90" i="1"/>
  <c r="AM89" i="1"/>
  <c r="L89" i="1"/>
  <c r="AM87" i="1"/>
  <c r="L87" i="1"/>
  <c r="L85" i="1"/>
  <c r="L84" i="1"/>
  <c r="J34" i="2"/>
  <c r="J287" i="2"/>
  <c r="BK277" i="2"/>
  <c r="J270" i="2"/>
  <c r="BK254" i="2"/>
  <c r="J241" i="2"/>
  <c r="J222" i="2"/>
  <c r="BK187" i="2"/>
  <c r="BK178" i="2"/>
  <c r="BK169" i="2"/>
  <c r="J164" i="2"/>
  <c r="J156" i="2"/>
  <c r="J144" i="2"/>
  <c r="J190" i="3"/>
  <c r="J197" i="3"/>
  <c r="J176" i="3"/>
  <c r="BK179" i="3"/>
  <c r="BK190" i="3"/>
  <c r="J251" i="4"/>
  <c r="BK218" i="4"/>
  <c r="J191" i="4"/>
  <c r="BK208" i="4"/>
  <c r="BK139" i="4"/>
  <c r="J224" i="4"/>
  <c r="BK156" i="4"/>
  <c r="J217" i="4"/>
  <c r="J199" i="4"/>
  <c r="BK133" i="4"/>
  <c r="J211" i="4"/>
  <c r="BK162" i="4"/>
  <c r="BK225" i="4"/>
  <c r="BK200" i="4"/>
  <c r="J151" i="4"/>
  <c r="BK241" i="4"/>
  <c r="J137" i="4"/>
  <c r="BK223" i="4"/>
  <c r="BK177" i="4"/>
  <c r="BK440" i="5"/>
  <c r="BK291" i="5"/>
  <c r="J183" i="5"/>
  <c r="J448" i="5"/>
  <c r="J380" i="5"/>
  <c r="J319" i="5"/>
  <c r="BK243" i="5"/>
  <c r="BK135" i="5"/>
  <c r="BK416" i="5"/>
  <c r="BK331" i="5"/>
  <c r="J243" i="5"/>
  <c r="J481" i="5"/>
  <c r="BK347" i="5"/>
  <c r="J179" i="5"/>
  <c r="BK139" i="5"/>
  <c r="J359" i="5"/>
  <c r="J227" i="5"/>
  <c r="J485" i="5"/>
  <c r="BK448" i="5"/>
  <c r="BK363" i="5"/>
  <c r="J275" i="5"/>
  <c r="J131" i="5"/>
  <c r="J223" i="5"/>
  <c r="J270" i="6"/>
  <c r="BK233" i="6"/>
  <c r="J221" i="6"/>
  <c r="BK155" i="6"/>
  <c r="BK159" i="6"/>
  <c r="J205" i="6"/>
  <c r="J163" i="6"/>
  <c r="BK127" i="6"/>
  <c r="BK151" i="6"/>
  <c r="J175" i="6"/>
  <c r="BK131" i="6"/>
  <c r="J148" i="7"/>
  <c r="J171" i="7"/>
  <c r="BK172" i="7"/>
  <c r="BK147" i="7"/>
  <c r="J144" i="8"/>
  <c r="BK130" i="8"/>
  <c r="J135" i="9"/>
  <c r="BK125" i="9"/>
  <c r="BK123" i="9"/>
  <c r="BK127" i="11"/>
  <c r="J155" i="11"/>
  <c r="BK152" i="11"/>
  <c r="J169" i="11"/>
  <c r="BK151" i="11"/>
  <c r="BK124" i="11"/>
  <c r="J136" i="11"/>
  <c r="BK133" i="12"/>
  <c r="J141" i="12"/>
  <c r="BK138" i="12"/>
  <c r="F36" i="2"/>
  <c r="BK296" i="2"/>
  <c r="BK294" i="2"/>
  <c r="BK292" i="2"/>
  <c r="BK288" i="2"/>
  <c r="J285" i="2"/>
  <c r="J277" i="2"/>
  <c r="J271" i="2"/>
  <c r="J266" i="2"/>
  <c r="J248" i="2"/>
  <c r="BK236" i="2"/>
  <c r="BK205" i="2"/>
  <c r="BK185" i="2"/>
  <c r="J180" i="2"/>
  <c r="BK173" i="2"/>
  <c r="J169" i="2"/>
  <c r="BK166" i="2"/>
  <c r="BK160" i="2"/>
  <c r="BK158" i="2"/>
  <c r="BK150" i="2"/>
  <c r="J146" i="2"/>
  <c r="BK140" i="2"/>
  <c r="J131" i="2"/>
  <c r="J172" i="3"/>
  <c r="BK150" i="3"/>
  <c r="BK172" i="3"/>
  <c r="J179" i="3"/>
  <c r="J134" i="3"/>
  <c r="J150" i="3"/>
  <c r="BK229" i="4"/>
  <c r="J208" i="4"/>
  <c r="J178" i="4"/>
  <c r="BK201" i="4"/>
  <c r="BK137" i="4"/>
  <c r="BK212" i="4"/>
  <c r="BK193" i="4"/>
  <c r="BK224" i="4"/>
  <c r="J162" i="4"/>
  <c r="J222" i="4"/>
  <c r="BK194" i="4"/>
  <c r="BK143" i="4"/>
  <c r="BK210" i="4"/>
  <c r="BK178" i="4"/>
  <c r="J244" i="4"/>
  <c r="BK222" i="4"/>
  <c r="J166" i="4"/>
  <c r="J246" i="4"/>
  <c r="BK215" i="4"/>
  <c r="BK151" i="4"/>
  <c r="BK444" i="5"/>
  <c r="BK343" i="5"/>
  <c r="J207" i="5"/>
  <c r="BK485" i="5"/>
  <c r="J412" i="5"/>
  <c r="J343" i="5"/>
  <c r="J267" i="5"/>
  <c r="BK179" i="5"/>
  <c r="BK457" i="5"/>
  <c r="J424" i="5"/>
  <c r="BK359" i="5"/>
  <c r="J251" i="5"/>
  <c r="BK191" i="5"/>
  <c r="J155" i="5"/>
  <c r="J363" i="5"/>
  <c r="BK247" i="5"/>
  <c r="BK171" i="5"/>
  <c r="BK259" i="5"/>
  <c r="J480" i="5"/>
  <c r="J404" i="5"/>
  <c r="J367" i="5"/>
  <c r="J311" i="5"/>
  <c r="BK127" i="5"/>
  <c r="BK470" i="5"/>
  <c r="BK400" i="5"/>
  <c r="BK287" i="5"/>
  <c r="J175" i="5"/>
  <c r="J307" i="5"/>
  <c r="J195" i="5"/>
  <c r="J246" i="6"/>
  <c r="J261" i="6"/>
  <c r="BK217" i="6"/>
  <c r="BK262" i="6"/>
  <c r="BK179" i="6"/>
  <c r="J266" i="6"/>
  <c r="J201" i="6"/>
  <c r="BK242" i="6"/>
  <c r="BK250" i="6"/>
  <c r="J188" i="6"/>
  <c r="BK255" i="6"/>
  <c r="J241" i="6"/>
  <c r="J152" i="7"/>
  <c r="J172" i="7"/>
  <c r="J164" i="7"/>
  <c r="J168" i="7"/>
  <c r="BK171" i="7"/>
  <c r="BK140" i="7"/>
  <c r="J146" i="8"/>
  <c r="BK133" i="8"/>
  <c r="BK126" i="8"/>
  <c r="BK129" i="9"/>
  <c r="BK126" i="9"/>
  <c r="BK122" i="9"/>
  <c r="BK122" i="10"/>
  <c r="J183" i="11"/>
  <c r="BK156" i="11"/>
  <c r="BK183" i="11"/>
  <c r="J124" i="11"/>
  <c r="BK138" i="11"/>
  <c r="BK164" i="11"/>
  <c r="BK136" i="11"/>
  <c r="J176" i="11"/>
  <c r="J137" i="11"/>
  <c r="BK137" i="12"/>
  <c r="BK142" i="12"/>
  <c r="BK126" i="12"/>
  <c r="BK135" i="12"/>
  <c r="J139" i="12"/>
  <c r="BK124" i="12"/>
  <c r="BK131" i="12"/>
  <c r="F35" i="2"/>
  <c r="BK293" i="2"/>
  <c r="BK289" i="2"/>
  <c r="J288" i="2"/>
  <c r="J284" i="2"/>
  <c r="BK274" i="2"/>
  <c r="BK270" i="2"/>
  <c r="BK259" i="2"/>
  <c r="BK246" i="2"/>
  <c r="BK222" i="2"/>
  <c r="J185" i="2"/>
  <c r="J178" i="2"/>
  <c r="BK171" i="2"/>
  <c r="J168" i="2"/>
  <c r="BK164" i="2"/>
  <c r="BK159" i="2"/>
  <c r="BK152" i="2"/>
  <c r="BK144" i="2"/>
  <c r="J132" i="2"/>
  <c r="BK132" i="3"/>
  <c r="BK134" i="3"/>
  <c r="BK147" i="3"/>
  <c r="J145" i="3"/>
  <c r="J138" i="3"/>
  <c r="BK249" i="4"/>
  <c r="J213" i="4"/>
  <c r="BK182" i="4"/>
  <c r="BK238" i="4"/>
  <c r="J143" i="4"/>
  <c r="J206" i="4"/>
  <c r="J160" i="4"/>
  <c r="J216" i="4"/>
  <c r="BK190" i="4"/>
  <c r="BK248" i="4"/>
  <c r="BK216" i="4"/>
  <c r="BK160" i="4"/>
  <c r="BK221" i="4"/>
  <c r="J197" i="4"/>
  <c r="BK147" i="4"/>
  <c r="BK233" i="4"/>
  <c r="J182" i="4"/>
  <c r="BK252" i="4"/>
  <c r="J221" i="4"/>
  <c r="BK166" i="4"/>
  <c r="J457" i="5"/>
  <c r="J420" i="5"/>
  <c r="J263" i="5"/>
  <c r="J151" i="5"/>
  <c r="J444" i="5"/>
  <c r="J396" i="5"/>
  <c r="J339" i="5"/>
  <c r="J199" i="5"/>
  <c r="BK436" i="5"/>
  <c r="BK371" i="5"/>
  <c r="BK267" i="5"/>
  <c r="BK187" i="5"/>
  <c r="BK408" i="5"/>
  <c r="J303" i="5"/>
  <c r="BK211" i="5"/>
  <c r="J211" i="5"/>
  <c r="J465" i="5"/>
  <c r="BK392" i="5"/>
  <c r="BK319" i="5"/>
  <c r="J203" i="5"/>
  <c r="J432" i="5"/>
  <c r="BK339" i="5"/>
  <c r="BK283" i="5"/>
  <c r="J187" i="5"/>
  <c r="BK315" i="5"/>
  <c r="BK143" i="5"/>
  <c r="J242" i="6"/>
  <c r="J255" i="6"/>
  <c r="BK175" i="6"/>
  <c r="BK184" i="6"/>
  <c r="BK246" i="6"/>
  <c r="J167" i="6"/>
  <c r="J159" i="6"/>
  <c r="J217" i="6"/>
  <c r="J143" i="6"/>
  <c r="BK143" i="6"/>
  <c r="BK201" i="6"/>
  <c r="J140" i="7"/>
  <c r="BK126" i="7"/>
  <c r="J198" i="7"/>
  <c r="J139" i="7"/>
  <c r="BK168" i="7"/>
  <c r="J130" i="7"/>
  <c r="J133" i="8"/>
  <c r="J123" i="8"/>
  <c r="J126" i="8"/>
  <c r="BK133" i="9"/>
  <c r="J123" i="9"/>
  <c r="J132" i="9"/>
  <c r="BK123" i="10"/>
  <c r="BK160" i="11"/>
  <c r="J138" i="11"/>
  <c r="J146" i="11"/>
  <c r="J156" i="11"/>
  <c r="J130" i="11"/>
  <c r="BK137" i="11"/>
  <c r="J144" i="11"/>
  <c r="J142" i="12"/>
  <c r="BK127" i="12"/>
  <c r="BK129" i="12"/>
  <c r="BK132" i="12"/>
  <c r="J132" i="12"/>
  <c r="F34" i="2"/>
  <c r="BK295" i="2"/>
  <c r="BK290" i="2"/>
  <c r="BK285" i="2"/>
  <c r="BK275" i="2"/>
  <c r="J272" i="2"/>
  <c r="BK266" i="2"/>
  <c r="BK248" i="2"/>
  <c r="J236" i="2"/>
  <c r="BK215" i="2"/>
  <c r="BK183" i="2"/>
  <c r="BK174" i="2"/>
  <c r="BK167" i="2"/>
  <c r="BK162" i="2"/>
  <c r="J158" i="2"/>
  <c r="J150" i="2"/>
  <c r="BK142" i="2"/>
  <c r="BK131" i="2"/>
  <c r="BK195" i="3"/>
  <c r="J195" i="3"/>
  <c r="J187" i="3"/>
  <c r="J147" i="3"/>
  <c r="BK187" i="3"/>
  <c r="BK141" i="3"/>
  <c r="BK228" i="4"/>
  <c r="BK196" i="4"/>
  <c r="J177" i="4"/>
  <c r="BK179" i="4"/>
  <c r="J228" i="4"/>
  <c r="J194" i="4"/>
  <c r="BK130" i="4"/>
  <c r="J212" i="4"/>
  <c r="BK172" i="4"/>
  <c r="J229" i="4"/>
  <c r="J203" i="4"/>
  <c r="J149" i="4"/>
  <c r="BK220" i="4"/>
  <c r="J201" i="4"/>
  <c r="BK174" i="4"/>
  <c r="J226" i="4"/>
  <c r="J172" i="4"/>
  <c r="J252" i="4"/>
  <c r="BK217" i="4"/>
  <c r="J489" i="5"/>
  <c r="J436" i="5"/>
  <c r="BK279" i="5"/>
  <c r="J469" i="5"/>
  <c r="J428" i="5"/>
  <c r="J347" i="5"/>
  <c r="BK263" i="5"/>
  <c r="J191" i="5"/>
  <c r="J470" i="5"/>
  <c r="J408" i="5"/>
  <c r="BK295" i="5"/>
  <c r="BK159" i="5"/>
  <c r="BK323" i="5"/>
  <c r="BK215" i="5"/>
  <c r="BK307" i="5"/>
  <c r="J127" i="5"/>
  <c r="J453" i="5"/>
  <c r="BK355" i="5"/>
  <c r="BK299" i="5"/>
  <c r="J167" i="5"/>
  <c r="J449" i="5"/>
  <c r="BK376" i="5"/>
  <c r="BK327" i="5"/>
  <c r="J271" i="5"/>
  <c r="BK167" i="5"/>
  <c r="J299" i="5"/>
  <c r="BK199" i="5"/>
  <c r="J250" i="6"/>
  <c r="J237" i="6"/>
  <c r="BK180" i="6"/>
  <c r="J180" i="6"/>
  <c r="BK270" i="6"/>
  <c r="BK197" i="6"/>
  <c r="J127" i="6"/>
  <c r="J233" i="6"/>
  <c r="BK163" i="6"/>
  <c r="BK225" i="6"/>
  <c r="BK229" i="6"/>
  <c r="BK193" i="7"/>
  <c r="J126" i="7"/>
  <c r="J147" i="7"/>
  <c r="BK198" i="7"/>
  <c r="J159" i="7"/>
  <c r="BK178" i="7"/>
  <c r="BK144" i="8"/>
  <c r="J138" i="8"/>
  <c r="J122" i="9"/>
  <c r="J133" i="9"/>
  <c r="BK124" i="9"/>
  <c r="J121" i="10"/>
  <c r="BK144" i="11"/>
  <c r="J143" i="11"/>
  <c r="BK162" i="11"/>
  <c r="J164" i="11"/>
  <c r="J127" i="11"/>
  <c r="BK169" i="11"/>
  <c r="BK165" i="11"/>
  <c r="J133" i="11"/>
  <c r="J129" i="12"/>
  <c r="J131" i="12"/>
  <c r="J133" i="12"/>
  <c r="BK139" i="12"/>
  <c r="BK140" i="12"/>
  <c r="F37" i="2"/>
  <c r="J296" i="2"/>
  <c r="J293" i="2"/>
  <c r="J289" i="2"/>
  <c r="J286" i="2"/>
  <c r="J281" i="2"/>
  <c r="BK272" i="2"/>
  <c r="BK148" i="2"/>
  <c r="BK132" i="2"/>
  <c r="BK128" i="3"/>
  <c r="BK170" i="3"/>
  <c r="J170" i="3"/>
  <c r="J132" i="3"/>
  <c r="J231" i="4"/>
  <c r="BK204" i="4"/>
  <c r="J174" i="4"/>
  <c r="J180" i="4"/>
  <c r="BK244" i="4"/>
  <c r="BK169" i="4"/>
  <c r="J248" i="4"/>
  <c r="BK180" i="4"/>
  <c r="J139" i="4"/>
  <c r="J220" i="4"/>
  <c r="J188" i="4"/>
  <c r="J238" i="4"/>
  <c r="J193" i="4"/>
  <c r="J200" i="4"/>
  <c r="J130" i="4"/>
  <c r="J209" i="4"/>
  <c r="BK471" i="5"/>
  <c r="BK424" i="5"/>
  <c r="J335" i="5"/>
  <c r="J219" i="5"/>
  <c r="BK131" i="5"/>
  <c r="BK420" i="5"/>
  <c r="BK351" i="5"/>
  <c r="J239" i="5"/>
  <c r="J476" i="5"/>
  <c r="J388" i="5"/>
  <c r="J279" i="5"/>
  <c r="BK239" i="5"/>
  <c r="J135" i="5"/>
  <c r="BK311" i="5"/>
  <c r="BK227" i="5"/>
  <c r="J355" i="5"/>
  <c r="BK207" i="5"/>
  <c r="J416" i="5"/>
  <c r="BK335" i="5"/>
  <c r="J231" i="5"/>
  <c r="J471" i="5"/>
  <c r="J392" i="5"/>
  <c r="J291" i="5"/>
  <c r="BK183" i="5"/>
  <c r="J295" i="5"/>
  <c r="BK147" i="5"/>
  <c r="J197" i="6"/>
  <c r="BK205" i="6"/>
  <c r="BK209" i="6"/>
  <c r="BK139" i="6"/>
  <c r="BK237" i="6"/>
  <c r="J131" i="6"/>
  <c r="J229" i="6"/>
  <c r="BK192" i="6"/>
  <c r="J254" i="6"/>
  <c r="BK135" i="6"/>
  <c r="J179" i="6"/>
  <c r="BK159" i="7"/>
  <c r="J193" i="7"/>
  <c r="BK180" i="7"/>
  <c r="BK186" i="7"/>
  <c r="BK135" i="7"/>
  <c r="BK145" i="7"/>
  <c r="J178" i="7"/>
  <c r="BK135" i="8"/>
  <c r="BK123" i="8"/>
  <c r="BK132" i="9"/>
  <c r="J129" i="9"/>
  <c r="J130" i="9"/>
  <c r="BK121" i="10"/>
  <c r="J161" i="11"/>
  <c r="BK180" i="11"/>
  <c r="J150" i="11"/>
  <c r="J180" i="11"/>
  <c r="BK133" i="11"/>
  <c r="BK146" i="11"/>
  <c r="J148" i="11"/>
  <c r="BK145" i="11"/>
  <c r="J134" i="12"/>
  <c r="J126" i="12"/>
  <c r="BK141" i="12"/>
  <c r="J140" i="12"/>
  <c r="BK128" i="12"/>
  <c r="J305" i="2"/>
  <c r="BK303" i="2"/>
  <c r="J301" i="2"/>
  <c r="J300" i="2"/>
  <c r="J298" i="2"/>
  <c r="BK297" i="2"/>
  <c r="J295" i="2"/>
  <c r="J292" i="2"/>
  <c r="BK287" i="2"/>
  <c r="BK284" i="2"/>
  <c r="J275" i="2"/>
  <c r="BK271" i="2"/>
  <c r="J268" i="2"/>
  <c r="J254" i="2"/>
  <c r="J246" i="2"/>
  <c r="BK228" i="2"/>
  <c r="J215" i="2"/>
  <c r="J187" i="2"/>
  <c r="J183" i="2"/>
  <c r="J173" i="2"/>
  <c r="BK168" i="2"/>
  <c r="J166" i="2"/>
  <c r="J160" i="2"/>
  <c r="BK156" i="2"/>
  <c r="J148" i="2"/>
  <c r="J140" i="2"/>
  <c r="BK182" i="3"/>
  <c r="BK160" i="3"/>
  <c r="BK136" i="3"/>
  <c r="J160" i="3"/>
  <c r="BK176" i="3"/>
  <c r="BK138" i="3"/>
  <c r="BK211" i="4"/>
  <c r="J187" i="4"/>
  <c r="J169" i="4"/>
  <c r="J156" i="4"/>
  <c r="J241" i="4"/>
  <c r="BK199" i="4"/>
  <c r="BK251" i="4"/>
  <c r="J204" i="4"/>
  <c r="J141" i="4"/>
  <c r="J215" i="4"/>
  <c r="BK187" i="4"/>
  <c r="BK226" i="4"/>
  <c r="BK205" i="4"/>
  <c r="J190" i="4"/>
  <c r="J249" i="4"/>
  <c r="J218" i="4"/>
  <c r="BK145" i="4"/>
  <c r="BK231" i="4"/>
  <c r="BK203" i="4"/>
  <c r="BK476" i="5"/>
  <c r="BK404" i="5"/>
  <c r="BK235" i="5"/>
  <c r="J171" i="5"/>
  <c r="BK432" i="5"/>
  <c r="J371" i="5"/>
  <c r="J323" i="5"/>
  <c r="J255" i="5"/>
  <c r="BK163" i="5"/>
  <c r="BK396" i="5"/>
  <c r="J283" i="5"/>
  <c r="BK203" i="5"/>
  <c r="BK465" i="5"/>
  <c r="J384" i="5"/>
  <c r="J259" i="5"/>
  <c r="BK151" i="5"/>
  <c r="J143" i="5"/>
  <c r="J461" i="5"/>
  <c r="J400" i="5"/>
  <c r="J351" i="5"/>
  <c r="J235" i="5"/>
  <c r="BK481" i="5"/>
  <c r="BK412" i="5"/>
  <c r="BK367" i="5"/>
  <c r="BK303" i="5"/>
  <c r="BK231" i="5"/>
  <c r="BK155" i="5"/>
  <c r="BK219" i="5"/>
  <c r="BK254" i="6"/>
  <c r="BK147" i="6"/>
  <c r="J209" i="6"/>
  <c r="J151" i="6"/>
  <c r="BK167" i="6"/>
  <c r="BK241" i="6"/>
  <c r="J155" i="6"/>
  <c r="J135" i="6"/>
  <c r="BK213" i="6"/>
  <c r="J139" i="6"/>
  <c r="J184" i="6"/>
  <c r="BK221" i="6"/>
  <c r="J180" i="7"/>
  <c r="J196" i="7"/>
  <c r="BK148" i="7"/>
  <c r="BK196" i="7"/>
  <c r="BK130" i="7"/>
  <c r="J135" i="7"/>
  <c r="J135" i="8"/>
  <c r="J130" i="8"/>
  <c r="BK130" i="9"/>
  <c r="J125" i="9"/>
  <c r="J131" i="9"/>
  <c r="BK131" i="9"/>
  <c r="J122" i="10"/>
  <c r="J145" i="11"/>
  <c r="J165" i="11"/>
  <c r="J152" i="11"/>
  <c r="J160" i="11"/>
  <c r="BK155" i="11"/>
  <c r="BK161" i="11"/>
  <c r="BK150" i="11"/>
  <c r="J135" i="12"/>
  <c r="J137" i="12"/>
  <c r="J124" i="12"/>
  <c r="J123" i="12"/>
  <c r="J138" i="12"/>
  <c r="J127" i="12"/>
  <c r="AS94" i="1"/>
  <c r="BK345" i="2"/>
  <c r="J345" i="2"/>
  <c r="BK339" i="2"/>
  <c r="J339" i="2"/>
  <c r="BK335" i="2"/>
  <c r="J335" i="2"/>
  <c r="BK331" i="2"/>
  <c r="J331" i="2"/>
  <c r="BK327" i="2"/>
  <c r="J327" i="2"/>
  <c r="BK324" i="2"/>
  <c r="J324" i="2"/>
  <c r="BK322" i="2"/>
  <c r="J322" i="2"/>
  <c r="BK320" i="2"/>
  <c r="J320" i="2"/>
  <c r="BK319" i="2"/>
  <c r="J319" i="2"/>
  <c r="BK317" i="2"/>
  <c r="J317" i="2"/>
  <c r="BK315" i="2"/>
  <c r="J315" i="2"/>
  <c r="BK305" i="2"/>
  <c r="BK304" i="2"/>
  <c r="J304" i="2"/>
  <c r="J303" i="2"/>
  <c r="BK301" i="2"/>
  <c r="BK300" i="2"/>
  <c r="BK298" i="2"/>
  <c r="J297" i="2"/>
  <c r="J294" i="2"/>
  <c r="J290" i="2"/>
  <c r="BK286" i="2"/>
  <c r="BK281" i="2"/>
  <c r="J274" i="2"/>
  <c r="BK268" i="2"/>
  <c r="J259" i="2"/>
  <c r="BK241" i="2"/>
  <c r="J228" i="2"/>
  <c r="J205" i="2"/>
  <c r="BK180" i="2"/>
  <c r="J174" i="2"/>
  <c r="J171" i="2"/>
  <c r="J167" i="2"/>
  <c r="J162" i="2"/>
  <c r="J159" i="2"/>
  <c r="J152" i="2"/>
  <c r="BK146" i="2"/>
  <c r="J142" i="2"/>
  <c r="BK197" i="3"/>
  <c r="J141" i="3"/>
  <c r="BK145" i="3"/>
  <c r="J182" i="3"/>
  <c r="J136" i="3"/>
  <c r="J128" i="3"/>
  <c r="J223" i="4"/>
  <c r="BK206" i="4"/>
  <c r="J179" i="4"/>
  <c r="J147" i="4"/>
  <c r="BK246" i="4"/>
  <c r="J205" i="4"/>
  <c r="BK149" i="4"/>
  <c r="BK213" i="4"/>
  <c r="BK188" i="4"/>
  <c r="J225" i="4"/>
  <c r="BK197" i="4"/>
  <c r="J145" i="4"/>
  <c r="BK209" i="4"/>
  <c r="J196" i="4"/>
  <c r="J133" i="4"/>
  <c r="BK191" i="4"/>
  <c r="BK141" i="4"/>
  <c r="J233" i="4"/>
  <c r="J210" i="4"/>
  <c r="BK480" i="5"/>
  <c r="BK449" i="5"/>
  <c r="BK380" i="5"/>
  <c r="BK275" i="5"/>
  <c r="BK195" i="5"/>
  <c r="BK461" i="5"/>
  <c r="BK384" i="5"/>
  <c r="J327" i="5"/>
  <c r="BK223" i="5"/>
  <c r="J147" i="5"/>
  <c r="BK428" i="5"/>
  <c r="J315" i="5"/>
  <c r="J247" i="5"/>
  <c r="BK175" i="5"/>
  <c r="BK453" i="5"/>
  <c r="BK271" i="5"/>
  <c r="J163" i="5"/>
  <c r="BK251" i="5"/>
  <c r="BK489" i="5"/>
  <c r="J440" i="5"/>
  <c r="J376" i="5"/>
  <c r="J287" i="5"/>
  <c r="J159" i="5"/>
  <c r="BK469" i="5"/>
  <c r="BK388" i="5"/>
  <c r="J331" i="5"/>
  <c r="J215" i="5"/>
  <c r="J139" i="5"/>
  <c r="BK255" i="5"/>
  <c r="BK266" i="6"/>
  <c r="BK188" i="6"/>
  <c r="J213" i="6"/>
  <c r="J192" i="6"/>
  <c r="BK171" i="6"/>
  <c r="J262" i="6"/>
  <c r="J171" i="6"/>
  <c r="BK257" i="6"/>
  <c r="J257" i="6"/>
  <c r="BK261" i="6"/>
  <c r="J147" i="6"/>
  <c r="J225" i="6"/>
  <c r="J186" i="7"/>
  <c r="J145" i="7"/>
  <c r="BK139" i="7"/>
  <c r="BK134" i="7"/>
  <c r="J134" i="7"/>
  <c r="BK152" i="7"/>
  <c r="BK164" i="7"/>
  <c r="BK138" i="8"/>
  <c r="BK146" i="8"/>
  <c r="J124" i="9"/>
  <c r="BK135" i="9"/>
  <c r="J126" i="9"/>
  <c r="J123" i="10"/>
  <c r="BK148" i="11"/>
  <c r="BK176" i="11"/>
  <c r="J162" i="11"/>
  <c r="BK143" i="11"/>
  <c r="BK139" i="11"/>
  <c r="J151" i="11"/>
  <c r="J139" i="11"/>
  <c r="BK130" i="11"/>
  <c r="J128" i="12"/>
  <c r="J130" i="12"/>
  <c r="BK134" i="12"/>
  <c r="BK130" i="12"/>
  <c r="BK123" i="12"/>
  <c r="T130" i="2" l="1"/>
  <c r="R163" i="2"/>
  <c r="P170" i="2"/>
  <c r="BK283" i="2"/>
  <c r="J283" i="2"/>
  <c r="J102" i="2" s="1"/>
  <c r="P283" i="2"/>
  <c r="BK318" i="2"/>
  <c r="J318" i="2" s="1"/>
  <c r="J104" i="2" s="1"/>
  <c r="R318" i="2"/>
  <c r="R127" i="3"/>
  <c r="BK140" i="3"/>
  <c r="J140" i="3"/>
  <c r="J99" i="3" s="1"/>
  <c r="R140" i="3"/>
  <c r="BK129" i="4"/>
  <c r="P168" i="4"/>
  <c r="BK186" i="4"/>
  <c r="J186" i="4"/>
  <c r="J102" i="4" s="1"/>
  <c r="T227" i="4"/>
  <c r="T243" i="4"/>
  <c r="T242" i="4" s="1"/>
  <c r="T126" i="5"/>
  <c r="BK475" i="5"/>
  <c r="J475" i="5" s="1"/>
  <c r="J102" i="5" s="1"/>
  <c r="P126" i="6"/>
  <c r="P123" i="6" s="1"/>
  <c r="P122" i="6" s="1"/>
  <c r="AU99" i="1" s="1"/>
  <c r="P196" i="6"/>
  <c r="P256" i="6"/>
  <c r="BK125" i="7"/>
  <c r="J125" i="7" s="1"/>
  <c r="J98" i="7" s="1"/>
  <c r="P179" i="7"/>
  <c r="P134" i="8"/>
  <c r="R121" i="9"/>
  <c r="R120" i="9"/>
  <c r="R119" i="9" s="1"/>
  <c r="BK123" i="11"/>
  <c r="J123" i="11" s="1"/>
  <c r="J98" i="11" s="1"/>
  <c r="T163" i="11"/>
  <c r="BK182" i="2"/>
  <c r="J182" i="2" s="1"/>
  <c r="J101" i="2" s="1"/>
  <c r="BK291" i="2"/>
  <c r="J291" i="2"/>
  <c r="J103" i="2" s="1"/>
  <c r="BK326" i="2"/>
  <c r="J326" i="2" s="1"/>
  <c r="J106" i="2" s="1"/>
  <c r="T127" i="3"/>
  <c r="P140" i="3"/>
  <c r="T140" i="3"/>
  <c r="P189" i="3"/>
  <c r="P188" i="3" s="1"/>
  <c r="BK168" i="4"/>
  <c r="J168" i="4" s="1"/>
  <c r="J99" i="4" s="1"/>
  <c r="BK176" i="4"/>
  <c r="J176" i="4"/>
  <c r="J100" i="4" s="1"/>
  <c r="P176" i="4"/>
  <c r="T176" i="4"/>
  <c r="BK227" i="4"/>
  <c r="J227" i="4" s="1"/>
  <c r="J103" i="4" s="1"/>
  <c r="R243" i="4"/>
  <c r="R242" i="4"/>
  <c r="P126" i="5"/>
  <c r="BK375" i="5"/>
  <c r="J375" i="5" s="1"/>
  <c r="J101" i="5" s="1"/>
  <c r="P475" i="5"/>
  <c r="BK126" i="6"/>
  <c r="BK196" i="6"/>
  <c r="J196" i="6" s="1"/>
  <c r="J101" i="6" s="1"/>
  <c r="R256" i="6"/>
  <c r="T125" i="7"/>
  <c r="T124" i="7"/>
  <c r="P163" i="7"/>
  <c r="P158" i="7" s="1"/>
  <c r="R179" i="7"/>
  <c r="P120" i="10"/>
  <c r="P119" i="10" s="1"/>
  <c r="P118" i="10" s="1"/>
  <c r="AU103" i="1" s="1"/>
  <c r="T123" i="11"/>
  <c r="R163" i="11"/>
  <c r="R130" i="2"/>
  <c r="P163" i="2"/>
  <c r="BK170" i="2"/>
  <c r="J170" i="2"/>
  <c r="J100" i="2" s="1"/>
  <c r="R170" i="2"/>
  <c r="P291" i="2"/>
  <c r="R326" i="2"/>
  <c r="R325" i="2"/>
  <c r="BK127" i="3"/>
  <c r="R149" i="3"/>
  <c r="T189" i="3"/>
  <c r="T188" i="3"/>
  <c r="T129" i="4"/>
  <c r="T186" i="4"/>
  <c r="BK243" i="4"/>
  <c r="BK242" i="4" s="1"/>
  <c r="J242" i="4" s="1"/>
  <c r="J106" i="4" s="1"/>
  <c r="BK126" i="5"/>
  <c r="BK123" i="5"/>
  <c r="J123" i="5" s="1"/>
  <c r="J97" i="5" s="1"/>
  <c r="P375" i="5"/>
  <c r="T475" i="5"/>
  <c r="T126" i="6"/>
  <c r="T256" i="6"/>
  <c r="R125" i="7"/>
  <c r="R124" i="7" s="1"/>
  <c r="BK163" i="7"/>
  <c r="J163" i="7"/>
  <c r="J101" i="7"/>
  <c r="BK179" i="7"/>
  <c r="J179" i="7" s="1"/>
  <c r="J102" i="7" s="1"/>
  <c r="T134" i="8"/>
  <c r="P121" i="9"/>
  <c r="P120" i="9"/>
  <c r="P119" i="9"/>
  <c r="AU102" i="1" s="1"/>
  <c r="R120" i="10"/>
  <c r="R119" i="10" s="1"/>
  <c r="R118" i="10" s="1"/>
  <c r="BK163" i="11"/>
  <c r="J163" i="11"/>
  <c r="J101" i="11" s="1"/>
  <c r="P125" i="12"/>
  <c r="BK136" i="12"/>
  <c r="J136" i="12"/>
  <c r="J100" i="12"/>
  <c r="P182" i="2"/>
  <c r="R291" i="2"/>
  <c r="P326" i="2"/>
  <c r="P325" i="2" s="1"/>
  <c r="P127" i="3"/>
  <c r="BK149" i="3"/>
  <c r="J149" i="3"/>
  <c r="J100" i="3" s="1"/>
  <c r="R129" i="4"/>
  <c r="R186" i="4"/>
  <c r="R126" i="5"/>
  <c r="R475" i="5"/>
  <c r="T196" i="6"/>
  <c r="T163" i="7"/>
  <c r="T158" i="7" s="1"/>
  <c r="BK134" i="8"/>
  <c r="J134" i="8"/>
  <c r="J99" i="8"/>
  <c r="BK121" i="9"/>
  <c r="J121" i="9" s="1"/>
  <c r="J98" i="9" s="1"/>
  <c r="T120" i="10"/>
  <c r="T119" i="10"/>
  <c r="T118" i="10"/>
  <c r="P149" i="11"/>
  <c r="T122" i="12"/>
  <c r="P136" i="12"/>
  <c r="BK130" i="2"/>
  <c r="P130" i="2"/>
  <c r="P129" i="2" s="1"/>
  <c r="P128" i="2" s="1"/>
  <c r="AU95" i="1" s="1"/>
  <c r="BK163" i="2"/>
  <c r="BK129" i="2" s="1"/>
  <c r="J129" i="2" s="1"/>
  <c r="J97" i="2" s="1"/>
  <c r="J163" i="2"/>
  <c r="J99" i="2" s="1"/>
  <c r="T163" i="2"/>
  <c r="T170" i="2"/>
  <c r="T291" i="2"/>
  <c r="P318" i="2"/>
  <c r="T149" i="3"/>
  <c r="BK189" i="3"/>
  <c r="BK188" i="3" s="1"/>
  <c r="J188" i="3" s="1"/>
  <c r="J104" i="3" s="1"/>
  <c r="P122" i="8"/>
  <c r="P121" i="8"/>
  <c r="P120" i="8" s="1"/>
  <c r="AU101" i="1" s="1"/>
  <c r="P123" i="11"/>
  <c r="P122" i="12"/>
  <c r="P121" i="12"/>
  <c r="P120" i="12"/>
  <c r="AU105" i="1" s="1"/>
  <c r="R136" i="12"/>
  <c r="T182" i="2"/>
  <c r="R283" i="2"/>
  <c r="T326" i="2"/>
  <c r="T325" i="2"/>
  <c r="P149" i="3"/>
  <c r="R189" i="3"/>
  <c r="R188" i="3" s="1"/>
  <c r="P129" i="4"/>
  <c r="R168" i="4"/>
  <c r="P186" i="4"/>
  <c r="R227" i="4"/>
  <c r="T375" i="5"/>
  <c r="R126" i="6"/>
  <c r="BK256" i="6"/>
  <c r="J256" i="6"/>
  <c r="J102" i="6"/>
  <c r="P125" i="7"/>
  <c r="P124" i="7" s="1"/>
  <c r="T179" i="7"/>
  <c r="T122" i="8"/>
  <c r="T121" i="8"/>
  <c r="T120" i="8"/>
  <c r="R123" i="11"/>
  <c r="P163" i="11"/>
  <c r="R122" i="12"/>
  <c r="T125" i="12"/>
  <c r="T168" i="4"/>
  <c r="R176" i="4"/>
  <c r="P227" i="4"/>
  <c r="P243" i="4"/>
  <c r="P242" i="4" s="1"/>
  <c r="R375" i="5"/>
  <c r="R196" i="6"/>
  <c r="R163" i="7"/>
  <c r="R158" i="7" s="1"/>
  <c r="BK122" i="8"/>
  <c r="J122" i="8" s="1"/>
  <c r="J98" i="8" s="1"/>
  <c r="R134" i="8"/>
  <c r="T121" i="9"/>
  <c r="T120" i="9" s="1"/>
  <c r="T119" i="9" s="1"/>
  <c r="BK120" i="10"/>
  <c r="J120" i="10"/>
  <c r="J98" i="10"/>
  <c r="BK149" i="11"/>
  <c r="J149" i="11" s="1"/>
  <c r="J100" i="11" s="1"/>
  <c r="T149" i="11"/>
  <c r="BK125" i="12"/>
  <c r="J125" i="12"/>
  <c r="J99" i="12"/>
  <c r="R125" i="12"/>
  <c r="R182" i="2"/>
  <c r="T283" i="2"/>
  <c r="T318" i="2"/>
  <c r="R122" i="8"/>
  <c r="R121" i="8"/>
  <c r="R120" i="8" s="1"/>
  <c r="R149" i="11"/>
  <c r="BK122" i="12"/>
  <c r="J122" i="12"/>
  <c r="J98" i="12"/>
  <c r="T136" i="12"/>
  <c r="BK147" i="11"/>
  <c r="J147" i="11"/>
  <c r="J99" i="11" s="1"/>
  <c r="BK178" i="3"/>
  <c r="J178" i="3"/>
  <c r="J101" i="3"/>
  <c r="BK186" i="3"/>
  <c r="J186" i="3"/>
  <c r="J103" i="3" s="1"/>
  <c r="BK181" i="4"/>
  <c r="J181" i="4"/>
  <c r="J101" i="4"/>
  <c r="BK237" i="4"/>
  <c r="J237" i="4"/>
  <c r="J104" i="4" s="1"/>
  <c r="BK240" i="4"/>
  <c r="J240" i="4"/>
  <c r="J105" i="4"/>
  <c r="BK151" i="7"/>
  <c r="J151" i="7"/>
  <c r="J99" i="7" s="1"/>
  <c r="BK134" i="9"/>
  <c r="J134" i="9"/>
  <c r="J99" i="9"/>
  <c r="BK181" i="3"/>
  <c r="J181" i="3"/>
  <c r="J102" i="3" s="1"/>
  <c r="BK145" i="8"/>
  <c r="J145" i="8" s="1"/>
  <c r="J100" i="8" s="1"/>
  <c r="BK344" i="2"/>
  <c r="J344" i="2"/>
  <c r="J108" i="2" s="1"/>
  <c r="BK197" i="7"/>
  <c r="J197" i="7"/>
  <c r="J103" i="7" s="1"/>
  <c r="F117" i="12"/>
  <c r="BE123" i="12"/>
  <c r="BE124" i="12"/>
  <c r="BE129" i="12"/>
  <c r="BE130" i="12"/>
  <c r="BE138" i="12"/>
  <c r="BE139" i="12"/>
  <c r="BE126" i="12"/>
  <c r="BE131" i="12"/>
  <c r="BE127" i="12"/>
  <c r="BE134" i="12"/>
  <c r="BE135" i="12"/>
  <c r="BE142" i="12"/>
  <c r="E110" i="12"/>
  <c r="BE141" i="12"/>
  <c r="BE137" i="12"/>
  <c r="BE128" i="12"/>
  <c r="BE132" i="12"/>
  <c r="BE133" i="12"/>
  <c r="J89" i="12"/>
  <c r="BE140" i="12"/>
  <c r="BE127" i="11"/>
  <c r="BE164" i="11"/>
  <c r="BE183" i="11"/>
  <c r="F92" i="11"/>
  <c r="BE176" i="11"/>
  <c r="BE180" i="11"/>
  <c r="BE130" i="11"/>
  <c r="BE133" i="11"/>
  <c r="BE144" i="11"/>
  <c r="BE148" i="11"/>
  <c r="BK119" i="10"/>
  <c r="J119" i="10" s="1"/>
  <c r="J97" i="10" s="1"/>
  <c r="E85" i="11"/>
  <c r="BE145" i="11"/>
  <c r="BE161" i="11"/>
  <c r="BE165" i="11"/>
  <c r="BE169" i="11"/>
  <c r="BE137" i="11"/>
  <c r="BE150" i="11"/>
  <c r="BE152" i="11"/>
  <c r="BE155" i="11"/>
  <c r="BE160" i="11"/>
  <c r="J115" i="11"/>
  <c r="BE124" i="11"/>
  <c r="BE136" i="11"/>
  <c r="BE139" i="11"/>
  <c r="BE143" i="11"/>
  <c r="BE156" i="11"/>
  <c r="BE146" i="11"/>
  <c r="BE162" i="11"/>
  <c r="BE138" i="11"/>
  <c r="BE151" i="11"/>
  <c r="BE121" i="10"/>
  <c r="E108" i="10"/>
  <c r="BE123" i="10"/>
  <c r="F92" i="10"/>
  <c r="BE122" i="10"/>
  <c r="J89" i="10"/>
  <c r="F116" i="9"/>
  <c r="BE126" i="9"/>
  <c r="BE130" i="9"/>
  <c r="BE123" i="9"/>
  <c r="E85" i="9"/>
  <c r="BE124" i="9"/>
  <c r="BK121" i="8"/>
  <c r="J121" i="8" s="1"/>
  <c r="J97" i="8" s="1"/>
  <c r="J89" i="9"/>
  <c r="BE129" i="9"/>
  <c r="BE131" i="9"/>
  <c r="BE132" i="9"/>
  <c r="BE125" i="9"/>
  <c r="BE133" i="9"/>
  <c r="BE135" i="9"/>
  <c r="BE122" i="9"/>
  <c r="J89" i="8"/>
  <c r="E110" i="8"/>
  <c r="BK124" i="7"/>
  <c r="J124" i="7"/>
  <c r="J97" i="7" s="1"/>
  <c r="F117" i="8"/>
  <c r="BE144" i="8"/>
  <c r="BE123" i="8"/>
  <c r="BE135" i="8"/>
  <c r="BE138" i="8"/>
  <c r="BE126" i="8"/>
  <c r="BE146" i="8"/>
  <c r="BE130" i="8"/>
  <c r="BE133" i="8"/>
  <c r="J126" i="6"/>
  <c r="J100" i="6"/>
  <c r="BE145" i="7"/>
  <c r="BE171" i="7"/>
  <c r="BE186" i="7"/>
  <c r="J117" i="7"/>
  <c r="BE152" i="7"/>
  <c r="BE164" i="7"/>
  <c r="E85" i="7"/>
  <c r="F92" i="7"/>
  <c r="BE196" i="7"/>
  <c r="BE148" i="7"/>
  <c r="BE168" i="7"/>
  <c r="BE178" i="7"/>
  <c r="BE130" i="7"/>
  <c r="BE140" i="7"/>
  <c r="BE147" i="7"/>
  <c r="BE172" i="7"/>
  <c r="BE193" i="7"/>
  <c r="BE126" i="7"/>
  <c r="BE134" i="7"/>
  <c r="BE135" i="7"/>
  <c r="BE139" i="7"/>
  <c r="BE159" i="7"/>
  <c r="BE180" i="7"/>
  <c r="BE198" i="7"/>
  <c r="F119" i="6"/>
  <c r="BE159" i="6"/>
  <c r="BE171" i="6"/>
  <c r="BE184" i="6"/>
  <c r="BE188" i="6"/>
  <c r="BE205" i="6"/>
  <c r="BE209" i="6"/>
  <c r="BE155" i="6"/>
  <c r="BE167" i="6"/>
  <c r="BE241" i="6"/>
  <c r="BE127" i="6"/>
  <c r="BE221" i="6"/>
  <c r="BE266" i="6"/>
  <c r="BE270" i="6"/>
  <c r="BE175" i="6"/>
  <c r="BE179" i="6"/>
  <c r="BE180" i="6"/>
  <c r="BE192" i="6"/>
  <c r="BE250" i="6"/>
  <c r="BE262" i="6"/>
  <c r="J89" i="6"/>
  <c r="BE147" i="6"/>
  <c r="BE229" i="6"/>
  <c r="BE242" i="6"/>
  <c r="BE254" i="6"/>
  <c r="BE255" i="6"/>
  <c r="BE257" i="6"/>
  <c r="BE261" i="6"/>
  <c r="E85" i="6"/>
  <c r="BE131" i="6"/>
  <c r="BE135" i="6"/>
  <c r="BE233" i="6"/>
  <c r="BE237" i="6"/>
  <c r="BE246" i="6"/>
  <c r="J126" i="5"/>
  <c r="J100" i="5" s="1"/>
  <c r="BE143" i="6"/>
  <c r="BE163" i="6"/>
  <c r="BE197" i="6"/>
  <c r="BE201" i="6"/>
  <c r="BE139" i="6"/>
  <c r="BE151" i="6"/>
  <c r="BE213" i="6"/>
  <c r="BE217" i="6"/>
  <c r="BE225" i="6"/>
  <c r="E85" i="5"/>
  <c r="BE127" i="5"/>
  <c r="BE131" i="5"/>
  <c r="BE211" i="5"/>
  <c r="BE247" i="5"/>
  <c r="BE251" i="5"/>
  <c r="BE263" i="5"/>
  <c r="BE323" i="5"/>
  <c r="J89" i="5"/>
  <c r="BE143" i="5"/>
  <c r="BE163" i="5"/>
  <c r="BE203" i="5"/>
  <c r="BE279" i="5"/>
  <c r="BE315" i="5"/>
  <c r="BE319" i="5"/>
  <c r="BE335" i="5"/>
  <c r="BE351" i="5"/>
  <c r="BE396" i="5"/>
  <c r="BE428" i="5"/>
  <c r="BE444" i="5"/>
  <c r="BE465" i="5"/>
  <c r="BE476" i="5"/>
  <c r="BE480" i="5"/>
  <c r="J129" i="4"/>
  <c r="J98" i="4" s="1"/>
  <c r="F92" i="5"/>
  <c r="BE135" i="5"/>
  <c r="BE215" i="5"/>
  <c r="BE303" i="5"/>
  <c r="BE331" i="5"/>
  <c r="BE363" i="5"/>
  <c r="BE388" i="5"/>
  <c r="BE432" i="5"/>
  <c r="BE436" i="5"/>
  <c r="BE457" i="5"/>
  <c r="BE471" i="5"/>
  <c r="BE179" i="5"/>
  <c r="BE271" i="5"/>
  <c r="BE291" i="5"/>
  <c r="BE299" i="5"/>
  <c r="BE347" i="5"/>
  <c r="BE167" i="5"/>
  <c r="BE187" i="5"/>
  <c r="BE191" i="5"/>
  <c r="BE199" i="5"/>
  <c r="BE207" i="5"/>
  <c r="BE231" i="5"/>
  <c r="BE255" i="5"/>
  <c r="BE267" i="5"/>
  <c r="BE283" i="5"/>
  <c r="BE287" i="5"/>
  <c r="BE343" i="5"/>
  <c r="BE371" i="5"/>
  <c r="BE376" i="5"/>
  <c r="BE380" i="5"/>
  <c r="BE404" i="5"/>
  <c r="BE420" i="5"/>
  <c r="BE440" i="5"/>
  <c r="BE449" i="5"/>
  <c r="BE461" i="5"/>
  <c r="BE469" i="5"/>
  <c r="J243" i="4"/>
  <c r="J107" i="4" s="1"/>
  <c r="BE139" i="5"/>
  <c r="BE171" i="5"/>
  <c r="BE195" i="5"/>
  <c r="BE219" i="5"/>
  <c r="BE223" i="5"/>
  <c r="BE235" i="5"/>
  <c r="BE275" i="5"/>
  <c r="BE327" i="5"/>
  <c r="BE339" i="5"/>
  <c r="BE384" i="5"/>
  <c r="BE412" i="5"/>
  <c r="BE151" i="5"/>
  <c r="BE155" i="5"/>
  <c r="BE159" i="5"/>
  <c r="BE175" i="5"/>
  <c r="BE183" i="5"/>
  <c r="BE259" i="5"/>
  <c r="BE295" i="5"/>
  <c r="BE355" i="5"/>
  <c r="BE367" i="5"/>
  <c r="BE392" i="5"/>
  <c r="BE400" i="5"/>
  <c r="BE408" i="5"/>
  <c r="BE424" i="5"/>
  <c r="BE453" i="5"/>
  <c r="BE147" i="5"/>
  <c r="BE227" i="5"/>
  <c r="BE239" i="5"/>
  <c r="BE243" i="5"/>
  <c r="BE307" i="5"/>
  <c r="BE311" i="5"/>
  <c r="BE359" i="5"/>
  <c r="BE416" i="5"/>
  <c r="BE448" i="5"/>
  <c r="BE470" i="5"/>
  <c r="BE481" i="5"/>
  <c r="BE485" i="5"/>
  <c r="BE489" i="5"/>
  <c r="J189" i="3"/>
  <c r="J105" i="3" s="1"/>
  <c r="F124" i="4"/>
  <c r="BE141" i="4"/>
  <c r="BE169" i="4"/>
  <c r="BE187" i="4"/>
  <c r="BE188" i="4"/>
  <c r="BE199" i="4"/>
  <c r="BE204" i="4"/>
  <c r="BE206" i="4"/>
  <c r="BE251" i="4"/>
  <c r="BE252" i="4"/>
  <c r="J89" i="4"/>
  <c r="BE143" i="4"/>
  <c r="BE197" i="4"/>
  <c r="BE208" i="4"/>
  <c r="BE212" i="4"/>
  <c r="BE216" i="4"/>
  <c r="BE224" i="4"/>
  <c r="J127" i="3"/>
  <c r="J98" i="3"/>
  <c r="BE160" i="4"/>
  <c r="BE211" i="4"/>
  <c r="BE228" i="4"/>
  <c r="E85" i="4"/>
  <c r="BE172" i="4"/>
  <c r="BE180" i="4"/>
  <c r="BE182" i="4"/>
  <c r="BE190" i="4"/>
  <c r="BE191" i="4"/>
  <c r="BE205" i="4"/>
  <c r="BE223" i="4"/>
  <c r="BE244" i="4"/>
  <c r="BE145" i="4"/>
  <c r="BE147" i="4"/>
  <c r="BE156" i="4"/>
  <c r="BE193" i="4"/>
  <c r="BE196" i="4"/>
  <c r="BE200" i="4"/>
  <c r="BE201" i="4"/>
  <c r="BE222" i="4"/>
  <c r="BE225" i="4"/>
  <c r="BE229" i="4"/>
  <c r="BE151" i="4"/>
  <c r="BE166" i="4"/>
  <c r="BE178" i="4"/>
  <c r="BE179" i="4"/>
  <c r="BE203" i="4"/>
  <c r="BE209" i="4"/>
  <c r="BE215" i="4"/>
  <c r="BE231" i="4"/>
  <c r="BE249" i="4"/>
  <c r="BE149" i="4"/>
  <c r="BE174" i="4"/>
  <c r="BE177" i="4"/>
  <c r="BE194" i="4"/>
  <c r="BE210" i="4"/>
  <c r="BE213" i="4"/>
  <c r="BE217" i="4"/>
  <c r="BE218" i="4"/>
  <c r="BE220" i="4"/>
  <c r="BE221" i="4"/>
  <c r="BE226" i="4"/>
  <c r="BE241" i="4"/>
  <c r="BE246" i="4"/>
  <c r="BE248" i="4"/>
  <c r="BE130" i="4"/>
  <c r="BE133" i="4"/>
  <c r="BE137" i="4"/>
  <c r="BE139" i="4"/>
  <c r="BE162" i="4"/>
  <c r="BE233" i="4"/>
  <c r="BE238" i="4"/>
  <c r="J130" i="2"/>
  <c r="J98" i="2"/>
  <c r="BK325" i="2"/>
  <c r="J325" i="2"/>
  <c r="J105" i="2" s="1"/>
  <c r="E85" i="3"/>
  <c r="BE128" i="3"/>
  <c r="BE134" i="3"/>
  <c r="BE141" i="3"/>
  <c r="BE160" i="3"/>
  <c r="BE172" i="3"/>
  <c r="BE197" i="3"/>
  <c r="J89" i="3"/>
  <c r="F122" i="3"/>
  <c r="BE145" i="3"/>
  <c r="BE150" i="3"/>
  <c r="BE132" i="3"/>
  <c r="BE138" i="3"/>
  <c r="BE170" i="3"/>
  <c r="BE187" i="3"/>
  <c r="BE147" i="3"/>
  <c r="BE179" i="3"/>
  <c r="BE182" i="3"/>
  <c r="BE190" i="3"/>
  <c r="BE136" i="3"/>
  <c r="BE176" i="3"/>
  <c r="BE195" i="3"/>
  <c r="E85" i="2"/>
  <c r="J89" i="2"/>
  <c r="F92" i="2"/>
  <c r="BE131" i="2"/>
  <c r="BE132" i="2"/>
  <c r="BE140" i="2"/>
  <c r="BE142" i="2"/>
  <c r="BE144" i="2"/>
  <c r="BE146" i="2"/>
  <c r="BE148" i="2"/>
  <c r="BE150" i="2"/>
  <c r="BE152" i="2"/>
  <c r="BE156" i="2"/>
  <c r="BE158" i="2"/>
  <c r="BE159" i="2"/>
  <c r="BE160" i="2"/>
  <c r="BE162" i="2"/>
  <c r="BE164" i="2"/>
  <c r="BE166" i="2"/>
  <c r="BE167" i="2"/>
  <c r="BE168" i="2"/>
  <c r="BE169" i="2"/>
  <c r="BE171" i="2"/>
  <c r="BE173" i="2"/>
  <c r="BE174" i="2"/>
  <c r="BE178" i="2"/>
  <c r="BE180" i="2"/>
  <c r="BE183" i="2"/>
  <c r="BE185" i="2"/>
  <c r="BE187" i="2"/>
  <c r="BE205" i="2"/>
  <c r="BE215" i="2"/>
  <c r="BE222" i="2"/>
  <c r="BE228" i="2"/>
  <c r="BE236" i="2"/>
  <c r="BE241" i="2"/>
  <c r="BE246" i="2"/>
  <c r="BE248" i="2"/>
  <c r="BE254" i="2"/>
  <c r="BE259" i="2"/>
  <c r="BE266" i="2"/>
  <c r="BE268" i="2"/>
  <c r="BE270" i="2"/>
  <c r="BE271" i="2"/>
  <c r="BE272" i="2"/>
  <c r="BE274" i="2"/>
  <c r="BE275" i="2"/>
  <c r="BE277" i="2"/>
  <c r="BE281" i="2"/>
  <c r="BE284" i="2"/>
  <c r="BE285" i="2"/>
  <c r="BE286" i="2"/>
  <c r="BE287" i="2"/>
  <c r="BE288" i="2"/>
  <c r="BE289" i="2"/>
  <c r="BE290" i="2"/>
  <c r="BE292" i="2"/>
  <c r="BE293" i="2"/>
  <c r="BE294" i="2"/>
  <c r="BE295" i="2"/>
  <c r="BE296" i="2"/>
  <c r="BE297" i="2"/>
  <c r="BE298" i="2"/>
  <c r="BE300" i="2"/>
  <c r="BE301" i="2"/>
  <c r="BE303" i="2"/>
  <c r="BE304" i="2"/>
  <c r="BE305" i="2"/>
  <c r="BE315" i="2"/>
  <c r="BE317" i="2"/>
  <c r="BE319" i="2"/>
  <c r="BE320" i="2"/>
  <c r="BE322" i="2"/>
  <c r="BE324" i="2"/>
  <c r="BE327" i="2"/>
  <c r="BE331" i="2"/>
  <c r="BE335" i="2"/>
  <c r="BE339" i="2"/>
  <c r="BE345" i="2"/>
  <c r="BB95" i="1"/>
  <c r="BC95" i="1"/>
  <c r="BA95" i="1"/>
  <c r="AW95" i="1"/>
  <c r="BD95" i="1"/>
  <c r="F34" i="3"/>
  <c r="BA96" i="1" s="1"/>
  <c r="F35" i="4"/>
  <c r="BB97" i="1" s="1"/>
  <c r="F37" i="6"/>
  <c r="BD99" i="1" s="1"/>
  <c r="J34" i="6"/>
  <c r="AW99" i="1" s="1"/>
  <c r="F36" i="7"/>
  <c r="BC100" i="1" s="1"/>
  <c r="J34" i="8"/>
  <c r="AW101" i="1" s="1"/>
  <c r="F34" i="9"/>
  <c r="BA102" i="1" s="1"/>
  <c r="F34" i="11"/>
  <c r="BA104" i="1" s="1"/>
  <c r="F37" i="3"/>
  <c r="BD96" i="1" s="1"/>
  <c r="F34" i="5"/>
  <c r="BA98" i="1" s="1"/>
  <c r="F35" i="8"/>
  <c r="BB101" i="1" s="1"/>
  <c r="J34" i="9"/>
  <c r="AW102" i="1" s="1"/>
  <c r="F35" i="10"/>
  <c r="BB103" i="1" s="1"/>
  <c r="F36" i="11"/>
  <c r="BC104" i="1" s="1"/>
  <c r="F35" i="3"/>
  <c r="BB96" i="1" s="1"/>
  <c r="J34" i="5"/>
  <c r="AW98" i="1" s="1"/>
  <c r="F36" i="8"/>
  <c r="BC101" i="1" s="1"/>
  <c r="F37" i="9"/>
  <c r="BD102" i="1" s="1"/>
  <c r="J34" i="10"/>
  <c r="AW103" i="1" s="1"/>
  <c r="F36" i="12"/>
  <c r="BC105" i="1" s="1"/>
  <c r="F37" i="12"/>
  <c r="BD105" i="1" s="1"/>
  <c r="F34" i="4"/>
  <c r="BA97" i="1" s="1"/>
  <c r="F36" i="5"/>
  <c r="BC98" i="1" s="1"/>
  <c r="J34" i="7"/>
  <c r="AW100" i="1" s="1"/>
  <c r="F37" i="10"/>
  <c r="BD103" i="1" s="1"/>
  <c r="J34" i="12"/>
  <c r="AW105" i="1" s="1"/>
  <c r="F36" i="3"/>
  <c r="BC96" i="1"/>
  <c r="F36" i="4"/>
  <c r="BC97" i="1"/>
  <c r="F35" i="6"/>
  <c r="BB99" i="1"/>
  <c r="F37" i="7"/>
  <c r="BD100" i="1"/>
  <c r="F37" i="8"/>
  <c r="BD101" i="1"/>
  <c r="F36" i="9"/>
  <c r="BC102" i="1"/>
  <c r="F34" i="10"/>
  <c r="BA103" i="1"/>
  <c r="F37" i="11"/>
  <c r="BD104" i="1"/>
  <c r="J34" i="3"/>
  <c r="AW96" i="1"/>
  <c r="F35" i="5"/>
  <c r="BB98" i="1"/>
  <c r="F35" i="7"/>
  <c r="BB100" i="1"/>
  <c r="J34" i="11"/>
  <c r="AW104" i="1"/>
  <c r="J34" i="4"/>
  <c r="AW97" i="1"/>
  <c r="F34" i="6"/>
  <c r="BA99" i="1"/>
  <c r="F36" i="6"/>
  <c r="BC99" i="1"/>
  <c r="F34" i="8"/>
  <c r="BA101" i="1"/>
  <c r="F35" i="9"/>
  <c r="BB102" i="1"/>
  <c r="F36" i="10"/>
  <c r="BC103" i="1"/>
  <c r="F34" i="12"/>
  <c r="BA105" i="1"/>
  <c r="F35" i="12"/>
  <c r="BB105" i="1"/>
  <c r="F37" i="4"/>
  <c r="BD97" i="1"/>
  <c r="F37" i="5"/>
  <c r="BD98" i="1"/>
  <c r="F34" i="7"/>
  <c r="BA100" i="1"/>
  <c r="F35" i="11"/>
  <c r="BB104" i="1" s="1"/>
  <c r="BK122" i="5" l="1"/>
  <c r="J122" i="5" s="1"/>
  <c r="J96" i="5" s="1"/>
  <c r="BK158" i="7"/>
  <c r="J158" i="7" s="1"/>
  <c r="J100" i="7" s="1"/>
  <c r="BK120" i="9"/>
  <c r="J120" i="9" s="1"/>
  <c r="J97" i="9" s="1"/>
  <c r="BK122" i="11"/>
  <c r="BK121" i="11" s="1"/>
  <c r="J121" i="11" s="1"/>
  <c r="J30" i="11" s="1"/>
  <c r="T121" i="12"/>
  <c r="T120" i="12"/>
  <c r="T128" i="4"/>
  <c r="T127" i="4" s="1"/>
  <c r="R122" i="11"/>
  <c r="R121" i="11" s="1"/>
  <c r="R123" i="7"/>
  <c r="T123" i="5"/>
  <c r="T122" i="5"/>
  <c r="P123" i="7"/>
  <c r="AU100" i="1" s="1"/>
  <c r="R128" i="4"/>
  <c r="R127" i="4"/>
  <c r="BK126" i="3"/>
  <c r="J126" i="3"/>
  <c r="J97" i="3" s="1"/>
  <c r="BK123" i="6"/>
  <c r="J123" i="6" s="1"/>
  <c r="J97" i="6" s="1"/>
  <c r="BK128" i="4"/>
  <c r="J128" i="4"/>
  <c r="J97" i="4" s="1"/>
  <c r="R123" i="6"/>
  <c r="R122" i="6" s="1"/>
  <c r="T122" i="11"/>
  <c r="T121" i="11"/>
  <c r="R123" i="5"/>
  <c r="R122" i="5" s="1"/>
  <c r="P123" i="5"/>
  <c r="P122" i="5" s="1"/>
  <c r="AU98" i="1" s="1"/>
  <c r="T126" i="3"/>
  <c r="T125" i="3"/>
  <c r="T129" i="2"/>
  <c r="T128" i="2" s="1"/>
  <c r="P128" i="4"/>
  <c r="P127" i="4"/>
  <c r="AU97" i="1"/>
  <c r="P122" i="11"/>
  <c r="P121" i="11" s="1"/>
  <c r="AU104" i="1" s="1"/>
  <c r="P126" i="3"/>
  <c r="P125" i="3"/>
  <c r="AU96" i="1"/>
  <c r="R129" i="2"/>
  <c r="R128" i="2" s="1"/>
  <c r="R121" i="12"/>
  <c r="R120" i="12" s="1"/>
  <c r="T123" i="6"/>
  <c r="T122" i="6"/>
  <c r="T123" i="7"/>
  <c r="R126" i="3"/>
  <c r="R125" i="3" s="1"/>
  <c r="BK343" i="2"/>
  <c r="J343" i="2"/>
  <c r="J107" i="2"/>
  <c r="BK121" i="12"/>
  <c r="J121" i="12" s="1"/>
  <c r="J97" i="12" s="1"/>
  <c r="AG104" i="1"/>
  <c r="J96" i="11"/>
  <c r="J122" i="11"/>
  <c r="J97" i="11"/>
  <c r="BK118" i="10"/>
  <c r="J118" i="10" s="1"/>
  <c r="J96" i="10" s="1"/>
  <c r="BK120" i="8"/>
  <c r="J120" i="8" s="1"/>
  <c r="J96" i="8" s="1"/>
  <c r="BK128" i="2"/>
  <c r="J128" i="2"/>
  <c r="J96" i="2" s="1"/>
  <c r="F33" i="4"/>
  <c r="AZ97" i="1" s="1"/>
  <c r="F33" i="7"/>
  <c r="AZ100" i="1"/>
  <c r="J33" i="10"/>
  <c r="AV103" i="1" s="1"/>
  <c r="AT103" i="1" s="1"/>
  <c r="BD94" i="1"/>
  <c r="W33" i="1"/>
  <c r="BA94" i="1"/>
  <c r="AW94" i="1"/>
  <c r="AK30" i="1" s="1"/>
  <c r="J33" i="3"/>
  <c r="AV96" i="1" s="1"/>
  <c r="AT96" i="1" s="1"/>
  <c r="J33" i="6"/>
  <c r="AV99" i="1"/>
  <c r="AT99" i="1" s="1"/>
  <c r="J33" i="8"/>
  <c r="AV101" i="1"/>
  <c r="AT101" i="1"/>
  <c r="F33" i="11"/>
  <c r="AZ104" i="1"/>
  <c r="J33" i="4"/>
  <c r="AV97" i="1"/>
  <c r="AT97" i="1"/>
  <c r="J33" i="7"/>
  <c r="AV100" i="1" s="1"/>
  <c r="AT100" i="1" s="1"/>
  <c r="F33" i="10"/>
  <c r="AZ103" i="1"/>
  <c r="J33" i="12"/>
  <c r="AV105" i="1"/>
  <c r="AT105" i="1" s="1"/>
  <c r="F33" i="2"/>
  <c r="AZ95" i="1"/>
  <c r="F33" i="9"/>
  <c r="AZ102" i="1"/>
  <c r="F33" i="12"/>
  <c r="AZ105" i="1" s="1"/>
  <c r="BB94" i="1"/>
  <c r="AX94" i="1"/>
  <c r="F33" i="3"/>
  <c r="AZ96" i="1"/>
  <c r="J33" i="5"/>
  <c r="AV98" i="1" s="1"/>
  <c r="AT98" i="1" s="1"/>
  <c r="J33" i="2"/>
  <c r="AV95" i="1"/>
  <c r="AT95" i="1"/>
  <c r="J33" i="9"/>
  <c r="AV102" i="1" s="1"/>
  <c r="AT102" i="1" s="1"/>
  <c r="BC94" i="1"/>
  <c r="AY94" i="1"/>
  <c r="F33" i="5"/>
  <c r="AZ98" i="1" s="1"/>
  <c r="F33" i="6"/>
  <c r="AZ99" i="1"/>
  <c r="F33" i="8"/>
  <c r="AZ101" i="1"/>
  <c r="J33" i="11"/>
  <c r="AV104" i="1"/>
  <c r="AT104" i="1"/>
  <c r="AN104" i="1"/>
  <c r="J30" i="5" l="1"/>
  <c r="AG98" i="1" s="1"/>
  <c r="AN98" i="1" s="1"/>
  <c r="BK119" i="9"/>
  <c r="J119" i="9" s="1"/>
  <c r="J30" i="9" s="1"/>
  <c r="AG102" i="1" s="1"/>
  <c r="AN102" i="1" s="1"/>
  <c r="BK123" i="7"/>
  <c r="J123" i="7" s="1"/>
  <c r="J30" i="7" s="1"/>
  <c r="AG100" i="1" s="1"/>
  <c r="AN100" i="1" s="1"/>
  <c r="BK122" i="6"/>
  <c r="J122" i="6"/>
  <c r="J96" i="6"/>
  <c r="BK127" i="4"/>
  <c r="J127" i="4"/>
  <c r="J96" i="4"/>
  <c r="BK120" i="12"/>
  <c r="J120" i="12"/>
  <c r="BK125" i="3"/>
  <c r="J125" i="3"/>
  <c r="J96" i="3"/>
  <c r="J39" i="11"/>
  <c r="J39" i="7"/>
  <c r="AU94" i="1"/>
  <c r="J30" i="12"/>
  <c r="AG105" i="1"/>
  <c r="J30" i="10"/>
  <c r="AG103" i="1" s="1"/>
  <c r="AN103" i="1" s="1"/>
  <c r="W30" i="1"/>
  <c r="W31" i="1"/>
  <c r="AZ94" i="1"/>
  <c r="AV94" i="1"/>
  <c r="AK29" i="1" s="1"/>
  <c r="J30" i="2"/>
  <c r="AG95" i="1"/>
  <c r="W32" i="1"/>
  <c r="J30" i="8"/>
  <c r="AG101" i="1"/>
  <c r="AN101" i="1" s="1"/>
  <c r="J96" i="7" l="1"/>
  <c r="J39" i="9"/>
  <c r="J39" i="5"/>
  <c r="J96" i="9"/>
  <c r="J39" i="12"/>
  <c r="J96" i="12"/>
  <c r="J39" i="10"/>
  <c r="J39" i="8"/>
  <c r="J39" i="2"/>
  <c r="AN95" i="1"/>
  <c r="AN105" i="1"/>
  <c r="J30" i="6"/>
  <c r="AG99" i="1"/>
  <c r="AN99" i="1"/>
  <c r="AT94" i="1"/>
  <c r="J30" i="4"/>
  <c r="AG97" i="1"/>
  <c r="AN97" i="1"/>
  <c r="J30" i="3"/>
  <c r="AG96" i="1"/>
  <c r="AN96" i="1"/>
  <c r="W29" i="1"/>
  <c r="J39" i="3" l="1"/>
  <c r="J39" i="6"/>
  <c r="J39" i="4"/>
  <c r="AG94" i="1"/>
  <c r="AK26" i="1"/>
  <c r="AK35" i="1"/>
  <c r="AN94" i="1" l="1"/>
</calcChain>
</file>

<file path=xl/sharedStrings.xml><?xml version="1.0" encoding="utf-8"?>
<sst xmlns="http://schemas.openxmlformats.org/spreadsheetml/2006/main" count="13730" uniqueCount="1690">
  <si>
    <t>Export Komplet</t>
  </si>
  <si>
    <t/>
  </si>
  <si>
    <t>2.0</t>
  </si>
  <si>
    <t>ZAMOK</t>
  </si>
  <si>
    <t>False</t>
  </si>
  <si>
    <t>{dac9d490-cc40-4acc-a7ed-fa76b40aba80}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</si>
  <si>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</si>
  <si>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</si>
  <si>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</si>
  <si>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</si>
  <si>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</si>
  <si>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</si>
  <si>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</si>
  <si>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</si>
  <si>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28092020-01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</si>
  <si>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</si>
  <si>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</si>
  <si>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veřejných ploch města Luby - ETAPA I</t>
  </si>
  <si>
    <t>KSO:</t>
  </si>
  <si>
    <t>822</t>
  </si>
  <si>
    <t>CC-CZ:</t>
  </si>
  <si>
    <t>2112</t>
  </si>
  <si>
    <t>Místo:</t>
  </si>
  <si>
    <t>Luby u Chebu</t>
  </si>
  <si>
    <t>Datum:</t>
  </si>
  <si>
    <t>CZ-CPV:</t>
  </si>
  <si>
    <t>45000000-7</t>
  </si>
  <si>
    <t>CZ-CPA:</t>
  </si>
  <si>
    <t>42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</si>
  <si>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</si>
  <si>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</si>
  <si>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</si>
  <si>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</si>
  <si>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</si>
  <si>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</si>
  <si>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</si>
  <si>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</si>
  <si>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</si>
  <si>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A69 - Architekti s.r.o.</t>
  </si>
  <si>
    <t>True</t>
  </si>
  <si>
    <t>Zpracovatel:</t>
  </si>
  <si>
    <t>14733099</t>
  </si>
  <si>
    <t>Ing. 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</si>
  <si>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</si>
  <si>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</si>
  <si>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</si>
  <si>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</si>
  <si>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</si>
  <si>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</si>
  <si>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</si>
  <si>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</si>
  <si>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</si>
  <si>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</si>
  <si>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</si>
  <si>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</si>
  <si>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</si>
  <si>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</si>
  <si>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</si>
  <si>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</si>
  <si>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</si>
  <si>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</si>
  <si>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</si>
  <si>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</si>
  <si>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</si>
  <si>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</si>
  <si>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</si>
  <si>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</si>
  <si>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</si>
  <si>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</si>
  <si>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</si>
  <si>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</si>
  <si>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</si>
  <si>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</si>
  <si>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</si>
  <si>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</si>
  <si>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</si>
  <si>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</si>
  <si>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</si>
  <si>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</si>
  <si>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</si>
  <si>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</si>
  <si>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</si>
  <si>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</si>
  <si>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</si>
  <si>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</si>
  <si>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</si>
  <si>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</si>
  <si>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</si>
  <si>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</si>
  <si>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</si>
  <si>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Dopravní řešení a komunikace Etapa I</t>
  </si>
  <si>
    <t>STA</t>
  </si>
  <si>
    <t>1</t>
  </si>
  <si>
    <t>{841c8ae4-1019-4a0d-8d89-6df11d222b81}</t>
  </si>
  <si>
    <t>2</t>
  </si>
  <si>
    <t>IO 02</t>
  </si>
  <si>
    <t>Opěrné zdi a schodiště Etapa I</t>
  </si>
  <si>
    <t>{d6f6c25a-a49d-446c-bc22-a03a641c710d}</t>
  </si>
  <si>
    <t>IO 03</t>
  </si>
  <si>
    <t>Dešťová kanalizace Etapa I</t>
  </si>
  <si>
    <t>{3ced40be-d462-4861-94df-b64fdc197baa}</t>
  </si>
  <si>
    <t>IO 04</t>
  </si>
  <si>
    <t>Veřejné osvětlení Etapa I</t>
  </si>
  <si>
    <t>{5c6b9b79-737d-48de-a8c3-76ce479c3c63}</t>
  </si>
  <si>
    <t>IO 06</t>
  </si>
  <si>
    <t>Optická síť Etapa I</t>
  </si>
  <si>
    <t>{6a238ad2-41c4-4212-b3b4-8e622791cc5f}</t>
  </si>
  <si>
    <t>SO 01-09</t>
  </si>
  <si>
    <t>Drobná architektura - Hlediště - Etapa I</t>
  </si>
  <si>
    <t>{bbfba7ef-0a3b-4747-bbe0-1d6bf8a186db}</t>
  </si>
  <si>
    <t>SO 01-10</t>
  </si>
  <si>
    <t>Drobná architektura - Oplocení kontejnerů - Etapa I</t>
  </si>
  <si>
    <t>{98afa375-c636-4b97-b10b-a1812a98b3dc}</t>
  </si>
  <si>
    <t>SO 02</t>
  </si>
  <si>
    <t>Sadové úpravy Etapa I</t>
  </si>
  <si>
    <t>{de2e0339-014d-4731-8146-f5b0d4d648e9}</t>
  </si>
  <si>
    <t>SO 03</t>
  </si>
  <si>
    <t>Mobiliář Etapa I</t>
  </si>
  <si>
    <t>{c7d280ce-985a-4178-a135-9f3e6a98edc7}</t>
  </si>
  <si>
    <t>SO 04</t>
  </si>
  <si>
    <t>Demolice Etapa I</t>
  </si>
  <si>
    <t>{fb677d2e-5e9e-4837-a660-77782b9e0ce2}</t>
  </si>
  <si>
    <t>VON</t>
  </si>
  <si>
    <t>Vedlejší a ostatní náklady Etapa I</t>
  </si>
  <si>
    <t>{839fb4f1-c349-4fdc-a4b1-6d7a47877063}</t>
  </si>
  <si>
    <t>KRYCÍ LIST SOUPISU PRACÍ</t>
  </si>
  <si>
    <t>Objekt:</t>
  </si>
  <si>
    <t>IO 01 - Dopravní řešení a komunikace Etapa 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</si>
  <si>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</si>
  <si>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</si>
  <si>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</si>
  <si>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</si>
  <si>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</si>
  <si>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</si>
  <si>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</si>
  <si>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</si>
  <si>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</si>
  <si>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</si>
  <si>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</si>
  <si>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</si>
  <si>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</si>
  <si>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</si>
  <si>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783 - Dokončovací práce - nátěry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</si>
  <si>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</si>
  <si>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</si>
  <si>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</si>
  <si>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</si>
  <si>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</si>
  <si>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</si>
  <si>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</si>
  <si>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</si>
  <si>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</si>
  <si>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</si>
  <si>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</si>
  <si>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</si>
  <si>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</si>
  <si>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</si>
  <si>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</si>
  <si>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</si>
  <si>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</si>
  <si>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</si>
  <si>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</si>
  <si>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</si>
  <si>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113154253</t>
  </si>
  <si>
    <t>Frézování živičného krytu tl 30 mm pruh š 1 m pl do 1000 m2 s překážkami v trase</t>
  </si>
  <si>
    <t>m2</t>
  </si>
  <si>
    <t>4</t>
  </si>
  <si>
    <t>-1050821618</t>
  </si>
  <si>
    <t>122251106</t>
  </si>
  <si>
    <t>Odkopávky a prokopávky nezapažené v hornině třídy těžitelnosti I, skupiny 3 objem do 5000 m3 strojně</t>
  </si>
  <si>
    <t>m3</t>
  </si>
  <si>
    <t>-1552135054</t>
  </si>
  <si>
    <t>VV</t>
  </si>
  <si>
    <t>851"profil 1 Tovární ulice</t>
  </si>
  <si>
    <t>189"profil 5 sjezd ke školce</t>
  </si>
  <si>
    <t>19"profil 3 včetně připojení k profilu 1</t>
  </si>
  <si>
    <t>124"chodníky a IO 02-59</t>
  </si>
  <si>
    <t>200"ostatní</t>
  </si>
  <si>
    <t>319*0,3*0,3"rýha pro drenáže</t>
  </si>
  <si>
    <t>Součet</t>
  </si>
  <si>
    <t>3</t>
  </si>
  <si>
    <t>122351104</t>
  </si>
  <si>
    <t>Odkopávky a prokopávky nezapažené v hornině třídy těžitelnosti II, skupiny 4 objem do 500 m3 strojně</t>
  </si>
  <si>
    <t>-1693440564</t>
  </si>
  <si>
    <t>200"pro možný výskyt hornin třídy těžitelnosti II, skupiny 4</t>
  </si>
  <si>
    <t>162306111</t>
  </si>
  <si>
    <t>Vodorovné přemístění do 500 m bez naložení výkopku ze zemin schopných zúrodnění</t>
  </si>
  <si>
    <t>580554572</t>
  </si>
  <si>
    <t>512*0,15</t>
  </si>
  <si>
    <t>5</t>
  </si>
  <si>
    <t>162751117</t>
  </si>
  <si>
    <t>Vodorovné přemístění do 10000 m výkopku/sypaniny z horniny třídy těžitelnosti I, skupiny 1 až 3</t>
  </si>
  <si>
    <t>-1252121075</t>
  </si>
  <si>
    <t>1411,71</t>
  </si>
  <si>
    <t>6</t>
  </si>
  <si>
    <t>162751119</t>
  </si>
  <si>
    <t>Příplatek k vodorovnému přemístění výkopku/sypaniny z horniny třídy těžitelnosti I, skupiny 1 až 3 ZKD 1000 m přes 10000 m</t>
  </si>
  <si>
    <t>1337186491</t>
  </si>
  <si>
    <t>1411,71*11</t>
  </si>
  <si>
    <t>7</t>
  </si>
  <si>
    <t>162751137</t>
  </si>
  <si>
    <t>Vodorovné přemístění do 10000 m výkopku/sypaniny z horniny třídy těžitelnosti II, skupiny 4 a 5</t>
  </si>
  <si>
    <t>824501973</t>
  </si>
  <si>
    <t>200</t>
  </si>
  <si>
    <t>8</t>
  </si>
  <si>
    <t>162751139</t>
  </si>
  <si>
    <t>Příplatek k vodorovnému přemístění výkopku/sypaniny z horniny třídy těžitelnosti II, skupiny 4 a 5 ZKD 1000 m přes 10000 m</t>
  </si>
  <si>
    <t>185253266</t>
  </si>
  <si>
    <t>200*11</t>
  </si>
  <si>
    <t>9</t>
  </si>
  <si>
    <t>171151103</t>
  </si>
  <si>
    <t>Uložení sypaniny z hornin soudržných do násypů zhutněných</t>
  </si>
  <si>
    <t>-561774073</t>
  </si>
  <si>
    <t>15"stáv. výkopek pro profil 5, násyp</t>
  </si>
  <si>
    <t>125"štěrkopísek za obrubami</t>
  </si>
  <si>
    <t>10</t>
  </si>
  <si>
    <t>M</t>
  </si>
  <si>
    <t>58337344</t>
  </si>
  <si>
    <t>štěrkopísek frakce 0/32</t>
  </si>
  <si>
    <t>t</t>
  </si>
  <si>
    <t>1540542113</t>
  </si>
  <si>
    <t>500*0,5*0,5*2,2</t>
  </si>
  <si>
    <t>11</t>
  </si>
  <si>
    <t>181311103</t>
  </si>
  <si>
    <t>Rozprostření ornice tl vrstvy do 200 mm v rovině nebo ve svahu do 1:5 ručně</t>
  </si>
  <si>
    <t>-1678010882</t>
  </si>
  <si>
    <t>12</t>
  </si>
  <si>
    <t>181411131</t>
  </si>
  <si>
    <t>Založení parkového trávníku výsevem plochy do 1000 m2 v rovině a ve svahu do 1:5</t>
  </si>
  <si>
    <t>661884657</t>
  </si>
  <si>
    <t>13</t>
  </si>
  <si>
    <t>00572410</t>
  </si>
  <si>
    <t>osivo směs travní parková</t>
  </si>
  <si>
    <t>kg</t>
  </si>
  <si>
    <t>-1379274573</t>
  </si>
  <si>
    <t>512*0,03 "Přepočtené koeficientem množství</t>
  </si>
  <si>
    <t>14</t>
  </si>
  <si>
    <t>181951112</t>
  </si>
  <si>
    <t>Úprava pláně v hornině třídy těžitelnosti I, skupiny 1 až 3 se zhutněním</t>
  </si>
  <si>
    <t>1759736605</t>
  </si>
  <si>
    <t>Zakládání</t>
  </si>
  <si>
    <t>211971110</t>
  </si>
  <si>
    <t>Zřízení opláštění žeber nebo trativodů geotextilií v rýze nebo zářezu sklonu do 1:2</t>
  </si>
  <si>
    <t>1154939047</t>
  </si>
  <si>
    <t>(0,3+0,3+0,3+0,3)*319</t>
  </si>
  <si>
    <t>16</t>
  </si>
  <si>
    <t>69311060</t>
  </si>
  <si>
    <t>geotextilie netkaná separační, ochranná, filtrační, drenážní PP 200g/m2</t>
  </si>
  <si>
    <t>-9703147</t>
  </si>
  <si>
    <t>17</t>
  </si>
  <si>
    <t>212752101</t>
  </si>
  <si>
    <t>Trativod z drenážních trubek korugovaných PE-HD SN 4 perforace 360° včetně lože otevřený výkop DN 100 pro liniové stavby</t>
  </si>
  <si>
    <t>m</t>
  </si>
  <si>
    <t>1271574964</t>
  </si>
  <si>
    <t>18</t>
  </si>
  <si>
    <t>274311128</t>
  </si>
  <si>
    <t>Základové pasy, prahy, věnce a ostruhy z betonu prostého C 30/37</t>
  </si>
  <si>
    <t>-879212595</t>
  </si>
  <si>
    <t>19</t>
  </si>
  <si>
    <t>59373772</t>
  </si>
  <si>
    <t>Protiskluzový prefa schodišťový stupeň 140/35/15cm</t>
  </si>
  <si>
    <t>kus</t>
  </si>
  <si>
    <t>-1980925731</t>
  </si>
  <si>
    <t>Svislé a kompletní konstrukce</t>
  </si>
  <si>
    <t>20</t>
  </si>
  <si>
    <t>339921113</t>
  </si>
  <si>
    <t>Osazování betonových palisád do betonového základu jednotlivě výšky prvku přes 1 do 1,5 m</t>
  </si>
  <si>
    <t>1289132567</t>
  </si>
  <si>
    <t>19*6</t>
  </si>
  <si>
    <t>59228416</t>
  </si>
  <si>
    <t>palisáda tyčová půlkulatá armovaná 175x200x1500mm</t>
  </si>
  <si>
    <t>-1202038190</t>
  </si>
  <si>
    <t>22</t>
  </si>
  <si>
    <t>348942141</t>
  </si>
  <si>
    <t>Zábradlí ocelové osazené do vynechaných otvorů ze dvou vodorovných trubek</t>
  </si>
  <si>
    <t>1496175194</t>
  </si>
  <si>
    <t>40"zábradlí před plochou FPTechnik</t>
  </si>
  <si>
    <t>1,2"Objekt schodiště IO 02-59</t>
  </si>
  <si>
    <t>23</t>
  </si>
  <si>
    <t>434351141</t>
  </si>
  <si>
    <t>Zřízení bednění stupňů přímočarých schodišť</t>
  </si>
  <si>
    <t>-1062931830</t>
  </si>
  <si>
    <t>4*0,15*1,4*3</t>
  </si>
  <si>
    <t>24</t>
  </si>
  <si>
    <t>434351142</t>
  </si>
  <si>
    <t>Odstranění bednění stupňů přímočarých schodišť</t>
  </si>
  <si>
    <t>-501115217</t>
  </si>
  <si>
    <t>Komunikace pozemní</t>
  </si>
  <si>
    <t>25</t>
  </si>
  <si>
    <t>564211111</t>
  </si>
  <si>
    <t>Podklad nebo podsyp ze štěrkopísku ŠP tl 50 mm</t>
  </si>
  <si>
    <t>-813363184</t>
  </si>
  <si>
    <t>87*2</t>
  </si>
  <si>
    <t>26</t>
  </si>
  <si>
    <t>564731111</t>
  </si>
  <si>
    <t>Podklad z kameniva hrubého drceného vel. 32-63 mm tl 100 mm</t>
  </si>
  <si>
    <t>751466174</t>
  </si>
  <si>
    <t>745*1,2"vozovka Tovární, 3. vrstva</t>
  </si>
  <si>
    <t>27</t>
  </si>
  <si>
    <t>564751111</t>
  </si>
  <si>
    <t>Podklad z kameniva hrubého drceného vel. 32-63 mm tl 150 mm</t>
  </si>
  <si>
    <t>-1049035059</t>
  </si>
  <si>
    <t>120*1,25"parkovací stání Tovární, 1. vrstva</t>
  </si>
  <si>
    <t>745*1,25"vozovka Tovární, 1. vrstva</t>
  </si>
  <si>
    <t>87*1,25"parkovací stání u školky, 1. vrstva</t>
  </si>
  <si>
    <t>283*1,25"vozovka ke školce, 1. vrstva</t>
  </si>
  <si>
    <t>25*1,25"vozovka hmatová dlažba, 1. vrstva</t>
  </si>
  <si>
    <t>20*1,25"vozovka lem hmatové dlažby, 1. vrstva</t>
  </si>
  <si>
    <t>369*1,25"chodník kamenná dlažba, 1. vrstva</t>
  </si>
  <si>
    <t>3*1,25"chodník mezi garážemi a panelákem, 1. vrstva</t>
  </si>
  <si>
    <t>120*1,2"parkovací stání Tovární, 2. vrstva</t>
  </si>
  <si>
    <t>745*1,2"vozovka Tovární, 2. vrstva</t>
  </si>
  <si>
    <t>87*1,2"parkovací stání u školky, 2. vrstva</t>
  </si>
  <si>
    <t>283*1,2"vozovka ke školce, 2. vrstva</t>
  </si>
  <si>
    <t>25*1,2"vozovka hmatová dlažba, 2. vrstva</t>
  </si>
  <si>
    <t>20*1,2"vozovka lem hmatové dlažby, 2. vrstva</t>
  </si>
  <si>
    <t>369*1,2"chodník kamenná dlažba, 2. vrstva</t>
  </si>
  <si>
    <t>3*1,2"chodník mezi garážemi a panelákem, 2. vrstva</t>
  </si>
  <si>
    <t>28</t>
  </si>
  <si>
    <t>564841111</t>
  </si>
  <si>
    <t>Podklad ze štěrkodrtě ŠD tl 120 mm</t>
  </si>
  <si>
    <t>1285945245</t>
  </si>
  <si>
    <t>120*1,16"parkovací stání Tovární</t>
  </si>
  <si>
    <t>745*1,16"vozovka Tovární</t>
  </si>
  <si>
    <t>87*1,16"parkovací stání u školky</t>
  </si>
  <si>
    <t>283*1,16"vozovka ke školce</t>
  </si>
  <si>
    <t>25*1,16"vozovka hmatová dlažba</t>
  </si>
  <si>
    <t>20*1,16"vozovka lem hmatové dlažby</t>
  </si>
  <si>
    <t>369*1,16"chodník kamenná dlažba</t>
  </si>
  <si>
    <t>3*1,16"chodník mezi garážemi a panelákem</t>
  </si>
  <si>
    <t>29</t>
  </si>
  <si>
    <t>564851111</t>
  </si>
  <si>
    <t>Podklad ze štěrkodrtě ŠD tl 150 mm</t>
  </si>
  <si>
    <t>769005151</t>
  </si>
  <si>
    <t>120*1,12</t>
  </si>
  <si>
    <t>87*1,12</t>
  </si>
  <si>
    <t>369*1,12</t>
  </si>
  <si>
    <t>23*1,12</t>
  </si>
  <si>
    <t>3*1,12</t>
  </si>
  <si>
    <t>30</t>
  </si>
  <si>
    <t>564861111</t>
  </si>
  <si>
    <t>Podklad ze štěrkodrtě ŠD tl 200 mm</t>
  </si>
  <si>
    <t>-946141467</t>
  </si>
  <si>
    <t>745*1,12"vozovka Tovární</t>
  </si>
  <si>
    <t>283*1,12"vozovka ke školce</t>
  </si>
  <si>
    <t>25*1,12"vozovka hmatová dlažba</t>
  </si>
  <si>
    <t>20*1,12"vozovka lem hmatové dlažby</t>
  </si>
  <si>
    <t>31</t>
  </si>
  <si>
    <t>564952111</t>
  </si>
  <si>
    <t>Podklad z mechanicky zpevněného kameniva MZK tl 150 mm</t>
  </si>
  <si>
    <t>-118802018</t>
  </si>
  <si>
    <t>(110+10)*1,1"parkovací stání Tovární</t>
  </si>
  <si>
    <t>745*1,1"vozovka Tovární</t>
  </si>
  <si>
    <t>87*1,1"parkovací stání u školky</t>
  </si>
  <si>
    <t>(273+10)*1,1"vozovka ke školce</t>
  </si>
  <si>
    <t>25*1,1"vozovka hmatová dlažba</t>
  </si>
  <si>
    <t>20*1,1"vozovka lem hmatové dlažby</t>
  </si>
  <si>
    <t>32</t>
  </si>
  <si>
    <t>565155111</t>
  </si>
  <si>
    <t>Asfaltový beton vrstva podkladní ACP 16 (obalované kamenivo OKS) tl 70 mm š do 3 m</t>
  </si>
  <si>
    <t>325252916</t>
  </si>
  <si>
    <t>745*1,05"vozovka Tovární</t>
  </si>
  <si>
    <t>283*1,05"vozovka ke školce</t>
  </si>
  <si>
    <t>14*1,05"vozovka do OZ</t>
  </si>
  <si>
    <t>33</t>
  </si>
  <si>
    <t>573111112</t>
  </si>
  <si>
    <t>Postřik živičný infiltrační s posypem z asfaltu množství 1 kg/m2</t>
  </si>
  <si>
    <t>-1755944838</t>
  </si>
  <si>
    <t>34</t>
  </si>
  <si>
    <t>573211107</t>
  </si>
  <si>
    <t>Postřik živičný spojovací z asfaltu v množství 0,30 kg/m2</t>
  </si>
  <si>
    <t>304546002</t>
  </si>
  <si>
    <t>745+14*2"včetně postřiku pro obnovu krytu po poškození výstavbou ostatních etap</t>
  </si>
  <si>
    <t>35</t>
  </si>
  <si>
    <t>577134111</t>
  </si>
  <si>
    <t>Asfaltový beton vrstva obrusná ACO 11 (ABS) tř. I tl 40 mm š do 3 m z nemodifikovaného asfaltu</t>
  </si>
  <si>
    <t>1038141649</t>
  </si>
  <si>
    <t>735"vozovka Tovární</t>
  </si>
  <si>
    <t>735"vozovka Tovární - obnova krytu po poškození výstavbou ostatních etap</t>
  </si>
  <si>
    <t>283"vozovka ke školce</t>
  </si>
  <si>
    <t>14"vozovka do OZ</t>
  </si>
  <si>
    <t>36</t>
  </si>
  <si>
    <t>591211111</t>
  </si>
  <si>
    <t>Kladení dlažby z kostek drobných z kamene do lože z kameniva těženého tl 50 mm</t>
  </si>
  <si>
    <t>-715365235</t>
  </si>
  <si>
    <t>110"parkovací stání Tovární, kostka tmavá</t>
  </si>
  <si>
    <t>87"parkovací stání u školky, kostka tmavá</t>
  </si>
  <si>
    <t>(7+15)*0,1"kladení bílých žulových kostek jako VDZ V10a a V10b</t>
  </si>
  <si>
    <t>37</t>
  </si>
  <si>
    <t>58381007</t>
  </si>
  <si>
    <t>kostka dlažební žula drobná 8/10</t>
  </si>
  <si>
    <t>-1345656331</t>
  </si>
  <si>
    <t>110"parkovací stání Tovární - kostka tmavá</t>
  </si>
  <si>
    <t>87"parkovací stání u školky - kostka tmavá</t>
  </si>
  <si>
    <t>317*0,1"přídlažba jednolinka, tmavá kostka</t>
  </si>
  <si>
    <t>(7+15)*0,1"V10a a V10b - kostka bílá</t>
  </si>
  <si>
    <t>230,9*1,02 "Přepočtené koeficientem množství</t>
  </si>
  <si>
    <t>38</t>
  </si>
  <si>
    <t>591412111</t>
  </si>
  <si>
    <t>Kladení dlažby z mozaiky dvou a vícebarevné komunikací pro pěší lože z kameniva</t>
  </si>
  <si>
    <t>-1659323218</t>
  </si>
  <si>
    <t>369+4"včetně chodníku původně mlatového</t>
  </si>
  <si>
    <t>39</t>
  </si>
  <si>
    <t>58381004</t>
  </si>
  <si>
    <t>kostka dlažební mozaika žula 4/6 tř 1</t>
  </si>
  <si>
    <t>1652535442</t>
  </si>
  <si>
    <t>373*1,02 "Přepočtené koeficientem množství</t>
  </si>
  <si>
    <t>40</t>
  </si>
  <si>
    <t>596212210</t>
  </si>
  <si>
    <t>Kladení zámkové dlažby pozemních komunikací tl 80 mm skupiny A pl do 50 m2</t>
  </si>
  <si>
    <t>1599502838</t>
  </si>
  <si>
    <t>41</t>
  </si>
  <si>
    <t>59245019</t>
  </si>
  <si>
    <t>dlažba tvar obdélník betonová pro nevidomé 200x100x60mm přírodní</t>
  </si>
  <si>
    <t>-1926800590</t>
  </si>
  <si>
    <t>596841120</t>
  </si>
  <si>
    <t>Kladení betonové dlažby komunikací pro pěší do lože z cement malty vel do 0,09 m2 plochy do 50 m2</t>
  </si>
  <si>
    <t>-1920348308</t>
  </si>
  <si>
    <t>20+23</t>
  </si>
  <si>
    <t>43</t>
  </si>
  <si>
    <t>58381154</t>
  </si>
  <si>
    <t>deska dlažební tryskaná žula 300x300mm tl 50mm</t>
  </si>
  <si>
    <t>-1613083504</t>
  </si>
  <si>
    <t>44</t>
  </si>
  <si>
    <t>59246005</t>
  </si>
  <si>
    <t>dlažba plošná betonová terasová reliéfní 400x400x40mm</t>
  </si>
  <si>
    <t>-1446128142</t>
  </si>
  <si>
    <t>23"betonová dlaždice se vzorem kamenné mozaiky</t>
  </si>
  <si>
    <t>45</t>
  </si>
  <si>
    <t>28323010</t>
  </si>
  <si>
    <t>fólie profilovaná (nopová) drenážní HDPE s výškou nopů 20mm</t>
  </si>
  <si>
    <t>-1113255787</t>
  </si>
  <si>
    <t>58*2</t>
  </si>
  <si>
    <t>20"podél opěrek</t>
  </si>
  <si>
    <t>46</t>
  </si>
  <si>
    <t>599141111</t>
  </si>
  <si>
    <t>Vyplnění spár mezi silničními dílci živičnou zálivkou</t>
  </si>
  <si>
    <t>209434799</t>
  </si>
  <si>
    <t>Trubní vedení</t>
  </si>
  <si>
    <t>47</t>
  </si>
  <si>
    <t>877265251</t>
  </si>
  <si>
    <t>Montáž samostatného nalepovacího hrdla z tvrdého PVC-systém KG DN 110</t>
  </si>
  <si>
    <t>99264535</t>
  </si>
  <si>
    <t>48</t>
  </si>
  <si>
    <t>28611706</t>
  </si>
  <si>
    <t>nalepovací hrdlo samostatné kanalizace plastové KG DN 110</t>
  </si>
  <si>
    <t>-272563540</t>
  </si>
  <si>
    <t>49</t>
  </si>
  <si>
    <t>895270102</t>
  </si>
  <si>
    <t>Proplachovací a kontrolní šachta z PE-HD pro drenáže liniových staveb šachtové dno DN 400/250 odbočné</t>
  </si>
  <si>
    <t>156950930</t>
  </si>
  <si>
    <t>50</t>
  </si>
  <si>
    <t>895270221</t>
  </si>
  <si>
    <t>Proplachovací a kontrolní šachta z PE-HD DN 400 pro drenáže liniových staveb poklop litinový pro třídu zatížení A 15</t>
  </si>
  <si>
    <t>-1733974093</t>
  </si>
  <si>
    <t>51</t>
  </si>
  <si>
    <t>895270224</t>
  </si>
  <si>
    <t>Proplachovací a kontrolní šachta z PE-HD DN 400 pro drenáže liniových staveb poklop litinový pro třídu zatížení D 400</t>
  </si>
  <si>
    <t>-1260784857</t>
  </si>
  <si>
    <t>52</t>
  </si>
  <si>
    <t>899331111</t>
  </si>
  <si>
    <t>Výšková úprava uličního vstupu nebo vpusti do 200 mm zvýšením poklopu</t>
  </si>
  <si>
    <t>9184714</t>
  </si>
  <si>
    <t>53</t>
  </si>
  <si>
    <t>899431111</t>
  </si>
  <si>
    <t>Výšková úprava uličního vstupu nebo vpusti do 200 mm zvýšením krycího hrnce, šoupěte nebo hydrantu</t>
  </si>
  <si>
    <t>1894312753</t>
  </si>
  <si>
    <t>Ostatní konstrukce a práce, bourání</t>
  </si>
  <si>
    <t>54</t>
  </si>
  <si>
    <t>914111121</t>
  </si>
  <si>
    <t>Montáž svislé dopravní značky do velikosti 2 m2 objímkami na sloupek nebo konzolu</t>
  </si>
  <si>
    <t>-1574548788</t>
  </si>
  <si>
    <t>55</t>
  </si>
  <si>
    <t>40445625</t>
  </si>
  <si>
    <t>informativní značky provozní IP8, IP9, IP11-IP13 500x700mm</t>
  </si>
  <si>
    <t>1288331463</t>
  </si>
  <si>
    <t>56</t>
  </si>
  <si>
    <t>40445646</t>
  </si>
  <si>
    <t>zónové značky IZ5a IZ5b</t>
  </si>
  <si>
    <t>-581067266</t>
  </si>
  <si>
    <t>57</t>
  </si>
  <si>
    <t>914511111</t>
  </si>
  <si>
    <t>Montáž sloupku dopravních značek délky do 3,5 m s betonovým základem</t>
  </si>
  <si>
    <t>1293426602</t>
  </si>
  <si>
    <t>58</t>
  </si>
  <si>
    <t>40445225</t>
  </si>
  <si>
    <t>sloupek pro dopravní značku Zn D 60mm v 3,5m</t>
  </si>
  <si>
    <t>1871170555</t>
  </si>
  <si>
    <t>59</t>
  </si>
  <si>
    <t>916111123</t>
  </si>
  <si>
    <t>Osazení obruby z drobných kostek s boční opěrou do lože z betonu prostého</t>
  </si>
  <si>
    <t>-1693144881</t>
  </si>
  <si>
    <t>60</t>
  </si>
  <si>
    <t>916241213</t>
  </si>
  <si>
    <t>Osazení obrubníku kamenného stojatého s boční opěrou do lože z betonu prostého</t>
  </si>
  <si>
    <t>-76967878</t>
  </si>
  <si>
    <t>268+6+453,5+2+3</t>
  </si>
  <si>
    <t>61</t>
  </si>
  <si>
    <t>58380007</t>
  </si>
  <si>
    <t>obrubník kamenný žulový přímý 150x250mm</t>
  </si>
  <si>
    <t>1673000422</t>
  </si>
  <si>
    <t>62</t>
  </si>
  <si>
    <t>58380416</t>
  </si>
  <si>
    <t>obrubník kamenný žulový obloukový R 0,5-1m 200x250mm</t>
  </si>
  <si>
    <t>1865544137</t>
  </si>
  <si>
    <t>6+2</t>
  </si>
  <si>
    <t>63</t>
  </si>
  <si>
    <t>58380374</t>
  </si>
  <si>
    <t>obrubník kamenný žulový přímý 120x250mm</t>
  </si>
  <si>
    <t>709989311</t>
  </si>
  <si>
    <t>64</t>
  </si>
  <si>
    <t>58380428</t>
  </si>
  <si>
    <t>obrubník kamenný žulový obloukový R 1-3m 200x200mm</t>
  </si>
  <si>
    <t>1585455642</t>
  </si>
  <si>
    <t>65</t>
  </si>
  <si>
    <t>919726122</t>
  </si>
  <si>
    <t>Geotextilie pro ochranu, separaci a filtraci netkaná měrná hmotnost do 300 g/m2</t>
  </si>
  <si>
    <t>-1073281893</t>
  </si>
  <si>
    <t>120*1,4"parkovací stání Tovární</t>
  </si>
  <si>
    <t>745*1,4"vozovka Tovární</t>
  </si>
  <si>
    <t>87*1,4"parkovací stání u školky</t>
  </si>
  <si>
    <t>283*1,4"vozovka ke školce</t>
  </si>
  <si>
    <t>25*1,4"vozovka hmatová dlažba</t>
  </si>
  <si>
    <t>20*1,4"vozovka lem hmatové dlažby</t>
  </si>
  <si>
    <t>369*1,4"chodník kamenná dlažba</t>
  </si>
  <si>
    <t>3*1,4"chodník mezi garážemi a panelákem</t>
  </si>
  <si>
    <t>66</t>
  </si>
  <si>
    <t>919726203</t>
  </si>
  <si>
    <t>Izolační vana - 950 kg/m3 HDPE</t>
  </si>
  <si>
    <t>2072430606</t>
  </si>
  <si>
    <t>87*1,5"včetně přesahů a zatáhnutí až k obrubě</t>
  </si>
  <si>
    <t>67</t>
  </si>
  <si>
    <t>919735125</t>
  </si>
  <si>
    <t>Řezání kamenné obruby</t>
  </si>
  <si>
    <t>-125155553</t>
  </si>
  <si>
    <t>997</t>
  </si>
  <si>
    <t>Přesun sutě</t>
  </si>
  <si>
    <t>68</t>
  </si>
  <si>
    <t>997002511</t>
  </si>
  <si>
    <t>Vodorovné přemístění suti a vybouraných hmot bez naložení ale se složením a urovnáním do 1 km</t>
  </si>
  <si>
    <t>1757227838</t>
  </si>
  <si>
    <t>69</t>
  </si>
  <si>
    <t>997002519</t>
  </si>
  <si>
    <t>Příplatek ZKD 1 km přemístění suti a vybouraných hmot</t>
  </si>
  <si>
    <t>667737195</t>
  </si>
  <si>
    <t>95,364*20</t>
  </si>
  <si>
    <t>70</t>
  </si>
  <si>
    <t>997221873</t>
  </si>
  <si>
    <t>Poplatek za uložení stavebního odpadu na recyklační skládce (skládkovné) zeminy a kamení zatříděného do Katalogu odpadů pod kódem 17 05 04</t>
  </si>
  <si>
    <t>-870310065</t>
  </si>
  <si>
    <t>1611,71*1,9</t>
  </si>
  <si>
    <t>71</t>
  </si>
  <si>
    <t>997221875</t>
  </si>
  <si>
    <t>Poplatek za uložení stavebního odpadu na recyklační skládce (skládkovné) asfaltového bez obsahu dehtu zatříděného do Katalogu odpadů pod kódem 17 03 02</t>
  </si>
  <si>
    <t>-1162528959</t>
  </si>
  <si>
    <t>PSV</t>
  </si>
  <si>
    <t>Práce a dodávky PSV</t>
  </si>
  <si>
    <t>783</t>
  </si>
  <si>
    <t>Dokončovací práce - nátěry</t>
  </si>
  <si>
    <t>72</t>
  </si>
  <si>
    <t>783301311</t>
  </si>
  <si>
    <t>Odmaštění zámečnických konstrukcí vodou ředitelným odmašťovačem</t>
  </si>
  <si>
    <t>899552197</t>
  </si>
  <si>
    <t>3,146*0,05*40*2"podélné trubky</t>
  </si>
  <si>
    <t>3,146*0,05*1,1*22"sloupky</t>
  </si>
  <si>
    <t>73</t>
  </si>
  <si>
    <t>783301401</t>
  </si>
  <si>
    <t>Ometení zámečnických konstrukcí</t>
  </si>
  <si>
    <t>-1539000241</t>
  </si>
  <si>
    <t>74</t>
  </si>
  <si>
    <t>783324201</t>
  </si>
  <si>
    <t>Základní antikorozní jednonásobný akrylátový nátěr zámečnických konstrukcí</t>
  </si>
  <si>
    <t>-644345525</t>
  </si>
  <si>
    <t>75</t>
  </si>
  <si>
    <t>783327101</t>
  </si>
  <si>
    <t>Krycí jednonásobný akrylátový nátěr zámečnických konstrukcí</t>
  </si>
  <si>
    <t>-947529370</t>
  </si>
  <si>
    <t>VRN</t>
  </si>
  <si>
    <t>Vedlejší rozpočtové náklady</t>
  </si>
  <si>
    <t>VRN4</t>
  </si>
  <si>
    <t>Inženýrská činnost</t>
  </si>
  <si>
    <t>76</t>
  </si>
  <si>
    <t>043002000</t>
  </si>
  <si>
    <t>Zkoušky a ostatní měření</t>
  </si>
  <si>
    <t>kpl</t>
  </si>
  <si>
    <t>1024</t>
  </si>
  <si>
    <t>-2138478563</t>
  </si>
  <si>
    <t>IO 02 - Opěrné zdi a schodiště Etapa I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</si>
  <si>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</si>
  <si>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</si>
  <si>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</si>
  <si>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>132251101</t>
  </si>
  <si>
    <t>Hloubení rýh nezapažených  š do 800 mm v hornině třídy těžitelnosti I, skupiny 3 objem do 20 m3 strojně</t>
  </si>
  <si>
    <t>-2100812860</t>
  </si>
  <si>
    <t>0,4*1,75*0,8*2</t>
  </si>
  <si>
    <t>10,94*0,4*0,8</t>
  </si>
  <si>
    <t>167151101</t>
  </si>
  <si>
    <t>Nakládání výkopku z hornin třídy těžitelnosti I, skupiny 1 až 3 do 100 m3</t>
  </si>
  <si>
    <t>143956773</t>
  </si>
  <si>
    <t>4,621</t>
  </si>
  <si>
    <t>162351104</t>
  </si>
  <si>
    <t>Vodorovné přemístění do 1000 m výkopku/sypaniny z horniny třídy těžitelnosti I, skupiny 1 až 3</t>
  </si>
  <si>
    <t>841644494</t>
  </si>
  <si>
    <t>-1209287751</t>
  </si>
  <si>
    <t>4,621*21</t>
  </si>
  <si>
    <t>171201231</t>
  </si>
  <si>
    <t>Poplatek za uložení zeminy a kamení na recyklační skládce (skládkovné) kód odpadu 17 05 04</t>
  </si>
  <si>
    <t>1586724715</t>
  </si>
  <si>
    <t>4,621*1,7</t>
  </si>
  <si>
    <t>274322611</t>
  </si>
  <si>
    <t>Základové pasy ze ŽB se zvýšenými nároky na prostředí tř. C 30/37</t>
  </si>
  <si>
    <t>-2105649619</t>
  </si>
  <si>
    <t>0,4*0,8*7,21</t>
  </si>
  <si>
    <t>274361821</t>
  </si>
  <si>
    <t>Výztuž základových pásů betonářskou ocelí 10 505 (R)</t>
  </si>
  <si>
    <t>644456762</t>
  </si>
  <si>
    <t>0,138+0,138</t>
  </si>
  <si>
    <t>212750101</t>
  </si>
  <si>
    <t>Trativod z drenážních trubek PVC-U SN 4 perforace 360° včetně lože otevřený výkop DN 100 pro budovy plocha pro vtékání vody min. 80 cm2/m</t>
  </si>
  <si>
    <t>-1611788318</t>
  </si>
  <si>
    <t>(1,75+11,74+1,75)*1,2</t>
  </si>
  <si>
    <t>311351311</t>
  </si>
  <si>
    <t>Zřízení jednostranného bednění nosných nadzákladových zdí</t>
  </si>
  <si>
    <t>-1170621808</t>
  </si>
  <si>
    <t>1,55*1,125</t>
  </si>
  <si>
    <t>5,76*1,125</t>
  </si>
  <si>
    <t>1,35*1,125</t>
  </si>
  <si>
    <t>5,56*1,125</t>
  </si>
  <si>
    <t>1,55*1,21</t>
  </si>
  <si>
    <t>5,76*1,21</t>
  </si>
  <si>
    <t>1,35*1,21</t>
  </si>
  <si>
    <t>5,56*1,21</t>
  </si>
  <si>
    <t>311351312</t>
  </si>
  <si>
    <t>Odstranění jednostranného bednění nosných nadzákladových zdí</t>
  </si>
  <si>
    <t>-1183984438</t>
  </si>
  <si>
    <t>311351911</t>
  </si>
  <si>
    <t>Příplatek k cenám bednění nosných nadzákladových zdí za pohledový beton</t>
  </si>
  <si>
    <t>-446908711</t>
  </si>
  <si>
    <t>33,206</t>
  </si>
  <si>
    <t>311322611</t>
  </si>
  <si>
    <t>Nosná zeď ze ŽB odolného proti agresivnímu prostředí tř. C 30/37 bez výztuže</t>
  </si>
  <si>
    <t>1060372047</t>
  </si>
  <si>
    <t>0,2*1,25*7,11</t>
  </si>
  <si>
    <t>0,2*1,21*7,211</t>
  </si>
  <si>
    <t>311361821</t>
  </si>
  <si>
    <t>Výztuž nosných zdí betonářskou ocelí 10 505</t>
  </si>
  <si>
    <t>723258963</t>
  </si>
  <si>
    <t>0,184+0,188</t>
  </si>
  <si>
    <t>Úpravy povrchů, podlahy a osazování výplní</t>
  </si>
  <si>
    <t>624631212</t>
  </si>
  <si>
    <t>Tmelení akrylátovým tmelem spár prefabrikovaných dílců š do 20 mm včetně penetrace</t>
  </si>
  <si>
    <t>-1408002217</t>
  </si>
  <si>
    <t>(0,885+1,125)*2</t>
  </si>
  <si>
    <t>953312112</t>
  </si>
  <si>
    <t>Vložky do svislých dilatačních spár z fasádních polystyrénových desek tl 20 mm</t>
  </si>
  <si>
    <t>908116111</t>
  </si>
  <si>
    <t>0,885*0,4</t>
  </si>
  <si>
    <t>1,125*0,2</t>
  </si>
  <si>
    <t>998</t>
  </si>
  <si>
    <t>Přesun hmot</t>
  </si>
  <si>
    <t>998152111</t>
  </si>
  <si>
    <t>Přesun hmot pro montované zdi a valy v do 12 m</t>
  </si>
  <si>
    <t>-1220785713</t>
  </si>
  <si>
    <t>711</t>
  </si>
  <si>
    <t>Izolace proti vodě, vlhkosti a plynům</t>
  </si>
  <si>
    <t>711491273</t>
  </si>
  <si>
    <t>Provedení izolace proti tlakové vodě svislé z nopové folie</t>
  </si>
  <si>
    <t>-1742081834</t>
  </si>
  <si>
    <t>1,75*1,2</t>
  </si>
  <si>
    <t>11,74*1,2</t>
  </si>
  <si>
    <t>1,75*1,25</t>
  </si>
  <si>
    <t>28323005</t>
  </si>
  <si>
    <t>fólie drenážní nopová v 8mm tl 0,5mm š 2,0m</t>
  </si>
  <si>
    <t>-205431973</t>
  </si>
  <si>
    <t>18,376*1,2</t>
  </si>
  <si>
    <t>998711201</t>
  </si>
  <si>
    <t>Přesun hmot procentní pro izolace proti vodě, vlhkosti a plynům v objektech v do 6 m</t>
  </si>
  <si>
    <t>%</t>
  </si>
  <si>
    <t>-84532220</t>
  </si>
  <si>
    <t>IO 03 - Dešťová kanalizace Etapa I</t>
  </si>
  <si>
    <t xml:space="preserve">    4 - Vodorovné konstrukce</t>
  </si>
  <si>
    <t>131251104</t>
  </si>
  <si>
    <t>Hloubení jam nezapažených v hornině třídy těžitelnosti I skupiny 3 objem do 500 m3 strojně</t>
  </si>
  <si>
    <t>-610281837</t>
  </si>
  <si>
    <t>pro retenci</t>
  </si>
  <si>
    <t>(5,6*17,44*3,2*2)</t>
  </si>
  <si>
    <t>132254204</t>
  </si>
  <si>
    <t>Hloubení zapažených rýh š do 2000 mm v hornině třídy těžitelnosti I, skupiny 3 objem do 500 m3</t>
  </si>
  <si>
    <t>-812200928</t>
  </si>
  <si>
    <t>(60,25*1,4+37,16*1,51+6,48*1,24+95,31*1,45)*1</t>
  </si>
  <si>
    <t>-67,2</t>
  </si>
  <si>
    <t>131251021</t>
  </si>
  <si>
    <t>Hloubení jam do 15 m3 zapažených v hornině třídy těžitelnosti I, skupiny 3 při překopech inženýrských sítí strojně</t>
  </si>
  <si>
    <t>-1356034005</t>
  </si>
  <si>
    <t>12*2*2*1,4</t>
  </si>
  <si>
    <t>151102101</t>
  </si>
  <si>
    <t>Zřízení příložného pažení a rozepření stěn rýh do 20 m2 hl do 2 m při překopech inženýrských sítí</t>
  </si>
  <si>
    <t>1379874014</t>
  </si>
  <si>
    <t>(60,25*1,4+37,16*1,51+6,48*1,24+95,31*1,45)*2</t>
  </si>
  <si>
    <t>151102111</t>
  </si>
  <si>
    <t>Odstranění příložného pažení a rozepření stěn rýh do 20 m2 hl do 2 m při překopech inženýrských sítí</t>
  </si>
  <si>
    <t>766744436</t>
  </si>
  <si>
    <t>-30112429</t>
  </si>
  <si>
    <t>625,05+219,496+67,2-381,962</t>
  </si>
  <si>
    <t>1601444837</t>
  </si>
  <si>
    <t>529,784*12</t>
  </si>
  <si>
    <t>175151101</t>
  </si>
  <si>
    <t>Obsypání potrubí strojně sypaninou bez prohození, uloženou do 3 m</t>
  </si>
  <si>
    <t>-1414026455</t>
  </si>
  <si>
    <t>(60,25+37,16+6,48+95,31)*0,55*1</t>
  </si>
  <si>
    <t>58331200</t>
  </si>
  <si>
    <t>štěrkopísek netříděný zásypový materiál</t>
  </si>
  <si>
    <t>1755119964</t>
  </si>
  <si>
    <t>109,56*2 "Přepočtené koeficientem množství</t>
  </si>
  <si>
    <t>174102101</t>
  </si>
  <si>
    <t>Zásyp jam, šachet a rýh do 30 m3 sypaninou se zhutněním při překopech inženýrských sítí</t>
  </si>
  <si>
    <t>151378735</t>
  </si>
  <si>
    <t>-(109,56+29,568)</t>
  </si>
  <si>
    <t>(5,6*17,44*1,2*2)</t>
  </si>
  <si>
    <t>180405111</t>
  </si>
  <si>
    <t>Založení trávníku ve vegetačních prefabrikátech výsevem semene v rovině a ve svahu do 1:5</t>
  </si>
  <si>
    <t>126337239</t>
  </si>
  <si>
    <t>4*20</t>
  </si>
  <si>
    <t>3*9</t>
  </si>
  <si>
    <t>215148153</t>
  </si>
  <si>
    <t>107*0,015 "Přepočtené koeficientem množství</t>
  </si>
  <si>
    <t>175151201</t>
  </si>
  <si>
    <t>Obsypání objektu nad přilehlým původním terénem sypaninou bez prohození, uloženou do 3 m strojně</t>
  </si>
  <si>
    <t>495959235</t>
  </si>
  <si>
    <t>(3,6*19,2*0,2+3,6*1,2*0,2+19,2*1,2*0,2)*2</t>
  </si>
  <si>
    <t>(2,4*8,4*0,2+2,4*1,2*0,2+8,4*1,2*0,2)*2</t>
  </si>
  <si>
    <t>58333651</t>
  </si>
  <si>
    <t>kamenivo těžené hrubé frakce 8/16</t>
  </si>
  <si>
    <t>1080792072</t>
  </si>
  <si>
    <t>51,84*2 "Přepočtené koeficientem množství</t>
  </si>
  <si>
    <t>213141111</t>
  </si>
  <si>
    <t>Zřízení vrstvy z geotextilie v rovině nebo ve sklonu do 1:5 š do 3 m</t>
  </si>
  <si>
    <t>-110178888</t>
  </si>
  <si>
    <t>překrytí vsaku</t>
  </si>
  <si>
    <t>3,6*15,6*2</t>
  </si>
  <si>
    <t>69311081</t>
  </si>
  <si>
    <t>geotextilie netkaná separační, ochranná, filtrační, drenážní PES 300g/m2</t>
  </si>
  <si>
    <t>1962090146</t>
  </si>
  <si>
    <t>112,32*1,1845 'Přepočtené koeficientem množství</t>
  </si>
  <si>
    <t>271572211</t>
  </si>
  <si>
    <t>Podsyp pod základové konstrukce se zhutněním z netříděného štěrkopísku</t>
  </si>
  <si>
    <t>42534746</t>
  </si>
  <si>
    <t>17,6*5,6*0,3</t>
  </si>
  <si>
    <t>K3001</t>
  </si>
  <si>
    <t>Montáž uliční sorpční vpusti vč. mříže a poklopu</t>
  </si>
  <si>
    <t>300655211</t>
  </si>
  <si>
    <t>M3001</t>
  </si>
  <si>
    <t>uliční sorpční vpusť 800x1600x1600mm, 4,0l/s, plast-beton</t>
  </si>
  <si>
    <t>-1293855529</t>
  </si>
  <si>
    <t>55242328</t>
  </si>
  <si>
    <t>mříž D 400 -  plochá, 600x600 4-stranný rám</t>
  </si>
  <si>
    <t>379740189</t>
  </si>
  <si>
    <t>63126058</t>
  </si>
  <si>
    <t>poklop kompozitní zátěžový hranatý včetně rámů a příslušenství 600/600mm D400</t>
  </si>
  <si>
    <t>1611990221</t>
  </si>
  <si>
    <t>Vodorovné konstrukce</t>
  </si>
  <si>
    <t>451573111</t>
  </si>
  <si>
    <t>Lože pod potrubí otevřený výkop ze štěrkopísku</t>
  </si>
  <si>
    <t>1393129629</t>
  </si>
  <si>
    <t>(68,2+61,7+6,5+92,35)*0,8*0,1</t>
  </si>
  <si>
    <t>17,6*5,6*0,1</t>
  </si>
  <si>
    <t>871313121</t>
  </si>
  <si>
    <t>Montáž kanalizačního potrubí z PVC těsněné gumovým kroužkem otevřený výkop sklon do 20 % DN 160</t>
  </si>
  <si>
    <t>-965487805</t>
  </si>
  <si>
    <t>28611166</t>
  </si>
  <si>
    <t>trubka kanalizační PVC DN 160x5000 mm SN 8</t>
  </si>
  <si>
    <t>1987721450</t>
  </si>
  <si>
    <t>60,25*1,1</t>
  </si>
  <si>
    <t>871353121</t>
  </si>
  <si>
    <t>Montáž kanalizačního potrubí z PVC těsněné gumovým kroužkem otevřený výkop sklon do 20 % DN 200</t>
  </si>
  <si>
    <t>-1073378838</t>
  </si>
  <si>
    <t>28611169</t>
  </si>
  <si>
    <t>trubka kanalizační PVC DN 200x5000 mm SN 8</t>
  </si>
  <si>
    <t>744434583</t>
  </si>
  <si>
    <t>37,16*1,1</t>
  </si>
  <si>
    <t>871363121</t>
  </si>
  <si>
    <t>Montáž kanalizačního potrubí z PVC těsněné gumovým kroužkem otevřený výkop sklon do 20 % DN 250</t>
  </si>
  <si>
    <t>1683032704</t>
  </si>
  <si>
    <t>28611154</t>
  </si>
  <si>
    <t>trubka kanalizační PVC DN 250x5000 mm SN8</t>
  </si>
  <si>
    <t>-59320878</t>
  </si>
  <si>
    <t>6,48*1,1</t>
  </si>
  <si>
    <t>871373121</t>
  </si>
  <si>
    <t>Montáž kanalizačního potrubí z PVC těsněné gumovým kroužkem otevřený výkop sklon do 20 % DN 315</t>
  </si>
  <si>
    <t>-701561335</t>
  </si>
  <si>
    <t>28611156</t>
  </si>
  <si>
    <t>trubka kanalizační PVC DN 315x2000 mm SN8</t>
  </si>
  <si>
    <t>1062590866</t>
  </si>
  <si>
    <t>95,31*1,1</t>
  </si>
  <si>
    <t>894414111</t>
  </si>
  <si>
    <t>Osazení železobetonových dílců pro šachty skruží základových (dno)</t>
  </si>
  <si>
    <t>-250879266</t>
  </si>
  <si>
    <t>59224337</t>
  </si>
  <si>
    <t>dno betonové šachty kanalizační přímé 100x60x40 cm</t>
  </si>
  <si>
    <t>-9009899</t>
  </si>
  <si>
    <t>894411311</t>
  </si>
  <si>
    <t>Osazení železobetonových dílců pro šachty skruží rovných</t>
  </si>
  <si>
    <t>1268441024</t>
  </si>
  <si>
    <t>3+5+1</t>
  </si>
  <si>
    <t>59224051</t>
  </si>
  <si>
    <t>skruž pro kanalizační šachty se zabudovanými stupadly 100 x 50 x 12 cm</t>
  </si>
  <si>
    <t>-541655255</t>
  </si>
  <si>
    <t>59224050</t>
  </si>
  <si>
    <t>skruž pro kanalizační šachty se zabudovanými stupadly 100x25x12cm</t>
  </si>
  <si>
    <t>-2086231310</t>
  </si>
  <si>
    <t>59224052</t>
  </si>
  <si>
    <t>skruž pro kanalizační šachty se zabudovanými stupadly 100x100x12cm</t>
  </si>
  <si>
    <t>-1967383679</t>
  </si>
  <si>
    <t>894412411</t>
  </si>
  <si>
    <t>Osazení železobetonových dílců pro šachty skruží přechodových</t>
  </si>
  <si>
    <t>-813826555</t>
  </si>
  <si>
    <t>12+3+3+6+5</t>
  </si>
  <si>
    <t>59224120</t>
  </si>
  <si>
    <t>skruž betonová přechodová 62,5/100x60x9 cm, stupadla poplastovaná</t>
  </si>
  <si>
    <t>-1358621200</t>
  </si>
  <si>
    <t>59224011</t>
  </si>
  <si>
    <t>prstenec šachtový vyrovnávací betonový 625x100x60mm</t>
  </si>
  <si>
    <t>1052932465</t>
  </si>
  <si>
    <t>59224010</t>
  </si>
  <si>
    <t>prstenec šachtový vyrovnávací betonový 625x100x40mm</t>
  </si>
  <si>
    <t>996012589</t>
  </si>
  <si>
    <t>59224012</t>
  </si>
  <si>
    <t>prstenec šachtový vyrovnávací betonový 625x100x80mm</t>
  </si>
  <si>
    <t>-323966997</t>
  </si>
  <si>
    <t>59224013</t>
  </si>
  <si>
    <t>prstenec šachtový vyrovnávací betonový 625x100x100mm</t>
  </si>
  <si>
    <t>-1818224856</t>
  </si>
  <si>
    <t>897171124</t>
  </si>
  <si>
    <t>Akumulační boxy z PP pro vsakování dešťových vod  objemu přes 60 do 250 m3</t>
  </si>
  <si>
    <t>235503861</t>
  </si>
  <si>
    <t>(0,6*0,6*1,2*156)*2</t>
  </si>
  <si>
    <t>897173124</t>
  </si>
  <si>
    <t>Kontrolní šachta integrovaná do akumulačních boxů v přes 1050 do 1400 mm</t>
  </si>
  <si>
    <t>356104317</t>
  </si>
  <si>
    <t>899104112</t>
  </si>
  <si>
    <t>Osazení poklopů litinových nebo ocelových včetně rámů pro třídu zatížení D400, E600</t>
  </si>
  <si>
    <t>1231411717</t>
  </si>
  <si>
    <t>28661935</t>
  </si>
  <si>
    <t>poklop šachtový litinový dno DN 600 pro třídu zatížení D400</t>
  </si>
  <si>
    <t>1458290712</t>
  </si>
  <si>
    <t>894811155</t>
  </si>
  <si>
    <t>Revizní šachta z PVC typ přímý, DN 600/200 tlak 12,5 t hl od 1910 do 2280 mm</t>
  </si>
  <si>
    <t>1988076166</t>
  </si>
  <si>
    <t>1+4</t>
  </si>
  <si>
    <t>895941111</t>
  </si>
  <si>
    <t>Zřízení vpusti kanalizační uliční z betonových dílců typ UV-50 normální</t>
  </si>
  <si>
    <t>-604646133</t>
  </si>
  <si>
    <t>59223852</t>
  </si>
  <si>
    <t>dno betonové pro uliční vpusť s kalovou prohlubní 45x30x5 cm</t>
  </si>
  <si>
    <t>-1915100008</t>
  </si>
  <si>
    <t>59223854</t>
  </si>
  <si>
    <t>skruž betonová pro uliční vpusť s výtokovým otvorem PVC, 45x35x5 cm</t>
  </si>
  <si>
    <t>-42178124</t>
  </si>
  <si>
    <t>59223864</t>
  </si>
  <si>
    <t>prstenec betonový pro uliční vpusť vyrovnávací 39 x 6 x 13 cm</t>
  </si>
  <si>
    <t>-1840827948</t>
  </si>
  <si>
    <t>59223857</t>
  </si>
  <si>
    <t>skruž betonová pro uliční vpusť horní 45 x 29,5 x 5 cm</t>
  </si>
  <si>
    <t>853041493</t>
  </si>
  <si>
    <t>59223862</t>
  </si>
  <si>
    <t>skruž betonová pro uliční vpusť středová 45 x 29,5 x 5 cm</t>
  </si>
  <si>
    <t>2067562414</t>
  </si>
  <si>
    <t>55242330</t>
  </si>
  <si>
    <t>mříž D 400 -  konkávní 600x600 4-stranný rám</t>
  </si>
  <si>
    <t>302111293</t>
  </si>
  <si>
    <t>935113111</t>
  </si>
  <si>
    <t>Osazení odvodňovacího polymerbetonového žlabu s krycím roštem šířky do 200 mm</t>
  </si>
  <si>
    <t>136024319</t>
  </si>
  <si>
    <t>56241027</t>
  </si>
  <si>
    <t>žlab PE vyztužený skelnými vlákny zátěž A15-D400 kN světlá š 200mm</t>
  </si>
  <si>
    <t>-479263680</t>
  </si>
  <si>
    <t>56241034</t>
  </si>
  <si>
    <t>rošt mřížkový D400 Pz dl 1m oka 30/20 pro žlab PE š 200mm</t>
  </si>
  <si>
    <t>-1398956641</t>
  </si>
  <si>
    <t>919726123</t>
  </si>
  <si>
    <t>Geotextilie pro ochranu, separaci a filtraci netkaná měrná hmotnost do 500 g/m2</t>
  </si>
  <si>
    <t>-281217599</t>
  </si>
  <si>
    <t>(3,6*19,2*2+3,6*1,2*2+19,2*1,2*2)*1,1</t>
  </si>
  <si>
    <t>(3,6*8,4*2+3,6*1,2*2+8,4*1,2*2)*1,1</t>
  </si>
  <si>
    <t>1757537115</t>
  </si>
  <si>
    <t>529,784*1,9</t>
  </si>
  <si>
    <t>998271201</t>
  </si>
  <si>
    <t>Přesun hmot pro kanalizace hloubené zděné otevřený výkop</t>
  </si>
  <si>
    <t>-687843071</t>
  </si>
  <si>
    <t>711471301</t>
  </si>
  <si>
    <t>Provedení dvojitého hydroizolačního systému spodní stavby na ploše vodorovné fólií PVC volně s horkovzdušným navařením segmentů</t>
  </si>
  <si>
    <t>-216013298</t>
  </si>
  <si>
    <t>FTR.31106303</t>
  </si>
  <si>
    <t>fólie hydroizolační nevyztužená FATRAFOL 803/V/2, tl. 1,5mm, šířka 2000mm, RAL 8025</t>
  </si>
  <si>
    <t>74073882</t>
  </si>
  <si>
    <t>112,32*1,1655 'Přepočtené koeficientem množství</t>
  </si>
  <si>
    <t>711491171</t>
  </si>
  <si>
    <t>Provedení doplňků izolace proti vodě na vodorovné ploše z textilií vrstva podkladní</t>
  </si>
  <si>
    <t>33759192</t>
  </si>
  <si>
    <t>989167585</t>
  </si>
  <si>
    <t>112,32*1,05 'Přepočtené koeficientem množství</t>
  </si>
  <si>
    <t>711491172</t>
  </si>
  <si>
    <t>Provedení doplňků izolace proti vodě na vodorovné ploše z textilií vrstva ochranná</t>
  </si>
  <si>
    <t>428436424</t>
  </si>
  <si>
    <t>69311035</t>
  </si>
  <si>
    <t>geotextilie tkaná separační, filtrační, výztužná PP pevnost v tahu 30kN/m</t>
  </si>
  <si>
    <t>1819886148</t>
  </si>
  <si>
    <t>IO 04 - Veřejné osvětlení Etapa I</t>
  </si>
  <si>
    <t xml:space="preserve">    741 - Elektroinstalace - silnoproud</t>
  </si>
  <si>
    <t xml:space="preserve">    M - Práce a dodávky M</t>
  </si>
  <si>
    <t xml:space="preserve">    21-M - Elektromontáže</t>
  </si>
  <si>
    <t xml:space="preserve">    46-M - Zemní práce při extr.mont.pracích</t>
  </si>
  <si>
    <t xml:space="preserve">    OST - Ostatní</t>
  </si>
  <si>
    <t>741</t>
  </si>
  <si>
    <t>Elektroinstalace - silnoproud</t>
  </si>
  <si>
    <t>Práce a dodávky M</t>
  </si>
  <si>
    <t>21-M</t>
  </si>
  <si>
    <t>Elektromontáže</t>
  </si>
  <si>
    <t>210100004-D</t>
  </si>
  <si>
    <t>Demontáž - Ukončení vodičů v rozváděči nebo na přístroji včetně zapojení průřezu žíly do 25 mm2</t>
  </si>
  <si>
    <t>-1879674028</t>
  </si>
  <si>
    <t>Struktura výpočtu: počet kusů</t>
  </si>
  <si>
    <t>741213815</t>
  </si>
  <si>
    <t>Demontáž kabelu silového z rozvodnice průřezu žil  do 25 mm2 bez zachování funkčnosti</t>
  </si>
  <si>
    <t>1177036124</t>
  </si>
  <si>
    <t>IP-00.1.1</t>
  </si>
  <si>
    <t>Demontáž soumrakového spínače včetně odpojení</t>
  </si>
  <si>
    <t>ks</t>
  </si>
  <si>
    <t>1376022995</t>
  </si>
  <si>
    <t>741211817</t>
  </si>
  <si>
    <t>Demontáž rozvodnic kovových pod omítkou s krytím do IPx4 plochou přes 0,8 m2</t>
  </si>
  <si>
    <t>1656203507</t>
  </si>
  <si>
    <t>210100003-D</t>
  </si>
  <si>
    <t>Demontáž - Ukončení vodičů v rozváděči nebo na přístroji včetně zapojení průřezu žíly do 16 mm2</t>
  </si>
  <si>
    <t>-2042857161</t>
  </si>
  <si>
    <t>210100001-D</t>
  </si>
  <si>
    <t>Demontáž - Ukončení vodičů v rozváděči nebo na přístroji včetně zapojení průřezu žíly do 2,5 mm2</t>
  </si>
  <si>
    <t>-60693258</t>
  </si>
  <si>
    <t>IP-00.1.2</t>
  </si>
  <si>
    <t>Demontáž kabel Cu plný kulatýžíla 3x1,5 až 6 mm2 uložený v trubce</t>
  </si>
  <si>
    <t>1652526374</t>
  </si>
  <si>
    <t>Struktura výpočtu: změřeno v digitální verzi PD funkcí na měření délek</t>
  </si>
  <si>
    <t>IP-00.0.1</t>
  </si>
  <si>
    <t>Demontáž svítidel výbojkových průmyslových stropních přisazených 1 zdroj s krytem</t>
  </si>
  <si>
    <t>295976468</t>
  </si>
  <si>
    <t>210204103-D</t>
  </si>
  <si>
    <t>Demontáž výložníků osvětlení jednoramenných sloupových hmotnosti do 35 kg</t>
  </si>
  <si>
    <t>-1928520</t>
  </si>
  <si>
    <t>IP-1054</t>
  </si>
  <si>
    <t>Demontáž vodičů nn bez vazů a spojek do 70 mm2</t>
  </si>
  <si>
    <t>km</t>
  </si>
  <si>
    <t>240167462</t>
  </si>
  <si>
    <t xml:space="preserve">Struktura výpočtu: počet kusů </t>
  </si>
  <si>
    <t>0,040</t>
  </si>
  <si>
    <t>210040093-D</t>
  </si>
  <si>
    <t>Demontáž konzol nn sloupových jednoduchých</t>
  </si>
  <si>
    <t>1718244706</t>
  </si>
  <si>
    <t>210040001-D</t>
  </si>
  <si>
    <t>Demontáž sloupů nn betonových jednoduchých do 12 m</t>
  </si>
  <si>
    <t>-1543701638</t>
  </si>
  <si>
    <t>210100101-D</t>
  </si>
  <si>
    <t>Demontáž - Ukončení vodičů na svorkovnici s otevřením a uzavřením krytu včetně zapojení průřezu žíly do 16 mm2</t>
  </si>
  <si>
    <t>1248101927</t>
  </si>
  <si>
    <t>210204201-D</t>
  </si>
  <si>
    <t>Demontáž elektrovýzbroje stožárů osvětlení 1 okruh</t>
  </si>
  <si>
    <t>-1675813302</t>
  </si>
  <si>
    <t>IP-00.1.3</t>
  </si>
  <si>
    <t>Demontáž hliníkových kabelů AYKY, AMCMK, TFSP, NAYY-J-RE(-O-SM) 1kV 4x25 mm2 pevně uložených</t>
  </si>
  <si>
    <t>70807745</t>
  </si>
  <si>
    <t>10,5</t>
  </si>
  <si>
    <t>210204011-D</t>
  </si>
  <si>
    <t>Demontáž stožárů osvětlení ocelových samostatně stojících délky do 12 m</t>
  </si>
  <si>
    <t>-1781929445</t>
  </si>
  <si>
    <t>IP-00.1.4</t>
  </si>
  <si>
    <t>Demontáž hliníkových kabelů AYKY, AMCMK, TFSP, NAYY-J-RE(-O-SM) 1kV 4x25 mm2 volně uložených</t>
  </si>
  <si>
    <t>-1907170046</t>
  </si>
  <si>
    <t>100</t>
  </si>
  <si>
    <t>741210002</t>
  </si>
  <si>
    <t>Montáž rozvodnice oceloplechová nebo plastová běžná do 50 kg</t>
  </si>
  <si>
    <t>-420915758</t>
  </si>
  <si>
    <t>IP-13.1.1</t>
  </si>
  <si>
    <t>rozvodnice veřejného osvětlení do výklenku RVO S1/NVP7/S006, viz výkres</t>
  </si>
  <si>
    <t>256</t>
  </si>
  <si>
    <t>-1751171841</t>
  </si>
  <si>
    <t>210100003</t>
  </si>
  <si>
    <t>Ukončení vodičů v rozváděči nebo na přístroji včetně zapojení průřezu žíly do 16 mm2</t>
  </si>
  <si>
    <t>-654285371</t>
  </si>
  <si>
    <t>210204011</t>
  </si>
  <si>
    <t>Montáž stožárů osvětlení ocelových samostatně stojících délky do 12 m</t>
  </si>
  <si>
    <t>1637986589</t>
  </si>
  <si>
    <t>IP-01.1.1</t>
  </si>
  <si>
    <t>stožár ocel. bezpatic. 2st. v=8m (133/102/89), manžeta, žár. Zn</t>
  </si>
  <si>
    <t>1016294465</t>
  </si>
  <si>
    <t>IP-01.1.2</t>
  </si>
  <si>
    <t>stožár ocel. bezpatic. 2st. v=6m (133/89/60), manžeta, žár. Zn</t>
  </si>
  <si>
    <t>200455746</t>
  </si>
  <si>
    <t>IP-01.1.3</t>
  </si>
  <si>
    <t>stožár ocel. bezpatic. 1st. v=4,5m (108/60), manžeta, žár. Zn</t>
  </si>
  <si>
    <t>1592622472</t>
  </si>
  <si>
    <t>IP-01.6.1</t>
  </si>
  <si>
    <t>stožárová zemní svorka</t>
  </si>
  <si>
    <t>-425346070</t>
  </si>
  <si>
    <t>210204103</t>
  </si>
  <si>
    <t>Montáž výložníků osvětlení jednoramenných sloupových hmotnosti do 35 kg</t>
  </si>
  <si>
    <t>49920735</t>
  </si>
  <si>
    <t>IP-01.2.1</t>
  </si>
  <si>
    <t>výložník obloukový na stožár prům. 89 mm; l=2,1 m; v=2 m; elev.=10°; žár. Zn</t>
  </si>
  <si>
    <t>-922582578</t>
  </si>
  <si>
    <t>IP-01.2.3</t>
  </si>
  <si>
    <t>výložník obloukový na stožár prům. 89 mm; l=2,1 m; v=0,75 m; elev.=10°; žár. Zn</t>
  </si>
  <si>
    <t>-5322450</t>
  </si>
  <si>
    <t>IP-01.2.4</t>
  </si>
  <si>
    <t>výložník obloukový dvojitý na stožár prům. 89 mm; l=2,1 m; v=1,5 m; elev.=10°; roz.=75°; žár. Zn</t>
  </si>
  <si>
    <t>-674250591</t>
  </si>
  <si>
    <t>210204201</t>
  </si>
  <si>
    <t>Montáž elektrovýzbroje stožárů osvětlení 1 okruh</t>
  </si>
  <si>
    <t>-1292055268</t>
  </si>
  <si>
    <t>IP-01.5.1</t>
  </si>
  <si>
    <t>stožárová výzbroj průběžná pro prům. 16 Cu s pojistkou 4A</t>
  </si>
  <si>
    <t>-589734823</t>
  </si>
  <si>
    <t>IP-01.5.2</t>
  </si>
  <si>
    <t>stožárová výzbroj odbočná pro prům. 16 Cu s pojistkou 4A</t>
  </si>
  <si>
    <t>928618079</t>
  </si>
  <si>
    <t>IP-01.5.3</t>
  </si>
  <si>
    <t>stožárová výzbroj odbočná pro prům. 16 Cu s 2 pojistkami 4A</t>
  </si>
  <si>
    <t>-755088987</t>
  </si>
  <si>
    <t>741373002</t>
  </si>
  <si>
    <t>Montáž svítidlo výbojkové průmyslové stropní na výložník</t>
  </si>
  <si>
    <t>627958345</t>
  </si>
  <si>
    <t>IP-01.3.1</t>
  </si>
  <si>
    <t>svítidlo VO silniční Al, VTS 100W; stavit. fotometrie, 3D , IP66</t>
  </si>
  <si>
    <t>810461941</t>
  </si>
  <si>
    <t>IP-01.3.2</t>
  </si>
  <si>
    <t>svítidlo VO silniční Al, VTS 50W; stavit. fotometrie, 2A , IP66</t>
  </si>
  <si>
    <t>1802456096</t>
  </si>
  <si>
    <t>IP-01.3.3</t>
  </si>
  <si>
    <t>svítidlo VO silniční Al, VTS 50W; stavit. fotometrie, 2C , IP66</t>
  </si>
  <si>
    <t>-754272602</t>
  </si>
  <si>
    <t>IP-01.3.4</t>
  </si>
  <si>
    <t>svítidlo VO silniční Al, VTS 70W; stavit. fotometrie, 3C , IP66</t>
  </si>
  <si>
    <t>883344301</t>
  </si>
  <si>
    <t>IP-01.3.5</t>
  </si>
  <si>
    <t>svítidlo VO parkové Al, VTS 50W; horní odraz. pl.+refrak.rot.sym.char., IP66</t>
  </si>
  <si>
    <t>-711441941</t>
  </si>
  <si>
    <t>741373003</t>
  </si>
  <si>
    <t>Montáž svítidlo výbojkové průmyslové stropní na sloupek parkový</t>
  </si>
  <si>
    <t>-413278578</t>
  </si>
  <si>
    <t>IP-01.3.6</t>
  </si>
  <si>
    <t>světel. sloupek 1,2 m; S-70W elox; Elastomer; Cl-63-grey, IP65 se svorkovnicí, 1 poj. IP54</t>
  </si>
  <si>
    <t>-139003202</t>
  </si>
  <si>
    <t>IP-01.4.1</t>
  </si>
  <si>
    <t>výbojka  vysokotaký sodík - T 100W Super</t>
  </si>
  <si>
    <t>2027857646</t>
  </si>
  <si>
    <t>IP-01.4.2</t>
  </si>
  <si>
    <t>výbojka  vysokotaký sodík - T 70W Super</t>
  </si>
  <si>
    <t>1859614857</t>
  </si>
  <si>
    <t>IP-01.4.3</t>
  </si>
  <si>
    <t>výbojka  vysokotaký sodík - T 50W Super</t>
  </si>
  <si>
    <t>-1194423799</t>
  </si>
  <si>
    <t>IP-01.4.4</t>
  </si>
  <si>
    <t>výbojka  vysokotaký sodík - E 50W/E</t>
  </si>
  <si>
    <t>-1445180828</t>
  </si>
  <si>
    <t>741122211</t>
  </si>
  <si>
    <t>Montáž kabel Cu plný kulatý žíla 3x1,5 až 6 mm2 uložený volně (CYKY)</t>
  </si>
  <si>
    <t>1510774767</t>
  </si>
  <si>
    <t>34111030</t>
  </si>
  <si>
    <t>kabel silový s Cu jádrem 1kV 3x1,5mm2</t>
  </si>
  <si>
    <t>1041505036</t>
  </si>
  <si>
    <t>210812035</t>
  </si>
  <si>
    <t>Montáž kabel Cu plný kulatý do 1 kV 4x16 mm2 uložený volně nebo v liště (CYKY)</t>
  </si>
  <si>
    <t>250564416</t>
  </si>
  <si>
    <t>290</t>
  </si>
  <si>
    <t>210813035</t>
  </si>
  <si>
    <t>Montáž kabel Cu plný kulatý do 1 kV 4x16 mm2 uložený pevně (CYKY)</t>
  </si>
  <si>
    <t>-340460990</t>
  </si>
  <si>
    <t>34111080</t>
  </si>
  <si>
    <t>kabel silový s Cu jádrem 1 kV 4x16mm2</t>
  </si>
  <si>
    <t>-1896147514</t>
  </si>
  <si>
    <t>338</t>
  </si>
  <si>
    <t>460520173</t>
  </si>
  <si>
    <t>Montáž trubek ochranných plastových ohebných do 90 mm uložených do rýhy</t>
  </si>
  <si>
    <t>2043513862</t>
  </si>
  <si>
    <t>34571352</t>
  </si>
  <si>
    <t>trubka elektroinstalační ohebná dvouplášťová korugovaná (chránička) D 52/63mm, HDPE+LDPE</t>
  </si>
  <si>
    <t>-2146239455</t>
  </si>
  <si>
    <t>460520172</t>
  </si>
  <si>
    <t>Montáž trubek ochranných plastových ohebných do 50 mm uložených do rýhy</t>
  </si>
  <si>
    <t>-2126032786</t>
  </si>
  <si>
    <t>34571350</t>
  </si>
  <si>
    <t>trubka elektroinstalační ohebná dvouplášťová korugovaná (chránička) D 32/40mm, HDPE+LDPE</t>
  </si>
  <si>
    <t>84328869</t>
  </si>
  <si>
    <t>741128022</t>
  </si>
  <si>
    <t>Příplatek k montáži kabelů za zatažení vodiče a kabelu do 2,00 kg</t>
  </si>
  <si>
    <t>-2059115698</t>
  </si>
  <si>
    <t>Struktura výpočtu: změřeno v digitální verzi PD funkcí na měření délek (zatažení do nových chrániček)</t>
  </si>
  <si>
    <t>741130021</t>
  </si>
  <si>
    <t>Ukončení vodič izolovaný do 2,5 mm2 na svorkovnici</t>
  </si>
  <si>
    <t>1816605608</t>
  </si>
  <si>
    <t>741130025</t>
  </si>
  <si>
    <t>Ukončení vodič izolovaný do 16 mm2 na svorkovnici</t>
  </si>
  <si>
    <t>1693642110</t>
  </si>
  <si>
    <t>96</t>
  </si>
  <si>
    <t>210220002</t>
  </si>
  <si>
    <t>Montáž uzemňovacích vedení vodičů FeZn pomocí svorek na povrchu drátem nebo lanem do 10 mm</t>
  </si>
  <si>
    <t>-291196355</t>
  </si>
  <si>
    <t>301</t>
  </si>
  <si>
    <t>35431160</t>
  </si>
  <si>
    <t>svorka univerzální 669101 pro lano 4-16mm2</t>
  </si>
  <si>
    <t>189782451</t>
  </si>
  <si>
    <t>35441073</t>
  </si>
  <si>
    <t>drát D 10mm FeZn</t>
  </si>
  <si>
    <t>-1489159896</t>
  </si>
  <si>
    <t>301*0,62</t>
  </si>
  <si>
    <t>460270174</t>
  </si>
  <si>
    <t>Zazdění skříní nn bez koncového dílu hloubky do 30 cm, výšky 60 cm a šířky do 75 cm</t>
  </si>
  <si>
    <t>1973057648</t>
  </si>
  <si>
    <t>460710055</t>
  </si>
  <si>
    <t>Vyplnění a omítnutí rýh ve stěnách hloubky do 7 cm a šířky do 15 cm</t>
  </si>
  <si>
    <t>42915340</t>
  </si>
  <si>
    <t>46-M</t>
  </si>
  <si>
    <t>Zemní práce při extr.mont.pracích</t>
  </si>
  <si>
    <t>460080112</t>
  </si>
  <si>
    <t>Bourání základu betonového se záhozem jámy sypaninou</t>
  </si>
  <si>
    <t>-1946006641</t>
  </si>
  <si>
    <t>Struktura výpočtu: objem patky x počet kusů</t>
  </si>
  <si>
    <t>0,38*1+0,3*1+0,7*1</t>
  </si>
  <si>
    <t>460561821</t>
  </si>
  <si>
    <t>Zásyp rýh strojně včetně zhutnění a urovnání povrchu - v zástavbě</t>
  </si>
  <si>
    <t>-1671389020</t>
  </si>
  <si>
    <t>IP-011</t>
  </si>
  <si>
    <t>Vytýčení pozice nového světelného bodu</t>
  </si>
  <si>
    <t>-721355135</t>
  </si>
  <si>
    <t>460050703</t>
  </si>
  <si>
    <t>Hloubení nezapažených jam pro stožáry veřejného osvětlení ručně v hornině tř 3</t>
  </si>
  <si>
    <t>-600768095</t>
  </si>
  <si>
    <t>460080013</t>
  </si>
  <si>
    <t>Základové konstrukce z monolitického betonu C 12/15 bez bednění</t>
  </si>
  <si>
    <t>-1271655125</t>
  </si>
  <si>
    <t>Struktura výpočtu: (objem patky - objem stožáru) * počet patek + základová deska</t>
  </si>
  <si>
    <t>0,64*3+0,41*2+0,3*1+0,2*3</t>
  </si>
  <si>
    <t>IP-021</t>
  </si>
  <si>
    <t>průsaková trubka dvouvrstvá z PE-HD prům. 250 mm/1,5m</t>
  </si>
  <si>
    <t>-377550974</t>
  </si>
  <si>
    <t>IP-022</t>
  </si>
  <si>
    <t>průsaková trubka dvouvrstvá z PE-HD prům. 200 mm/1m</t>
  </si>
  <si>
    <t>-974142122</t>
  </si>
  <si>
    <t>IP-024</t>
  </si>
  <si>
    <t>průsaková trubka dvouvrstvá z PE-HD prům. 200 mm/0,8m</t>
  </si>
  <si>
    <t>1972702100</t>
  </si>
  <si>
    <t>IP-025</t>
  </si>
  <si>
    <t>průsaková trubka dvouvrstvá z PE-HD prům. 200 mm/0,5m</t>
  </si>
  <si>
    <t>-1982202569</t>
  </si>
  <si>
    <t>IP-012</t>
  </si>
  <si>
    <t>Vytýčení trasy kabelového vedení</t>
  </si>
  <si>
    <t>-2129304541</t>
  </si>
  <si>
    <t>260</t>
  </si>
  <si>
    <t>460150263</t>
  </si>
  <si>
    <t>Hloubení kabelových zapažených i nezapažených rýh ručně š 50 cm, hl 80 cm, v hornině tř 3</t>
  </si>
  <si>
    <t>1788158161</t>
  </si>
  <si>
    <t>Struktura výpočtu: změřeno v digitální verzi PD funkcí na měření délek (výkop silnice)</t>
  </si>
  <si>
    <t>21,5</t>
  </si>
  <si>
    <t>460150153</t>
  </si>
  <si>
    <t>Hloubení kabelových zapažených i nezapažených rýh ručně š 35 cm, hl 70 cm, v hornině tř 3</t>
  </si>
  <si>
    <t>240981703</t>
  </si>
  <si>
    <t>Struktura výpočtu: změřeno v digitální verzi PD funkcí na měření délek (výkop zel. pás)</t>
  </si>
  <si>
    <t>229,5</t>
  </si>
  <si>
    <t>460150123</t>
  </si>
  <si>
    <t>Hloubení kabelových zapažených i nezapažených rýh ručně š 35 cm, hl 40 cm, v hornině tř 3</t>
  </si>
  <si>
    <t>-185873894</t>
  </si>
  <si>
    <t>Struktura výpočtu: změřeno v digitální verzi PD funkcí na měření délek (výkop chodník)</t>
  </si>
  <si>
    <t>460080012</t>
  </si>
  <si>
    <t>Základové konstrukce z monolitického betonu C 8/10 bez bednění</t>
  </si>
  <si>
    <t>-1518053275</t>
  </si>
  <si>
    <t>Struktura výpočtu: změřeno v digitální verzi PD funkcí na měření délek (výkop silnice * objem obetonování)</t>
  </si>
  <si>
    <t>21,5*0,06</t>
  </si>
  <si>
    <t>77</t>
  </si>
  <si>
    <t>IP-009</t>
  </si>
  <si>
    <t>výstražná fólie do výkopu červená</t>
  </si>
  <si>
    <t>248454548</t>
  </si>
  <si>
    <t>Struktura výpočtu: výkop v zeleném pásu + silnice</t>
  </si>
  <si>
    <t>265</t>
  </si>
  <si>
    <t>78</t>
  </si>
  <si>
    <t>460421171</t>
  </si>
  <si>
    <t>Lože kabelů z písku nebo štěrkopísku tl 10 cm nad kabel, kryté plastovou deskou, š lože do 25 cm</t>
  </si>
  <si>
    <t>-943880553</t>
  </si>
  <si>
    <t>Struktura výpočtu: výkop v chodníku</t>
  </si>
  <si>
    <t>238,5</t>
  </si>
  <si>
    <t>79</t>
  </si>
  <si>
    <t>34575101</t>
  </si>
  <si>
    <t>deska kabelová krycí PVC červená, 150x7x2mm</t>
  </si>
  <si>
    <t>-343061668</t>
  </si>
  <si>
    <t>80</t>
  </si>
  <si>
    <t>34575103</t>
  </si>
  <si>
    <t>deska kabelová krycí PVC červená, 200x7x2 mm</t>
  </si>
  <si>
    <t>20593358</t>
  </si>
  <si>
    <t>81</t>
  </si>
  <si>
    <t>460560253</t>
  </si>
  <si>
    <t>Zásyp rýh ručně šířky 50 cm, hloubky 70 cm, z horniny třídy 3</t>
  </si>
  <si>
    <t>2056717875</t>
  </si>
  <si>
    <t>82</t>
  </si>
  <si>
    <t>460560133</t>
  </si>
  <si>
    <t>Zásyp rýh ručně šířky 35 cm, hloubky 50 cm, z horniny třídy 3</t>
  </si>
  <si>
    <t>1101643655</t>
  </si>
  <si>
    <t>Struktura výpočtu: výkop zelený pás</t>
  </si>
  <si>
    <t>83</t>
  </si>
  <si>
    <t>460560103</t>
  </si>
  <si>
    <t>Zásyp rýh ručně šířky 35 cm, hloubky 20 cm, z horniny třídy 3</t>
  </si>
  <si>
    <t>-417055986</t>
  </si>
  <si>
    <t>84</t>
  </si>
  <si>
    <t>460201603</t>
  </si>
  <si>
    <t>Hloubení kabelových nezapažených rýh jakýchkoli rozměrů strojně v hornině tř 3</t>
  </si>
  <si>
    <t>-1601344257</t>
  </si>
  <si>
    <t>Struktura výpočtu: změřeno v digitální verzi PD funkcí na měření délek x šířka</t>
  </si>
  <si>
    <t>0*0,3*0,8+46*0,3*0,7+3*0,3*0,15</t>
  </si>
  <si>
    <t>85</t>
  </si>
  <si>
    <t>460201611</t>
  </si>
  <si>
    <t>Zarovnání kabelových rýh š do 50 cm po výkopu strojně</t>
  </si>
  <si>
    <t>1050639482</t>
  </si>
  <si>
    <t>86</t>
  </si>
  <si>
    <t>460600061</t>
  </si>
  <si>
    <t>Odvoz suti a vybouraných hmot do 1 km</t>
  </si>
  <si>
    <t>-944272426</t>
  </si>
  <si>
    <t>Struktura výpočtu: přebytek výkopku (pískové lože, betony pro chráničky a patky a ostatní mat. uložený v zemi)</t>
  </si>
  <si>
    <t>38,1</t>
  </si>
  <si>
    <t>87</t>
  </si>
  <si>
    <t>460600071</t>
  </si>
  <si>
    <t>Příplatek k odvozu suti a vybouraných hmot za každý další 1 km</t>
  </si>
  <si>
    <t>-1041930119</t>
  </si>
  <si>
    <t>88</t>
  </si>
  <si>
    <t>IP-023</t>
  </si>
  <si>
    <t>Poplatek za uložení stavebního odpadu ze sypaniny na skládce (skládkovné)</t>
  </si>
  <si>
    <t>872936880</t>
  </si>
  <si>
    <t>89</t>
  </si>
  <si>
    <t>IP-101</t>
  </si>
  <si>
    <t>ekologická likvidace svítidla</t>
  </si>
  <si>
    <t>-1929400937</t>
  </si>
  <si>
    <t>OST</t>
  </si>
  <si>
    <t>Ostatní</t>
  </si>
  <si>
    <t>90</t>
  </si>
  <si>
    <t>013254000</t>
  </si>
  <si>
    <t>Dokumentace skutečného provedení stavby</t>
  </si>
  <si>
    <t>262144</t>
  </si>
  <si>
    <t>698402696</t>
  </si>
  <si>
    <t>Dokumentace</t>
  </si>
  <si>
    <t>91</t>
  </si>
  <si>
    <t>065002000</t>
  </si>
  <si>
    <t>Mimostaveništní doprava materiálů</t>
  </si>
  <si>
    <t>-437886286</t>
  </si>
  <si>
    <t>92</t>
  </si>
  <si>
    <t>IP-020.2</t>
  </si>
  <si>
    <t>Drobný materiál</t>
  </si>
  <si>
    <t>1329570726</t>
  </si>
  <si>
    <t>Drobný materiál 3% z ceny materiálu</t>
  </si>
  <si>
    <t>93</t>
  </si>
  <si>
    <t>210280003</t>
  </si>
  <si>
    <t>Zkoušky a prohlídky el rozvodů a zařízení celková prohlídka pro objem mtž prací do 1 000 000 Kč</t>
  </si>
  <si>
    <t>1215469824</t>
  </si>
  <si>
    <t>Revize</t>
  </si>
  <si>
    <t>94</t>
  </si>
  <si>
    <t>HZS2222</t>
  </si>
  <si>
    <t>Hodinová zúčtovací sazba elektrikář odborný</t>
  </si>
  <si>
    <t>hod</t>
  </si>
  <si>
    <t>-247426323</t>
  </si>
  <si>
    <t>Ostatní montážní práce nezahrnuté v položkách</t>
  </si>
  <si>
    <t>IO 06 - Optická síť Etapa I</t>
  </si>
  <si>
    <t xml:space="preserve">    742 - Elektroinstalace - slaboproud</t>
  </si>
  <si>
    <t xml:space="preserve">    22-M - Montáže technologických zařízení pro dopravní stavby</t>
  </si>
  <si>
    <t>742</t>
  </si>
  <si>
    <t>Elektroinstalace - slaboproud</t>
  </si>
  <si>
    <t>22-M</t>
  </si>
  <si>
    <t>Montáže technologických zařízení pro dopravní stavby</t>
  </si>
  <si>
    <t>220182029</t>
  </si>
  <si>
    <t>Montáž plastové komory na spojkování optického kabelu</t>
  </si>
  <si>
    <t>-1876234639</t>
  </si>
  <si>
    <t>IP-13.2.1</t>
  </si>
  <si>
    <t>kabelová komora SGLB 1230 s víkem; (a=845; b=425; v=610)</t>
  </si>
  <si>
    <t>-1180249732</t>
  </si>
  <si>
    <t>220182022</t>
  </si>
  <si>
    <t>Uložení HDPE trubky pro optický kabel do výkopu bez zřízení lože a bez krytí</t>
  </si>
  <si>
    <t>1226281861</t>
  </si>
  <si>
    <t>187,5</t>
  </si>
  <si>
    <t>220182021</t>
  </si>
  <si>
    <t>Uložení HDPE trubky do výkopu včetně fixace</t>
  </si>
  <si>
    <t>1212778926</t>
  </si>
  <si>
    <t>220182001</t>
  </si>
  <si>
    <t>Zatažení 1 až 3 trubky HDPE do otvoru kabelovodu</t>
  </si>
  <si>
    <t>-1192421773</t>
  </si>
  <si>
    <t>3,5</t>
  </si>
  <si>
    <t>276719031</t>
  </si>
  <si>
    <t>225</t>
  </si>
  <si>
    <t>220182026</t>
  </si>
  <si>
    <t>Montáž spojky bez svařování na HDPE trubce rovné nebo redukční</t>
  </si>
  <si>
    <t>1071612204</t>
  </si>
  <si>
    <t>IP-13.2.2</t>
  </si>
  <si>
    <t>spojka HDPE 05040</t>
  </si>
  <si>
    <t>-1359239604</t>
  </si>
  <si>
    <t>220182027</t>
  </si>
  <si>
    <t>Montáž koncovky nebo záslepky bez svařování na HDPE trubku</t>
  </si>
  <si>
    <t>2093219920</t>
  </si>
  <si>
    <t>IP-13.2.3</t>
  </si>
  <si>
    <t>koncovka HDPE 05041 bez ventilku</t>
  </si>
  <si>
    <t>1035414668</t>
  </si>
  <si>
    <t>IP-13.2.4</t>
  </si>
  <si>
    <t>koncovka HDPE 05042 s ventilkem</t>
  </si>
  <si>
    <t>-1100902630</t>
  </si>
  <si>
    <t>220182002</t>
  </si>
  <si>
    <t>Zatažení ochranné trubky HDPE do chráničky 110 mm</t>
  </si>
  <si>
    <t>-403261485</t>
  </si>
  <si>
    <t>102</t>
  </si>
  <si>
    <t>741120201</t>
  </si>
  <si>
    <t>Montáž vodič Cu izolovaný plný a laněný s PVC pláštěm žíla 1,5-16 mm2 volně (CY, CHAH-R(V))</t>
  </si>
  <si>
    <t>-1463356299</t>
  </si>
  <si>
    <t>232</t>
  </si>
  <si>
    <t>34140840</t>
  </si>
  <si>
    <t>vodič izolovaný s Cu jádrem 1,50mm2</t>
  </si>
  <si>
    <t>-39915802</t>
  </si>
  <si>
    <t>460520174</t>
  </si>
  <si>
    <t>Montáž trubek ochranných plastových ohebných do 110 mm uložených do rýhy</t>
  </si>
  <si>
    <t>-796598880</t>
  </si>
  <si>
    <t>34571355</t>
  </si>
  <si>
    <t>trubka elektroinstalační ohebná dvouplášťová korugovaná D 94/110 mm, HDPE+LDPE</t>
  </si>
  <si>
    <t>2055526865</t>
  </si>
  <si>
    <t>-1393259045</t>
  </si>
  <si>
    <t>42,5</t>
  </si>
  <si>
    <t>34571354</t>
  </si>
  <si>
    <t>trubka elektroinstalační ohebná dvouplášťová korugovaná D 75/90 mm, HDPE+LDPE</t>
  </si>
  <si>
    <t>-1503434183</t>
  </si>
  <si>
    <t>IP-013</t>
  </si>
  <si>
    <t>Vytýčení pozice nové kabelové skříně</t>
  </si>
  <si>
    <t>1976772760</t>
  </si>
  <si>
    <t>460070203</t>
  </si>
  <si>
    <t>Hloubení nezapažených jam pro základy telefonních objektů ručně v hornině tř 3</t>
  </si>
  <si>
    <t>-343474751</t>
  </si>
  <si>
    <t>-1819549201</t>
  </si>
  <si>
    <t>Struktura výpočtu: dno kabel. komory *0,05*počet komor</t>
  </si>
  <si>
    <t>0,85*0,45*0,05*3</t>
  </si>
  <si>
    <t>IP-014</t>
  </si>
  <si>
    <t>Vytýčení trasy optického vedení</t>
  </si>
  <si>
    <t>127906412</t>
  </si>
  <si>
    <t>-76647239</t>
  </si>
  <si>
    <t>-56364244</t>
  </si>
  <si>
    <t>7,5</t>
  </si>
  <si>
    <t>-1515283022</t>
  </si>
  <si>
    <t>5,5</t>
  </si>
  <si>
    <t>1635759300</t>
  </si>
  <si>
    <t>21*0,06</t>
  </si>
  <si>
    <t>IP-010</t>
  </si>
  <si>
    <t>výstražná fólie do výkopu oranžová</t>
  </si>
  <si>
    <t>-949807952</t>
  </si>
  <si>
    <t>1332971522</t>
  </si>
  <si>
    <t>-1648054521</t>
  </si>
  <si>
    <t>-6690775</t>
  </si>
  <si>
    <t>-1510117253</t>
  </si>
  <si>
    <t>-1309751634</t>
  </si>
  <si>
    <t>561053105</t>
  </si>
  <si>
    <t>3,84</t>
  </si>
  <si>
    <t>606709647</t>
  </si>
  <si>
    <t>1399784285</t>
  </si>
  <si>
    <t>955577798</t>
  </si>
  <si>
    <t>1026590581</t>
  </si>
  <si>
    <t>1549578427</t>
  </si>
  <si>
    <t>220182023</t>
  </si>
  <si>
    <t>Kontrola tlakutěsnosti HDPE trubky od 1m do 2000 m</t>
  </si>
  <si>
    <t>2141042988</t>
  </si>
  <si>
    <t>1879685465</t>
  </si>
  <si>
    <t>SO 01-09 - Drobná architektura - Hlediště - Etapa I</t>
  </si>
  <si>
    <t xml:space="preserve">    762 - Konstrukce tesařské</t>
  </si>
  <si>
    <t>121101102</t>
  </si>
  <si>
    <t>Sejmutí ornice s přemístěním na vzdálenost do 100 m</t>
  </si>
  <si>
    <t>1260225071</t>
  </si>
  <si>
    <t>0,10*0,50*(5,20+4,70+4,70+4,20)</t>
  </si>
  <si>
    <t>0,10*4,25*5,20</t>
  </si>
  <si>
    <t>122201101</t>
  </si>
  <si>
    <t>Odkopávky a prokopávky nezapažené s přehozením výkopku na vzdálenost do 3 m nebo s naložením na dopravní prostředek v hornině tř. 3 do 100 m3</t>
  </si>
  <si>
    <t>406790706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</si>
  <si>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</si>
  <si>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</si>
  <si>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-204547742</t>
  </si>
  <si>
    <t>131201101</t>
  </si>
  <si>
    <t>Hloubení nezapažených jam a zářezů s urovnáním dna do předepsaného profilu a spádu v hornině tř. 3 do 100 m3</t>
  </si>
  <si>
    <t>-1727254798</t>
  </si>
  <si>
    <t>0,30*0,40*0,50*8</t>
  </si>
  <si>
    <t>0,30*0,40*4,25*2</t>
  </si>
  <si>
    <t>131201109</t>
  </si>
  <si>
    <t>Hloubení nezapažených jam a zářezů s urovnáním dna do předepsaného profilu a spádu Příplatek k cenám za lepivost horniny tř. 3</t>
  </si>
  <si>
    <t>2028331164</t>
  </si>
  <si>
    <t>Vodorovné přemístění přes 9 000 do 10000 m výkopku/sypaniny z horniny třídy těžitelnosti I skupiny 1 až 3</t>
  </si>
  <si>
    <t>-639256710</t>
  </si>
  <si>
    <t>"ornice" 3,150</t>
  </si>
  <si>
    <t>"odkopávky" 3,150</t>
  </si>
  <si>
    <t>"jámy" 1,500</t>
  </si>
  <si>
    <t>Příplatek k vodorovnému přemístění výkopku/sypaniny z horniny třídy těžitelnosti I skupiny 1 až 3 ZKD 1000 m přes 10000 m</t>
  </si>
  <si>
    <t>-1468992767</t>
  </si>
  <si>
    <t>7,8*11 'Přepočtené koeficientem množství</t>
  </si>
  <si>
    <t>171201201</t>
  </si>
  <si>
    <t>Uložení sypaniny na skládky</t>
  </si>
  <si>
    <t>1594047815</t>
  </si>
  <si>
    <t>-1292442105</t>
  </si>
  <si>
    <t>7,8*1,7 "Přepočtené koeficientem množství</t>
  </si>
  <si>
    <t>271532212</t>
  </si>
  <si>
    <t>Podsyp pod základové konstrukce se zhutněním a urovnáním povrchu z kameniva hrubého, frakce 16 - 32 mm</t>
  </si>
  <si>
    <t>476961688</t>
  </si>
  <si>
    <t>0,10*0,40*0,50*8</t>
  </si>
  <si>
    <t>0,10*0,40*4,25*2</t>
  </si>
  <si>
    <t>0,20*0,40*(5,20+4,70+4,70+4,20-8*0,50)</t>
  </si>
  <si>
    <t>0,20*4,25*(5,20-2*0,50)</t>
  </si>
  <si>
    <t>279113135</t>
  </si>
  <si>
    <t>Základové zdi z tvárnic ztraceného bednění včetně výplně z betonu bez zvláštních nároků na vliv prostředí třídy C 16/20, tloušťky zdiva přes 300 do 400 mm</t>
  </si>
  <si>
    <t>2014083734</t>
  </si>
  <si>
    <t>0,50*0,50*8</t>
  </si>
  <si>
    <t>0,50*4,25*2</t>
  </si>
  <si>
    <t>711111001</t>
  </si>
  <si>
    <t>Provedení izolace proti zemní vlhkosti natěradly a tmely za studena na ploše vodorovné V nátěrem penetračním</t>
  </si>
  <si>
    <t>623850796</t>
  </si>
  <si>
    <t>0,40*0,50*8</t>
  </si>
  <si>
    <t>0,40*4,25*2</t>
  </si>
  <si>
    <t>11163150</t>
  </si>
  <si>
    <t>lak penetrační asfaltový</t>
  </si>
  <si>
    <t>-1892800143</t>
  </si>
  <si>
    <t>5*0,00035 "Přepočtené koeficientem množství</t>
  </si>
  <si>
    <t>711141559</t>
  </si>
  <si>
    <t>Provedení izolace proti zemní vlhkosti pásy přitavením NAIP na ploše vodorovné V</t>
  </si>
  <si>
    <t>-1719766446</t>
  </si>
  <si>
    <t>62832001</t>
  </si>
  <si>
    <t>pás asfaltový natavitelný oxidovaný tl. 3,5mm typu V60 S35 s vložkou ze skleněné rohože, s jemnozrnným minerálním posypem</t>
  </si>
  <si>
    <t>1444713025</t>
  </si>
  <si>
    <t>5*1,1 "Přepočtené koeficientem množství</t>
  </si>
  <si>
    <t>998711202</t>
  </si>
  <si>
    <t>Přesun hmot pro izolace proti vodě, vlhkosti a plynům stanovený procentní sazbou z ceny vodorovná dopravní vzdálenost do 50 m v objektech výšky přes 6 do 12 m</t>
  </si>
  <si>
    <t>1837158560</t>
  </si>
  <si>
    <t>762</t>
  </si>
  <si>
    <t>Konstrukce tesařské</t>
  </si>
  <si>
    <t>762751140</t>
  </si>
  <si>
    <t>Montáž prostorových konstrukcí vázaných na hladko (bez zářezů) z řeziva hraněného nebo polohraněného, průřezové plochy přes 288 do 450 cm2</t>
  </si>
  <si>
    <t>-1250503735</t>
  </si>
  <si>
    <t>2*5,20</t>
  </si>
  <si>
    <t>4*4,70</t>
  </si>
  <si>
    <t>2*4,20</t>
  </si>
  <si>
    <t>17*5,20</t>
  </si>
  <si>
    <t>60512140</t>
  </si>
  <si>
    <t>hranol stavební řezivo průřezu do 450cm2 do dl 6m</t>
  </si>
  <si>
    <t>1085127188</t>
  </si>
  <si>
    <t>dubové hranoly, hoblované</t>
  </si>
  <si>
    <t>2*5,20*0,15*0,25*1,05</t>
  </si>
  <si>
    <t>4*4,70*0,15*0,25*1,05</t>
  </si>
  <si>
    <t>2*4,20*0,15*0,25*1,05</t>
  </si>
  <si>
    <t>17*5,20*0,15*0,25*1,05</t>
  </si>
  <si>
    <t>42412004</t>
  </si>
  <si>
    <t>vrut zemní pro dřevěné hranoly 65x650mm</t>
  </si>
  <si>
    <t>1432563317</t>
  </si>
  <si>
    <t>2*25</t>
  </si>
  <si>
    <t>998762201</t>
  </si>
  <si>
    <t>Přesun hmot pro konstrukce tesařské stanovený procentní sazbou (%) z ceny vodorovná dopravní vzdálenost do 50 m v objektech výšky do 6 m</t>
  </si>
  <si>
    <t>128105055</t>
  </si>
  <si>
    <t>762083122</t>
  </si>
  <si>
    <t>Práce společné pro tesařské konstrukce impregnace řeziva máčením proti dřevokaznému hmyzu, houbám a plísním, třída ohrožení 3 a 4 (dřevo v exteriéru)</t>
  </si>
  <si>
    <t>-559006366</t>
  </si>
  <si>
    <t>SO 01-10 - Drobná architektura - Oplocení kontejnerů - Etapa I</t>
  </si>
  <si>
    <t xml:space="preserve">    766 - Konstrukce truhlářské</t>
  </si>
  <si>
    <t xml:space="preserve">    767 - Konstrukce zámečnické</t>
  </si>
  <si>
    <t>766</t>
  </si>
  <si>
    <t>Konstrukce truhlářské</t>
  </si>
  <si>
    <t>766416211</t>
  </si>
  <si>
    <t>Montáž obložení stěn plochy přes 5 m2 panely obkladovými z měkkého dřeva, plochy do 0,60 m2</t>
  </si>
  <si>
    <t>622611907</t>
  </si>
  <si>
    <t>1,65*(1,12+11,88+1,12)</t>
  </si>
  <si>
    <t>60514106</t>
  </si>
  <si>
    <t>řezivo jehličnaté lať pevnostní třída S10-13 průžez 40x60mm</t>
  </si>
  <si>
    <t>-733766700</t>
  </si>
  <si>
    <t>hoblovaná povrchová úprava</t>
  </si>
  <si>
    <t>1,65*(2*6+7*8)" ks "*0,04*0,06*1,05</t>
  </si>
  <si>
    <t>762495000</t>
  </si>
  <si>
    <t>Spojovací prostředky olištování spár, obložení stropů, střešních podhledů a stěn hřebíky, vruty</t>
  </si>
  <si>
    <t>-310547419</t>
  </si>
  <si>
    <t>998766201</t>
  </si>
  <si>
    <t>Přesun hmot pro konstrukce truhlářské stanovený procentní sazbou (%) z ceny vodorovná dopravní vzdálenost do 50 m v objektech výšky do 6 m</t>
  </si>
  <si>
    <t>-590456615</t>
  </si>
  <si>
    <t>767</t>
  </si>
  <si>
    <t>Konstrukce zámečnické</t>
  </si>
  <si>
    <t>767995113</t>
  </si>
  <si>
    <t>Montáž ostatních atypických zámečnických konstrukcí hmotnosti přes 10 do 20 kg</t>
  </si>
  <si>
    <t>-1443978390</t>
  </si>
  <si>
    <t>0,225*1000 "Přepočtené koeficientem množství</t>
  </si>
  <si>
    <t>14550154</t>
  </si>
  <si>
    <t>profil ocelový obdélníkový svařovaný 60x40x3mm</t>
  </si>
  <si>
    <t>-194636137</t>
  </si>
  <si>
    <t>včetně povrchové úpravy: žárové zinkování</t>
  </si>
  <si>
    <t>4,25" kg/bm"*(12*1,65)/1000*1,10</t>
  </si>
  <si>
    <t>4,25" kg/bm"*(2*11,88)/1000*1,10</t>
  </si>
  <si>
    <t>4,25" kg/bm"*(4*1,12)/1000*1,10</t>
  </si>
  <si>
    <t>998767201</t>
  </si>
  <si>
    <t>Přesun hmot pro zámečnické konstrukce stanovený procentní sazbou (%) z ceny vodorovná dopravní vzdálenost do 50 m v objektech výšky do 6 m</t>
  </si>
  <si>
    <t>973512602</t>
  </si>
  <si>
    <t>814168034</t>
  </si>
  <si>
    <t>SO 02 - Sadové úpravy Etapa I</t>
  </si>
  <si>
    <t>112151314</t>
  </si>
  <si>
    <t>Pokácení stromu postupné bez spouštění částí kmene a koruny o průměru na řezné ploše pařezu přes 400 do 500 mm</t>
  </si>
  <si>
    <t>618437610</t>
  </si>
  <si>
    <t>112251221</t>
  </si>
  <si>
    <t>Odstranění pařezu odfrézováním nebo odvrtáním hloubky přes 200 do 500 mm v rovině nebo na svahu do 1:5</t>
  </si>
  <si>
    <t>332958133</t>
  </si>
  <si>
    <t>184851523</t>
  </si>
  <si>
    <t>Řez stromů tvarovací hlavový s opakovaným intervalem řezu přes 2 do 5 let výšky nasazení hlavy přes 6 m</t>
  </si>
  <si>
    <t>-2058524423</t>
  </si>
  <si>
    <t>183101322</t>
  </si>
  <si>
    <t>Hloubení jamek pro vysazování rostlin v zemině tř.1 až 4 s výměnou půdy z 100% v rovině nebo na svahu do 1:5, objemu přes 1,00 do 2,00 m3</t>
  </si>
  <si>
    <t>810372342</t>
  </si>
  <si>
    <t>10321100</t>
  </si>
  <si>
    <t>zahradní substrát pro výsadbu VL</t>
  </si>
  <si>
    <t>1037455105</t>
  </si>
  <si>
    <t>2*1,8 "Přepočtené koeficientem množství</t>
  </si>
  <si>
    <t>184102119</t>
  </si>
  <si>
    <t>Výsadba dřeviny s balem do předem vyhloubené jamky se zalitím v rovině nebo na svahu do 1:5, při průměru balu přes 1200 do 1400 mm</t>
  </si>
  <si>
    <t>-1312848576</t>
  </si>
  <si>
    <t>026504R1</t>
  </si>
  <si>
    <t>Malus "Evereste" (okrasná jabloň) 16/18 ZB</t>
  </si>
  <si>
    <t>1524062638</t>
  </si>
  <si>
    <t>02650388R</t>
  </si>
  <si>
    <t>Malus "Mokum" (okrasná jabloň) 16/18 ZB</t>
  </si>
  <si>
    <t>-1011397972</t>
  </si>
  <si>
    <t>183211211R</t>
  </si>
  <si>
    <t>Založení štěrkového záhonu pro výsadbu trvalek v zemině tř. 1 až 4 v rovině nebo na svahu do 1:5 včetně sazenic</t>
  </si>
  <si>
    <t>-1952120284</t>
  </si>
  <si>
    <t>5647600R1</t>
  </si>
  <si>
    <t>Podklad a kryt mlatové komunikace pro pěší</t>
  </si>
  <si>
    <t>188326518</t>
  </si>
  <si>
    <t>998231411</t>
  </si>
  <si>
    <t>Přesun hmot pro sadovnické a krajinářské úpravy - ručně bez užití mechanizace vodorovná dopravní vzdálenost do 100 m</t>
  </si>
  <si>
    <t>650272570</t>
  </si>
  <si>
    <t>SO 03 - Mobiliář Etapa I</t>
  </si>
  <si>
    <t>SO 03 - 01</t>
  </si>
  <si>
    <t>Odpadkový koš - Nanuk NNK 160</t>
  </si>
  <si>
    <t>-2112814875</t>
  </si>
  <si>
    <t>SO 03 - 02</t>
  </si>
  <si>
    <t>Lavička , Preva urbana LPU 151</t>
  </si>
  <si>
    <t>198361671</t>
  </si>
  <si>
    <t>SO 03 - 03</t>
  </si>
  <si>
    <t>Lavička , Preva urbana LPU 152</t>
  </si>
  <si>
    <t>1530295172</t>
  </si>
  <si>
    <t>SO 04 - Demolice Etapa I</t>
  </si>
  <si>
    <t>113106123</t>
  </si>
  <si>
    <t>Rozebrání dlažeb ze zámkových dlaždic komunikací pro pěší ručně</t>
  </si>
  <si>
    <t>1717991034</t>
  </si>
  <si>
    <t>345*0,6</t>
  </si>
  <si>
    <t>113106144</t>
  </si>
  <si>
    <t>Rozebrání dlažeb ze zámkových dlaždic komunikací pro pěší strojně pl přes 50 m2</t>
  </si>
  <si>
    <t>-502949945</t>
  </si>
  <si>
    <t>345*0,4</t>
  </si>
  <si>
    <t>113106171</t>
  </si>
  <si>
    <t>Rozebrání dlažeb vozovek ze zámkové dlažby s ložem z kameniva ručně</t>
  </si>
  <si>
    <t>-484580963</t>
  </si>
  <si>
    <t>92*0,6</t>
  </si>
  <si>
    <t>113106187</t>
  </si>
  <si>
    <t>Rozebrání dlažeb vozovek ze zámkové dlažby s ložem z kameniva strojně pl do 50 m2</t>
  </si>
  <si>
    <t>-707908282</t>
  </si>
  <si>
    <t>92*0,4</t>
  </si>
  <si>
    <t>113107223</t>
  </si>
  <si>
    <t>Odstranění podkladu z kameniva drceného tl 300 mm strojně pl přes 200 m2</t>
  </si>
  <si>
    <t>1835749327</t>
  </si>
  <si>
    <t>113107224</t>
  </si>
  <si>
    <t>Odstranění podkladu z kameniva drceného tl 400 mm strojně pl přes 200 m2</t>
  </si>
  <si>
    <t>-1298816521</t>
  </si>
  <si>
    <t>113107241</t>
  </si>
  <si>
    <t>Odstranění podkladu živičného tl 50 mm strojně pl přes 200 m2</t>
  </si>
  <si>
    <t>-343331780</t>
  </si>
  <si>
    <t>113107242</t>
  </si>
  <si>
    <t>Odstranění podkladu živičného tl 100 mm strojně pl přes 200 m2</t>
  </si>
  <si>
    <t>-464746642</t>
  </si>
  <si>
    <t>300"živičný podklad</t>
  </si>
  <si>
    <t>980"penetr. makadam</t>
  </si>
  <si>
    <t>113154263</t>
  </si>
  <si>
    <t>Frézování živičného krytu tl 50 mm pruh š 2 m pl do 1000 m2 s překážkami v trase</t>
  </si>
  <si>
    <t>-1210423648</t>
  </si>
  <si>
    <t>113201112</t>
  </si>
  <si>
    <t>Vytrhání obrub silničních ležatých</t>
  </si>
  <si>
    <t>-1203661469</t>
  </si>
  <si>
    <t>113204111</t>
  </si>
  <si>
    <t>Vytrhání obrub záhonových</t>
  </si>
  <si>
    <t>274460616</t>
  </si>
  <si>
    <t>121151113</t>
  </si>
  <si>
    <t>Sejmutí ornice plochy do 500 m2 tl vrstvy do 200 mm strojně</t>
  </si>
  <si>
    <t>-1987956041</t>
  </si>
  <si>
    <t>358325114</t>
  </si>
  <si>
    <t>Bourání stoky kompletní nebo vybourání otvorů z železobetonu plochy do 4 m2</t>
  </si>
  <si>
    <t>1093530219</t>
  </si>
  <si>
    <t>919735113</t>
  </si>
  <si>
    <t>Řezání stávajícího živičného krytu hl do 150 mm</t>
  </si>
  <si>
    <t>-1545787723</t>
  </si>
  <si>
    <t>Řezání stávajícího betonového krytu hl do 250 mm</t>
  </si>
  <si>
    <t>-477350347</t>
  </si>
  <si>
    <t>962041211</t>
  </si>
  <si>
    <t>Bourání zdí a pilířů z betonu prostého</t>
  </si>
  <si>
    <t>995865893</t>
  </si>
  <si>
    <t>962051111</t>
  </si>
  <si>
    <t>Bourání zdí a pilířů z ŽB</t>
  </si>
  <si>
    <t>-379073275</t>
  </si>
  <si>
    <t>966005111</t>
  </si>
  <si>
    <t>Rozebrání a odstranění silničního zábradlí se sloupky osazenými s betonovými patkami</t>
  </si>
  <si>
    <t>938684422</t>
  </si>
  <si>
    <t>28"zábradlí</t>
  </si>
  <si>
    <t>21"sušáky na prádlo</t>
  </si>
  <si>
    <t>966006132</t>
  </si>
  <si>
    <t>Odstranění značek dopravních nebo orientačních se sloupky s betonovými patkami</t>
  </si>
  <si>
    <t>1263717696</t>
  </si>
  <si>
    <t>966006211</t>
  </si>
  <si>
    <t>Odstranění svislých dopravních značek ze sloupů, sloupků nebo konzol</t>
  </si>
  <si>
    <t>-25612452</t>
  </si>
  <si>
    <t>966008211</t>
  </si>
  <si>
    <t>Bourání odvodňovacího žlabu z betonových příkopových tvárnic š do 500 mm</t>
  </si>
  <si>
    <t>-1940457135</t>
  </si>
  <si>
    <t>1568438092</t>
  </si>
  <si>
    <t>-1012206583</t>
  </si>
  <si>
    <t>(89,7+27,14)*4"odvoz do skladu investora</t>
  </si>
  <si>
    <t>1364,651*21"odvoz skládka Chocovice</t>
  </si>
  <si>
    <t>997221861</t>
  </si>
  <si>
    <t>Poplatek za uložení stavebního odpadu na recyklační skládce (skládkovné) z prostého betonu pod kódem 17 01 01</t>
  </si>
  <si>
    <t>1685159107</t>
  </si>
  <si>
    <t>89,7+27,14"dlažby</t>
  </si>
  <si>
    <t>91,35+14,92"obruby</t>
  </si>
  <si>
    <t>13,2"bet. kce</t>
  </si>
  <si>
    <t>1,715+0,266"patky zábradlí, značek</t>
  </si>
  <si>
    <t>12,5"příkop. tvárnice</t>
  </si>
  <si>
    <t>997221862</t>
  </si>
  <si>
    <t>Poplatek za uložení stavebního odpadu na recyklační skládce (skládkovné) z armovaného betonu pod kódem 17 01 01</t>
  </si>
  <si>
    <t>1876793651</t>
  </si>
  <si>
    <t>4,8"vpusti</t>
  </si>
  <si>
    <t>7,2"ŽB kce</t>
  </si>
  <si>
    <t>-83125768</t>
  </si>
  <si>
    <t>151,8+631,62</t>
  </si>
  <si>
    <t>-13267627</t>
  </si>
  <si>
    <t>66,64+281,6+87,04</t>
  </si>
  <si>
    <t>VON - Vedlejší a ostatní náklady Etapa I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</si>
  <si>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</si>
  <si>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</si>
  <si>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</si>
  <si>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</si>
  <si>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011114000</t>
  </si>
  <si>
    <t>Inženýrsko-geologický průzkum</t>
  </si>
  <si>
    <t>575336112</t>
  </si>
  <si>
    <t>589034753</t>
  </si>
  <si>
    <t>VRN3</t>
  </si>
  <si>
    <t>Zařízení staveniště</t>
  </si>
  <si>
    <t>032803000</t>
  </si>
  <si>
    <t>Ostatní vybavení staveniště</t>
  </si>
  <si>
    <t>1525122782</t>
  </si>
  <si>
    <t>032903000</t>
  </si>
  <si>
    <t>Náklady na provoz a údržbu vybavení staveniště</t>
  </si>
  <si>
    <t>315861174</t>
  </si>
  <si>
    <t>033103000</t>
  </si>
  <si>
    <t>Připojení energií</t>
  </si>
  <si>
    <t>-982059502</t>
  </si>
  <si>
    <t>034103000</t>
  </si>
  <si>
    <t>Oplocení staveniště</t>
  </si>
  <si>
    <t>-1771098686</t>
  </si>
  <si>
    <t>034203000</t>
  </si>
  <si>
    <t>Opatření na ochranu pozemků sousedních se staveništěm</t>
  </si>
  <si>
    <t>1641328890</t>
  </si>
  <si>
    <t>034303000</t>
  </si>
  <si>
    <t>Dopravní značení na staveništi</t>
  </si>
  <si>
    <t>711168490</t>
  </si>
  <si>
    <t>034403000</t>
  </si>
  <si>
    <t>Osvětlení staveniště</t>
  </si>
  <si>
    <t>-1016675768</t>
  </si>
  <si>
    <t>034503000</t>
  </si>
  <si>
    <t>Informační tabule na staveništi</t>
  </si>
  <si>
    <t>1027441001</t>
  </si>
  <si>
    <t>039103000</t>
  </si>
  <si>
    <t>Rozebrání, bourání a odvoz zařízení staveniště</t>
  </si>
  <si>
    <t>966348151</t>
  </si>
  <si>
    <t>039203000</t>
  </si>
  <si>
    <t>Úprava terénu po zrušení zařízení staveniště</t>
  </si>
  <si>
    <t>1175164881</t>
  </si>
  <si>
    <t>041103000</t>
  </si>
  <si>
    <t>Autorský dozor projektanta</t>
  </si>
  <si>
    <t>-809869532</t>
  </si>
  <si>
    <t>041203000</t>
  </si>
  <si>
    <t>Technický dozor investora</t>
  </si>
  <si>
    <t>1718608155</t>
  </si>
  <si>
    <t>041403000</t>
  </si>
  <si>
    <t>Koordinátor BOZP na staveništi</t>
  </si>
  <si>
    <t>-1933554287</t>
  </si>
  <si>
    <t>042503000</t>
  </si>
  <si>
    <t>Plán BOZP na staveništi</t>
  </si>
  <si>
    <t>-1516616223</t>
  </si>
  <si>
    <t>042603000</t>
  </si>
  <si>
    <t>Plán zkoušek</t>
  </si>
  <si>
    <t>-644952051</t>
  </si>
  <si>
    <t>043103000</t>
  </si>
  <si>
    <t>Zkoušky bez rozlišení</t>
  </si>
  <si>
    <t>805137450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</si>
</sst>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abSelected="1" workbookViewId="0">
      <selection activeCell="BG4" sqref="BG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2"/>
      <c r="AQ5" s="22"/>
      <c r="AR5" s="20"/>
      <c r="BE5" s="26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2"/>
      <c r="AQ6" s="22"/>
      <c r="AR6" s="20"/>
      <c r="BE6" s="26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66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9" t="s">
        <v>35</v>
      </c>
      <c r="AO8" s="22"/>
      <c r="AP8" s="22"/>
      <c r="AQ8" s="22"/>
      <c r="AR8" s="20"/>
      <c r="BE8" s="266"/>
      <c r="BS8" s="17" t="s">
        <v>6</v>
      </c>
    </row>
    <row r="9" spans="1:74" s="1" customFormat="1" ht="29.25" customHeight="1">
      <c r="B9" s="21"/>
      <c r="C9" s="22"/>
      <c r="D9" s="26" t="s">
        <v>25</v>
      </c>
      <c r="E9" s="22"/>
      <c r="F9" s="22"/>
      <c r="G9" s="22"/>
      <c r="H9" s="22"/>
      <c r="I9" s="22"/>
      <c r="J9" s="22"/>
      <c r="K9" s="31" t="s">
        <v>26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27</v>
      </c>
      <c r="AL9" s="22"/>
      <c r="AM9" s="22"/>
      <c r="AN9" s="31" t="s">
        <v>28</v>
      </c>
      <c r="AO9" s="22"/>
      <c r="AP9" s="22"/>
      <c r="AQ9" s="22"/>
      <c r="AR9" s="20"/>
      <c r="BE9" s="266"/>
      <c r="BS9" s="17" t="s">
        <v>6</v>
      </c>
    </row>
    <row r="10" spans="1:74" s="1" customFormat="1" ht="12" customHeight="1">
      <c r="B10" s="21"/>
      <c r="C10" s="22"/>
      <c r="D10" s="29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30</v>
      </c>
      <c r="AL10" s="22"/>
      <c r="AM10" s="22"/>
      <c r="AN10" s="27" t="s">
        <v>31</v>
      </c>
      <c r="AO10" s="22"/>
      <c r="AP10" s="22"/>
      <c r="AQ10" s="22"/>
      <c r="AR10" s="20"/>
      <c r="BE10" s="26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33</v>
      </c>
      <c r="AL11" s="22"/>
      <c r="AM11" s="22"/>
      <c r="AN11" s="27" t="s">
        <v>1</v>
      </c>
      <c r="AO11" s="22"/>
      <c r="AP11" s="22"/>
      <c r="AQ11" s="22"/>
      <c r="AR11" s="20"/>
      <c r="BE11" s="26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6"/>
      <c r="BS12" s="17" t="s">
        <v>6</v>
      </c>
    </row>
    <row r="13" spans="1:74" s="1" customFormat="1" ht="12" customHeight="1">
      <c r="B13" s="21"/>
      <c r="C13" s="22"/>
      <c r="D13" s="29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30</v>
      </c>
      <c r="AL13" s="22"/>
      <c r="AM13" s="22"/>
      <c r="AN13" s="32" t="s">
        <v>35</v>
      </c>
      <c r="AO13" s="22"/>
      <c r="AP13" s="22"/>
      <c r="AQ13" s="22"/>
      <c r="AR13" s="20"/>
      <c r="BE13" s="266"/>
      <c r="BS13" s="17" t="s">
        <v>6</v>
      </c>
    </row>
    <row r="14" spans="1:74" ht="12.75">
      <c r="B14" s="21"/>
      <c r="C14" s="22"/>
      <c r="D14" s="22"/>
      <c r="E14" s="271" t="s">
        <v>35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9" t="s">
        <v>33</v>
      </c>
      <c r="AL14" s="22"/>
      <c r="AM14" s="22"/>
      <c r="AN14" s="32" t="s">
        <v>35</v>
      </c>
      <c r="AO14" s="22"/>
      <c r="AP14" s="22"/>
      <c r="AQ14" s="22"/>
      <c r="AR14" s="20"/>
      <c r="BE14" s="26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6"/>
      <c r="BS15" s="17" t="s">
        <v>4</v>
      </c>
    </row>
    <row r="16" spans="1:74" s="1" customFormat="1" ht="12" customHeight="1">
      <c r="B16" s="21"/>
      <c r="C16" s="22"/>
      <c r="D16" s="29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30</v>
      </c>
      <c r="AL16" s="22"/>
      <c r="AM16" s="22"/>
      <c r="AN16" s="27" t="s">
        <v>37</v>
      </c>
      <c r="AO16" s="22"/>
      <c r="AP16" s="22"/>
      <c r="AQ16" s="22"/>
      <c r="AR16" s="20"/>
      <c r="BE16" s="26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33</v>
      </c>
      <c r="AL17" s="22"/>
      <c r="AM17" s="22"/>
      <c r="AN17" s="27" t="s">
        <v>1</v>
      </c>
      <c r="AO17" s="22"/>
      <c r="AP17" s="22"/>
      <c r="AQ17" s="22"/>
      <c r="AR17" s="20"/>
      <c r="BE17" s="266"/>
      <c r="BS17" s="17" t="s">
        <v>39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6"/>
      <c r="BS18" s="17" t="s">
        <v>6</v>
      </c>
    </row>
    <row r="19" spans="1:71" s="1" customFormat="1" ht="12" customHeight="1">
      <c r="B19" s="21"/>
      <c r="C19" s="22"/>
      <c r="D19" s="29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30</v>
      </c>
      <c r="AL19" s="22"/>
      <c r="AM19" s="22"/>
      <c r="AN19" s="27" t="s">
        <v>41</v>
      </c>
      <c r="AO19" s="22"/>
      <c r="AP19" s="22"/>
      <c r="AQ19" s="22"/>
      <c r="AR19" s="20"/>
      <c r="BE19" s="26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33</v>
      </c>
      <c r="AL20" s="22"/>
      <c r="AM20" s="22"/>
      <c r="AN20" s="27" t="s">
        <v>1</v>
      </c>
      <c r="AO20" s="22"/>
      <c r="AP20" s="22"/>
      <c r="AQ20" s="22"/>
      <c r="AR20" s="20"/>
      <c r="BE20" s="266"/>
      <c r="BS20" s="17" t="s">
        <v>39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6"/>
    </row>
    <row r="22" spans="1:71" s="1" customFormat="1" ht="12" customHeight="1">
      <c r="B22" s="21"/>
      <c r="C22" s="22"/>
      <c r="D22" s="29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6"/>
    </row>
    <row r="23" spans="1:71" s="1" customFormat="1" ht="16.5" customHeight="1">
      <c r="B23" s="21"/>
      <c r="C23" s="22"/>
      <c r="D23" s="22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2"/>
      <c r="AP23" s="22"/>
      <c r="AQ23" s="22"/>
      <c r="AR23" s="20"/>
      <c r="BE23" s="26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6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66"/>
    </row>
    <row r="26" spans="1:71" s="2" customFormat="1" ht="25.9" customHeight="1">
      <c r="A26" s="35"/>
      <c r="B26" s="36"/>
      <c r="C26" s="37"/>
      <c r="D26" s="38" t="s">
        <v>44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4">
        <f>ROUND(AG94,2)</f>
        <v>0</v>
      </c>
      <c r="AL26" s="275"/>
      <c r="AM26" s="275"/>
      <c r="AN26" s="275"/>
      <c r="AO26" s="275"/>
      <c r="AP26" s="37"/>
      <c r="AQ26" s="37"/>
      <c r="AR26" s="40"/>
      <c r="BE26" s="26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6" t="s">
        <v>45</v>
      </c>
      <c r="M28" s="276"/>
      <c r="N28" s="276"/>
      <c r="O28" s="276"/>
      <c r="P28" s="276"/>
      <c r="Q28" s="37"/>
      <c r="R28" s="37"/>
      <c r="S28" s="37"/>
      <c r="T28" s="37"/>
      <c r="U28" s="37"/>
      <c r="V28" s="37"/>
      <c r="W28" s="276" t="s">
        <v>46</v>
      </c>
      <c r="X28" s="276"/>
      <c r="Y28" s="276"/>
      <c r="Z28" s="276"/>
      <c r="AA28" s="276"/>
      <c r="AB28" s="276"/>
      <c r="AC28" s="276"/>
      <c r="AD28" s="276"/>
      <c r="AE28" s="276"/>
      <c r="AF28" s="37"/>
      <c r="AG28" s="37"/>
      <c r="AH28" s="37"/>
      <c r="AI28" s="37"/>
      <c r="AJ28" s="37"/>
      <c r="AK28" s="276" t="s">
        <v>47</v>
      </c>
      <c r="AL28" s="276"/>
      <c r="AM28" s="276"/>
      <c r="AN28" s="276"/>
      <c r="AO28" s="276"/>
      <c r="AP28" s="37"/>
      <c r="AQ28" s="37"/>
      <c r="AR28" s="40"/>
      <c r="BE28" s="266"/>
    </row>
    <row r="29" spans="1:71" s="3" customFormat="1" ht="14.45" customHeight="1">
      <c r="B29" s="41"/>
      <c r="C29" s="42"/>
      <c r="D29" s="29" t="s">
        <v>48</v>
      </c>
      <c r="E29" s="42"/>
      <c r="F29" s="29" t="s">
        <v>49</v>
      </c>
      <c r="G29" s="42"/>
      <c r="H29" s="42"/>
      <c r="I29" s="42"/>
      <c r="J29" s="42"/>
      <c r="K29" s="42"/>
      <c r="L29" s="279">
        <v>0.21</v>
      </c>
      <c r="M29" s="278"/>
      <c r="N29" s="278"/>
      <c r="O29" s="278"/>
      <c r="P29" s="278"/>
      <c r="Q29" s="42"/>
      <c r="R29" s="42"/>
      <c r="S29" s="42"/>
      <c r="T29" s="42"/>
      <c r="U29" s="42"/>
      <c r="V29" s="42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2"/>
      <c r="AG29" s="42"/>
      <c r="AH29" s="42"/>
      <c r="AI29" s="42"/>
      <c r="AJ29" s="42"/>
      <c r="AK29" s="277">
        <f>ROUND(AV94, 2)</f>
        <v>0</v>
      </c>
      <c r="AL29" s="278"/>
      <c r="AM29" s="278"/>
      <c r="AN29" s="278"/>
      <c r="AO29" s="278"/>
      <c r="AP29" s="42"/>
      <c r="AQ29" s="42"/>
      <c r="AR29" s="43"/>
      <c r="BE29" s="267"/>
    </row>
    <row r="30" spans="1:71" s="3" customFormat="1" ht="14.45" customHeight="1">
      <c r="B30" s="41"/>
      <c r="C30" s="42"/>
      <c r="D30" s="42"/>
      <c r="E30" s="42"/>
      <c r="F30" s="29" t="s">
        <v>50</v>
      </c>
      <c r="G30" s="42"/>
      <c r="H30" s="42"/>
      <c r="I30" s="42"/>
      <c r="J30" s="42"/>
      <c r="K30" s="42"/>
      <c r="L30" s="279">
        <v>0.15</v>
      </c>
      <c r="M30" s="278"/>
      <c r="N30" s="278"/>
      <c r="O30" s="278"/>
      <c r="P30" s="278"/>
      <c r="Q30" s="42"/>
      <c r="R30" s="42"/>
      <c r="S30" s="42"/>
      <c r="T30" s="42"/>
      <c r="U30" s="42"/>
      <c r="V30" s="42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2"/>
      <c r="AG30" s="42"/>
      <c r="AH30" s="42"/>
      <c r="AI30" s="42"/>
      <c r="AJ30" s="42"/>
      <c r="AK30" s="277">
        <f>ROUND(AW94, 2)</f>
        <v>0</v>
      </c>
      <c r="AL30" s="278"/>
      <c r="AM30" s="278"/>
      <c r="AN30" s="278"/>
      <c r="AO30" s="278"/>
      <c r="AP30" s="42"/>
      <c r="AQ30" s="42"/>
      <c r="AR30" s="43"/>
      <c r="BE30" s="267"/>
    </row>
    <row r="31" spans="1:71" s="3" customFormat="1" ht="14.45" hidden="1" customHeight="1">
      <c r="B31" s="41"/>
      <c r="C31" s="42"/>
      <c r="D31" s="42"/>
      <c r="E31" s="42"/>
      <c r="F31" s="29" t="s">
        <v>51</v>
      </c>
      <c r="G31" s="42"/>
      <c r="H31" s="42"/>
      <c r="I31" s="42"/>
      <c r="J31" s="42"/>
      <c r="K31" s="42"/>
      <c r="L31" s="279">
        <v>0.21</v>
      </c>
      <c r="M31" s="278"/>
      <c r="N31" s="278"/>
      <c r="O31" s="278"/>
      <c r="P31" s="278"/>
      <c r="Q31" s="42"/>
      <c r="R31" s="42"/>
      <c r="S31" s="42"/>
      <c r="T31" s="42"/>
      <c r="U31" s="42"/>
      <c r="V31" s="42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2"/>
      <c r="AG31" s="42"/>
      <c r="AH31" s="42"/>
      <c r="AI31" s="42"/>
      <c r="AJ31" s="42"/>
      <c r="AK31" s="277">
        <v>0</v>
      </c>
      <c r="AL31" s="278"/>
      <c r="AM31" s="278"/>
      <c r="AN31" s="278"/>
      <c r="AO31" s="278"/>
      <c r="AP31" s="42"/>
      <c r="AQ31" s="42"/>
      <c r="AR31" s="43"/>
      <c r="BE31" s="267"/>
    </row>
    <row r="32" spans="1:71" s="3" customFormat="1" ht="14.45" hidden="1" customHeight="1">
      <c r="B32" s="41"/>
      <c r="C32" s="42"/>
      <c r="D32" s="42"/>
      <c r="E32" s="42"/>
      <c r="F32" s="29" t="s">
        <v>52</v>
      </c>
      <c r="G32" s="42"/>
      <c r="H32" s="42"/>
      <c r="I32" s="42"/>
      <c r="J32" s="42"/>
      <c r="K32" s="42"/>
      <c r="L32" s="279">
        <v>0.15</v>
      </c>
      <c r="M32" s="278"/>
      <c r="N32" s="278"/>
      <c r="O32" s="278"/>
      <c r="P32" s="278"/>
      <c r="Q32" s="42"/>
      <c r="R32" s="42"/>
      <c r="S32" s="42"/>
      <c r="T32" s="42"/>
      <c r="U32" s="42"/>
      <c r="V32" s="42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2"/>
      <c r="AG32" s="42"/>
      <c r="AH32" s="42"/>
      <c r="AI32" s="42"/>
      <c r="AJ32" s="42"/>
      <c r="AK32" s="277">
        <v>0</v>
      </c>
      <c r="AL32" s="278"/>
      <c r="AM32" s="278"/>
      <c r="AN32" s="278"/>
      <c r="AO32" s="278"/>
      <c r="AP32" s="42"/>
      <c r="AQ32" s="42"/>
      <c r="AR32" s="43"/>
      <c r="BE32" s="267"/>
    </row>
    <row r="33" spans="1:57" s="3" customFormat="1" ht="14.45" hidden="1" customHeight="1">
      <c r="B33" s="41"/>
      <c r="C33" s="42"/>
      <c r="D33" s="42"/>
      <c r="E33" s="42"/>
      <c r="F33" s="29" t="s">
        <v>53</v>
      </c>
      <c r="G33" s="42"/>
      <c r="H33" s="42"/>
      <c r="I33" s="42"/>
      <c r="J33" s="42"/>
      <c r="K33" s="42"/>
      <c r="L33" s="279">
        <v>0</v>
      </c>
      <c r="M33" s="278"/>
      <c r="N33" s="278"/>
      <c r="O33" s="278"/>
      <c r="P33" s="278"/>
      <c r="Q33" s="42"/>
      <c r="R33" s="42"/>
      <c r="S33" s="42"/>
      <c r="T33" s="42"/>
      <c r="U33" s="42"/>
      <c r="V33" s="42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2"/>
      <c r="AG33" s="42"/>
      <c r="AH33" s="42"/>
      <c r="AI33" s="42"/>
      <c r="AJ33" s="42"/>
      <c r="AK33" s="277">
        <v>0</v>
      </c>
      <c r="AL33" s="278"/>
      <c r="AM33" s="278"/>
      <c r="AN33" s="278"/>
      <c r="AO33" s="278"/>
      <c r="AP33" s="42"/>
      <c r="AQ33" s="42"/>
      <c r="AR33" s="43"/>
      <c r="BE33" s="26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6"/>
    </row>
    <row r="35" spans="1:57" s="2" customFormat="1" ht="25.9" customHeight="1">
      <c r="A35" s="35"/>
      <c r="B35" s="36"/>
      <c r="C35" s="44"/>
      <c r="D35" s="45" t="s">
        <v>54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55</v>
      </c>
      <c r="U35" s="46"/>
      <c r="V35" s="46"/>
      <c r="W35" s="46"/>
      <c r="X35" s="283" t="s">
        <v>56</v>
      </c>
      <c r="Y35" s="281"/>
      <c r="Z35" s="281"/>
      <c r="AA35" s="281"/>
      <c r="AB35" s="281"/>
      <c r="AC35" s="46"/>
      <c r="AD35" s="46"/>
      <c r="AE35" s="46"/>
      <c r="AF35" s="46"/>
      <c r="AG35" s="46"/>
      <c r="AH35" s="46"/>
      <c r="AI35" s="46"/>
      <c r="AJ35" s="46"/>
      <c r="AK35" s="280">
        <f>SUM(AK26:AK33)</f>
        <v>0</v>
      </c>
      <c r="AL35" s="281"/>
      <c r="AM35" s="281"/>
      <c r="AN35" s="281"/>
      <c r="AO35" s="28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58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60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59</v>
      </c>
      <c r="AI60" s="39"/>
      <c r="AJ60" s="39"/>
      <c r="AK60" s="39"/>
      <c r="AL60" s="39"/>
      <c r="AM60" s="53" t="s">
        <v>60</v>
      </c>
      <c r="AN60" s="39"/>
      <c r="AO60" s="39"/>
      <c r="AP60" s="37"/>
      <c r="AQ60" s="37"/>
      <c r="AR60" s="40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61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62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60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59</v>
      </c>
      <c r="AI75" s="39"/>
      <c r="AJ75" s="39"/>
      <c r="AK75" s="39"/>
      <c r="AL75" s="39"/>
      <c r="AM75" s="53" t="s">
        <v>60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3" t="s">
        <v>63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28092020-01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2" t="str">
        <f>K6</f>
        <v>Revitalizace veřejných ploch města Luby - ETAPA I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Luby u Chebu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288" t="str">
        <f>IF(AN8= "","",AN8)</f>
        <v>Vyplň údaj</v>
      </c>
      <c r="AN87" s="288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29" t="s">
        <v>29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Luby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36</v>
      </c>
      <c r="AJ89" s="37"/>
      <c r="AK89" s="37"/>
      <c r="AL89" s="37"/>
      <c r="AM89" s="289" t="str">
        <f>IF(E17="","",E17)</f>
        <v>A69 - Architekti s.r.o.</v>
      </c>
      <c r="AN89" s="290"/>
      <c r="AO89" s="290"/>
      <c r="AP89" s="290"/>
      <c r="AQ89" s="37"/>
      <c r="AR89" s="40"/>
      <c r="AS89" s="292" t="s">
        <v>64</v>
      </c>
      <c r="AT89" s="29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34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40</v>
      </c>
      <c r="AJ90" s="37"/>
      <c r="AK90" s="37"/>
      <c r="AL90" s="37"/>
      <c r="AM90" s="289" t="str">
        <f>IF(E20="","",E20)</f>
        <v>Ing. Pavel Šturc</v>
      </c>
      <c r="AN90" s="290"/>
      <c r="AO90" s="290"/>
      <c r="AP90" s="290"/>
      <c r="AQ90" s="37"/>
      <c r="AR90" s="40"/>
      <c r="AS90" s="294"/>
      <c r="AT90" s="29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6"/>
      <c r="AT91" s="29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58" t="s">
        <v>65</v>
      </c>
      <c r="D92" s="259"/>
      <c r="E92" s="259"/>
      <c r="F92" s="259"/>
      <c r="G92" s="259"/>
      <c r="H92" s="74"/>
      <c r="I92" s="261" t="s">
        <v>66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87" t="s">
        <v>67</v>
      </c>
      <c r="AH92" s="259"/>
      <c r="AI92" s="259"/>
      <c r="AJ92" s="259"/>
      <c r="AK92" s="259"/>
      <c r="AL92" s="259"/>
      <c r="AM92" s="259"/>
      <c r="AN92" s="261" t="s">
        <v>68</v>
      </c>
      <c r="AO92" s="259"/>
      <c r="AP92" s="291"/>
      <c r="AQ92" s="75" t="s">
        <v>69</v>
      </c>
      <c r="AR92" s="40"/>
      <c r="AS92" s="76" t="s">
        <v>70</v>
      </c>
      <c r="AT92" s="77" t="s">
        <v>71</v>
      </c>
      <c r="AU92" s="77" t="s">
        <v>72</v>
      </c>
      <c r="AV92" s="77" t="s">
        <v>73</v>
      </c>
      <c r="AW92" s="77" t="s">
        <v>74</v>
      </c>
      <c r="AX92" s="77" t="s">
        <v>75</v>
      </c>
      <c r="AY92" s="77" t="s">
        <v>76</v>
      </c>
      <c r="AZ92" s="77" t="s">
        <v>77</v>
      </c>
      <c r="BA92" s="77" t="s">
        <v>78</v>
      </c>
      <c r="BB92" s="77" t="s">
        <v>79</v>
      </c>
      <c r="BC92" s="77" t="s">
        <v>80</v>
      </c>
      <c r="BD92" s="78" t="s">
        <v>81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82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64">
        <f>ROUND(SUM(AG95:AG105),2)</f>
        <v>0</v>
      </c>
      <c r="AH94" s="264"/>
      <c r="AI94" s="264"/>
      <c r="AJ94" s="264"/>
      <c r="AK94" s="264"/>
      <c r="AL94" s="264"/>
      <c r="AM94" s="264"/>
      <c r="AN94" s="298">
        <f t="shared" ref="AN94:AN105" si="0">SUM(AG94,AT94)</f>
        <v>0</v>
      </c>
      <c r="AO94" s="298"/>
      <c r="AP94" s="298"/>
      <c r="AQ94" s="86" t="s">
        <v>1</v>
      </c>
      <c r="AR94" s="87"/>
      <c r="AS94" s="88">
        <f>ROUND(SUM(AS95:AS105),2)</f>
        <v>0</v>
      </c>
      <c r="AT94" s="89">
        <f t="shared" ref="AT94:AT105" si="1">ROUND(SUM(AV94:AW94),2)</f>
        <v>0</v>
      </c>
      <c r="AU94" s="90">
        <f>ROUND(SUM(AU95:AU105),5)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ROUND(SUM(AZ95:AZ105),2)</f>
        <v>0</v>
      </c>
      <c r="BA94" s="89">
        <f>ROUND(SUM(BA95:BA105),2)</f>
        <v>0</v>
      </c>
      <c r="BB94" s="89">
        <f>ROUND(SUM(BB95:BB105),2)</f>
        <v>0</v>
      </c>
      <c r="BC94" s="89">
        <f>ROUND(SUM(BC95:BC105),2)</f>
        <v>0</v>
      </c>
      <c r="BD94" s="91">
        <f>ROUND(SUM(BD95:BD105),2)</f>
        <v>0</v>
      </c>
      <c r="BS94" s="92" t="s">
        <v>83</v>
      </c>
      <c r="BT94" s="92" t="s">
        <v>84</v>
      </c>
      <c r="BU94" s="93" t="s">
        <v>85</v>
      </c>
      <c r="BV94" s="92" t="s">
        <v>86</v>
      </c>
      <c r="BW94" s="92" t="s">
        <v>5</v>
      </c>
      <c r="BX94" s="92" t="s">
        <v>87</v>
      </c>
      <c r="CL94" s="92" t="s">
        <v>19</v>
      </c>
    </row>
    <row r="95" spans="1:91" s="7" customFormat="1" ht="16.5" customHeight="1">
      <c r="A95" s="94" t="s">
        <v>88</v>
      </c>
      <c r="B95" s="95"/>
      <c r="C95" s="96"/>
      <c r="D95" s="260" t="s">
        <v>89</v>
      </c>
      <c r="E95" s="260"/>
      <c r="F95" s="260"/>
      <c r="G95" s="260"/>
      <c r="H95" s="260"/>
      <c r="I95" s="97"/>
      <c r="J95" s="260" t="s">
        <v>90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85">
        <f>'IO 01 - Dopravní řešení a...'!J30</f>
        <v>0</v>
      </c>
      <c r="AH95" s="286"/>
      <c r="AI95" s="286"/>
      <c r="AJ95" s="286"/>
      <c r="AK95" s="286"/>
      <c r="AL95" s="286"/>
      <c r="AM95" s="286"/>
      <c r="AN95" s="285">
        <f t="shared" si="0"/>
        <v>0</v>
      </c>
      <c r="AO95" s="286"/>
      <c r="AP95" s="286"/>
      <c r="AQ95" s="98" t="s">
        <v>91</v>
      </c>
      <c r="AR95" s="99"/>
      <c r="AS95" s="100">
        <v>0</v>
      </c>
      <c r="AT95" s="101">
        <f t="shared" si="1"/>
        <v>0</v>
      </c>
      <c r="AU95" s="102">
        <f>'IO 01 - Dopravní řešení a...'!P128</f>
        <v>0</v>
      </c>
      <c r="AV95" s="101">
        <f>'IO 01 - Dopravní řešení a...'!J33</f>
        <v>0</v>
      </c>
      <c r="AW95" s="101">
        <f>'IO 01 - Dopravní řešení a...'!J34</f>
        <v>0</v>
      </c>
      <c r="AX95" s="101">
        <f>'IO 01 - Dopravní řešení a...'!J35</f>
        <v>0</v>
      </c>
      <c r="AY95" s="101">
        <f>'IO 01 - Dopravní řešení a...'!J36</f>
        <v>0</v>
      </c>
      <c r="AZ95" s="101">
        <f>'IO 01 - Dopravní řešení a...'!F33</f>
        <v>0</v>
      </c>
      <c r="BA95" s="101">
        <f>'IO 01 - Dopravní řešení a...'!F34</f>
        <v>0</v>
      </c>
      <c r="BB95" s="101">
        <f>'IO 01 - Dopravní řešení a...'!F35</f>
        <v>0</v>
      </c>
      <c r="BC95" s="101">
        <f>'IO 01 - Dopravní řešení a...'!F36</f>
        <v>0</v>
      </c>
      <c r="BD95" s="103">
        <f>'IO 01 - Dopravní řešení a...'!F37</f>
        <v>0</v>
      </c>
      <c r="BT95" s="104" t="s">
        <v>92</v>
      </c>
      <c r="BV95" s="104" t="s">
        <v>86</v>
      </c>
      <c r="BW95" s="104" t="s">
        <v>93</v>
      </c>
      <c r="BX95" s="104" t="s">
        <v>5</v>
      </c>
      <c r="CL95" s="104" t="s">
        <v>19</v>
      </c>
      <c r="CM95" s="104" t="s">
        <v>94</v>
      </c>
    </row>
    <row r="96" spans="1:91" s="7" customFormat="1" ht="16.5" customHeight="1">
      <c r="A96" s="94" t="s">
        <v>88</v>
      </c>
      <c r="B96" s="95"/>
      <c r="C96" s="96"/>
      <c r="D96" s="260" t="s">
        <v>95</v>
      </c>
      <c r="E96" s="260"/>
      <c r="F96" s="260"/>
      <c r="G96" s="260"/>
      <c r="H96" s="260"/>
      <c r="I96" s="97"/>
      <c r="J96" s="260" t="s">
        <v>96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85">
        <f>'IO 02 - Opěrné zdi a scho...'!J30</f>
        <v>0</v>
      </c>
      <c r="AH96" s="286"/>
      <c r="AI96" s="286"/>
      <c r="AJ96" s="286"/>
      <c r="AK96" s="286"/>
      <c r="AL96" s="286"/>
      <c r="AM96" s="286"/>
      <c r="AN96" s="285">
        <f t="shared" si="0"/>
        <v>0</v>
      </c>
      <c r="AO96" s="286"/>
      <c r="AP96" s="286"/>
      <c r="AQ96" s="98" t="s">
        <v>91</v>
      </c>
      <c r="AR96" s="99"/>
      <c r="AS96" s="100">
        <v>0</v>
      </c>
      <c r="AT96" s="101">
        <f t="shared" si="1"/>
        <v>0</v>
      </c>
      <c r="AU96" s="102">
        <f>'IO 02 - Opěrné zdi a scho...'!P125</f>
        <v>0</v>
      </c>
      <c r="AV96" s="101">
        <f>'IO 02 - Opěrné zdi a scho...'!J33</f>
        <v>0</v>
      </c>
      <c r="AW96" s="101">
        <f>'IO 02 - Opěrné zdi a scho...'!J34</f>
        <v>0</v>
      </c>
      <c r="AX96" s="101">
        <f>'IO 02 - Opěrné zdi a scho...'!J35</f>
        <v>0</v>
      </c>
      <c r="AY96" s="101">
        <f>'IO 02 - Opěrné zdi a scho...'!J36</f>
        <v>0</v>
      </c>
      <c r="AZ96" s="101">
        <f>'IO 02 - Opěrné zdi a scho...'!F33</f>
        <v>0</v>
      </c>
      <c r="BA96" s="101">
        <f>'IO 02 - Opěrné zdi a scho...'!F34</f>
        <v>0</v>
      </c>
      <c r="BB96" s="101">
        <f>'IO 02 - Opěrné zdi a scho...'!F35</f>
        <v>0</v>
      </c>
      <c r="BC96" s="101">
        <f>'IO 02 - Opěrné zdi a scho...'!F36</f>
        <v>0</v>
      </c>
      <c r="BD96" s="103">
        <f>'IO 02 - Opěrné zdi a scho...'!F37</f>
        <v>0</v>
      </c>
      <c r="BT96" s="104" t="s">
        <v>92</v>
      </c>
      <c r="BV96" s="104" t="s">
        <v>86</v>
      </c>
      <c r="BW96" s="104" t="s">
        <v>97</v>
      </c>
      <c r="BX96" s="104" t="s">
        <v>5</v>
      </c>
      <c r="CL96" s="104" t="s">
        <v>19</v>
      </c>
      <c r="CM96" s="104" t="s">
        <v>94</v>
      </c>
    </row>
    <row r="97" spans="1:91" s="7" customFormat="1" ht="16.5" customHeight="1">
      <c r="A97" s="94" t="s">
        <v>88</v>
      </c>
      <c r="B97" s="95"/>
      <c r="C97" s="96"/>
      <c r="D97" s="260" t="s">
        <v>98</v>
      </c>
      <c r="E97" s="260"/>
      <c r="F97" s="260"/>
      <c r="G97" s="260"/>
      <c r="H97" s="260"/>
      <c r="I97" s="97"/>
      <c r="J97" s="260" t="s">
        <v>99</v>
      </c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85">
        <f>'IO 03 - Dešťová kanalizac...'!J30</f>
        <v>0</v>
      </c>
      <c r="AH97" s="286"/>
      <c r="AI97" s="286"/>
      <c r="AJ97" s="286"/>
      <c r="AK97" s="286"/>
      <c r="AL97" s="286"/>
      <c r="AM97" s="286"/>
      <c r="AN97" s="285">
        <f t="shared" si="0"/>
        <v>0</v>
      </c>
      <c r="AO97" s="286"/>
      <c r="AP97" s="286"/>
      <c r="AQ97" s="98" t="s">
        <v>91</v>
      </c>
      <c r="AR97" s="99"/>
      <c r="AS97" s="100">
        <v>0</v>
      </c>
      <c r="AT97" s="101">
        <f t="shared" si="1"/>
        <v>0</v>
      </c>
      <c r="AU97" s="102">
        <f>'IO 03 - Dešťová kanalizac...'!P127</f>
        <v>0</v>
      </c>
      <c r="AV97" s="101">
        <f>'IO 03 - Dešťová kanalizac...'!J33</f>
        <v>0</v>
      </c>
      <c r="AW97" s="101">
        <f>'IO 03 - Dešťová kanalizac...'!J34</f>
        <v>0</v>
      </c>
      <c r="AX97" s="101">
        <f>'IO 03 - Dešťová kanalizac...'!J35</f>
        <v>0</v>
      </c>
      <c r="AY97" s="101">
        <f>'IO 03 - Dešťová kanalizac...'!J36</f>
        <v>0</v>
      </c>
      <c r="AZ97" s="101">
        <f>'IO 03 - Dešťová kanalizac...'!F33</f>
        <v>0</v>
      </c>
      <c r="BA97" s="101">
        <f>'IO 03 - Dešťová kanalizac...'!F34</f>
        <v>0</v>
      </c>
      <c r="BB97" s="101">
        <f>'IO 03 - Dešťová kanalizac...'!F35</f>
        <v>0</v>
      </c>
      <c r="BC97" s="101">
        <f>'IO 03 - Dešťová kanalizac...'!F36</f>
        <v>0</v>
      </c>
      <c r="BD97" s="103">
        <f>'IO 03 - Dešťová kanalizac...'!F37</f>
        <v>0</v>
      </c>
      <c r="BT97" s="104" t="s">
        <v>92</v>
      </c>
      <c r="BV97" s="104" t="s">
        <v>86</v>
      </c>
      <c r="BW97" s="104" t="s">
        <v>100</v>
      </c>
      <c r="BX97" s="104" t="s">
        <v>5</v>
      </c>
      <c r="CL97" s="104" t="s">
        <v>19</v>
      </c>
      <c r="CM97" s="104" t="s">
        <v>94</v>
      </c>
    </row>
    <row r="98" spans="1:91" s="7" customFormat="1" ht="16.5" customHeight="1">
      <c r="A98" s="94" t="s">
        <v>88</v>
      </c>
      <c r="B98" s="95"/>
      <c r="C98" s="96"/>
      <c r="D98" s="260" t="s">
        <v>101</v>
      </c>
      <c r="E98" s="260"/>
      <c r="F98" s="260"/>
      <c r="G98" s="260"/>
      <c r="H98" s="260"/>
      <c r="I98" s="97"/>
      <c r="J98" s="260" t="s">
        <v>102</v>
      </c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85">
        <f>'IO 04 - Veřejné osvětlení...'!J30</f>
        <v>0</v>
      </c>
      <c r="AH98" s="286"/>
      <c r="AI98" s="286"/>
      <c r="AJ98" s="286"/>
      <c r="AK98" s="286"/>
      <c r="AL98" s="286"/>
      <c r="AM98" s="286"/>
      <c r="AN98" s="285">
        <f t="shared" si="0"/>
        <v>0</v>
      </c>
      <c r="AO98" s="286"/>
      <c r="AP98" s="286"/>
      <c r="AQ98" s="98" t="s">
        <v>91</v>
      </c>
      <c r="AR98" s="99"/>
      <c r="AS98" s="100">
        <v>0</v>
      </c>
      <c r="AT98" s="101">
        <f t="shared" si="1"/>
        <v>0</v>
      </c>
      <c r="AU98" s="102">
        <f>'IO 04 - Veřejné osvětlení...'!P122</f>
        <v>0</v>
      </c>
      <c r="AV98" s="101">
        <f>'IO 04 - Veřejné osvětlení...'!J33</f>
        <v>0</v>
      </c>
      <c r="AW98" s="101">
        <f>'IO 04 - Veřejné osvětlení...'!J34</f>
        <v>0</v>
      </c>
      <c r="AX98" s="101">
        <f>'IO 04 - Veřejné osvětlení...'!J35</f>
        <v>0</v>
      </c>
      <c r="AY98" s="101">
        <f>'IO 04 - Veřejné osvětlení...'!J36</f>
        <v>0</v>
      </c>
      <c r="AZ98" s="101">
        <f>'IO 04 - Veřejné osvětlení...'!F33</f>
        <v>0</v>
      </c>
      <c r="BA98" s="101">
        <f>'IO 04 - Veřejné osvětlení...'!F34</f>
        <v>0</v>
      </c>
      <c r="BB98" s="101">
        <f>'IO 04 - Veřejné osvětlení...'!F35</f>
        <v>0</v>
      </c>
      <c r="BC98" s="101">
        <f>'IO 04 - Veřejné osvětlení...'!F36</f>
        <v>0</v>
      </c>
      <c r="BD98" s="103">
        <f>'IO 04 - Veřejné osvětlení...'!F37</f>
        <v>0</v>
      </c>
      <c r="BT98" s="104" t="s">
        <v>92</v>
      </c>
      <c r="BV98" s="104" t="s">
        <v>86</v>
      </c>
      <c r="BW98" s="104" t="s">
        <v>103</v>
      </c>
      <c r="BX98" s="104" t="s">
        <v>5</v>
      </c>
      <c r="CL98" s="104" t="s">
        <v>1</v>
      </c>
      <c r="CM98" s="104" t="s">
        <v>94</v>
      </c>
    </row>
    <row r="99" spans="1:91" s="7" customFormat="1" ht="16.5" customHeight="1">
      <c r="A99" s="94" t="s">
        <v>88</v>
      </c>
      <c r="B99" s="95"/>
      <c r="C99" s="96"/>
      <c r="D99" s="260" t="s">
        <v>104</v>
      </c>
      <c r="E99" s="260"/>
      <c r="F99" s="260"/>
      <c r="G99" s="260"/>
      <c r="H99" s="260"/>
      <c r="I99" s="97"/>
      <c r="J99" s="260" t="s">
        <v>105</v>
      </c>
      <c r="K99" s="260"/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260"/>
      <c r="AD99" s="260"/>
      <c r="AE99" s="260"/>
      <c r="AF99" s="260"/>
      <c r="AG99" s="285">
        <f>'IO 06 - Optická síť Etapa I'!J30</f>
        <v>0</v>
      </c>
      <c r="AH99" s="286"/>
      <c r="AI99" s="286"/>
      <c r="AJ99" s="286"/>
      <c r="AK99" s="286"/>
      <c r="AL99" s="286"/>
      <c r="AM99" s="286"/>
      <c r="AN99" s="285">
        <f t="shared" si="0"/>
        <v>0</v>
      </c>
      <c r="AO99" s="286"/>
      <c r="AP99" s="286"/>
      <c r="AQ99" s="98" t="s">
        <v>91</v>
      </c>
      <c r="AR99" s="99"/>
      <c r="AS99" s="100">
        <v>0</v>
      </c>
      <c r="AT99" s="101">
        <f t="shared" si="1"/>
        <v>0</v>
      </c>
      <c r="AU99" s="102">
        <f>'IO 06 - Optická síť Etapa I'!P122</f>
        <v>0</v>
      </c>
      <c r="AV99" s="101">
        <f>'IO 06 - Optická síť Etapa I'!J33</f>
        <v>0</v>
      </c>
      <c r="AW99" s="101">
        <f>'IO 06 - Optická síť Etapa I'!J34</f>
        <v>0</v>
      </c>
      <c r="AX99" s="101">
        <f>'IO 06 - Optická síť Etapa I'!J35</f>
        <v>0</v>
      </c>
      <c r="AY99" s="101">
        <f>'IO 06 - Optická síť Etapa I'!J36</f>
        <v>0</v>
      </c>
      <c r="AZ99" s="101">
        <f>'IO 06 - Optická síť Etapa I'!F33</f>
        <v>0</v>
      </c>
      <c r="BA99" s="101">
        <f>'IO 06 - Optická síť Etapa I'!F34</f>
        <v>0</v>
      </c>
      <c r="BB99" s="101">
        <f>'IO 06 - Optická síť Etapa I'!F35</f>
        <v>0</v>
      </c>
      <c r="BC99" s="101">
        <f>'IO 06 - Optická síť Etapa I'!F36</f>
        <v>0</v>
      </c>
      <c r="BD99" s="103">
        <f>'IO 06 - Optická síť Etapa I'!F37</f>
        <v>0</v>
      </c>
      <c r="BT99" s="104" t="s">
        <v>92</v>
      </c>
      <c r="BV99" s="104" t="s">
        <v>86</v>
      </c>
      <c r="BW99" s="104" t="s">
        <v>106</v>
      </c>
      <c r="BX99" s="104" t="s">
        <v>5</v>
      </c>
      <c r="CL99" s="104" t="s">
        <v>1</v>
      </c>
      <c r="CM99" s="104" t="s">
        <v>94</v>
      </c>
    </row>
    <row r="100" spans="1:91" s="7" customFormat="1" ht="24.75" customHeight="1">
      <c r="A100" s="94" t="s">
        <v>88</v>
      </c>
      <c r="B100" s="95"/>
      <c r="C100" s="96"/>
      <c r="D100" s="260" t="s">
        <v>107</v>
      </c>
      <c r="E100" s="260"/>
      <c r="F100" s="260"/>
      <c r="G100" s="260"/>
      <c r="H100" s="260"/>
      <c r="I100" s="97"/>
      <c r="J100" s="260" t="s">
        <v>108</v>
      </c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85">
        <f>'SO 01-09 - Drobná archite...'!J30</f>
        <v>0</v>
      </c>
      <c r="AH100" s="286"/>
      <c r="AI100" s="286"/>
      <c r="AJ100" s="286"/>
      <c r="AK100" s="286"/>
      <c r="AL100" s="286"/>
      <c r="AM100" s="286"/>
      <c r="AN100" s="285">
        <f t="shared" si="0"/>
        <v>0</v>
      </c>
      <c r="AO100" s="286"/>
      <c r="AP100" s="286"/>
      <c r="AQ100" s="98" t="s">
        <v>91</v>
      </c>
      <c r="AR100" s="99"/>
      <c r="AS100" s="100">
        <v>0</v>
      </c>
      <c r="AT100" s="101">
        <f t="shared" si="1"/>
        <v>0</v>
      </c>
      <c r="AU100" s="102">
        <f>'SO 01-09 - Drobná archite...'!P123</f>
        <v>0</v>
      </c>
      <c r="AV100" s="101">
        <f>'SO 01-09 - Drobná archite...'!J33</f>
        <v>0</v>
      </c>
      <c r="AW100" s="101">
        <f>'SO 01-09 - Drobná archite...'!J34</f>
        <v>0</v>
      </c>
      <c r="AX100" s="101">
        <f>'SO 01-09 - Drobná archite...'!J35</f>
        <v>0</v>
      </c>
      <c r="AY100" s="101">
        <f>'SO 01-09 - Drobná archite...'!J36</f>
        <v>0</v>
      </c>
      <c r="AZ100" s="101">
        <f>'SO 01-09 - Drobná archite...'!F33</f>
        <v>0</v>
      </c>
      <c r="BA100" s="101">
        <f>'SO 01-09 - Drobná archite...'!F34</f>
        <v>0</v>
      </c>
      <c r="BB100" s="101">
        <f>'SO 01-09 - Drobná archite...'!F35</f>
        <v>0</v>
      </c>
      <c r="BC100" s="101">
        <f>'SO 01-09 - Drobná archite...'!F36</f>
        <v>0</v>
      </c>
      <c r="BD100" s="103">
        <f>'SO 01-09 - Drobná archite...'!F37</f>
        <v>0</v>
      </c>
      <c r="BT100" s="104" t="s">
        <v>92</v>
      </c>
      <c r="BV100" s="104" t="s">
        <v>86</v>
      </c>
      <c r="BW100" s="104" t="s">
        <v>109</v>
      </c>
      <c r="BX100" s="104" t="s">
        <v>5</v>
      </c>
      <c r="CL100" s="104" t="s">
        <v>1</v>
      </c>
      <c r="CM100" s="104" t="s">
        <v>94</v>
      </c>
    </row>
    <row r="101" spans="1:91" s="7" customFormat="1" ht="24.75" customHeight="1">
      <c r="A101" s="94" t="s">
        <v>88</v>
      </c>
      <c r="B101" s="95"/>
      <c r="C101" s="96"/>
      <c r="D101" s="260" t="s">
        <v>110</v>
      </c>
      <c r="E101" s="260"/>
      <c r="F101" s="260"/>
      <c r="G101" s="260"/>
      <c r="H101" s="260"/>
      <c r="I101" s="97"/>
      <c r="J101" s="260" t="s">
        <v>111</v>
      </c>
      <c r="K101" s="260"/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260"/>
      <c r="AD101" s="260"/>
      <c r="AE101" s="260"/>
      <c r="AF101" s="260"/>
      <c r="AG101" s="285">
        <f>'SO 01-10 - Drobná archite...'!J30</f>
        <v>0</v>
      </c>
      <c r="AH101" s="286"/>
      <c r="AI101" s="286"/>
      <c r="AJ101" s="286"/>
      <c r="AK101" s="286"/>
      <c r="AL101" s="286"/>
      <c r="AM101" s="286"/>
      <c r="AN101" s="285">
        <f t="shared" si="0"/>
        <v>0</v>
      </c>
      <c r="AO101" s="286"/>
      <c r="AP101" s="286"/>
      <c r="AQ101" s="98" t="s">
        <v>91</v>
      </c>
      <c r="AR101" s="99"/>
      <c r="AS101" s="100">
        <v>0</v>
      </c>
      <c r="AT101" s="101">
        <f t="shared" si="1"/>
        <v>0</v>
      </c>
      <c r="AU101" s="102">
        <f>'SO 01-10 - Drobná archite...'!P120</f>
        <v>0</v>
      </c>
      <c r="AV101" s="101">
        <f>'SO 01-10 - Drobná archite...'!J33</f>
        <v>0</v>
      </c>
      <c r="AW101" s="101">
        <f>'SO 01-10 - Drobná archite...'!J34</f>
        <v>0</v>
      </c>
      <c r="AX101" s="101">
        <f>'SO 01-10 - Drobná archite...'!J35</f>
        <v>0</v>
      </c>
      <c r="AY101" s="101">
        <f>'SO 01-10 - Drobná archite...'!J36</f>
        <v>0</v>
      </c>
      <c r="AZ101" s="101">
        <f>'SO 01-10 - Drobná archite...'!F33</f>
        <v>0</v>
      </c>
      <c r="BA101" s="101">
        <f>'SO 01-10 - Drobná archite...'!F34</f>
        <v>0</v>
      </c>
      <c r="BB101" s="101">
        <f>'SO 01-10 - Drobná archite...'!F35</f>
        <v>0</v>
      </c>
      <c r="BC101" s="101">
        <f>'SO 01-10 - Drobná archite...'!F36</f>
        <v>0</v>
      </c>
      <c r="BD101" s="103">
        <f>'SO 01-10 - Drobná archite...'!F37</f>
        <v>0</v>
      </c>
      <c r="BT101" s="104" t="s">
        <v>92</v>
      </c>
      <c r="BV101" s="104" t="s">
        <v>86</v>
      </c>
      <c r="BW101" s="104" t="s">
        <v>112</v>
      </c>
      <c r="BX101" s="104" t="s">
        <v>5</v>
      </c>
      <c r="CL101" s="104" t="s">
        <v>1</v>
      </c>
      <c r="CM101" s="104" t="s">
        <v>94</v>
      </c>
    </row>
    <row r="102" spans="1:91" s="7" customFormat="1" ht="16.5" customHeight="1">
      <c r="A102" s="94" t="s">
        <v>88</v>
      </c>
      <c r="B102" s="95"/>
      <c r="C102" s="96"/>
      <c r="D102" s="260" t="s">
        <v>113</v>
      </c>
      <c r="E102" s="260"/>
      <c r="F102" s="260"/>
      <c r="G102" s="260"/>
      <c r="H102" s="260"/>
      <c r="I102" s="97"/>
      <c r="J102" s="260" t="s">
        <v>114</v>
      </c>
      <c r="K102" s="260"/>
      <c r="L102" s="260"/>
      <c r="M102" s="260"/>
      <c r="N102" s="260"/>
      <c r="O102" s="260"/>
      <c r="P102" s="260"/>
      <c r="Q102" s="260"/>
      <c r="R102" s="260"/>
      <c r="S102" s="260"/>
      <c r="T102" s="260"/>
      <c r="U102" s="260"/>
      <c r="V102" s="260"/>
      <c r="W102" s="260"/>
      <c r="X102" s="260"/>
      <c r="Y102" s="260"/>
      <c r="Z102" s="260"/>
      <c r="AA102" s="260"/>
      <c r="AB102" s="260"/>
      <c r="AC102" s="260"/>
      <c r="AD102" s="260"/>
      <c r="AE102" s="260"/>
      <c r="AF102" s="260"/>
      <c r="AG102" s="285">
        <f>'SO 02 - Sadové úpravy Eta...'!J30</f>
        <v>0</v>
      </c>
      <c r="AH102" s="286"/>
      <c r="AI102" s="286"/>
      <c r="AJ102" s="286"/>
      <c r="AK102" s="286"/>
      <c r="AL102" s="286"/>
      <c r="AM102" s="286"/>
      <c r="AN102" s="285">
        <f t="shared" si="0"/>
        <v>0</v>
      </c>
      <c r="AO102" s="286"/>
      <c r="AP102" s="286"/>
      <c r="AQ102" s="98" t="s">
        <v>91</v>
      </c>
      <c r="AR102" s="99"/>
      <c r="AS102" s="100">
        <v>0</v>
      </c>
      <c r="AT102" s="101">
        <f t="shared" si="1"/>
        <v>0</v>
      </c>
      <c r="AU102" s="102">
        <f>'SO 02 - Sadové úpravy Eta...'!P119</f>
        <v>0</v>
      </c>
      <c r="AV102" s="101">
        <f>'SO 02 - Sadové úpravy Eta...'!J33</f>
        <v>0</v>
      </c>
      <c r="AW102" s="101">
        <f>'SO 02 - Sadové úpravy Eta...'!J34</f>
        <v>0</v>
      </c>
      <c r="AX102" s="101">
        <f>'SO 02 - Sadové úpravy Eta...'!J35</f>
        <v>0</v>
      </c>
      <c r="AY102" s="101">
        <f>'SO 02 - Sadové úpravy Eta...'!J36</f>
        <v>0</v>
      </c>
      <c r="AZ102" s="101">
        <f>'SO 02 - Sadové úpravy Eta...'!F33</f>
        <v>0</v>
      </c>
      <c r="BA102" s="101">
        <f>'SO 02 - Sadové úpravy Eta...'!F34</f>
        <v>0</v>
      </c>
      <c r="BB102" s="101">
        <f>'SO 02 - Sadové úpravy Eta...'!F35</f>
        <v>0</v>
      </c>
      <c r="BC102" s="101">
        <f>'SO 02 - Sadové úpravy Eta...'!F36</f>
        <v>0</v>
      </c>
      <c r="BD102" s="103">
        <f>'SO 02 - Sadové úpravy Eta...'!F37</f>
        <v>0</v>
      </c>
      <c r="BT102" s="104" t="s">
        <v>92</v>
      </c>
      <c r="BV102" s="104" t="s">
        <v>86</v>
      </c>
      <c r="BW102" s="104" t="s">
        <v>115</v>
      </c>
      <c r="BX102" s="104" t="s">
        <v>5</v>
      </c>
      <c r="CL102" s="104" t="s">
        <v>1</v>
      </c>
      <c r="CM102" s="104" t="s">
        <v>94</v>
      </c>
    </row>
    <row r="103" spans="1:91" s="7" customFormat="1" ht="16.5" customHeight="1">
      <c r="A103" s="94" t="s">
        <v>88</v>
      </c>
      <c r="B103" s="95"/>
      <c r="C103" s="96"/>
      <c r="D103" s="260" t="s">
        <v>116</v>
      </c>
      <c r="E103" s="260"/>
      <c r="F103" s="260"/>
      <c r="G103" s="260"/>
      <c r="H103" s="260"/>
      <c r="I103" s="97"/>
      <c r="J103" s="260" t="s">
        <v>117</v>
      </c>
      <c r="K103" s="260"/>
      <c r="L103" s="260"/>
      <c r="M103" s="260"/>
      <c r="N103" s="260"/>
      <c r="O103" s="260"/>
      <c r="P103" s="260"/>
      <c r="Q103" s="260"/>
      <c r="R103" s="260"/>
      <c r="S103" s="260"/>
      <c r="T103" s="260"/>
      <c r="U103" s="260"/>
      <c r="V103" s="260"/>
      <c r="W103" s="260"/>
      <c r="X103" s="260"/>
      <c r="Y103" s="260"/>
      <c r="Z103" s="260"/>
      <c r="AA103" s="260"/>
      <c r="AB103" s="260"/>
      <c r="AC103" s="260"/>
      <c r="AD103" s="260"/>
      <c r="AE103" s="260"/>
      <c r="AF103" s="260"/>
      <c r="AG103" s="285">
        <f>'SO 03 - Mobiliář Etapa I'!J30</f>
        <v>0</v>
      </c>
      <c r="AH103" s="286"/>
      <c r="AI103" s="286"/>
      <c r="AJ103" s="286"/>
      <c r="AK103" s="286"/>
      <c r="AL103" s="286"/>
      <c r="AM103" s="286"/>
      <c r="AN103" s="285">
        <f t="shared" si="0"/>
        <v>0</v>
      </c>
      <c r="AO103" s="286"/>
      <c r="AP103" s="286"/>
      <c r="AQ103" s="98" t="s">
        <v>91</v>
      </c>
      <c r="AR103" s="99"/>
      <c r="AS103" s="100">
        <v>0</v>
      </c>
      <c r="AT103" s="101">
        <f t="shared" si="1"/>
        <v>0</v>
      </c>
      <c r="AU103" s="102">
        <f>'SO 03 - Mobiliář Etapa I'!P118</f>
        <v>0</v>
      </c>
      <c r="AV103" s="101">
        <f>'SO 03 - Mobiliář Etapa I'!J33</f>
        <v>0</v>
      </c>
      <c r="AW103" s="101">
        <f>'SO 03 - Mobiliář Etapa I'!J34</f>
        <v>0</v>
      </c>
      <c r="AX103" s="101">
        <f>'SO 03 - Mobiliář Etapa I'!J35</f>
        <v>0</v>
      </c>
      <c r="AY103" s="101">
        <f>'SO 03 - Mobiliář Etapa I'!J36</f>
        <v>0</v>
      </c>
      <c r="AZ103" s="101">
        <f>'SO 03 - Mobiliář Etapa I'!F33</f>
        <v>0</v>
      </c>
      <c r="BA103" s="101">
        <f>'SO 03 - Mobiliář Etapa I'!F34</f>
        <v>0</v>
      </c>
      <c r="BB103" s="101">
        <f>'SO 03 - Mobiliář Etapa I'!F35</f>
        <v>0</v>
      </c>
      <c r="BC103" s="101">
        <f>'SO 03 - Mobiliář Etapa I'!F36</f>
        <v>0</v>
      </c>
      <c r="BD103" s="103">
        <f>'SO 03 - Mobiliář Etapa I'!F37</f>
        <v>0</v>
      </c>
      <c r="BT103" s="104" t="s">
        <v>92</v>
      </c>
      <c r="BV103" s="104" t="s">
        <v>86</v>
      </c>
      <c r="BW103" s="104" t="s">
        <v>118</v>
      </c>
      <c r="BX103" s="104" t="s">
        <v>5</v>
      </c>
      <c r="CL103" s="104" t="s">
        <v>19</v>
      </c>
      <c r="CM103" s="104" t="s">
        <v>94</v>
      </c>
    </row>
    <row r="104" spans="1:91" s="7" customFormat="1" ht="16.5" customHeight="1">
      <c r="A104" s="94" t="s">
        <v>88</v>
      </c>
      <c r="B104" s="95"/>
      <c r="C104" s="96"/>
      <c r="D104" s="260" t="s">
        <v>119</v>
      </c>
      <c r="E104" s="260"/>
      <c r="F104" s="260"/>
      <c r="G104" s="260"/>
      <c r="H104" s="260"/>
      <c r="I104" s="97"/>
      <c r="J104" s="260" t="s">
        <v>120</v>
      </c>
      <c r="K104" s="260"/>
      <c r="L104" s="260"/>
      <c r="M104" s="260"/>
      <c r="N104" s="260"/>
      <c r="O104" s="260"/>
      <c r="P104" s="260"/>
      <c r="Q104" s="260"/>
      <c r="R104" s="260"/>
      <c r="S104" s="260"/>
      <c r="T104" s="260"/>
      <c r="U104" s="260"/>
      <c r="V104" s="260"/>
      <c r="W104" s="260"/>
      <c r="X104" s="260"/>
      <c r="Y104" s="260"/>
      <c r="Z104" s="260"/>
      <c r="AA104" s="260"/>
      <c r="AB104" s="260"/>
      <c r="AC104" s="260"/>
      <c r="AD104" s="260"/>
      <c r="AE104" s="260"/>
      <c r="AF104" s="260"/>
      <c r="AG104" s="285">
        <f>'SO 04 - Demolice Etapa I'!J30</f>
        <v>0</v>
      </c>
      <c r="AH104" s="286"/>
      <c r="AI104" s="286"/>
      <c r="AJ104" s="286"/>
      <c r="AK104" s="286"/>
      <c r="AL104" s="286"/>
      <c r="AM104" s="286"/>
      <c r="AN104" s="285">
        <f t="shared" si="0"/>
        <v>0</v>
      </c>
      <c r="AO104" s="286"/>
      <c r="AP104" s="286"/>
      <c r="AQ104" s="98" t="s">
        <v>91</v>
      </c>
      <c r="AR104" s="99"/>
      <c r="AS104" s="100">
        <v>0</v>
      </c>
      <c r="AT104" s="101">
        <f t="shared" si="1"/>
        <v>0</v>
      </c>
      <c r="AU104" s="102">
        <f>'SO 04 - Demolice Etapa I'!P121</f>
        <v>0</v>
      </c>
      <c r="AV104" s="101">
        <f>'SO 04 - Demolice Etapa I'!J33</f>
        <v>0</v>
      </c>
      <c r="AW104" s="101">
        <f>'SO 04 - Demolice Etapa I'!J34</f>
        <v>0</v>
      </c>
      <c r="AX104" s="101">
        <f>'SO 04 - Demolice Etapa I'!J35</f>
        <v>0</v>
      </c>
      <c r="AY104" s="101">
        <f>'SO 04 - Demolice Etapa I'!J36</f>
        <v>0</v>
      </c>
      <c r="AZ104" s="101">
        <f>'SO 04 - Demolice Etapa I'!F33</f>
        <v>0</v>
      </c>
      <c r="BA104" s="101">
        <f>'SO 04 - Demolice Etapa I'!F34</f>
        <v>0</v>
      </c>
      <c r="BB104" s="101">
        <f>'SO 04 - Demolice Etapa I'!F35</f>
        <v>0</v>
      </c>
      <c r="BC104" s="101">
        <f>'SO 04 - Demolice Etapa I'!F36</f>
        <v>0</v>
      </c>
      <c r="BD104" s="103">
        <f>'SO 04 - Demolice Etapa I'!F37</f>
        <v>0</v>
      </c>
      <c r="BT104" s="104" t="s">
        <v>92</v>
      </c>
      <c r="BV104" s="104" t="s">
        <v>86</v>
      </c>
      <c r="BW104" s="104" t="s">
        <v>121</v>
      </c>
      <c r="BX104" s="104" t="s">
        <v>5</v>
      </c>
      <c r="CL104" s="104" t="s">
        <v>1</v>
      </c>
      <c r="CM104" s="104" t="s">
        <v>94</v>
      </c>
    </row>
    <row r="105" spans="1:91" s="7" customFormat="1" ht="16.5" customHeight="1">
      <c r="A105" s="94" t="s">
        <v>88</v>
      </c>
      <c r="B105" s="95"/>
      <c r="C105" s="96"/>
      <c r="D105" s="260" t="s">
        <v>122</v>
      </c>
      <c r="E105" s="260"/>
      <c r="F105" s="260"/>
      <c r="G105" s="260"/>
      <c r="H105" s="260"/>
      <c r="I105" s="97"/>
      <c r="J105" s="260" t="s">
        <v>123</v>
      </c>
      <c r="K105" s="260"/>
      <c r="L105" s="260"/>
      <c r="M105" s="260"/>
      <c r="N105" s="260"/>
      <c r="O105" s="260"/>
      <c r="P105" s="260"/>
      <c r="Q105" s="260"/>
      <c r="R105" s="260"/>
      <c r="S105" s="260"/>
      <c r="T105" s="260"/>
      <c r="U105" s="260"/>
      <c r="V105" s="260"/>
      <c r="W105" s="260"/>
      <c r="X105" s="260"/>
      <c r="Y105" s="260"/>
      <c r="Z105" s="260"/>
      <c r="AA105" s="260"/>
      <c r="AB105" s="260"/>
      <c r="AC105" s="260"/>
      <c r="AD105" s="260"/>
      <c r="AE105" s="260"/>
      <c r="AF105" s="260"/>
      <c r="AG105" s="285">
        <f>'VON - Vedlejší a ostatní ...'!J30</f>
        <v>0</v>
      </c>
      <c r="AH105" s="286"/>
      <c r="AI105" s="286"/>
      <c r="AJ105" s="286"/>
      <c r="AK105" s="286"/>
      <c r="AL105" s="286"/>
      <c r="AM105" s="286"/>
      <c r="AN105" s="285">
        <f t="shared" si="0"/>
        <v>0</v>
      </c>
      <c r="AO105" s="286"/>
      <c r="AP105" s="286"/>
      <c r="AQ105" s="98" t="s">
        <v>91</v>
      </c>
      <c r="AR105" s="99"/>
      <c r="AS105" s="105">
        <v>0</v>
      </c>
      <c r="AT105" s="106">
        <f t="shared" si="1"/>
        <v>0</v>
      </c>
      <c r="AU105" s="107">
        <f>'VON - Vedlejší a ostatní ...'!P120</f>
        <v>0</v>
      </c>
      <c r="AV105" s="106">
        <f>'VON - Vedlejší a ostatní ...'!J33</f>
        <v>0</v>
      </c>
      <c r="AW105" s="106">
        <f>'VON - Vedlejší a ostatní ...'!J34</f>
        <v>0</v>
      </c>
      <c r="AX105" s="106">
        <f>'VON - Vedlejší a ostatní ...'!J35</f>
        <v>0</v>
      </c>
      <c r="AY105" s="106">
        <f>'VON - Vedlejší a ostatní ...'!J36</f>
        <v>0</v>
      </c>
      <c r="AZ105" s="106">
        <f>'VON - Vedlejší a ostatní ...'!F33</f>
        <v>0</v>
      </c>
      <c r="BA105" s="106">
        <f>'VON - Vedlejší a ostatní ...'!F34</f>
        <v>0</v>
      </c>
      <c r="BB105" s="106">
        <f>'VON - Vedlejší a ostatní ...'!F35</f>
        <v>0</v>
      </c>
      <c r="BC105" s="106">
        <f>'VON - Vedlejší a ostatní ...'!F36</f>
        <v>0</v>
      </c>
      <c r="BD105" s="108">
        <f>'VON - Vedlejší a ostatní ...'!F37</f>
        <v>0</v>
      </c>
      <c r="BT105" s="104" t="s">
        <v>92</v>
      </c>
      <c r="BV105" s="104" t="s">
        <v>86</v>
      </c>
      <c r="BW105" s="104" t="s">
        <v>124</v>
      </c>
      <c r="BX105" s="104" t="s">
        <v>5</v>
      </c>
      <c r="CL105" s="104" t="s">
        <v>1</v>
      </c>
      <c r="CM105" s="104" t="s">
        <v>94</v>
      </c>
    </row>
    <row r="106" spans="1:91" s="2" customFormat="1" ht="30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40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9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40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</sheetData>
  <sheetProtection algorithmName="SHA-512" hashValue="SfWIUX8MJ/DKCygJMuN7/9MtZrPDapbBfUgjrknxJUBKM7QH6AsBDzlzz1jedzySA0PxsIm1azkwQsoSG0Qn2w==" saltValue="CINqWjkoeMtQUcALZk0aUv8X82G4Adt2hz+PXifjwmhVDjmZX3PAbr9O3N7V1ywngjt+XI3Arh35o2Sus5xfpg==" spinCount="100000" sheet="1" objects="1" scenarios="1" formatColumns="0" formatRows="0"/>
  <mergeCells count="82">
    <mergeCell ref="AN105:AP105"/>
    <mergeCell ref="AG105:AM105"/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L32:P32"/>
    <mergeCell ref="W32:AE32"/>
    <mergeCell ref="AK33:AO33"/>
    <mergeCell ref="L33:P33"/>
    <mergeCell ref="W33:AE33"/>
    <mergeCell ref="AK30:AO30"/>
    <mergeCell ref="L30:P30"/>
    <mergeCell ref="W30:AE30"/>
    <mergeCell ref="L31:P31"/>
    <mergeCell ref="W31:AE31"/>
    <mergeCell ref="AK31:AO31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O 01 - Dopravní řešení a...'!C2" display="/" xr:uid="{00000000-0004-0000-0000-000000000000}"/>
    <hyperlink ref="A96" location="'IO 02 - Opěrné zdi a scho...'!C2" display="/" xr:uid="{00000000-0004-0000-0000-000001000000}"/>
    <hyperlink ref="A97" location="'IO 03 - Dešťová kanalizac...'!C2" display="/" xr:uid="{00000000-0004-0000-0000-000002000000}"/>
    <hyperlink ref="A98" location="'IO 04 - Veřejné osvětlení...'!C2" display="/" xr:uid="{00000000-0004-0000-0000-000003000000}"/>
    <hyperlink ref="A99" location="'IO 06 - Optická síť Etapa I'!C2" display="/" xr:uid="{00000000-0004-0000-0000-000004000000}"/>
    <hyperlink ref="A100" location="'SO 01-09 - Drobná archite...'!C2" display="/" xr:uid="{00000000-0004-0000-0000-000005000000}"/>
    <hyperlink ref="A101" location="'SO 01-10 - Drobná archite...'!C2" display="/" xr:uid="{00000000-0004-0000-0000-000006000000}"/>
    <hyperlink ref="A102" location="'SO 02 - Sadové úpravy Eta...'!C2" display="/" xr:uid="{00000000-0004-0000-0000-000007000000}"/>
    <hyperlink ref="A103" location="'SO 03 - Mobiliář Etapa I'!C2" display="/" xr:uid="{00000000-0004-0000-0000-000008000000}"/>
    <hyperlink ref="A104" location="'SO 04 - Demolice Etapa I'!C2" display="/" xr:uid="{00000000-0004-0000-0000-000009000000}"/>
    <hyperlink ref="A105" location="'VON - Vedlejší a ostatní 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1529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ROUND((SUM(BE118:BE123)),  2)</f>
        <v>0</v>
      </c>
      <c r="G33" s="35"/>
      <c r="H33" s="35"/>
      <c r="I33" s="125">
        <v>0.21</v>
      </c>
      <c r="J33" s="124">
        <f>ROUND(((SUM(BE118:BE123))*I33),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ROUND((SUM(BF118:BF123)),  2)</f>
        <v>0</v>
      </c>
      <c r="G34" s="35"/>
      <c r="H34" s="35"/>
      <c r="I34" s="125">
        <v>0.15</v>
      </c>
      <c r="J34" s="124">
        <f>ROUND(((SUM(BF118:BF123))*I34),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ROUND((SUM(BG118:BG123)),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ROUND((SUM(BH118:BH123)),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ROUND((SUM(BI118:BI123)),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03 - Mobiliář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139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3" t="s">
        <v>145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06" t="str">
        <f>E7</f>
        <v>Revitalizace veřejných ploch města Luby - ETAPA I</v>
      </c>
      <c r="F108" s="307"/>
      <c r="G108" s="307"/>
      <c r="H108" s="30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29" t="s">
        <v>126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262" t="str">
        <f>E9</f>
        <v>SO 03 - Mobiliář Etapa I</v>
      </c>
      <c r="F110" s="308"/>
      <c r="G110" s="308"/>
      <c r="H110" s="308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29" t="s">
        <v>22</v>
      </c>
      <c r="D112" s="37"/>
      <c r="E112" s="37"/>
      <c r="F112" s="27" t="str">
        <f>F12</f>
        <v>Luby u Chebu</v>
      </c>
      <c r="G112" s="37"/>
      <c r="H112" s="37"/>
      <c r="I112" s="29" t="s">
        <v>24</v>
      </c>
      <c r="J112" s="67" t="str">
        <f>IF(J12="","",J12)</f>
        <v>Vyplň údaj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29" t="s">
        <v>29</v>
      </c>
      <c r="D114" s="37"/>
      <c r="E114" s="37"/>
      <c r="F114" s="27" t="str">
        <f>E15</f>
        <v>Město Luby</v>
      </c>
      <c r="G114" s="37"/>
      <c r="H114" s="37"/>
      <c r="I114" s="29" t="s">
        <v>36</v>
      </c>
      <c r="J114" s="33" t="str">
        <f>E21</f>
        <v>A69 - Architekti s.r.o.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29" t="s">
        <v>34</v>
      </c>
      <c r="D115" s="37"/>
      <c r="E115" s="37"/>
      <c r="F115" s="27" t="str">
        <f>IF(E18="","",E18)</f>
        <v>Vyplň údaj</v>
      </c>
      <c r="G115" s="37"/>
      <c r="H115" s="37"/>
      <c r="I115" s="29" t="s">
        <v>40</v>
      </c>
      <c r="J115" s="33" t="str">
        <f>E24</f>
        <v>Ing. Pavel Šturc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0"/>
      <c r="B117" s="161"/>
      <c r="C117" s="162" t="s">
        <v>146</v>
      </c>
      <c r="D117" s="163" t="s">
        <v>69</v>
      </c>
      <c r="E117" s="163" t="s">
        <v>65</v>
      </c>
      <c r="F117" s="163" t="s">
        <v>66</v>
      </c>
      <c r="G117" s="163" t="s">
        <v>147</v>
      </c>
      <c r="H117" s="163" t="s">
        <v>148</v>
      </c>
      <c r="I117" s="163" t="s">
        <v>149</v>
      </c>
      <c r="J117" s="164" t="s">
        <v>130</v>
      </c>
      <c r="K117" s="165" t="s">
        <v>150</v>
      </c>
      <c r="L117" s="166"/>
      <c r="M117" s="76" t="s">
        <v>1</v>
      </c>
      <c r="N117" s="77" t="s">
        <v>48</v>
      </c>
      <c r="O117" s="77" t="s">
        <v>151</v>
      </c>
      <c r="P117" s="77" t="s">
        <v>152</v>
      </c>
      <c r="Q117" s="77" t="s">
        <v>153</v>
      </c>
      <c r="R117" s="77" t="s">
        <v>154</v>
      </c>
      <c r="S117" s="77" t="s">
        <v>155</v>
      </c>
      <c r="T117" s="78" t="s">
        <v>156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5"/>
      <c r="B118" s="36"/>
      <c r="C118" s="83" t="s">
        <v>157</v>
      </c>
      <c r="D118" s="37"/>
      <c r="E118" s="37"/>
      <c r="F118" s="37"/>
      <c r="G118" s="37"/>
      <c r="H118" s="37"/>
      <c r="I118" s="37"/>
      <c r="J118" s="167">
        <f>BK118</f>
        <v>0</v>
      </c>
      <c r="K118" s="37"/>
      <c r="L118" s="40"/>
      <c r="M118" s="79"/>
      <c r="N118" s="168"/>
      <c r="O118" s="80"/>
      <c r="P118" s="169">
        <f>P119</f>
        <v>0</v>
      </c>
      <c r="Q118" s="80"/>
      <c r="R118" s="169">
        <f>R119</f>
        <v>0.73834999999999995</v>
      </c>
      <c r="S118" s="80"/>
      <c r="T118" s="170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7" t="s">
        <v>83</v>
      </c>
      <c r="AU118" s="17" t="s">
        <v>132</v>
      </c>
      <c r="BK118" s="171">
        <f>BK119</f>
        <v>0</v>
      </c>
    </row>
    <row r="119" spans="1:65" s="12" customFormat="1" ht="25.9" customHeight="1">
      <c r="B119" s="172"/>
      <c r="C119" s="173"/>
      <c r="D119" s="174" t="s">
        <v>83</v>
      </c>
      <c r="E119" s="175" t="s">
        <v>158</v>
      </c>
      <c r="F119" s="175" t="s">
        <v>159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0.73834999999999995</v>
      </c>
      <c r="S119" s="180"/>
      <c r="T119" s="182">
        <f>T120</f>
        <v>0</v>
      </c>
      <c r="AR119" s="183" t="s">
        <v>92</v>
      </c>
      <c r="AT119" s="184" t="s">
        <v>83</v>
      </c>
      <c r="AU119" s="184" t="s">
        <v>84</v>
      </c>
      <c r="AY119" s="183" t="s">
        <v>160</v>
      </c>
      <c r="BK119" s="185">
        <f>BK120</f>
        <v>0</v>
      </c>
    </row>
    <row r="120" spans="1:65" s="12" customFormat="1" ht="22.9" customHeight="1">
      <c r="B120" s="172"/>
      <c r="C120" s="173"/>
      <c r="D120" s="174" t="s">
        <v>83</v>
      </c>
      <c r="E120" s="186" t="s">
        <v>209</v>
      </c>
      <c r="F120" s="186" t="s">
        <v>467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SUM(P121:P123)</f>
        <v>0</v>
      </c>
      <c r="Q120" s="180"/>
      <c r="R120" s="181">
        <f>SUM(R121:R123)</f>
        <v>0.73834999999999995</v>
      </c>
      <c r="S120" s="180"/>
      <c r="T120" s="182">
        <f>SUM(T121:T123)</f>
        <v>0</v>
      </c>
      <c r="AR120" s="183" t="s">
        <v>92</v>
      </c>
      <c r="AT120" s="184" t="s">
        <v>83</v>
      </c>
      <c r="AU120" s="184" t="s">
        <v>92</v>
      </c>
      <c r="AY120" s="183" t="s">
        <v>160</v>
      </c>
      <c r="BK120" s="185">
        <f>SUM(BK121:BK123)</f>
        <v>0</v>
      </c>
    </row>
    <row r="121" spans="1:65" s="2" customFormat="1" ht="16.5" customHeight="1">
      <c r="A121" s="35"/>
      <c r="B121" s="36"/>
      <c r="C121" s="188" t="s">
        <v>92</v>
      </c>
      <c r="D121" s="188" t="s">
        <v>162</v>
      </c>
      <c r="E121" s="189" t="s">
        <v>1530</v>
      </c>
      <c r="F121" s="190" t="s">
        <v>1531</v>
      </c>
      <c r="G121" s="191" t="s">
        <v>584</v>
      </c>
      <c r="H121" s="192">
        <v>3</v>
      </c>
      <c r="I121" s="193"/>
      <c r="J121" s="194">
        <f>ROUND(I121*H121,2)</f>
        <v>0</v>
      </c>
      <c r="K121" s="195"/>
      <c r="L121" s="40"/>
      <c r="M121" s="196" t="s">
        <v>1</v>
      </c>
      <c r="N121" s="197" t="s">
        <v>49</v>
      </c>
      <c r="O121" s="72"/>
      <c r="P121" s="198">
        <f>O121*H121</f>
        <v>0</v>
      </c>
      <c r="Q121" s="198">
        <v>0.20612</v>
      </c>
      <c r="R121" s="198">
        <f>Q121*H121</f>
        <v>0.61836000000000002</v>
      </c>
      <c r="S121" s="198">
        <v>0</v>
      </c>
      <c r="T121" s="19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0" t="s">
        <v>166</v>
      </c>
      <c r="AT121" s="200" t="s">
        <v>162</v>
      </c>
      <c r="AU121" s="200" t="s">
        <v>94</v>
      </c>
      <c r="AY121" s="17" t="s">
        <v>160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7" t="s">
        <v>92</v>
      </c>
      <c r="BK121" s="201">
        <f>ROUND(I121*H121,2)</f>
        <v>0</v>
      </c>
      <c r="BL121" s="17" t="s">
        <v>166</v>
      </c>
      <c r="BM121" s="200" t="s">
        <v>1532</v>
      </c>
    </row>
    <row r="122" spans="1:65" s="2" customFormat="1" ht="16.5" customHeight="1">
      <c r="A122" s="35"/>
      <c r="B122" s="36"/>
      <c r="C122" s="188" t="s">
        <v>94</v>
      </c>
      <c r="D122" s="188" t="s">
        <v>162</v>
      </c>
      <c r="E122" s="189" t="s">
        <v>1533</v>
      </c>
      <c r="F122" s="190" t="s">
        <v>1534</v>
      </c>
      <c r="G122" s="191" t="s">
        <v>584</v>
      </c>
      <c r="H122" s="192">
        <v>1</v>
      </c>
      <c r="I122" s="193"/>
      <c r="J122" s="194">
        <f>ROUND(I122*H122,2)</f>
        <v>0</v>
      </c>
      <c r="K122" s="195"/>
      <c r="L122" s="40"/>
      <c r="M122" s="196" t="s">
        <v>1</v>
      </c>
      <c r="N122" s="197" t="s">
        <v>49</v>
      </c>
      <c r="O122" s="72"/>
      <c r="P122" s="198">
        <f>O122*H122</f>
        <v>0</v>
      </c>
      <c r="Q122" s="198">
        <v>1.745E-2</v>
      </c>
      <c r="R122" s="198">
        <f>Q122*H122</f>
        <v>1.745E-2</v>
      </c>
      <c r="S122" s="198">
        <v>0</v>
      </c>
      <c r="T122" s="19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166</v>
      </c>
      <c r="AT122" s="200" t="s">
        <v>162</v>
      </c>
      <c r="AU122" s="200" t="s">
        <v>94</v>
      </c>
      <c r="AY122" s="17" t="s">
        <v>160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7" t="s">
        <v>92</v>
      </c>
      <c r="BK122" s="201">
        <f>ROUND(I122*H122,2)</f>
        <v>0</v>
      </c>
      <c r="BL122" s="17" t="s">
        <v>166</v>
      </c>
      <c r="BM122" s="200" t="s">
        <v>1535</v>
      </c>
    </row>
    <row r="123" spans="1:65" s="2" customFormat="1" ht="16.5" customHeight="1">
      <c r="A123" s="35"/>
      <c r="B123" s="36"/>
      <c r="C123" s="188" t="s">
        <v>180</v>
      </c>
      <c r="D123" s="188" t="s">
        <v>162</v>
      </c>
      <c r="E123" s="189" t="s">
        <v>1536</v>
      </c>
      <c r="F123" s="190" t="s">
        <v>1537</v>
      </c>
      <c r="G123" s="191" t="s">
        <v>584</v>
      </c>
      <c r="H123" s="192">
        <v>3</v>
      </c>
      <c r="I123" s="193"/>
      <c r="J123" s="194">
        <f>ROUND(I123*H123,2)</f>
        <v>0</v>
      </c>
      <c r="K123" s="195"/>
      <c r="L123" s="40"/>
      <c r="M123" s="236" t="s">
        <v>1</v>
      </c>
      <c r="N123" s="237" t="s">
        <v>49</v>
      </c>
      <c r="O123" s="238"/>
      <c r="P123" s="239">
        <f>O123*H123</f>
        <v>0</v>
      </c>
      <c r="Q123" s="239">
        <v>3.4180000000000002E-2</v>
      </c>
      <c r="R123" s="239">
        <f>Q123*H123</f>
        <v>0.10254000000000001</v>
      </c>
      <c r="S123" s="239">
        <v>0</v>
      </c>
      <c r="T123" s="24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166</v>
      </c>
      <c r="AT123" s="200" t="s">
        <v>162</v>
      </c>
      <c r="AU123" s="200" t="s">
        <v>94</v>
      </c>
      <c r="AY123" s="17" t="s">
        <v>160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92</v>
      </c>
      <c r="BK123" s="201">
        <f>ROUND(I123*H123,2)</f>
        <v>0</v>
      </c>
      <c r="BL123" s="17" t="s">
        <v>166</v>
      </c>
      <c r="BM123" s="200" t="s">
        <v>1538</v>
      </c>
    </row>
    <row r="124" spans="1:65" s="2" customFormat="1" ht="6.95" customHeight="1">
      <c r="A124" s="3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40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algorithmName="SHA-512" hashValue="lSU+hUIFLyq1RBbvCO+NpIV9GZ/LF/ah76MVH8cN74AZtth09RtWdZtRO5Ryj5Cui1QFHUBojrQ00VW0ic8xzw==" saltValue="2Is8Z7OLOpLE0IUyfevI6mlr/bT59OE4ov+UFqJFm9Rhr/u6mu6yDI6ocm8ZoHh2jdaOXoNxA8cQ/w1UY4AqOw==" spinCount="100000" sheet="1" objects="1" scenarios="1" formatColumns="0" formatRows="0" autoFilter="0"/>
  <autoFilter ref="C117:K123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121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1539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ROUND((SUM(BE121:BE185)),  2)</f>
        <v>0</v>
      </c>
      <c r="G33" s="35"/>
      <c r="H33" s="35"/>
      <c r="I33" s="125">
        <v>0.21</v>
      </c>
      <c r="J33" s="124">
        <f>ROUND(((SUM(BE121:BE185))*I33),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ROUND((SUM(BF121:BF185)),  2)</f>
        <v>0</v>
      </c>
      <c r="G34" s="35"/>
      <c r="H34" s="35"/>
      <c r="I34" s="125">
        <v>0.15</v>
      </c>
      <c r="J34" s="124">
        <f>ROUND(((SUM(BF121:BF185))*I34),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ROUND((SUM(BG121:BG185)),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ROUND((SUM(BH121:BH185)),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ROUND((SUM(BI121:BI185)),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04 - Demolice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136</v>
      </c>
      <c r="E99" s="157"/>
      <c r="F99" s="157"/>
      <c r="G99" s="157"/>
      <c r="H99" s="157"/>
      <c r="I99" s="157"/>
      <c r="J99" s="158">
        <f>J147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139</v>
      </c>
      <c r="E100" s="157"/>
      <c r="F100" s="157"/>
      <c r="G100" s="157"/>
      <c r="H100" s="157"/>
      <c r="I100" s="157"/>
      <c r="J100" s="158">
        <f>J149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140</v>
      </c>
      <c r="E101" s="157"/>
      <c r="F101" s="157"/>
      <c r="G101" s="157"/>
      <c r="H101" s="157"/>
      <c r="I101" s="157"/>
      <c r="J101" s="158">
        <f>J163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3" t="s">
        <v>145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06" t="str">
        <f>E7</f>
        <v>Revitalizace veřejných ploch města Luby - ETAPA I</v>
      </c>
      <c r="F111" s="307"/>
      <c r="G111" s="307"/>
      <c r="H111" s="30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29" t="s">
        <v>126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62" t="str">
        <f>E9</f>
        <v>SO 04 - Demolice Etapa I</v>
      </c>
      <c r="F113" s="308"/>
      <c r="G113" s="308"/>
      <c r="H113" s="308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22</v>
      </c>
      <c r="D115" s="37"/>
      <c r="E115" s="37"/>
      <c r="F115" s="27" t="str">
        <f>F12</f>
        <v>Luby u Chebu</v>
      </c>
      <c r="G115" s="37"/>
      <c r="H115" s="37"/>
      <c r="I115" s="29" t="s">
        <v>24</v>
      </c>
      <c r="J115" s="67" t="str">
        <f>IF(J12="","",J12)</f>
        <v>Vyplň údaj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29" t="s">
        <v>29</v>
      </c>
      <c r="D117" s="37"/>
      <c r="E117" s="37"/>
      <c r="F117" s="27" t="str">
        <f>E15</f>
        <v>Město Luby</v>
      </c>
      <c r="G117" s="37"/>
      <c r="H117" s="37"/>
      <c r="I117" s="29" t="s">
        <v>36</v>
      </c>
      <c r="J117" s="33" t="str">
        <f>E21</f>
        <v>A69 - Architekti s.r.o.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29" t="s">
        <v>34</v>
      </c>
      <c r="D118" s="37"/>
      <c r="E118" s="37"/>
      <c r="F118" s="27" t="str">
        <f>IF(E18="","",E18)</f>
        <v>Vyplň údaj</v>
      </c>
      <c r="G118" s="37"/>
      <c r="H118" s="37"/>
      <c r="I118" s="29" t="s">
        <v>40</v>
      </c>
      <c r="J118" s="33" t="str">
        <f>E24</f>
        <v>Ing. Pavel Šturc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146</v>
      </c>
      <c r="D120" s="163" t="s">
        <v>69</v>
      </c>
      <c r="E120" s="163" t="s">
        <v>65</v>
      </c>
      <c r="F120" s="163" t="s">
        <v>66</v>
      </c>
      <c r="G120" s="163" t="s">
        <v>147</v>
      </c>
      <c r="H120" s="163" t="s">
        <v>148</v>
      </c>
      <c r="I120" s="163" t="s">
        <v>149</v>
      </c>
      <c r="J120" s="164" t="s">
        <v>130</v>
      </c>
      <c r="K120" s="165" t="s">
        <v>150</v>
      </c>
      <c r="L120" s="166"/>
      <c r="M120" s="76" t="s">
        <v>1</v>
      </c>
      <c r="N120" s="77" t="s">
        <v>48</v>
      </c>
      <c r="O120" s="77" t="s">
        <v>151</v>
      </c>
      <c r="P120" s="77" t="s">
        <v>152</v>
      </c>
      <c r="Q120" s="77" t="s">
        <v>153</v>
      </c>
      <c r="R120" s="77" t="s">
        <v>154</v>
      </c>
      <c r="S120" s="77" t="s">
        <v>155</v>
      </c>
      <c r="T120" s="78" t="s">
        <v>156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157</v>
      </c>
      <c r="D121" s="37"/>
      <c r="E121" s="37"/>
      <c r="F121" s="37"/>
      <c r="G121" s="37"/>
      <c r="H121" s="37"/>
      <c r="I121" s="37"/>
      <c r="J121" s="167">
        <f>BK121</f>
        <v>0</v>
      </c>
      <c r="K121" s="37"/>
      <c r="L121" s="40"/>
      <c r="M121" s="79"/>
      <c r="N121" s="168"/>
      <c r="O121" s="80"/>
      <c r="P121" s="169">
        <f>P122</f>
        <v>0</v>
      </c>
      <c r="Q121" s="80"/>
      <c r="R121" s="169">
        <f>R122</f>
        <v>1.147995866</v>
      </c>
      <c r="S121" s="80"/>
      <c r="T121" s="170">
        <f>T122</f>
        <v>1472.6510000000001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83</v>
      </c>
      <c r="AU121" s="17" t="s">
        <v>132</v>
      </c>
      <c r="BK121" s="171">
        <f>BK122</f>
        <v>0</v>
      </c>
    </row>
    <row r="122" spans="1:65" s="12" customFormat="1" ht="25.9" customHeight="1">
      <c r="B122" s="172"/>
      <c r="C122" s="173"/>
      <c r="D122" s="174" t="s">
        <v>83</v>
      </c>
      <c r="E122" s="175" t="s">
        <v>158</v>
      </c>
      <c r="F122" s="175" t="s">
        <v>159</v>
      </c>
      <c r="G122" s="173"/>
      <c r="H122" s="173"/>
      <c r="I122" s="176"/>
      <c r="J122" s="177">
        <f>BK122</f>
        <v>0</v>
      </c>
      <c r="K122" s="173"/>
      <c r="L122" s="178"/>
      <c r="M122" s="179"/>
      <c r="N122" s="180"/>
      <c r="O122" s="180"/>
      <c r="P122" s="181">
        <f>P123+P147+P149+P163</f>
        <v>0</v>
      </c>
      <c r="Q122" s="180"/>
      <c r="R122" s="181">
        <f>R123+R147+R149+R163</f>
        <v>1.147995866</v>
      </c>
      <c r="S122" s="180"/>
      <c r="T122" s="182">
        <f>T123+T147+T149+T163</f>
        <v>1472.6510000000001</v>
      </c>
      <c r="AR122" s="183" t="s">
        <v>92</v>
      </c>
      <c r="AT122" s="184" t="s">
        <v>83</v>
      </c>
      <c r="AU122" s="184" t="s">
        <v>84</v>
      </c>
      <c r="AY122" s="183" t="s">
        <v>160</v>
      </c>
      <c r="BK122" s="185">
        <f>BK123+BK147+BK149+BK163</f>
        <v>0</v>
      </c>
    </row>
    <row r="123" spans="1:65" s="12" customFormat="1" ht="22.9" customHeight="1">
      <c r="B123" s="172"/>
      <c r="C123" s="173"/>
      <c r="D123" s="174" t="s">
        <v>83</v>
      </c>
      <c r="E123" s="186" t="s">
        <v>92</v>
      </c>
      <c r="F123" s="186" t="s">
        <v>161</v>
      </c>
      <c r="G123" s="173"/>
      <c r="H123" s="173"/>
      <c r="I123" s="176"/>
      <c r="J123" s="187">
        <f>BK123</f>
        <v>0</v>
      </c>
      <c r="K123" s="173"/>
      <c r="L123" s="178"/>
      <c r="M123" s="179"/>
      <c r="N123" s="180"/>
      <c r="O123" s="180"/>
      <c r="P123" s="181">
        <f>SUM(P124:P146)</f>
        <v>0</v>
      </c>
      <c r="Q123" s="180"/>
      <c r="R123" s="181">
        <f>SUM(R124:R146)</f>
        <v>5.9595199999999994E-2</v>
      </c>
      <c r="S123" s="180"/>
      <c r="T123" s="182">
        <f>SUM(T124:T146)</f>
        <v>1432.97</v>
      </c>
      <c r="AR123" s="183" t="s">
        <v>92</v>
      </c>
      <c r="AT123" s="184" t="s">
        <v>83</v>
      </c>
      <c r="AU123" s="184" t="s">
        <v>92</v>
      </c>
      <c r="AY123" s="183" t="s">
        <v>160</v>
      </c>
      <c r="BK123" s="185">
        <f>SUM(BK124:BK146)</f>
        <v>0</v>
      </c>
    </row>
    <row r="124" spans="1:65" s="2" customFormat="1" ht="24.2" customHeight="1">
      <c r="A124" s="35"/>
      <c r="B124" s="36"/>
      <c r="C124" s="188" t="s">
        <v>92</v>
      </c>
      <c r="D124" s="188" t="s">
        <v>162</v>
      </c>
      <c r="E124" s="189" t="s">
        <v>1540</v>
      </c>
      <c r="F124" s="190" t="s">
        <v>1541</v>
      </c>
      <c r="G124" s="191" t="s">
        <v>165</v>
      </c>
      <c r="H124" s="192">
        <v>207</v>
      </c>
      <c r="I124" s="193"/>
      <c r="J124" s="194">
        <f>ROUND(I124*H124,2)</f>
        <v>0</v>
      </c>
      <c r="K124" s="195"/>
      <c r="L124" s="40"/>
      <c r="M124" s="196" t="s">
        <v>1</v>
      </c>
      <c r="N124" s="197" t="s">
        <v>49</v>
      </c>
      <c r="O124" s="72"/>
      <c r="P124" s="198">
        <f>O124*H124</f>
        <v>0</v>
      </c>
      <c r="Q124" s="198">
        <v>0</v>
      </c>
      <c r="R124" s="198">
        <f>Q124*H124</f>
        <v>0</v>
      </c>
      <c r="S124" s="198">
        <v>0.26</v>
      </c>
      <c r="T124" s="199">
        <f>S124*H124</f>
        <v>53.82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166</v>
      </c>
      <c r="AT124" s="200" t="s">
        <v>162</v>
      </c>
      <c r="AU124" s="200" t="s">
        <v>94</v>
      </c>
      <c r="AY124" s="17" t="s">
        <v>160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92</v>
      </c>
      <c r="BK124" s="201">
        <f>ROUND(I124*H124,2)</f>
        <v>0</v>
      </c>
      <c r="BL124" s="17" t="s">
        <v>166</v>
      </c>
      <c r="BM124" s="200" t="s">
        <v>1542</v>
      </c>
    </row>
    <row r="125" spans="1:65" s="13" customFormat="1" ht="11.25">
      <c r="B125" s="202"/>
      <c r="C125" s="203"/>
      <c r="D125" s="204" t="s">
        <v>172</v>
      </c>
      <c r="E125" s="205" t="s">
        <v>1</v>
      </c>
      <c r="F125" s="206" t="s">
        <v>1543</v>
      </c>
      <c r="G125" s="203"/>
      <c r="H125" s="207">
        <v>207</v>
      </c>
      <c r="I125" s="208"/>
      <c r="J125" s="203"/>
      <c r="K125" s="203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172</v>
      </c>
      <c r="AU125" s="213" t="s">
        <v>94</v>
      </c>
      <c r="AV125" s="13" t="s">
        <v>94</v>
      </c>
      <c r="AW125" s="13" t="s">
        <v>39</v>
      </c>
      <c r="AX125" s="13" t="s">
        <v>84</v>
      </c>
      <c r="AY125" s="213" t="s">
        <v>160</v>
      </c>
    </row>
    <row r="126" spans="1:65" s="14" customFormat="1" ht="11.25">
      <c r="B126" s="214"/>
      <c r="C126" s="215"/>
      <c r="D126" s="204" t="s">
        <v>172</v>
      </c>
      <c r="E126" s="216" t="s">
        <v>1</v>
      </c>
      <c r="F126" s="217" t="s">
        <v>179</v>
      </c>
      <c r="G126" s="215"/>
      <c r="H126" s="218">
        <v>207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172</v>
      </c>
      <c r="AU126" s="224" t="s">
        <v>94</v>
      </c>
      <c r="AV126" s="14" t="s">
        <v>166</v>
      </c>
      <c r="AW126" s="14" t="s">
        <v>39</v>
      </c>
      <c r="AX126" s="14" t="s">
        <v>92</v>
      </c>
      <c r="AY126" s="224" t="s">
        <v>160</v>
      </c>
    </row>
    <row r="127" spans="1:65" s="2" customFormat="1" ht="24.2" customHeight="1">
      <c r="A127" s="35"/>
      <c r="B127" s="36"/>
      <c r="C127" s="188" t="s">
        <v>94</v>
      </c>
      <c r="D127" s="188" t="s">
        <v>162</v>
      </c>
      <c r="E127" s="189" t="s">
        <v>1544</v>
      </c>
      <c r="F127" s="190" t="s">
        <v>1545</v>
      </c>
      <c r="G127" s="191" t="s">
        <v>165</v>
      </c>
      <c r="H127" s="192">
        <v>138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49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0.26</v>
      </c>
      <c r="T127" s="199">
        <f>S127*H127</f>
        <v>35.880000000000003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166</v>
      </c>
      <c r="AT127" s="200" t="s">
        <v>162</v>
      </c>
      <c r="AU127" s="200" t="s">
        <v>94</v>
      </c>
      <c r="AY127" s="17" t="s">
        <v>160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92</v>
      </c>
      <c r="BK127" s="201">
        <f>ROUND(I127*H127,2)</f>
        <v>0</v>
      </c>
      <c r="BL127" s="17" t="s">
        <v>166</v>
      </c>
      <c r="BM127" s="200" t="s">
        <v>1546</v>
      </c>
    </row>
    <row r="128" spans="1:65" s="13" customFormat="1" ht="11.25">
      <c r="B128" s="202"/>
      <c r="C128" s="203"/>
      <c r="D128" s="204" t="s">
        <v>172</v>
      </c>
      <c r="E128" s="205" t="s">
        <v>1</v>
      </c>
      <c r="F128" s="206" t="s">
        <v>1547</v>
      </c>
      <c r="G128" s="203"/>
      <c r="H128" s="207">
        <v>138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172</v>
      </c>
      <c r="AU128" s="213" t="s">
        <v>94</v>
      </c>
      <c r="AV128" s="13" t="s">
        <v>94</v>
      </c>
      <c r="AW128" s="13" t="s">
        <v>39</v>
      </c>
      <c r="AX128" s="13" t="s">
        <v>84</v>
      </c>
      <c r="AY128" s="213" t="s">
        <v>160</v>
      </c>
    </row>
    <row r="129" spans="1:65" s="14" customFormat="1" ht="11.25">
      <c r="B129" s="214"/>
      <c r="C129" s="215"/>
      <c r="D129" s="204" t="s">
        <v>172</v>
      </c>
      <c r="E129" s="216" t="s">
        <v>1</v>
      </c>
      <c r="F129" s="217" t="s">
        <v>179</v>
      </c>
      <c r="G129" s="215"/>
      <c r="H129" s="218">
        <v>138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172</v>
      </c>
      <c r="AU129" s="224" t="s">
        <v>94</v>
      </c>
      <c r="AV129" s="14" t="s">
        <v>166</v>
      </c>
      <c r="AW129" s="14" t="s">
        <v>39</v>
      </c>
      <c r="AX129" s="14" t="s">
        <v>92</v>
      </c>
      <c r="AY129" s="224" t="s">
        <v>160</v>
      </c>
    </row>
    <row r="130" spans="1:65" s="2" customFormat="1" ht="24.2" customHeight="1">
      <c r="A130" s="35"/>
      <c r="B130" s="36"/>
      <c r="C130" s="188" t="s">
        <v>180</v>
      </c>
      <c r="D130" s="188" t="s">
        <v>162</v>
      </c>
      <c r="E130" s="189" t="s">
        <v>1548</v>
      </c>
      <c r="F130" s="190" t="s">
        <v>1549</v>
      </c>
      <c r="G130" s="191" t="s">
        <v>165</v>
      </c>
      <c r="H130" s="192">
        <v>55.2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49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0.29499999999999998</v>
      </c>
      <c r="T130" s="199">
        <f>S130*H130</f>
        <v>16.283999999999999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166</v>
      </c>
      <c r="AT130" s="200" t="s">
        <v>162</v>
      </c>
      <c r="AU130" s="200" t="s">
        <v>94</v>
      </c>
      <c r="AY130" s="17" t="s">
        <v>160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92</v>
      </c>
      <c r="BK130" s="201">
        <f>ROUND(I130*H130,2)</f>
        <v>0</v>
      </c>
      <c r="BL130" s="17" t="s">
        <v>166</v>
      </c>
      <c r="BM130" s="200" t="s">
        <v>1550</v>
      </c>
    </row>
    <row r="131" spans="1:65" s="13" customFormat="1" ht="11.25">
      <c r="B131" s="202"/>
      <c r="C131" s="203"/>
      <c r="D131" s="204" t="s">
        <v>172</v>
      </c>
      <c r="E131" s="205" t="s">
        <v>1</v>
      </c>
      <c r="F131" s="206" t="s">
        <v>1551</v>
      </c>
      <c r="G131" s="203"/>
      <c r="H131" s="207">
        <v>55.2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172</v>
      </c>
      <c r="AU131" s="213" t="s">
        <v>94</v>
      </c>
      <c r="AV131" s="13" t="s">
        <v>94</v>
      </c>
      <c r="AW131" s="13" t="s">
        <v>39</v>
      </c>
      <c r="AX131" s="13" t="s">
        <v>84</v>
      </c>
      <c r="AY131" s="213" t="s">
        <v>160</v>
      </c>
    </row>
    <row r="132" spans="1:65" s="14" customFormat="1" ht="11.25">
      <c r="B132" s="214"/>
      <c r="C132" s="215"/>
      <c r="D132" s="204" t="s">
        <v>172</v>
      </c>
      <c r="E132" s="216" t="s">
        <v>1</v>
      </c>
      <c r="F132" s="217" t="s">
        <v>179</v>
      </c>
      <c r="G132" s="215"/>
      <c r="H132" s="218">
        <v>55.2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172</v>
      </c>
      <c r="AU132" s="224" t="s">
        <v>94</v>
      </c>
      <c r="AV132" s="14" t="s">
        <v>166</v>
      </c>
      <c r="AW132" s="14" t="s">
        <v>39</v>
      </c>
      <c r="AX132" s="14" t="s">
        <v>92</v>
      </c>
      <c r="AY132" s="224" t="s">
        <v>160</v>
      </c>
    </row>
    <row r="133" spans="1:65" s="2" customFormat="1" ht="24.2" customHeight="1">
      <c r="A133" s="35"/>
      <c r="B133" s="36"/>
      <c r="C133" s="188" t="s">
        <v>166</v>
      </c>
      <c r="D133" s="188" t="s">
        <v>162</v>
      </c>
      <c r="E133" s="189" t="s">
        <v>1552</v>
      </c>
      <c r="F133" s="190" t="s">
        <v>1553</v>
      </c>
      <c r="G133" s="191" t="s">
        <v>165</v>
      </c>
      <c r="H133" s="192">
        <v>36.799999999999997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49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0.29499999999999998</v>
      </c>
      <c r="T133" s="199">
        <f>S133*H133</f>
        <v>10.855999999999998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166</v>
      </c>
      <c r="AT133" s="200" t="s">
        <v>162</v>
      </c>
      <c r="AU133" s="200" t="s">
        <v>94</v>
      </c>
      <c r="AY133" s="17" t="s">
        <v>160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92</v>
      </c>
      <c r="BK133" s="201">
        <f>ROUND(I133*H133,2)</f>
        <v>0</v>
      </c>
      <c r="BL133" s="17" t="s">
        <v>166</v>
      </c>
      <c r="BM133" s="200" t="s">
        <v>1554</v>
      </c>
    </row>
    <row r="134" spans="1:65" s="13" customFormat="1" ht="11.25">
      <c r="B134" s="202"/>
      <c r="C134" s="203"/>
      <c r="D134" s="204" t="s">
        <v>172</v>
      </c>
      <c r="E134" s="205" t="s">
        <v>1</v>
      </c>
      <c r="F134" s="206" t="s">
        <v>1555</v>
      </c>
      <c r="G134" s="203"/>
      <c r="H134" s="207">
        <v>36.799999999999997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172</v>
      </c>
      <c r="AU134" s="213" t="s">
        <v>94</v>
      </c>
      <c r="AV134" s="13" t="s">
        <v>94</v>
      </c>
      <c r="AW134" s="13" t="s">
        <v>39</v>
      </c>
      <c r="AX134" s="13" t="s">
        <v>84</v>
      </c>
      <c r="AY134" s="213" t="s">
        <v>160</v>
      </c>
    </row>
    <row r="135" spans="1:65" s="14" customFormat="1" ht="11.25">
      <c r="B135" s="214"/>
      <c r="C135" s="215"/>
      <c r="D135" s="204" t="s">
        <v>172</v>
      </c>
      <c r="E135" s="216" t="s">
        <v>1</v>
      </c>
      <c r="F135" s="217" t="s">
        <v>179</v>
      </c>
      <c r="G135" s="215"/>
      <c r="H135" s="218">
        <v>36.799999999999997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172</v>
      </c>
      <c r="AU135" s="224" t="s">
        <v>94</v>
      </c>
      <c r="AV135" s="14" t="s">
        <v>166</v>
      </c>
      <c r="AW135" s="14" t="s">
        <v>39</v>
      </c>
      <c r="AX135" s="14" t="s">
        <v>92</v>
      </c>
      <c r="AY135" s="224" t="s">
        <v>160</v>
      </c>
    </row>
    <row r="136" spans="1:65" s="2" customFormat="1" ht="24.2" customHeight="1">
      <c r="A136" s="35"/>
      <c r="B136" s="36"/>
      <c r="C136" s="188" t="s">
        <v>189</v>
      </c>
      <c r="D136" s="188" t="s">
        <v>162</v>
      </c>
      <c r="E136" s="189" t="s">
        <v>1556</v>
      </c>
      <c r="F136" s="190" t="s">
        <v>1557</v>
      </c>
      <c r="G136" s="191" t="s">
        <v>165</v>
      </c>
      <c r="H136" s="192">
        <v>345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49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0.44</v>
      </c>
      <c r="T136" s="199">
        <f>S136*H136</f>
        <v>151.80000000000001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166</v>
      </c>
      <c r="AT136" s="200" t="s">
        <v>162</v>
      </c>
      <c r="AU136" s="200" t="s">
        <v>94</v>
      </c>
      <c r="AY136" s="17" t="s">
        <v>160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92</v>
      </c>
      <c r="BK136" s="201">
        <f>ROUND(I136*H136,2)</f>
        <v>0</v>
      </c>
      <c r="BL136" s="17" t="s">
        <v>166</v>
      </c>
      <c r="BM136" s="200" t="s">
        <v>1558</v>
      </c>
    </row>
    <row r="137" spans="1:65" s="2" customFormat="1" ht="24.2" customHeight="1">
      <c r="A137" s="35"/>
      <c r="B137" s="36"/>
      <c r="C137" s="188" t="s">
        <v>194</v>
      </c>
      <c r="D137" s="188" t="s">
        <v>162</v>
      </c>
      <c r="E137" s="189" t="s">
        <v>1559</v>
      </c>
      <c r="F137" s="190" t="s">
        <v>1560</v>
      </c>
      <c r="G137" s="191" t="s">
        <v>165</v>
      </c>
      <c r="H137" s="192">
        <v>1089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49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0.57999999999999996</v>
      </c>
      <c r="T137" s="199">
        <f>S137*H137</f>
        <v>631.62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166</v>
      </c>
      <c r="AT137" s="200" t="s">
        <v>162</v>
      </c>
      <c r="AU137" s="200" t="s">
        <v>94</v>
      </c>
      <c r="AY137" s="17" t="s">
        <v>160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92</v>
      </c>
      <c r="BK137" s="201">
        <f>ROUND(I137*H137,2)</f>
        <v>0</v>
      </c>
      <c r="BL137" s="17" t="s">
        <v>166</v>
      </c>
      <c r="BM137" s="200" t="s">
        <v>1561</v>
      </c>
    </row>
    <row r="138" spans="1:65" s="2" customFormat="1" ht="24.2" customHeight="1">
      <c r="A138" s="35"/>
      <c r="B138" s="36"/>
      <c r="C138" s="188" t="s">
        <v>199</v>
      </c>
      <c r="D138" s="188" t="s">
        <v>162</v>
      </c>
      <c r="E138" s="189" t="s">
        <v>1562</v>
      </c>
      <c r="F138" s="190" t="s">
        <v>1563</v>
      </c>
      <c r="G138" s="191" t="s">
        <v>165</v>
      </c>
      <c r="H138" s="192">
        <v>680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49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9.8000000000000004E-2</v>
      </c>
      <c r="T138" s="199">
        <f>S138*H138</f>
        <v>66.64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166</v>
      </c>
      <c r="AT138" s="200" t="s">
        <v>162</v>
      </c>
      <c r="AU138" s="200" t="s">
        <v>94</v>
      </c>
      <c r="AY138" s="17" t="s">
        <v>160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92</v>
      </c>
      <c r="BK138" s="201">
        <f>ROUND(I138*H138,2)</f>
        <v>0</v>
      </c>
      <c r="BL138" s="17" t="s">
        <v>166</v>
      </c>
      <c r="BM138" s="200" t="s">
        <v>1564</v>
      </c>
    </row>
    <row r="139" spans="1:65" s="2" customFormat="1" ht="24.2" customHeight="1">
      <c r="A139" s="35"/>
      <c r="B139" s="36"/>
      <c r="C139" s="188" t="s">
        <v>204</v>
      </c>
      <c r="D139" s="188" t="s">
        <v>162</v>
      </c>
      <c r="E139" s="189" t="s">
        <v>1565</v>
      </c>
      <c r="F139" s="190" t="s">
        <v>1566</v>
      </c>
      <c r="G139" s="191" t="s">
        <v>165</v>
      </c>
      <c r="H139" s="192">
        <v>1280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49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0.22</v>
      </c>
      <c r="T139" s="199">
        <f>S139*H139</f>
        <v>281.60000000000002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166</v>
      </c>
      <c r="AT139" s="200" t="s">
        <v>162</v>
      </c>
      <c r="AU139" s="200" t="s">
        <v>94</v>
      </c>
      <c r="AY139" s="17" t="s">
        <v>160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92</v>
      </c>
      <c r="BK139" s="201">
        <f>ROUND(I139*H139,2)</f>
        <v>0</v>
      </c>
      <c r="BL139" s="17" t="s">
        <v>166</v>
      </c>
      <c r="BM139" s="200" t="s">
        <v>1567</v>
      </c>
    </row>
    <row r="140" spans="1:65" s="13" customFormat="1" ht="11.25">
      <c r="B140" s="202"/>
      <c r="C140" s="203"/>
      <c r="D140" s="204" t="s">
        <v>172</v>
      </c>
      <c r="E140" s="205" t="s">
        <v>1</v>
      </c>
      <c r="F140" s="206" t="s">
        <v>1568</v>
      </c>
      <c r="G140" s="203"/>
      <c r="H140" s="207">
        <v>300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172</v>
      </c>
      <c r="AU140" s="213" t="s">
        <v>94</v>
      </c>
      <c r="AV140" s="13" t="s">
        <v>94</v>
      </c>
      <c r="AW140" s="13" t="s">
        <v>39</v>
      </c>
      <c r="AX140" s="13" t="s">
        <v>84</v>
      </c>
      <c r="AY140" s="213" t="s">
        <v>160</v>
      </c>
    </row>
    <row r="141" spans="1:65" s="13" customFormat="1" ht="11.25">
      <c r="B141" s="202"/>
      <c r="C141" s="203"/>
      <c r="D141" s="204" t="s">
        <v>172</v>
      </c>
      <c r="E141" s="205" t="s">
        <v>1</v>
      </c>
      <c r="F141" s="206" t="s">
        <v>1569</v>
      </c>
      <c r="G141" s="203"/>
      <c r="H141" s="207">
        <v>980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172</v>
      </c>
      <c r="AU141" s="213" t="s">
        <v>94</v>
      </c>
      <c r="AV141" s="13" t="s">
        <v>94</v>
      </c>
      <c r="AW141" s="13" t="s">
        <v>39</v>
      </c>
      <c r="AX141" s="13" t="s">
        <v>84</v>
      </c>
      <c r="AY141" s="213" t="s">
        <v>160</v>
      </c>
    </row>
    <row r="142" spans="1:65" s="14" customFormat="1" ht="11.25">
      <c r="B142" s="214"/>
      <c r="C142" s="215"/>
      <c r="D142" s="204" t="s">
        <v>172</v>
      </c>
      <c r="E142" s="216" t="s">
        <v>1</v>
      </c>
      <c r="F142" s="217" t="s">
        <v>179</v>
      </c>
      <c r="G142" s="215"/>
      <c r="H142" s="218">
        <v>1280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172</v>
      </c>
      <c r="AU142" s="224" t="s">
        <v>94</v>
      </c>
      <c r="AV142" s="14" t="s">
        <v>166</v>
      </c>
      <c r="AW142" s="14" t="s">
        <v>39</v>
      </c>
      <c r="AX142" s="14" t="s">
        <v>92</v>
      </c>
      <c r="AY142" s="224" t="s">
        <v>160</v>
      </c>
    </row>
    <row r="143" spans="1:65" s="2" customFormat="1" ht="24.2" customHeight="1">
      <c r="A143" s="35"/>
      <c r="B143" s="36"/>
      <c r="C143" s="188" t="s">
        <v>209</v>
      </c>
      <c r="D143" s="188" t="s">
        <v>162</v>
      </c>
      <c r="E143" s="189" t="s">
        <v>1570</v>
      </c>
      <c r="F143" s="190" t="s">
        <v>1571</v>
      </c>
      <c r="G143" s="191" t="s">
        <v>165</v>
      </c>
      <c r="H143" s="192">
        <v>680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49</v>
      </c>
      <c r="O143" s="72"/>
      <c r="P143" s="198">
        <f>O143*H143</f>
        <v>0</v>
      </c>
      <c r="Q143" s="198">
        <v>8.7639999999999994E-5</v>
      </c>
      <c r="R143" s="198">
        <f>Q143*H143</f>
        <v>5.9595199999999994E-2</v>
      </c>
      <c r="S143" s="198">
        <v>0.115</v>
      </c>
      <c r="T143" s="199">
        <f>S143*H143</f>
        <v>78.2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166</v>
      </c>
      <c r="AT143" s="200" t="s">
        <v>162</v>
      </c>
      <c r="AU143" s="200" t="s">
        <v>94</v>
      </c>
      <c r="AY143" s="17" t="s">
        <v>160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92</v>
      </c>
      <c r="BK143" s="201">
        <f>ROUND(I143*H143,2)</f>
        <v>0</v>
      </c>
      <c r="BL143" s="17" t="s">
        <v>166</v>
      </c>
      <c r="BM143" s="200" t="s">
        <v>1572</v>
      </c>
    </row>
    <row r="144" spans="1:65" s="2" customFormat="1" ht="16.5" customHeight="1">
      <c r="A144" s="35"/>
      <c r="B144" s="36"/>
      <c r="C144" s="188" t="s">
        <v>215</v>
      </c>
      <c r="D144" s="188" t="s">
        <v>162</v>
      </c>
      <c r="E144" s="189" t="s">
        <v>1573</v>
      </c>
      <c r="F144" s="190" t="s">
        <v>1574</v>
      </c>
      <c r="G144" s="191" t="s">
        <v>252</v>
      </c>
      <c r="H144" s="192">
        <v>315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0.28999999999999998</v>
      </c>
      <c r="T144" s="199">
        <f>S144*H144</f>
        <v>91.35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166</v>
      </c>
      <c r="AT144" s="200" t="s">
        <v>162</v>
      </c>
      <c r="AU144" s="200" t="s">
        <v>94</v>
      </c>
      <c r="AY144" s="17" t="s">
        <v>160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92</v>
      </c>
      <c r="BK144" s="201">
        <f>ROUND(I144*H144,2)</f>
        <v>0</v>
      </c>
      <c r="BL144" s="17" t="s">
        <v>166</v>
      </c>
      <c r="BM144" s="200" t="s">
        <v>1575</v>
      </c>
    </row>
    <row r="145" spans="1:65" s="2" customFormat="1" ht="16.5" customHeight="1">
      <c r="A145" s="35"/>
      <c r="B145" s="36"/>
      <c r="C145" s="188" t="s">
        <v>222</v>
      </c>
      <c r="D145" s="188" t="s">
        <v>162</v>
      </c>
      <c r="E145" s="189" t="s">
        <v>1576</v>
      </c>
      <c r="F145" s="190" t="s">
        <v>1577</v>
      </c>
      <c r="G145" s="191" t="s">
        <v>252</v>
      </c>
      <c r="H145" s="192">
        <v>373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49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0.04</v>
      </c>
      <c r="T145" s="199">
        <f>S145*H145</f>
        <v>14.92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166</v>
      </c>
      <c r="AT145" s="200" t="s">
        <v>162</v>
      </c>
      <c r="AU145" s="200" t="s">
        <v>94</v>
      </c>
      <c r="AY145" s="17" t="s">
        <v>160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92</v>
      </c>
      <c r="BK145" s="201">
        <f>ROUND(I145*H145,2)</f>
        <v>0</v>
      </c>
      <c r="BL145" s="17" t="s">
        <v>166</v>
      </c>
      <c r="BM145" s="200" t="s">
        <v>1578</v>
      </c>
    </row>
    <row r="146" spans="1:65" s="2" customFormat="1" ht="24.2" customHeight="1">
      <c r="A146" s="35"/>
      <c r="B146" s="36"/>
      <c r="C146" s="188" t="s">
        <v>226</v>
      </c>
      <c r="D146" s="188" t="s">
        <v>162</v>
      </c>
      <c r="E146" s="189" t="s">
        <v>1579</v>
      </c>
      <c r="F146" s="190" t="s">
        <v>1580</v>
      </c>
      <c r="G146" s="191" t="s">
        <v>165</v>
      </c>
      <c r="H146" s="192">
        <v>512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49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166</v>
      </c>
      <c r="AT146" s="200" t="s">
        <v>162</v>
      </c>
      <c r="AU146" s="200" t="s">
        <v>94</v>
      </c>
      <c r="AY146" s="17" t="s">
        <v>160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92</v>
      </c>
      <c r="BK146" s="201">
        <f>ROUND(I146*H146,2)</f>
        <v>0</v>
      </c>
      <c r="BL146" s="17" t="s">
        <v>166</v>
      </c>
      <c r="BM146" s="200" t="s">
        <v>1581</v>
      </c>
    </row>
    <row r="147" spans="1:65" s="12" customFormat="1" ht="22.9" customHeight="1">
      <c r="B147" s="172"/>
      <c r="C147" s="173"/>
      <c r="D147" s="174" t="s">
        <v>83</v>
      </c>
      <c r="E147" s="186" t="s">
        <v>180</v>
      </c>
      <c r="F147" s="186" t="s">
        <v>263</v>
      </c>
      <c r="G147" s="173"/>
      <c r="H147" s="173"/>
      <c r="I147" s="176"/>
      <c r="J147" s="187">
        <f>BK147</f>
        <v>0</v>
      </c>
      <c r="K147" s="173"/>
      <c r="L147" s="178"/>
      <c r="M147" s="179"/>
      <c r="N147" s="180"/>
      <c r="O147" s="180"/>
      <c r="P147" s="181">
        <f>P148</f>
        <v>0</v>
      </c>
      <c r="Q147" s="180"/>
      <c r="R147" s="181">
        <f>R148</f>
        <v>0</v>
      </c>
      <c r="S147" s="180"/>
      <c r="T147" s="182">
        <f>T148</f>
        <v>4.8</v>
      </c>
      <c r="AR147" s="183" t="s">
        <v>92</v>
      </c>
      <c r="AT147" s="184" t="s">
        <v>83</v>
      </c>
      <c r="AU147" s="184" t="s">
        <v>92</v>
      </c>
      <c r="AY147" s="183" t="s">
        <v>160</v>
      </c>
      <c r="BK147" s="185">
        <f>BK148</f>
        <v>0</v>
      </c>
    </row>
    <row r="148" spans="1:65" s="2" customFormat="1" ht="24.2" customHeight="1">
      <c r="A148" s="35"/>
      <c r="B148" s="36"/>
      <c r="C148" s="188" t="s">
        <v>230</v>
      </c>
      <c r="D148" s="188" t="s">
        <v>162</v>
      </c>
      <c r="E148" s="189" t="s">
        <v>1582</v>
      </c>
      <c r="F148" s="190" t="s">
        <v>1583</v>
      </c>
      <c r="G148" s="191" t="s">
        <v>170</v>
      </c>
      <c r="H148" s="192">
        <v>2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2.4</v>
      </c>
      <c r="T148" s="199">
        <f>S148*H148</f>
        <v>4.8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166</v>
      </c>
      <c r="AT148" s="200" t="s">
        <v>162</v>
      </c>
      <c r="AU148" s="200" t="s">
        <v>94</v>
      </c>
      <c r="AY148" s="17" t="s">
        <v>160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92</v>
      </c>
      <c r="BK148" s="201">
        <f>ROUND(I148*H148,2)</f>
        <v>0</v>
      </c>
      <c r="BL148" s="17" t="s">
        <v>166</v>
      </c>
      <c r="BM148" s="200" t="s">
        <v>1584</v>
      </c>
    </row>
    <row r="149" spans="1:65" s="12" customFormat="1" ht="22.9" customHeight="1">
      <c r="B149" s="172"/>
      <c r="C149" s="173"/>
      <c r="D149" s="174" t="s">
        <v>83</v>
      </c>
      <c r="E149" s="186" t="s">
        <v>209</v>
      </c>
      <c r="F149" s="186" t="s">
        <v>467</v>
      </c>
      <c r="G149" s="173"/>
      <c r="H149" s="173"/>
      <c r="I149" s="176"/>
      <c r="J149" s="187">
        <f>BK149</f>
        <v>0</v>
      </c>
      <c r="K149" s="173"/>
      <c r="L149" s="178"/>
      <c r="M149" s="179"/>
      <c r="N149" s="180"/>
      <c r="O149" s="180"/>
      <c r="P149" s="181">
        <f>SUM(P150:P162)</f>
        <v>0</v>
      </c>
      <c r="Q149" s="180"/>
      <c r="R149" s="181">
        <f>SUM(R150:R162)</f>
        <v>1.0884006660000001</v>
      </c>
      <c r="S149" s="180"/>
      <c r="T149" s="182">
        <f>SUM(T150:T162)</f>
        <v>34.881</v>
      </c>
      <c r="AR149" s="183" t="s">
        <v>92</v>
      </c>
      <c r="AT149" s="184" t="s">
        <v>83</v>
      </c>
      <c r="AU149" s="184" t="s">
        <v>92</v>
      </c>
      <c r="AY149" s="183" t="s">
        <v>160</v>
      </c>
      <c r="BK149" s="185">
        <f>SUM(BK150:BK162)</f>
        <v>0</v>
      </c>
    </row>
    <row r="150" spans="1:65" s="2" customFormat="1" ht="21.75" customHeight="1">
      <c r="A150" s="35"/>
      <c r="B150" s="36"/>
      <c r="C150" s="188" t="s">
        <v>236</v>
      </c>
      <c r="D150" s="188" t="s">
        <v>162</v>
      </c>
      <c r="E150" s="189" t="s">
        <v>1585</v>
      </c>
      <c r="F150" s="190" t="s">
        <v>1586</v>
      </c>
      <c r="G150" s="191" t="s">
        <v>252</v>
      </c>
      <c r="H150" s="192">
        <v>30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49</v>
      </c>
      <c r="O150" s="72"/>
      <c r="P150" s="198">
        <f>O150*H150</f>
        <v>0</v>
      </c>
      <c r="Q150" s="198">
        <v>1.995E-6</v>
      </c>
      <c r="R150" s="198">
        <f>Q150*H150</f>
        <v>5.9849999999999998E-5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166</v>
      </c>
      <c r="AT150" s="200" t="s">
        <v>162</v>
      </c>
      <c r="AU150" s="200" t="s">
        <v>94</v>
      </c>
      <c r="AY150" s="17" t="s">
        <v>160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92</v>
      </c>
      <c r="BK150" s="201">
        <f>ROUND(I150*H150,2)</f>
        <v>0</v>
      </c>
      <c r="BL150" s="17" t="s">
        <v>166</v>
      </c>
      <c r="BM150" s="200" t="s">
        <v>1587</v>
      </c>
    </row>
    <row r="151" spans="1:65" s="2" customFormat="1" ht="21.75" customHeight="1">
      <c r="A151" s="35"/>
      <c r="B151" s="36"/>
      <c r="C151" s="188" t="s">
        <v>8</v>
      </c>
      <c r="D151" s="188" t="s">
        <v>162</v>
      </c>
      <c r="E151" s="189" t="s">
        <v>532</v>
      </c>
      <c r="F151" s="190" t="s">
        <v>1588</v>
      </c>
      <c r="G151" s="191" t="s">
        <v>252</v>
      </c>
      <c r="H151" s="192">
        <v>30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49</v>
      </c>
      <c r="O151" s="72"/>
      <c r="P151" s="198">
        <f>O151*H151</f>
        <v>0</v>
      </c>
      <c r="Q151" s="198">
        <v>1.0692E-4</v>
      </c>
      <c r="R151" s="198">
        <f>Q151*H151</f>
        <v>3.2076000000000001E-3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166</v>
      </c>
      <c r="AT151" s="200" t="s">
        <v>162</v>
      </c>
      <c r="AU151" s="200" t="s">
        <v>94</v>
      </c>
      <c r="AY151" s="17" t="s">
        <v>160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92</v>
      </c>
      <c r="BK151" s="201">
        <f>ROUND(I151*H151,2)</f>
        <v>0</v>
      </c>
      <c r="BL151" s="17" t="s">
        <v>166</v>
      </c>
      <c r="BM151" s="200" t="s">
        <v>1589</v>
      </c>
    </row>
    <row r="152" spans="1:65" s="2" customFormat="1" ht="16.5" customHeight="1">
      <c r="A152" s="35"/>
      <c r="B152" s="36"/>
      <c r="C152" s="188" t="s">
        <v>245</v>
      </c>
      <c r="D152" s="188" t="s">
        <v>162</v>
      </c>
      <c r="E152" s="189" t="s">
        <v>1590</v>
      </c>
      <c r="F152" s="190" t="s">
        <v>1591</v>
      </c>
      <c r="G152" s="191" t="s">
        <v>170</v>
      </c>
      <c r="H152" s="192">
        <v>6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49</v>
      </c>
      <c r="O152" s="72"/>
      <c r="P152" s="198">
        <f>O152*H152</f>
        <v>0</v>
      </c>
      <c r="Q152" s="198">
        <v>0.12</v>
      </c>
      <c r="R152" s="198">
        <f>Q152*H152</f>
        <v>0.72</v>
      </c>
      <c r="S152" s="198">
        <v>2.2000000000000002</v>
      </c>
      <c r="T152" s="199">
        <f>S152*H152</f>
        <v>13.200000000000001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166</v>
      </c>
      <c r="AT152" s="200" t="s">
        <v>162</v>
      </c>
      <c r="AU152" s="200" t="s">
        <v>94</v>
      </c>
      <c r="AY152" s="17" t="s">
        <v>160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92</v>
      </c>
      <c r="BK152" s="201">
        <f>ROUND(I152*H152,2)</f>
        <v>0</v>
      </c>
      <c r="BL152" s="17" t="s">
        <v>166</v>
      </c>
      <c r="BM152" s="200" t="s">
        <v>1592</v>
      </c>
    </row>
    <row r="153" spans="1:65" s="13" customFormat="1" ht="11.25">
      <c r="B153" s="202"/>
      <c r="C153" s="203"/>
      <c r="D153" s="204" t="s">
        <v>172</v>
      </c>
      <c r="E153" s="205" t="s">
        <v>1</v>
      </c>
      <c r="F153" s="206" t="s">
        <v>194</v>
      </c>
      <c r="G153" s="203"/>
      <c r="H153" s="207">
        <v>6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172</v>
      </c>
      <c r="AU153" s="213" t="s">
        <v>94</v>
      </c>
      <c r="AV153" s="13" t="s">
        <v>94</v>
      </c>
      <c r="AW153" s="13" t="s">
        <v>39</v>
      </c>
      <c r="AX153" s="13" t="s">
        <v>84</v>
      </c>
      <c r="AY153" s="213" t="s">
        <v>160</v>
      </c>
    </row>
    <row r="154" spans="1:65" s="14" customFormat="1" ht="11.25">
      <c r="B154" s="214"/>
      <c r="C154" s="215"/>
      <c r="D154" s="204" t="s">
        <v>172</v>
      </c>
      <c r="E154" s="216" t="s">
        <v>1</v>
      </c>
      <c r="F154" s="217" t="s">
        <v>179</v>
      </c>
      <c r="G154" s="215"/>
      <c r="H154" s="218">
        <v>6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172</v>
      </c>
      <c r="AU154" s="224" t="s">
        <v>94</v>
      </c>
      <c r="AV154" s="14" t="s">
        <v>166</v>
      </c>
      <c r="AW154" s="14" t="s">
        <v>39</v>
      </c>
      <c r="AX154" s="14" t="s">
        <v>92</v>
      </c>
      <c r="AY154" s="224" t="s">
        <v>160</v>
      </c>
    </row>
    <row r="155" spans="1:65" s="2" customFormat="1" ht="16.5" customHeight="1">
      <c r="A155" s="35"/>
      <c r="B155" s="36"/>
      <c r="C155" s="188" t="s">
        <v>249</v>
      </c>
      <c r="D155" s="188" t="s">
        <v>162</v>
      </c>
      <c r="E155" s="189" t="s">
        <v>1593</v>
      </c>
      <c r="F155" s="190" t="s">
        <v>1594</v>
      </c>
      <c r="G155" s="191" t="s">
        <v>170</v>
      </c>
      <c r="H155" s="192">
        <v>3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49</v>
      </c>
      <c r="O155" s="72"/>
      <c r="P155" s="198">
        <f>O155*H155</f>
        <v>0</v>
      </c>
      <c r="Q155" s="198">
        <v>0.121711072</v>
      </c>
      <c r="R155" s="198">
        <f>Q155*H155</f>
        <v>0.36513321600000004</v>
      </c>
      <c r="S155" s="198">
        <v>2.4</v>
      </c>
      <c r="T155" s="199">
        <f>S155*H155</f>
        <v>7.1999999999999993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166</v>
      </c>
      <c r="AT155" s="200" t="s">
        <v>162</v>
      </c>
      <c r="AU155" s="200" t="s">
        <v>94</v>
      </c>
      <c r="AY155" s="17" t="s">
        <v>160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92</v>
      </c>
      <c r="BK155" s="201">
        <f>ROUND(I155*H155,2)</f>
        <v>0</v>
      </c>
      <c r="BL155" s="17" t="s">
        <v>166</v>
      </c>
      <c r="BM155" s="200" t="s">
        <v>1595</v>
      </c>
    </row>
    <row r="156" spans="1:65" s="2" customFormat="1" ht="24.2" customHeight="1">
      <c r="A156" s="35"/>
      <c r="B156" s="36"/>
      <c r="C156" s="188" t="s">
        <v>254</v>
      </c>
      <c r="D156" s="188" t="s">
        <v>162</v>
      </c>
      <c r="E156" s="189" t="s">
        <v>1596</v>
      </c>
      <c r="F156" s="190" t="s">
        <v>1597</v>
      </c>
      <c r="G156" s="191" t="s">
        <v>252</v>
      </c>
      <c r="H156" s="192">
        <v>49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49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3.5000000000000003E-2</v>
      </c>
      <c r="T156" s="199">
        <f>S156*H156</f>
        <v>1.7150000000000001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166</v>
      </c>
      <c r="AT156" s="200" t="s">
        <v>162</v>
      </c>
      <c r="AU156" s="200" t="s">
        <v>94</v>
      </c>
      <c r="AY156" s="17" t="s">
        <v>160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92</v>
      </c>
      <c r="BK156" s="201">
        <f>ROUND(I156*H156,2)</f>
        <v>0</v>
      </c>
      <c r="BL156" s="17" t="s">
        <v>166</v>
      </c>
      <c r="BM156" s="200" t="s">
        <v>1598</v>
      </c>
    </row>
    <row r="157" spans="1:65" s="13" customFormat="1" ht="11.25">
      <c r="B157" s="202"/>
      <c r="C157" s="203"/>
      <c r="D157" s="204" t="s">
        <v>172</v>
      </c>
      <c r="E157" s="205" t="s">
        <v>1</v>
      </c>
      <c r="F157" s="206" t="s">
        <v>1599</v>
      </c>
      <c r="G157" s="203"/>
      <c r="H157" s="207">
        <v>28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172</v>
      </c>
      <c r="AU157" s="213" t="s">
        <v>94</v>
      </c>
      <c r="AV157" s="13" t="s">
        <v>94</v>
      </c>
      <c r="AW157" s="13" t="s">
        <v>39</v>
      </c>
      <c r="AX157" s="13" t="s">
        <v>84</v>
      </c>
      <c r="AY157" s="213" t="s">
        <v>160</v>
      </c>
    </row>
    <row r="158" spans="1:65" s="13" customFormat="1" ht="11.25">
      <c r="B158" s="202"/>
      <c r="C158" s="203"/>
      <c r="D158" s="204" t="s">
        <v>172</v>
      </c>
      <c r="E158" s="205" t="s">
        <v>1</v>
      </c>
      <c r="F158" s="206" t="s">
        <v>1600</v>
      </c>
      <c r="G158" s="203"/>
      <c r="H158" s="207">
        <v>21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172</v>
      </c>
      <c r="AU158" s="213" t="s">
        <v>94</v>
      </c>
      <c r="AV158" s="13" t="s">
        <v>94</v>
      </c>
      <c r="AW158" s="13" t="s">
        <v>39</v>
      </c>
      <c r="AX158" s="13" t="s">
        <v>84</v>
      </c>
      <c r="AY158" s="213" t="s">
        <v>160</v>
      </c>
    </row>
    <row r="159" spans="1:65" s="14" customFormat="1" ht="11.25">
      <c r="B159" s="214"/>
      <c r="C159" s="215"/>
      <c r="D159" s="204" t="s">
        <v>172</v>
      </c>
      <c r="E159" s="216" t="s">
        <v>1</v>
      </c>
      <c r="F159" s="217" t="s">
        <v>179</v>
      </c>
      <c r="G159" s="215"/>
      <c r="H159" s="218">
        <v>49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172</v>
      </c>
      <c r="AU159" s="224" t="s">
        <v>94</v>
      </c>
      <c r="AV159" s="14" t="s">
        <v>166</v>
      </c>
      <c r="AW159" s="14" t="s">
        <v>39</v>
      </c>
      <c r="AX159" s="14" t="s">
        <v>92</v>
      </c>
      <c r="AY159" s="224" t="s">
        <v>160</v>
      </c>
    </row>
    <row r="160" spans="1:65" s="2" customFormat="1" ht="24.2" customHeight="1">
      <c r="A160" s="35"/>
      <c r="B160" s="36"/>
      <c r="C160" s="188" t="s">
        <v>258</v>
      </c>
      <c r="D160" s="188" t="s">
        <v>162</v>
      </c>
      <c r="E160" s="189" t="s">
        <v>1601</v>
      </c>
      <c r="F160" s="190" t="s">
        <v>1602</v>
      </c>
      <c r="G160" s="191" t="s">
        <v>261</v>
      </c>
      <c r="H160" s="192">
        <v>3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49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8.2000000000000003E-2</v>
      </c>
      <c r="T160" s="199">
        <f>S160*H160</f>
        <v>0.246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166</v>
      </c>
      <c r="AT160" s="200" t="s">
        <v>162</v>
      </c>
      <c r="AU160" s="200" t="s">
        <v>94</v>
      </c>
      <c r="AY160" s="17" t="s">
        <v>160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92</v>
      </c>
      <c r="BK160" s="201">
        <f>ROUND(I160*H160,2)</f>
        <v>0</v>
      </c>
      <c r="BL160" s="17" t="s">
        <v>166</v>
      </c>
      <c r="BM160" s="200" t="s">
        <v>1603</v>
      </c>
    </row>
    <row r="161" spans="1:65" s="2" customFormat="1" ht="24.2" customHeight="1">
      <c r="A161" s="35"/>
      <c r="B161" s="36"/>
      <c r="C161" s="188" t="s">
        <v>264</v>
      </c>
      <c r="D161" s="188" t="s">
        <v>162</v>
      </c>
      <c r="E161" s="189" t="s">
        <v>1604</v>
      </c>
      <c r="F161" s="190" t="s">
        <v>1605</v>
      </c>
      <c r="G161" s="191" t="s">
        <v>261</v>
      </c>
      <c r="H161" s="192">
        <v>5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49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4.0000000000000001E-3</v>
      </c>
      <c r="T161" s="199">
        <f>S161*H161</f>
        <v>0.02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166</v>
      </c>
      <c r="AT161" s="200" t="s">
        <v>162</v>
      </c>
      <c r="AU161" s="200" t="s">
        <v>94</v>
      </c>
      <c r="AY161" s="17" t="s">
        <v>160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7" t="s">
        <v>92</v>
      </c>
      <c r="BK161" s="201">
        <f>ROUND(I161*H161,2)</f>
        <v>0</v>
      </c>
      <c r="BL161" s="17" t="s">
        <v>166</v>
      </c>
      <c r="BM161" s="200" t="s">
        <v>1606</v>
      </c>
    </row>
    <row r="162" spans="1:65" s="2" customFormat="1" ht="24.2" customHeight="1">
      <c r="A162" s="35"/>
      <c r="B162" s="36"/>
      <c r="C162" s="188" t="s">
        <v>7</v>
      </c>
      <c r="D162" s="188" t="s">
        <v>162</v>
      </c>
      <c r="E162" s="189" t="s">
        <v>1607</v>
      </c>
      <c r="F162" s="190" t="s">
        <v>1608</v>
      </c>
      <c r="G162" s="191" t="s">
        <v>252</v>
      </c>
      <c r="H162" s="192">
        <v>50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49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0.25</v>
      </c>
      <c r="T162" s="199">
        <f>S162*H162</f>
        <v>12.5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166</v>
      </c>
      <c r="AT162" s="200" t="s">
        <v>162</v>
      </c>
      <c r="AU162" s="200" t="s">
        <v>94</v>
      </c>
      <c r="AY162" s="17" t="s">
        <v>160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92</v>
      </c>
      <c r="BK162" s="201">
        <f>ROUND(I162*H162,2)</f>
        <v>0</v>
      </c>
      <c r="BL162" s="17" t="s">
        <v>166</v>
      </c>
      <c r="BM162" s="200" t="s">
        <v>1609</v>
      </c>
    </row>
    <row r="163" spans="1:65" s="12" customFormat="1" ht="22.9" customHeight="1">
      <c r="B163" s="172"/>
      <c r="C163" s="173"/>
      <c r="D163" s="174" t="s">
        <v>83</v>
      </c>
      <c r="E163" s="186" t="s">
        <v>535</v>
      </c>
      <c r="F163" s="186" t="s">
        <v>536</v>
      </c>
      <c r="G163" s="173"/>
      <c r="H163" s="173"/>
      <c r="I163" s="176"/>
      <c r="J163" s="187">
        <f>BK163</f>
        <v>0</v>
      </c>
      <c r="K163" s="173"/>
      <c r="L163" s="178"/>
      <c r="M163" s="179"/>
      <c r="N163" s="180"/>
      <c r="O163" s="180"/>
      <c r="P163" s="181">
        <f>SUM(P164:P185)</f>
        <v>0</v>
      </c>
      <c r="Q163" s="180"/>
      <c r="R163" s="181">
        <f>SUM(R164:R185)</f>
        <v>0</v>
      </c>
      <c r="S163" s="180"/>
      <c r="T163" s="182">
        <f>SUM(T164:T185)</f>
        <v>0</v>
      </c>
      <c r="AR163" s="183" t="s">
        <v>92</v>
      </c>
      <c r="AT163" s="184" t="s">
        <v>83</v>
      </c>
      <c r="AU163" s="184" t="s">
        <v>92</v>
      </c>
      <c r="AY163" s="183" t="s">
        <v>160</v>
      </c>
      <c r="BK163" s="185">
        <f>SUM(BK164:BK185)</f>
        <v>0</v>
      </c>
    </row>
    <row r="164" spans="1:65" s="2" customFormat="1" ht="33" customHeight="1">
      <c r="A164" s="35"/>
      <c r="B164" s="36"/>
      <c r="C164" s="188" t="s">
        <v>272</v>
      </c>
      <c r="D164" s="188" t="s">
        <v>162</v>
      </c>
      <c r="E164" s="189" t="s">
        <v>538</v>
      </c>
      <c r="F164" s="190" t="s">
        <v>539</v>
      </c>
      <c r="G164" s="191" t="s">
        <v>219</v>
      </c>
      <c r="H164" s="192">
        <v>1481.491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49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166</v>
      </c>
      <c r="AT164" s="200" t="s">
        <v>162</v>
      </c>
      <c r="AU164" s="200" t="s">
        <v>94</v>
      </c>
      <c r="AY164" s="17" t="s">
        <v>160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92</v>
      </c>
      <c r="BK164" s="201">
        <f>ROUND(I164*H164,2)</f>
        <v>0</v>
      </c>
      <c r="BL164" s="17" t="s">
        <v>166</v>
      </c>
      <c r="BM164" s="200" t="s">
        <v>1610</v>
      </c>
    </row>
    <row r="165" spans="1:65" s="2" customFormat="1" ht="21.75" customHeight="1">
      <c r="A165" s="35"/>
      <c r="B165" s="36"/>
      <c r="C165" s="188" t="s">
        <v>278</v>
      </c>
      <c r="D165" s="188" t="s">
        <v>162</v>
      </c>
      <c r="E165" s="189" t="s">
        <v>542</v>
      </c>
      <c r="F165" s="190" t="s">
        <v>543</v>
      </c>
      <c r="G165" s="191" t="s">
        <v>219</v>
      </c>
      <c r="H165" s="192">
        <v>29125.030999999999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49</v>
      </c>
      <c r="O165" s="72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166</v>
      </c>
      <c r="AT165" s="200" t="s">
        <v>162</v>
      </c>
      <c r="AU165" s="200" t="s">
        <v>94</v>
      </c>
      <c r="AY165" s="17" t="s">
        <v>160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92</v>
      </c>
      <c r="BK165" s="201">
        <f>ROUND(I165*H165,2)</f>
        <v>0</v>
      </c>
      <c r="BL165" s="17" t="s">
        <v>166</v>
      </c>
      <c r="BM165" s="200" t="s">
        <v>1611</v>
      </c>
    </row>
    <row r="166" spans="1:65" s="13" customFormat="1" ht="11.25">
      <c r="B166" s="202"/>
      <c r="C166" s="203"/>
      <c r="D166" s="204" t="s">
        <v>172</v>
      </c>
      <c r="E166" s="205" t="s">
        <v>1</v>
      </c>
      <c r="F166" s="206" t="s">
        <v>1612</v>
      </c>
      <c r="G166" s="203"/>
      <c r="H166" s="207">
        <v>467.36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172</v>
      </c>
      <c r="AU166" s="213" t="s">
        <v>94</v>
      </c>
      <c r="AV166" s="13" t="s">
        <v>94</v>
      </c>
      <c r="AW166" s="13" t="s">
        <v>39</v>
      </c>
      <c r="AX166" s="13" t="s">
        <v>84</v>
      </c>
      <c r="AY166" s="213" t="s">
        <v>160</v>
      </c>
    </row>
    <row r="167" spans="1:65" s="13" customFormat="1" ht="11.25">
      <c r="B167" s="202"/>
      <c r="C167" s="203"/>
      <c r="D167" s="204" t="s">
        <v>172</v>
      </c>
      <c r="E167" s="205" t="s">
        <v>1</v>
      </c>
      <c r="F167" s="206" t="s">
        <v>1613</v>
      </c>
      <c r="G167" s="203"/>
      <c r="H167" s="207">
        <v>28657.670999999998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172</v>
      </c>
      <c r="AU167" s="213" t="s">
        <v>94</v>
      </c>
      <c r="AV167" s="13" t="s">
        <v>94</v>
      </c>
      <c r="AW167" s="13" t="s">
        <v>39</v>
      </c>
      <c r="AX167" s="13" t="s">
        <v>84</v>
      </c>
      <c r="AY167" s="213" t="s">
        <v>160</v>
      </c>
    </row>
    <row r="168" spans="1:65" s="14" customFormat="1" ht="11.25">
      <c r="B168" s="214"/>
      <c r="C168" s="215"/>
      <c r="D168" s="204" t="s">
        <v>172</v>
      </c>
      <c r="E168" s="216" t="s">
        <v>1</v>
      </c>
      <c r="F168" s="217" t="s">
        <v>179</v>
      </c>
      <c r="G168" s="215"/>
      <c r="H168" s="218">
        <v>29125.030999999999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172</v>
      </c>
      <c r="AU168" s="224" t="s">
        <v>94</v>
      </c>
      <c r="AV168" s="14" t="s">
        <v>166</v>
      </c>
      <c r="AW168" s="14" t="s">
        <v>39</v>
      </c>
      <c r="AX168" s="14" t="s">
        <v>92</v>
      </c>
      <c r="AY168" s="224" t="s">
        <v>160</v>
      </c>
    </row>
    <row r="169" spans="1:65" s="2" customFormat="1" ht="37.9" customHeight="1">
      <c r="A169" s="35"/>
      <c r="B169" s="36"/>
      <c r="C169" s="188" t="s">
        <v>283</v>
      </c>
      <c r="D169" s="188" t="s">
        <v>162</v>
      </c>
      <c r="E169" s="189" t="s">
        <v>1614</v>
      </c>
      <c r="F169" s="190" t="s">
        <v>1615</v>
      </c>
      <c r="G169" s="191" t="s">
        <v>219</v>
      </c>
      <c r="H169" s="192">
        <v>250.791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49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166</v>
      </c>
      <c r="AT169" s="200" t="s">
        <v>162</v>
      </c>
      <c r="AU169" s="200" t="s">
        <v>94</v>
      </c>
      <c r="AY169" s="17" t="s">
        <v>160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92</v>
      </c>
      <c r="BK169" s="201">
        <f>ROUND(I169*H169,2)</f>
        <v>0</v>
      </c>
      <c r="BL169" s="17" t="s">
        <v>166</v>
      </c>
      <c r="BM169" s="200" t="s">
        <v>1616</v>
      </c>
    </row>
    <row r="170" spans="1:65" s="13" customFormat="1" ht="11.25">
      <c r="B170" s="202"/>
      <c r="C170" s="203"/>
      <c r="D170" s="204" t="s">
        <v>172</v>
      </c>
      <c r="E170" s="205" t="s">
        <v>1</v>
      </c>
      <c r="F170" s="206" t="s">
        <v>1617</v>
      </c>
      <c r="G170" s="203"/>
      <c r="H170" s="207">
        <v>116.84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172</v>
      </c>
      <c r="AU170" s="213" t="s">
        <v>94</v>
      </c>
      <c r="AV170" s="13" t="s">
        <v>94</v>
      </c>
      <c r="AW170" s="13" t="s">
        <v>39</v>
      </c>
      <c r="AX170" s="13" t="s">
        <v>84</v>
      </c>
      <c r="AY170" s="213" t="s">
        <v>160</v>
      </c>
    </row>
    <row r="171" spans="1:65" s="13" customFormat="1" ht="11.25">
      <c r="B171" s="202"/>
      <c r="C171" s="203"/>
      <c r="D171" s="204" t="s">
        <v>172</v>
      </c>
      <c r="E171" s="205" t="s">
        <v>1</v>
      </c>
      <c r="F171" s="206" t="s">
        <v>1618</v>
      </c>
      <c r="G171" s="203"/>
      <c r="H171" s="207">
        <v>106.27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172</v>
      </c>
      <c r="AU171" s="213" t="s">
        <v>94</v>
      </c>
      <c r="AV171" s="13" t="s">
        <v>94</v>
      </c>
      <c r="AW171" s="13" t="s">
        <v>39</v>
      </c>
      <c r="AX171" s="13" t="s">
        <v>84</v>
      </c>
      <c r="AY171" s="213" t="s">
        <v>160</v>
      </c>
    </row>
    <row r="172" spans="1:65" s="13" customFormat="1" ht="11.25">
      <c r="B172" s="202"/>
      <c r="C172" s="203"/>
      <c r="D172" s="204" t="s">
        <v>172</v>
      </c>
      <c r="E172" s="205" t="s">
        <v>1</v>
      </c>
      <c r="F172" s="206" t="s">
        <v>1619</v>
      </c>
      <c r="G172" s="203"/>
      <c r="H172" s="207">
        <v>13.2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172</v>
      </c>
      <c r="AU172" s="213" t="s">
        <v>94</v>
      </c>
      <c r="AV172" s="13" t="s">
        <v>94</v>
      </c>
      <c r="AW172" s="13" t="s">
        <v>39</v>
      </c>
      <c r="AX172" s="13" t="s">
        <v>84</v>
      </c>
      <c r="AY172" s="213" t="s">
        <v>160</v>
      </c>
    </row>
    <row r="173" spans="1:65" s="13" customFormat="1" ht="11.25">
      <c r="B173" s="202"/>
      <c r="C173" s="203"/>
      <c r="D173" s="204" t="s">
        <v>172</v>
      </c>
      <c r="E173" s="205" t="s">
        <v>1</v>
      </c>
      <c r="F173" s="206" t="s">
        <v>1620</v>
      </c>
      <c r="G173" s="203"/>
      <c r="H173" s="207">
        <v>1.9810000000000001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172</v>
      </c>
      <c r="AU173" s="213" t="s">
        <v>94</v>
      </c>
      <c r="AV173" s="13" t="s">
        <v>94</v>
      </c>
      <c r="AW173" s="13" t="s">
        <v>39</v>
      </c>
      <c r="AX173" s="13" t="s">
        <v>84</v>
      </c>
      <c r="AY173" s="213" t="s">
        <v>160</v>
      </c>
    </row>
    <row r="174" spans="1:65" s="13" customFormat="1" ht="11.25">
      <c r="B174" s="202"/>
      <c r="C174" s="203"/>
      <c r="D174" s="204" t="s">
        <v>172</v>
      </c>
      <c r="E174" s="205" t="s">
        <v>1</v>
      </c>
      <c r="F174" s="206" t="s">
        <v>1621</v>
      </c>
      <c r="G174" s="203"/>
      <c r="H174" s="207">
        <v>12.5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172</v>
      </c>
      <c r="AU174" s="213" t="s">
        <v>94</v>
      </c>
      <c r="AV174" s="13" t="s">
        <v>94</v>
      </c>
      <c r="AW174" s="13" t="s">
        <v>39</v>
      </c>
      <c r="AX174" s="13" t="s">
        <v>84</v>
      </c>
      <c r="AY174" s="213" t="s">
        <v>160</v>
      </c>
    </row>
    <row r="175" spans="1:65" s="14" customFormat="1" ht="11.25">
      <c r="B175" s="214"/>
      <c r="C175" s="215"/>
      <c r="D175" s="204" t="s">
        <v>172</v>
      </c>
      <c r="E175" s="216" t="s">
        <v>1</v>
      </c>
      <c r="F175" s="217" t="s">
        <v>179</v>
      </c>
      <c r="G175" s="215"/>
      <c r="H175" s="218">
        <v>250.791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172</v>
      </c>
      <c r="AU175" s="224" t="s">
        <v>94</v>
      </c>
      <c r="AV175" s="14" t="s">
        <v>166</v>
      </c>
      <c r="AW175" s="14" t="s">
        <v>39</v>
      </c>
      <c r="AX175" s="14" t="s">
        <v>92</v>
      </c>
      <c r="AY175" s="224" t="s">
        <v>160</v>
      </c>
    </row>
    <row r="176" spans="1:65" s="2" customFormat="1" ht="37.9" customHeight="1">
      <c r="A176" s="35"/>
      <c r="B176" s="36"/>
      <c r="C176" s="188" t="s">
        <v>288</v>
      </c>
      <c r="D176" s="188" t="s">
        <v>162</v>
      </c>
      <c r="E176" s="189" t="s">
        <v>1622</v>
      </c>
      <c r="F176" s="190" t="s">
        <v>1623</v>
      </c>
      <c r="G176" s="191" t="s">
        <v>219</v>
      </c>
      <c r="H176" s="192">
        <v>12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49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166</v>
      </c>
      <c r="AT176" s="200" t="s">
        <v>162</v>
      </c>
      <c r="AU176" s="200" t="s">
        <v>94</v>
      </c>
      <c r="AY176" s="17" t="s">
        <v>160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92</v>
      </c>
      <c r="BK176" s="201">
        <f>ROUND(I176*H176,2)</f>
        <v>0</v>
      </c>
      <c r="BL176" s="17" t="s">
        <v>166</v>
      </c>
      <c r="BM176" s="200" t="s">
        <v>1624</v>
      </c>
    </row>
    <row r="177" spans="1:65" s="13" customFormat="1" ht="11.25">
      <c r="B177" s="202"/>
      <c r="C177" s="203"/>
      <c r="D177" s="204" t="s">
        <v>172</v>
      </c>
      <c r="E177" s="205" t="s">
        <v>1</v>
      </c>
      <c r="F177" s="206" t="s">
        <v>1625</v>
      </c>
      <c r="G177" s="203"/>
      <c r="H177" s="207">
        <v>4.8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172</v>
      </c>
      <c r="AU177" s="213" t="s">
        <v>94</v>
      </c>
      <c r="AV177" s="13" t="s">
        <v>94</v>
      </c>
      <c r="AW177" s="13" t="s">
        <v>39</v>
      </c>
      <c r="AX177" s="13" t="s">
        <v>84</v>
      </c>
      <c r="AY177" s="213" t="s">
        <v>160</v>
      </c>
    </row>
    <row r="178" spans="1:65" s="13" customFormat="1" ht="11.25">
      <c r="B178" s="202"/>
      <c r="C178" s="203"/>
      <c r="D178" s="204" t="s">
        <v>172</v>
      </c>
      <c r="E178" s="205" t="s">
        <v>1</v>
      </c>
      <c r="F178" s="206" t="s">
        <v>1626</v>
      </c>
      <c r="G178" s="203"/>
      <c r="H178" s="207">
        <v>7.2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172</v>
      </c>
      <c r="AU178" s="213" t="s">
        <v>94</v>
      </c>
      <c r="AV178" s="13" t="s">
        <v>94</v>
      </c>
      <c r="AW178" s="13" t="s">
        <v>39</v>
      </c>
      <c r="AX178" s="13" t="s">
        <v>84</v>
      </c>
      <c r="AY178" s="213" t="s">
        <v>160</v>
      </c>
    </row>
    <row r="179" spans="1:65" s="14" customFormat="1" ht="11.25">
      <c r="B179" s="214"/>
      <c r="C179" s="215"/>
      <c r="D179" s="204" t="s">
        <v>172</v>
      </c>
      <c r="E179" s="216" t="s">
        <v>1</v>
      </c>
      <c r="F179" s="217" t="s">
        <v>179</v>
      </c>
      <c r="G179" s="215"/>
      <c r="H179" s="218">
        <v>12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172</v>
      </c>
      <c r="AU179" s="224" t="s">
        <v>94</v>
      </c>
      <c r="AV179" s="14" t="s">
        <v>166</v>
      </c>
      <c r="AW179" s="14" t="s">
        <v>39</v>
      </c>
      <c r="AX179" s="14" t="s">
        <v>92</v>
      </c>
      <c r="AY179" s="224" t="s">
        <v>160</v>
      </c>
    </row>
    <row r="180" spans="1:65" s="2" customFormat="1" ht="44.25" customHeight="1">
      <c r="A180" s="35"/>
      <c r="B180" s="36"/>
      <c r="C180" s="188" t="s">
        <v>293</v>
      </c>
      <c r="D180" s="188" t="s">
        <v>162</v>
      </c>
      <c r="E180" s="189" t="s">
        <v>547</v>
      </c>
      <c r="F180" s="190" t="s">
        <v>548</v>
      </c>
      <c r="G180" s="191" t="s">
        <v>219</v>
      </c>
      <c r="H180" s="192">
        <v>783.42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166</v>
      </c>
      <c r="AT180" s="200" t="s">
        <v>162</v>
      </c>
      <c r="AU180" s="200" t="s">
        <v>94</v>
      </c>
      <c r="AY180" s="17" t="s">
        <v>160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92</v>
      </c>
      <c r="BK180" s="201">
        <f>ROUND(I180*H180,2)</f>
        <v>0</v>
      </c>
      <c r="BL180" s="17" t="s">
        <v>166</v>
      </c>
      <c r="BM180" s="200" t="s">
        <v>1627</v>
      </c>
    </row>
    <row r="181" spans="1:65" s="13" customFormat="1" ht="11.25">
      <c r="B181" s="202"/>
      <c r="C181" s="203"/>
      <c r="D181" s="204" t="s">
        <v>172</v>
      </c>
      <c r="E181" s="205" t="s">
        <v>1</v>
      </c>
      <c r="F181" s="206" t="s">
        <v>1628</v>
      </c>
      <c r="G181" s="203"/>
      <c r="H181" s="207">
        <v>783.42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172</v>
      </c>
      <c r="AU181" s="213" t="s">
        <v>94</v>
      </c>
      <c r="AV181" s="13" t="s">
        <v>94</v>
      </c>
      <c r="AW181" s="13" t="s">
        <v>39</v>
      </c>
      <c r="AX181" s="13" t="s">
        <v>84</v>
      </c>
      <c r="AY181" s="213" t="s">
        <v>160</v>
      </c>
    </row>
    <row r="182" spans="1:65" s="14" customFormat="1" ht="11.25">
      <c r="B182" s="214"/>
      <c r="C182" s="215"/>
      <c r="D182" s="204" t="s">
        <v>172</v>
      </c>
      <c r="E182" s="216" t="s">
        <v>1</v>
      </c>
      <c r="F182" s="217" t="s">
        <v>179</v>
      </c>
      <c r="G182" s="215"/>
      <c r="H182" s="218">
        <v>783.42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172</v>
      </c>
      <c r="AU182" s="224" t="s">
        <v>94</v>
      </c>
      <c r="AV182" s="14" t="s">
        <v>166</v>
      </c>
      <c r="AW182" s="14" t="s">
        <v>39</v>
      </c>
      <c r="AX182" s="14" t="s">
        <v>92</v>
      </c>
      <c r="AY182" s="224" t="s">
        <v>160</v>
      </c>
    </row>
    <row r="183" spans="1:65" s="2" customFormat="1" ht="44.25" customHeight="1">
      <c r="A183" s="35"/>
      <c r="B183" s="36"/>
      <c r="C183" s="188" t="s">
        <v>298</v>
      </c>
      <c r="D183" s="188" t="s">
        <v>162</v>
      </c>
      <c r="E183" s="189" t="s">
        <v>552</v>
      </c>
      <c r="F183" s="190" t="s">
        <v>553</v>
      </c>
      <c r="G183" s="191" t="s">
        <v>219</v>
      </c>
      <c r="H183" s="192">
        <v>435.28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49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166</v>
      </c>
      <c r="AT183" s="200" t="s">
        <v>162</v>
      </c>
      <c r="AU183" s="200" t="s">
        <v>94</v>
      </c>
      <c r="AY183" s="17" t="s">
        <v>160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92</v>
      </c>
      <c r="BK183" s="201">
        <f>ROUND(I183*H183,2)</f>
        <v>0</v>
      </c>
      <c r="BL183" s="17" t="s">
        <v>166</v>
      </c>
      <c r="BM183" s="200" t="s">
        <v>1629</v>
      </c>
    </row>
    <row r="184" spans="1:65" s="13" customFormat="1" ht="11.25">
      <c r="B184" s="202"/>
      <c r="C184" s="203"/>
      <c r="D184" s="204" t="s">
        <v>172</v>
      </c>
      <c r="E184" s="205" t="s">
        <v>1</v>
      </c>
      <c r="F184" s="206" t="s">
        <v>1630</v>
      </c>
      <c r="G184" s="203"/>
      <c r="H184" s="207">
        <v>435.28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172</v>
      </c>
      <c r="AU184" s="213" t="s">
        <v>94</v>
      </c>
      <c r="AV184" s="13" t="s">
        <v>94</v>
      </c>
      <c r="AW184" s="13" t="s">
        <v>39</v>
      </c>
      <c r="AX184" s="13" t="s">
        <v>84</v>
      </c>
      <c r="AY184" s="213" t="s">
        <v>160</v>
      </c>
    </row>
    <row r="185" spans="1:65" s="14" customFormat="1" ht="11.25">
      <c r="B185" s="214"/>
      <c r="C185" s="215"/>
      <c r="D185" s="204" t="s">
        <v>172</v>
      </c>
      <c r="E185" s="216" t="s">
        <v>1</v>
      </c>
      <c r="F185" s="217" t="s">
        <v>179</v>
      </c>
      <c r="G185" s="215"/>
      <c r="H185" s="218">
        <v>435.28</v>
      </c>
      <c r="I185" s="219"/>
      <c r="J185" s="215"/>
      <c r="K185" s="215"/>
      <c r="L185" s="220"/>
      <c r="M185" s="255"/>
      <c r="N185" s="256"/>
      <c r="O185" s="256"/>
      <c r="P185" s="256"/>
      <c r="Q185" s="256"/>
      <c r="R185" s="256"/>
      <c r="S185" s="256"/>
      <c r="T185" s="257"/>
      <c r="AT185" s="224" t="s">
        <v>172</v>
      </c>
      <c r="AU185" s="224" t="s">
        <v>94</v>
      </c>
      <c r="AV185" s="14" t="s">
        <v>166</v>
      </c>
      <c r="AW185" s="14" t="s">
        <v>39</v>
      </c>
      <c r="AX185" s="14" t="s">
        <v>92</v>
      </c>
      <c r="AY185" s="224" t="s">
        <v>160</v>
      </c>
    </row>
    <row r="186" spans="1:65" s="2" customFormat="1" ht="6.95" customHeight="1">
      <c r="A186" s="35"/>
      <c r="B186" s="55"/>
      <c r="C186" s="56"/>
      <c r="D186" s="56"/>
      <c r="E186" s="56"/>
      <c r="F186" s="56"/>
      <c r="G186" s="56"/>
      <c r="H186" s="56"/>
      <c r="I186" s="56"/>
      <c r="J186" s="56"/>
      <c r="K186" s="56"/>
      <c r="L186" s="40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algorithmName="SHA-512" hashValue="IK5PWu5ws12mZBOcgQpMwy1eI29ZqVn7WaYuGMg6JrRa67jTRBhbpw98Dx1bcVUkccQuv0GU9WutDgGp9ChI3Q==" saltValue="VvLIh2va0O7q/FjRVRO28zX2rM1tUmuMnhOT6K9/cV736vmFotIPt/mx5AKBfskRxX/UybiL9TP4jeMeNYmP5g==" spinCount="100000" sheet="1" objects="1" scenarios="1" formatColumns="0" formatRows="0" autoFilter="0"/>
  <autoFilter ref="C120:K185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124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1631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ROUND((SUM(BE120:BE142)),  2)</f>
        <v>0</v>
      </c>
      <c r="G33" s="35"/>
      <c r="H33" s="35"/>
      <c r="I33" s="125">
        <v>0.21</v>
      </c>
      <c r="J33" s="124">
        <f>ROUND(((SUM(BE120:BE142))*I33),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ROUND((SUM(BF120:BF142)),  2)</f>
        <v>0</v>
      </c>
      <c r="G34" s="35"/>
      <c r="H34" s="35"/>
      <c r="I34" s="125">
        <v>0.15</v>
      </c>
      <c r="J34" s="124">
        <f>ROUND(((SUM(BF120:BF142))*I34),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ROUND((SUM(BG120:BG142)),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ROUND((SUM(BH120:BH142)),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ROUND((SUM(BI120:BI142)),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VON - Vedlejší a ostatní náklady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143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1632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1633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144</v>
      </c>
      <c r="E100" s="157"/>
      <c r="F100" s="157"/>
      <c r="G100" s="157"/>
      <c r="H100" s="157"/>
      <c r="I100" s="157"/>
      <c r="J100" s="158">
        <f>J136</f>
        <v>0</v>
      </c>
      <c r="K100" s="155"/>
      <c r="L100" s="159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3" t="s">
        <v>145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06" t="str">
        <f>E7</f>
        <v>Revitalizace veřejných ploch města Luby - ETAPA I</v>
      </c>
      <c r="F110" s="307"/>
      <c r="G110" s="307"/>
      <c r="H110" s="30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126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62" t="str">
        <f>E9</f>
        <v>VON - Vedlejší a ostatní náklady Etapa I</v>
      </c>
      <c r="F112" s="308"/>
      <c r="G112" s="308"/>
      <c r="H112" s="308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22</v>
      </c>
      <c r="D114" s="37"/>
      <c r="E114" s="37"/>
      <c r="F114" s="27" t="str">
        <f>F12</f>
        <v>Luby u Chebu</v>
      </c>
      <c r="G114" s="37"/>
      <c r="H114" s="37"/>
      <c r="I114" s="29" t="s">
        <v>24</v>
      </c>
      <c r="J114" s="67" t="str">
        <f>IF(J12="","",J12)</f>
        <v>Vyplň údaj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29" t="s">
        <v>29</v>
      </c>
      <c r="D116" s="37"/>
      <c r="E116" s="37"/>
      <c r="F116" s="27" t="str">
        <f>E15</f>
        <v>Město Luby</v>
      </c>
      <c r="G116" s="37"/>
      <c r="H116" s="37"/>
      <c r="I116" s="29" t="s">
        <v>36</v>
      </c>
      <c r="J116" s="33" t="str">
        <f>E21</f>
        <v>A69 - Architekti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29" t="s">
        <v>34</v>
      </c>
      <c r="D117" s="37"/>
      <c r="E117" s="37"/>
      <c r="F117" s="27" t="str">
        <f>IF(E18="","",E18)</f>
        <v>Vyplň údaj</v>
      </c>
      <c r="G117" s="37"/>
      <c r="H117" s="37"/>
      <c r="I117" s="29" t="s">
        <v>40</v>
      </c>
      <c r="J117" s="33" t="str">
        <f>E24</f>
        <v>Ing. Pavel Šturc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0"/>
      <c r="B119" s="161"/>
      <c r="C119" s="162" t="s">
        <v>146</v>
      </c>
      <c r="D119" s="163" t="s">
        <v>69</v>
      </c>
      <c r="E119" s="163" t="s">
        <v>65</v>
      </c>
      <c r="F119" s="163" t="s">
        <v>66</v>
      </c>
      <c r="G119" s="163" t="s">
        <v>147</v>
      </c>
      <c r="H119" s="163" t="s">
        <v>148</v>
      </c>
      <c r="I119" s="163" t="s">
        <v>149</v>
      </c>
      <c r="J119" s="164" t="s">
        <v>130</v>
      </c>
      <c r="K119" s="165" t="s">
        <v>150</v>
      </c>
      <c r="L119" s="166"/>
      <c r="M119" s="76" t="s">
        <v>1</v>
      </c>
      <c r="N119" s="77" t="s">
        <v>48</v>
      </c>
      <c r="O119" s="77" t="s">
        <v>151</v>
      </c>
      <c r="P119" s="77" t="s">
        <v>152</v>
      </c>
      <c r="Q119" s="77" t="s">
        <v>153</v>
      </c>
      <c r="R119" s="77" t="s">
        <v>154</v>
      </c>
      <c r="S119" s="77" t="s">
        <v>155</v>
      </c>
      <c r="T119" s="78" t="s">
        <v>156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5"/>
      <c r="B120" s="36"/>
      <c r="C120" s="83" t="s">
        <v>157</v>
      </c>
      <c r="D120" s="37"/>
      <c r="E120" s="37"/>
      <c r="F120" s="37"/>
      <c r="G120" s="37"/>
      <c r="H120" s="37"/>
      <c r="I120" s="37"/>
      <c r="J120" s="167">
        <f>BK120</f>
        <v>0</v>
      </c>
      <c r="K120" s="37"/>
      <c r="L120" s="40"/>
      <c r="M120" s="79"/>
      <c r="N120" s="168"/>
      <c r="O120" s="80"/>
      <c r="P120" s="169">
        <f>P121</f>
        <v>0</v>
      </c>
      <c r="Q120" s="80"/>
      <c r="R120" s="169">
        <f>R121</f>
        <v>0</v>
      </c>
      <c r="S120" s="80"/>
      <c r="T120" s="170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83</v>
      </c>
      <c r="AU120" s="17" t="s">
        <v>132</v>
      </c>
      <c r="BK120" s="171">
        <f>BK121</f>
        <v>0</v>
      </c>
    </row>
    <row r="121" spans="1:65" s="12" customFormat="1" ht="25.9" customHeight="1">
      <c r="B121" s="172"/>
      <c r="C121" s="173"/>
      <c r="D121" s="174" t="s">
        <v>83</v>
      </c>
      <c r="E121" s="175" t="s">
        <v>577</v>
      </c>
      <c r="F121" s="175" t="s">
        <v>578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P122+P125+P136</f>
        <v>0</v>
      </c>
      <c r="Q121" s="180"/>
      <c r="R121" s="181">
        <f>R122+R125+R136</f>
        <v>0</v>
      </c>
      <c r="S121" s="180"/>
      <c r="T121" s="182">
        <f>T122+T125+T136</f>
        <v>0</v>
      </c>
      <c r="AR121" s="183" t="s">
        <v>189</v>
      </c>
      <c r="AT121" s="184" t="s">
        <v>83</v>
      </c>
      <c r="AU121" s="184" t="s">
        <v>84</v>
      </c>
      <c r="AY121" s="183" t="s">
        <v>160</v>
      </c>
      <c r="BK121" s="185">
        <f>BK122+BK125+BK136</f>
        <v>0</v>
      </c>
    </row>
    <row r="122" spans="1:65" s="12" customFormat="1" ht="22.9" customHeight="1">
      <c r="B122" s="172"/>
      <c r="C122" s="173"/>
      <c r="D122" s="174" t="s">
        <v>83</v>
      </c>
      <c r="E122" s="186" t="s">
        <v>1634</v>
      </c>
      <c r="F122" s="186" t="s">
        <v>1635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SUM(P123:P124)</f>
        <v>0</v>
      </c>
      <c r="Q122" s="180"/>
      <c r="R122" s="181">
        <f>SUM(R123:R124)</f>
        <v>0</v>
      </c>
      <c r="S122" s="180"/>
      <c r="T122" s="182">
        <f>SUM(T123:T124)</f>
        <v>0</v>
      </c>
      <c r="AR122" s="183" t="s">
        <v>189</v>
      </c>
      <c r="AT122" s="184" t="s">
        <v>83</v>
      </c>
      <c r="AU122" s="184" t="s">
        <v>92</v>
      </c>
      <c r="AY122" s="183" t="s">
        <v>160</v>
      </c>
      <c r="BK122" s="185">
        <f>SUM(BK123:BK124)</f>
        <v>0</v>
      </c>
    </row>
    <row r="123" spans="1:65" s="2" customFormat="1" ht="16.5" customHeight="1">
      <c r="A123" s="35"/>
      <c r="B123" s="36"/>
      <c r="C123" s="188" t="s">
        <v>92</v>
      </c>
      <c r="D123" s="188" t="s">
        <v>162</v>
      </c>
      <c r="E123" s="189" t="s">
        <v>1636</v>
      </c>
      <c r="F123" s="190" t="s">
        <v>1637</v>
      </c>
      <c r="G123" s="191" t="s">
        <v>677</v>
      </c>
      <c r="H123" s="241"/>
      <c r="I123" s="193"/>
      <c r="J123" s="194">
        <f>ROUND(I123*H123,2)</f>
        <v>0</v>
      </c>
      <c r="K123" s="195"/>
      <c r="L123" s="40"/>
      <c r="M123" s="196" t="s">
        <v>1</v>
      </c>
      <c r="N123" s="197" t="s">
        <v>49</v>
      </c>
      <c r="O123" s="72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585</v>
      </c>
      <c r="AT123" s="200" t="s">
        <v>162</v>
      </c>
      <c r="AU123" s="200" t="s">
        <v>94</v>
      </c>
      <c r="AY123" s="17" t="s">
        <v>160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92</v>
      </c>
      <c r="BK123" s="201">
        <f>ROUND(I123*H123,2)</f>
        <v>0</v>
      </c>
      <c r="BL123" s="17" t="s">
        <v>585</v>
      </c>
      <c r="BM123" s="200" t="s">
        <v>1638</v>
      </c>
    </row>
    <row r="124" spans="1:65" s="2" customFormat="1" ht="16.5" customHeight="1">
      <c r="A124" s="35"/>
      <c r="B124" s="36"/>
      <c r="C124" s="188" t="s">
        <v>94</v>
      </c>
      <c r="D124" s="188" t="s">
        <v>162</v>
      </c>
      <c r="E124" s="189" t="s">
        <v>1239</v>
      </c>
      <c r="F124" s="190" t="s">
        <v>1240</v>
      </c>
      <c r="G124" s="191" t="s">
        <v>677</v>
      </c>
      <c r="H124" s="241"/>
      <c r="I124" s="193"/>
      <c r="J124" s="194">
        <f>ROUND(I124*H124,2)</f>
        <v>0</v>
      </c>
      <c r="K124" s="195"/>
      <c r="L124" s="40"/>
      <c r="M124" s="196" t="s">
        <v>1</v>
      </c>
      <c r="N124" s="197" t="s">
        <v>49</v>
      </c>
      <c r="O124" s="72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166</v>
      </c>
      <c r="AT124" s="200" t="s">
        <v>162</v>
      </c>
      <c r="AU124" s="200" t="s">
        <v>94</v>
      </c>
      <c r="AY124" s="17" t="s">
        <v>160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92</v>
      </c>
      <c r="BK124" s="201">
        <f>ROUND(I124*H124,2)</f>
        <v>0</v>
      </c>
      <c r="BL124" s="17" t="s">
        <v>166</v>
      </c>
      <c r="BM124" s="200" t="s">
        <v>1639</v>
      </c>
    </row>
    <row r="125" spans="1:65" s="12" customFormat="1" ht="22.9" customHeight="1">
      <c r="B125" s="172"/>
      <c r="C125" s="173"/>
      <c r="D125" s="174" t="s">
        <v>83</v>
      </c>
      <c r="E125" s="186" t="s">
        <v>1640</v>
      </c>
      <c r="F125" s="186" t="s">
        <v>1641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SUM(P126:P135)</f>
        <v>0</v>
      </c>
      <c r="Q125" s="180"/>
      <c r="R125" s="181">
        <f>SUM(R126:R135)</f>
        <v>0</v>
      </c>
      <c r="S125" s="180"/>
      <c r="T125" s="182">
        <f>SUM(T126:T135)</f>
        <v>0</v>
      </c>
      <c r="AR125" s="183" t="s">
        <v>189</v>
      </c>
      <c r="AT125" s="184" t="s">
        <v>83</v>
      </c>
      <c r="AU125" s="184" t="s">
        <v>92</v>
      </c>
      <c r="AY125" s="183" t="s">
        <v>160</v>
      </c>
      <c r="BK125" s="185">
        <f>SUM(BK126:BK135)</f>
        <v>0</v>
      </c>
    </row>
    <row r="126" spans="1:65" s="2" customFormat="1" ht="16.5" customHeight="1">
      <c r="A126" s="35"/>
      <c r="B126" s="36"/>
      <c r="C126" s="188" t="s">
        <v>180</v>
      </c>
      <c r="D126" s="188" t="s">
        <v>162</v>
      </c>
      <c r="E126" s="189" t="s">
        <v>1642</v>
      </c>
      <c r="F126" s="190" t="s">
        <v>1643</v>
      </c>
      <c r="G126" s="191" t="s">
        <v>677</v>
      </c>
      <c r="H126" s="241"/>
      <c r="I126" s="193"/>
      <c r="J126" s="194">
        <f t="shared" ref="J126:J135" si="0">ROUND(I126*H126,2)</f>
        <v>0</v>
      </c>
      <c r="K126" s="195"/>
      <c r="L126" s="40"/>
      <c r="M126" s="196" t="s">
        <v>1</v>
      </c>
      <c r="N126" s="197" t="s">
        <v>49</v>
      </c>
      <c r="O126" s="72"/>
      <c r="P126" s="198">
        <f t="shared" ref="P126:P135" si="1">O126*H126</f>
        <v>0</v>
      </c>
      <c r="Q126" s="198">
        <v>0</v>
      </c>
      <c r="R126" s="198">
        <f t="shared" ref="R126:R135" si="2">Q126*H126</f>
        <v>0</v>
      </c>
      <c r="S126" s="198">
        <v>0</v>
      </c>
      <c r="T126" s="199">
        <f t="shared" ref="T126:T135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166</v>
      </c>
      <c r="AT126" s="200" t="s">
        <v>162</v>
      </c>
      <c r="AU126" s="200" t="s">
        <v>94</v>
      </c>
      <c r="AY126" s="17" t="s">
        <v>160</v>
      </c>
      <c r="BE126" s="201">
        <f t="shared" ref="BE126:BE135" si="4">IF(N126="základní",J126,0)</f>
        <v>0</v>
      </c>
      <c r="BF126" s="201">
        <f t="shared" ref="BF126:BF135" si="5">IF(N126="snížená",J126,0)</f>
        <v>0</v>
      </c>
      <c r="BG126" s="201">
        <f t="shared" ref="BG126:BG135" si="6">IF(N126="zákl. přenesená",J126,0)</f>
        <v>0</v>
      </c>
      <c r="BH126" s="201">
        <f t="shared" ref="BH126:BH135" si="7">IF(N126="sníž. přenesená",J126,0)</f>
        <v>0</v>
      </c>
      <c r="BI126" s="201">
        <f t="shared" ref="BI126:BI135" si="8">IF(N126="nulová",J126,0)</f>
        <v>0</v>
      </c>
      <c r="BJ126" s="17" t="s">
        <v>92</v>
      </c>
      <c r="BK126" s="201">
        <f t="shared" ref="BK126:BK135" si="9">ROUND(I126*H126,2)</f>
        <v>0</v>
      </c>
      <c r="BL126" s="17" t="s">
        <v>166</v>
      </c>
      <c r="BM126" s="200" t="s">
        <v>1644</v>
      </c>
    </row>
    <row r="127" spans="1:65" s="2" customFormat="1" ht="16.5" customHeight="1">
      <c r="A127" s="35"/>
      <c r="B127" s="36"/>
      <c r="C127" s="188" t="s">
        <v>166</v>
      </c>
      <c r="D127" s="188" t="s">
        <v>162</v>
      </c>
      <c r="E127" s="189" t="s">
        <v>1645</v>
      </c>
      <c r="F127" s="190" t="s">
        <v>1646</v>
      </c>
      <c r="G127" s="191" t="s">
        <v>677</v>
      </c>
      <c r="H127" s="241"/>
      <c r="I127" s="193"/>
      <c r="J127" s="194">
        <f t="shared" si="0"/>
        <v>0</v>
      </c>
      <c r="K127" s="195"/>
      <c r="L127" s="40"/>
      <c r="M127" s="196" t="s">
        <v>1</v>
      </c>
      <c r="N127" s="197" t="s">
        <v>49</v>
      </c>
      <c r="O127" s="72"/>
      <c r="P127" s="198">
        <f t="shared" si="1"/>
        <v>0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166</v>
      </c>
      <c r="AT127" s="200" t="s">
        <v>162</v>
      </c>
      <c r="AU127" s="200" t="s">
        <v>94</v>
      </c>
      <c r="AY127" s="17" t="s">
        <v>160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7" t="s">
        <v>92</v>
      </c>
      <c r="BK127" s="201">
        <f t="shared" si="9"/>
        <v>0</v>
      </c>
      <c r="BL127" s="17" t="s">
        <v>166</v>
      </c>
      <c r="BM127" s="200" t="s">
        <v>1647</v>
      </c>
    </row>
    <row r="128" spans="1:65" s="2" customFormat="1" ht="16.5" customHeight="1">
      <c r="A128" s="35"/>
      <c r="B128" s="36"/>
      <c r="C128" s="188" t="s">
        <v>189</v>
      </c>
      <c r="D128" s="188" t="s">
        <v>162</v>
      </c>
      <c r="E128" s="189" t="s">
        <v>1648</v>
      </c>
      <c r="F128" s="190" t="s">
        <v>1649</v>
      </c>
      <c r="G128" s="191" t="s">
        <v>677</v>
      </c>
      <c r="H128" s="241"/>
      <c r="I128" s="193"/>
      <c r="J128" s="194">
        <f t="shared" si="0"/>
        <v>0</v>
      </c>
      <c r="K128" s="195"/>
      <c r="L128" s="40"/>
      <c r="M128" s="196" t="s">
        <v>1</v>
      </c>
      <c r="N128" s="197" t="s">
        <v>49</v>
      </c>
      <c r="O128" s="72"/>
      <c r="P128" s="198">
        <f t="shared" si="1"/>
        <v>0</v>
      </c>
      <c r="Q128" s="198">
        <v>0</v>
      </c>
      <c r="R128" s="198">
        <f t="shared" si="2"/>
        <v>0</v>
      </c>
      <c r="S128" s="198">
        <v>0</v>
      </c>
      <c r="T128" s="199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166</v>
      </c>
      <c r="AT128" s="200" t="s">
        <v>162</v>
      </c>
      <c r="AU128" s="200" t="s">
        <v>94</v>
      </c>
      <c r="AY128" s="17" t="s">
        <v>160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7" t="s">
        <v>92</v>
      </c>
      <c r="BK128" s="201">
        <f t="shared" si="9"/>
        <v>0</v>
      </c>
      <c r="BL128" s="17" t="s">
        <v>166</v>
      </c>
      <c r="BM128" s="200" t="s">
        <v>1650</v>
      </c>
    </row>
    <row r="129" spans="1:65" s="2" customFormat="1" ht="16.5" customHeight="1">
      <c r="A129" s="35"/>
      <c r="B129" s="36"/>
      <c r="C129" s="188" t="s">
        <v>194</v>
      </c>
      <c r="D129" s="188" t="s">
        <v>162</v>
      </c>
      <c r="E129" s="189" t="s">
        <v>1651</v>
      </c>
      <c r="F129" s="190" t="s">
        <v>1652</v>
      </c>
      <c r="G129" s="191" t="s">
        <v>677</v>
      </c>
      <c r="H129" s="241"/>
      <c r="I129" s="193"/>
      <c r="J129" s="194">
        <f t="shared" si="0"/>
        <v>0</v>
      </c>
      <c r="K129" s="195"/>
      <c r="L129" s="40"/>
      <c r="M129" s="196" t="s">
        <v>1</v>
      </c>
      <c r="N129" s="197" t="s">
        <v>49</v>
      </c>
      <c r="O129" s="72"/>
      <c r="P129" s="198">
        <f t="shared" si="1"/>
        <v>0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585</v>
      </c>
      <c r="AT129" s="200" t="s">
        <v>162</v>
      </c>
      <c r="AU129" s="200" t="s">
        <v>94</v>
      </c>
      <c r="AY129" s="17" t="s">
        <v>160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7" t="s">
        <v>92</v>
      </c>
      <c r="BK129" s="201">
        <f t="shared" si="9"/>
        <v>0</v>
      </c>
      <c r="BL129" s="17" t="s">
        <v>585</v>
      </c>
      <c r="BM129" s="200" t="s">
        <v>1653</v>
      </c>
    </row>
    <row r="130" spans="1:65" s="2" customFormat="1" ht="24.2" customHeight="1">
      <c r="A130" s="35"/>
      <c r="B130" s="36"/>
      <c r="C130" s="188" t="s">
        <v>199</v>
      </c>
      <c r="D130" s="188" t="s">
        <v>162</v>
      </c>
      <c r="E130" s="189" t="s">
        <v>1654</v>
      </c>
      <c r="F130" s="190" t="s">
        <v>1655</v>
      </c>
      <c r="G130" s="191" t="s">
        <v>677</v>
      </c>
      <c r="H130" s="241"/>
      <c r="I130" s="193"/>
      <c r="J130" s="194">
        <f t="shared" si="0"/>
        <v>0</v>
      </c>
      <c r="K130" s="195"/>
      <c r="L130" s="40"/>
      <c r="M130" s="196" t="s">
        <v>1</v>
      </c>
      <c r="N130" s="197" t="s">
        <v>49</v>
      </c>
      <c r="O130" s="72"/>
      <c r="P130" s="198">
        <f t="shared" si="1"/>
        <v>0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585</v>
      </c>
      <c r="AT130" s="200" t="s">
        <v>162</v>
      </c>
      <c r="AU130" s="200" t="s">
        <v>94</v>
      </c>
      <c r="AY130" s="17" t="s">
        <v>160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7" t="s">
        <v>92</v>
      </c>
      <c r="BK130" s="201">
        <f t="shared" si="9"/>
        <v>0</v>
      </c>
      <c r="BL130" s="17" t="s">
        <v>585</v>
      </c>
      <c r="BM130" s="200" t="s">
        <v>1656</v>
      </c>
    </row>
    <row r="131" spans="1:65" s="2" customFormat="1" ht="16.5" customHeight="1">
      <c r="A131" s="35"/>
      <c r="B131" s="36"/>
      <c r="C131" s="188" t="s">
        <v>204</v>
      </c>
      <c r="D131" s="188" t="s">
        <v>162</v>
      </c>
      <c r="E131" s="189" t="s">
        <v>1657</v>
      </c>
      <c r="F131" s="190" t="s">
        <v>1658</v>
      </c>
      <c r="G131" s="191" t="s">
        <v>677</v>
      </c>
      <c r="H131" s="241"/>
      <c r="I131" s="193"/>
      <c r="J131" s="194">
        <f t="shared" si="0"/>
        <v>0</v>
      </c>
      <c r="K131" s="195"/>
      <c r="L131" s="40"/>
      <c r="M131" s="196" t="s">
        <v>1</v>
      </c>
      <c r="N131" s="197" t="s">
        <v>49</v>
      </c>
      <c r="O131" s="72"/>
      <c r="P131" s="198">
        <f t="shared" si="1"/>
        <v>0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585</v>
      </c>
      <c r="AT131" s="200" t="s">
        <v>162</v>
      </c>
      <c r="AU131" s="200" t="s">
        <v>94</v>
      </c>
      <c r="AY131" s="17" t="s">
        <v>160</v>
      </c>
      <c r="BE131" s="201">
        <f t="shared" si="4"/>
        <v>0</v>
      </c>
      <c r="BF131" s="201">
        <f t="shared" si="5"/>
        <v>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7" t="s">
        <v>92</v>
      </c>
      <c r="BK131" s="201">
        <f t="shared" si="9"/>
        <v>0</v>
      </c>
      <c r="BL131" s="17" t="s">
        <v>585</v>
      </c>
      <c r="BM131" s="200" t="s">
        <v>1659</v>
      </c>
    </row>
    <row r="132" spans="1:65" s="2" customFormat="1" ht="16.5" customHeight="1">
      <c r="A132" s="35"/>
      <c r="B132" s="36"/>
      <c r="C132" s="188" t="s">
        <v>209</v>
      </c>
      <c r="D132" s="188" t="s">
        <v>162</v>
      </c>
      <c r="E132" s="189" t="s">
        <v>1660</v>
      </c>
      <c r="F132" s="190" t="s">
        <v>1661</v>
      </c>
      <c r="G132" s="191" t="s">
        <v>677</v>
      </c>
      <c r="H132" s="241"/>
      <c r="I132" s="193"/>
      <c r="J132" s="194">
        <f t="shared" si="0"/>
        <v>0</v>
      </c>
      <c r="K132" s="195"/>
      <c r="L132" s="40"/>
      <c r="M132" s="196" t="s">
        <v>1</v>
      </c>
      <c r="N132" s="197" t="s">
        <v>49</v>
      </c>
      <c r="O132" s="72"/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585</v>
      </c>
      <c r="AT132" s="200" t="s">
        <v>162</v>
      </c>
      <c r="AU132" s="200" t="s">
        <v>94</v>
      </c>
      <c r="AY132" s="17" t="s">
        <v>160</v>
      </c>
      <c r="BE132" s="201">
        <f t="shared" si="4"/>
        <v>0</v>
      </c>
      <c r="BF132" s="201">
        <f t="shared" si="5"/>
        <v>0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7" t="s">
        <v>92</v>
      </c>
      <c r="BK132" s="201">
        <f t="shared" si="9"/>
        <v>0</v>
      </c>
      <c r="BL132" s="17" t="s">
        <v>585</v>
      </c>
      <c r="BM132" s="200" t="s">
        <v>1662</v>
      </c>
    </row>
    <row r="133" spans="1:65" s="2" customFormat="1" ht="16.5" customHeight="1">
      <c r="A133" s="35"/>
      <c r="B133" s="36"/>
      <c r="C133" s="188" t="s">
        <v>215</v>
      </c>
      <c r="D133" s="188" t="s">
        <v>162</v>
      </c>
      <c r="E133" s="189" t="s">
        <v>1663</v>
      </c>
      <c r="F133" s="190" t="s">
        <v>1664</v>
      </c>
      <c r="G133" s="191" t="s">
        <v>677</v>
      </c>
      <c r="H133" s="241"/>
      <c r="I133" s="193"/>
      <c r="J133" s="194">
        <f t="shared" si="0"/>
        <v>0</v>
      </c>
      <c r="K133" s="195"/>
      <c r="L133" s="40"/>
      <c r="M133" s="196" t="s">
        <v>1</v>
      </c>
      <c r="N133" s="197" t="s">
        <v>49</v>
      </c>
      <c r="O133" s="72"/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585</v>
      </c>
      <c r="AT133" s="200" t="s">
        <v>162</v>
      </c>
      <c r="AU133" s="200" t="s">
        <v>94</v>
      </c>
      <c r="AY133" s="17" t="s">
        <v>160</v>
      </c>
      <c r="BE133" s="201">
        <f t="shared" si="4"/>
        <v>0</v>
      </c>
      <c r="BF133" s="201">
        <f t="shared" si="5"/>
        <v>0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7" t="s">
        <v>92</v>
      </c>
      <c r="BK133" s="201">
        <f t="shared" si="9"/>
        <v>0</v>
      </c>
      <c r="BL133" s="17" t="s">
        <v>585</v>
      </c>
      <c r="BM133" s="200" t="s">
        <v>1665</v>
      </c>
    </row>
    <row r="134" spans="1:65" s="2" customFormat="1" ht="16.5" customHeight="1">
      <c r="A134" s="35"/>
      <c r="B134" s="36"/>
      <c r="C134" s="188" t="s">
        <v>222</v>
      </c>
      <c r="D134" s="188" t="s">
        <v>162</v>
      </c>
      <c r="E134" s="189" t="s">
        <v>1666</v>
      </c>
      <c r="F134" s="190" t="s">
        <v>1667</v>
      </c>
      <c r="G134" s="191" t="s">
        <v>677</v>
      </c>
      <c r="H134" s="241"/>
      <c r="I134" s="193"/>
      <c r="J134" s="194">
        <f t="shared" si="0"/>
        <v>0</v>
      </c>
      <c r="K134" s="195"/>
      <c r="L134" s="40"/>
      <c r="M134" s="196" t="s">
        <v>1</v>
      </c>
      <c r="N134" s="197" t="s">
        <v>49</v>
      </c>
      <c r="O134" s="72"/>
      <c r="P134" s="198">
        <f t="shared" si="1"/>
        <v>0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166</v>
      </c>
      <c r="AT134" s="200" t="s">
        <v>162</v>
      </c>
      <c r="AU134" s="200" t="s">
        <v>94</v>
      </c>
      <c r="AY134" s="17" t="s">
        <v>160</v>
      </c>
      <c r="BE134" s="201">
        <f t="shared" si="4"/>
        <v>0</v>
      </c>
      <c r="BF134" s="201">
        <f t="shared" si="5"/>
        <v>0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7" t="s">
        <v>92</v>
      </c>
      <c r="BK134" s="201">
        <f t="shared" si="9"/>
        <v>0</v>
      </c>
      <c r="BL134" s="17" t="s">
        <v>166</v>
      </c>
      <c r="BM134" s="200" t="s">
        <v>1668</v>
      </c>
    </row>
    <row r="135" spans="1:65" s="2" customFormat="1" ht="16.5" customHeight="1">
      <c r="A135" s="35"/>
      <c r="B135" s="36"/>
      <c r="C135" s="188" t="s">
        <v>226</v>
      </c>
      <c r="D135" s="188" t="s">
        <v>162</v>
      </c>
      <c r="E135" s="189" t="s">
        <v>1669</v>
      </c>
      <c r="F135" s="190" t="s">
        <v>1670</v>
      </c>
      <c r="G135" s="191" t="s">
        <v>677</v>
      </c>
      <c r="H135" s="241"/>
      <c r="I135" s="193"/>
      <c r="J135" s="194">
        <f t="shared" si="0"/>
        <v>0</v>
      </c>
      <c r="K135" s="195"/>
      <c r="L135" s="40"/>
      <c r="M135" s="196" t="s">
        <v>1</v>
      </c>
      <c r="N135" s="197" t="s">
        <v>49</v>
      </c>
      <c r="O135" s="72"/>
      <c r="P135" s="198">
        <f t="shared" si="1"/>
        <v>0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585</v>
      </c>
      <c r="AT135" s="200" t="s">
        <v>162</v>
      </c>
      <c r="AU135" s="200" t="s">
        <v>94</v>
      </c>
      <c r="AY135" s="17" t="s">
        <v>160</v>
      </c>
      <c r="BE135" s="201">
        <f t="shared" si="4"/>
        <v>0</v>
      </c>
      <c r="BF135" s="201">
        <f t="shared" si="5"/>
        <v>0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7" t="s">
        <v>92</v>
      </c>
      <c r="BK135" s="201">
        <f t="shared" si="9"/>
        <v>0</v>
      </c>
      <c r="BL135" s="17" t="s">
        <v>585</v>
      </c>
      <c r="BM135" s="200" t="s">
        <v>1671</v>
      </c>
    </row>
    <row r="136" spans="1:65" s="12" customFormat="1" ht="22.9" customHeight="1">
      <c r="B136" s="172"/>
      <c r="C136" s="173"/>
      <c r="D136" s="174" t="s">
        <v>83</v>
      </c>
      <c r="E136" s="186" t="s">
        <v>579</v>
      </c>
      <c r="F136" s="186" t="s">
        <v>580</v>
      </c>
      <c r="G136" s="173"/>
      <c r="H136" s="173"/>
      <c r="I136" s="176"/>
      <c r="J136" s="187">
        <f>BK136</f>
        <v>0</v>
      </c>
      <c r="K136" s="173"/>
      <c r="L136" s="178"/>
      <c r="M136" s="179"/>
      <c r="N136" s="180"/>
      <c r="O136" s="180"/>
      <c r="P136" s="181">
        <f>SUM(P137:P142)</f>
        <v>0</v>
      </c>
      <c r="Q136" s="180"/>
      <c r="R136" s="181">
        <f>SUM(R137:R142)</f>
        <v>0</v>
      </c>
      <c r="S136" s="180"/>
      <c r="T136" s="182">
        <f>SUM(T137:T142)</f>
        <v>0</v>
      </c>
      <c r="AR136" s="183" t="s">
        <v>189</v>
      </c>
      <c r="AT136" s="184" t="s">
        <v>83</v>
      </c>
      <c r="AU136" s="184" t="s">
        <v>92</v>
      </c>
      <c r="AY136" s="183" t="s">
        <v>160</v>
      </c>
      <c r="BK136" s="185">
        <f>SUM(BK137:BK142)</f>
        <v>0</v>
      </c>
    </row>
    <row r="137" spans="1:65" s="2" customFormat="1" ht="16.5" customHeight="1">
      <c r="A137" s="35"/>
      <c r="B137" s="36"/>
      <c r="C137" s="188" t="s">
        <v>230</v>
      </c>
      <c r="D137" s="188" t="s">
        <v>162</v>
      </c>
      <c r="E137" s="189" t="s">
        <v>1672</v>
      </c>
      <c r="F137" s="190" t="s">
        <v>1673</v>
      </c>
      <c r="G137" s="191" t="s">
        <v>677</v>
      </c>
      <c r="H137" s="241"/>
      <c r="I137" s="193"/>
      <c r="J137" s="194">
        <f t="shared" ref="J137:J142" si="10">ROUND(I137*H137,2)</f>
        <v>0</v>
      </c>
      <c r="K137" s="195"/>
      <c r="L137" s="40"/>
      <c r="M137" s="196" t="s">
        <v>1</v>
      </c>
      <c r="N137" s="197" t="s">
        <v>49</v>
      </c>
      <c r="O137" s="72"/>
      <c r="P137" s="198">
        <f t="shared" ref="P137:P142" si="11">O137*H137</f>
        <v>0</v>
      </c>
      <c r="Q137" s="198">
        <v>0</v>
      </c>
      <c r="R137" s="198">
        <f t="shared" ref="R137:R142" si="12">Q137*H137</f>
        <v>0</v>
      </c>
      <c r="S137" s="198">
        <v>0</v>
      </c>
      <c r="T137" s="199">
        <f t="shared" ref="T137:T142" si="13"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585</v>
      </c>
      <c r="AT137" s="200" t="s">
        <v>162</v>
      </c>
      <c r="AU137" s="200" t="s">
        <v>94</v>
      </c>
      <c r="AY137" s="17" t="s">
        <v>160</v>
      </c>
      <c r="BE137" s="201">
        <f t="shared" ref="BE137:BE142" si="14">IF(N137="základní",J137,0)</f>
        <v>0</v>
      </c>
      <c r="BF137" s="201">
        <f t="shared" ref="BF137:BF142" si="15">IF(N137="snížená",J137,0)</f>
        <v>0</v>
      </c>
      <c r="BG137" s="201">
        <f t="shared" ref="BG137:BG142" si="16">IF(N137="zákl. přenesená",J137,0)</f>
        <v>0</v>
      </c>
      <c r="BH137" s="201">
        <f t="shared" ref="BH137:BH142" si="17">IF(N137="sníž. přenesená",J137,0)</f>
        <v>0</v>
      </c>
      <c r="BI137" s="201">
        <f t="shared" ref="BI137:BI142" si="18">IF(N137="nulová",J137,0)</f>
        <v>0</v>
      </c>
      <c r="BJ137" s="17" t="s">
        <v>92</v>
      </c>
      <c r="BK137" s="201">
        <f t="shared" ref="BK137:BK142" si="19">ROUND(I137*H137,2)</f>
        <v>0</v>
      </c>
      <c r="BL137" s="17" t="s">
        <v>585</v>
      </c>
      <c r="BM137" s="200" t="s">
        <v>1674</v>
      </c>
    </row>
    <row r="138" spans="1:65" s="2" customFormat="1" ht="16.5" customHeight="1">
      <c r="A138" s="35"/>
      <c r="B138" s="36"/>
      <c r="C138" s="188" t="s">
        <v>236</v>
      </c>
      <c r="D138" s="188" t="s">
        <v>162</v>
      </c>
      <c r="E138" s="189" t="s">
        <v>1675</v>
      </c>
      <c r="F138" s="190" t="s">
        <v>1676</v>
      </c>
      <c r="G138" s="191" t="s">
        <v>677</v>
      </c>
      <c r="H138" s="241"/>
      <c r="I138" s="193"/>
      <c r="J138" s="194">
        <f t="shared" si="10"/>
        <v>0</v>
      </c>
      <c r="K138" s="195"/>
      <c r="L138" s="40"/>
      <c r="M138" s="196" t="s">
        <v>1</v>
      </c>
      <c r="N138" s="197" t="s">
        <v>49</v>
      </c>
      <c r="O138" s="72"/>
      <c r="P138" s="198">
        <f t="shared" si="11"/>
        <v>0</v>
      </c>
      <c r="Q138" s="198">
        <v>0</v>
      </c>
      <c r="R138" s="198">
        <f t="shared" si="12"/>
        <v>0</v>
      </c>
      <c r="S138" s="198">
        <v>0</v>
      </c>
      <c r="T138" s="199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585</v>
      </c>
      <c r="AT138" s="200" t="s">
        <v>162</v>
      </c>
      <c r="AU138" s="200" t="s">
        <v>94</v>
      </c>
      <c r="AY138" s="17" t="s">
        <v>160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17" t="s">
        <v>92</v>
      </c>
      <c r="BK138" s="201">
        <f t="shared" si="19"/>
        <v>0</v>
      </c>
      <c r="BL138" s="17" t="s">
        <v>585</v>
      </c>
      <c r="BM138" s="200" t="s">
        <v>1677</v>
      </c>
    </row>
    <row r="139" spans="1:65" s="2" customFormat="1" ht="16.5" customHeight="1">
      <c r="A139" s="35"/>
      <c r="B139" s="36"/>
      <c r="C139" s="188" t="s">
        <v>8</v>
      </c>
      <c r="D139" s="188" t="s">
        <v>162</v>
      </c>
      <c r="E139" s="189" t="s">
        <v>1678</v>
      </c>
      <c r="F139" s="190" t="s">
        <v>1679</v>
      </c>
      <c r="G139" s="191" t="s">
        <v>677</v>
      </c>
      <c r="H139" s="241"/>
      <c r="I139" s="193"/>
      <c r="J139" s="194">
        <f t="shared" si="10"/>
        <v>0</v>
      </c>
      <c r="K139" s="195"/>
      <c r="L139" s="40"/>
      <c r="M139" s="196" t="s">
        <v>1</v>
      </c>
      <c r="N139" s="197" t="s">
        <v>49</v>
      </c>
      <c r="O139" s="72"/>
      <c r="P139" s="198">
        <f t="shared" si="11"/>
        <v>0</v>
      </c>
      <c r="Q139" s="198">
        <v>0</v>
      </c>
      <c r="R139" s="198">
        <f t="shared" si="12"/>
        <v>0</v>
      </c>
      <c r="S139" s="198">
        <v>0</v>
      </c>
      <c r="T139" s="199">
        <f t="shared" si="1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585</v>
      </c>
      <c r="AT139" s="200" t="s">
        <v>162</v>
      </c>
      <c r="AU139" s="200" t="s">
        <v>94</v>
      </c>
      <c r="AY139" s="17" t="s">
        <v>160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17" t="s">
        <v>92</v>
      </c>
      <c r="BK139" s="201">
        <f t="shared" si="19"/>
        <v>0</v>
      </c>
      <c r="BL139" s="17" t="s">
        <v>585</v>
      </c>
      <c r="BM139" s="200" t="s">
        <v>1680</v>
      </c>
    </row>
    <row r="140" spans="1:65" s="2" customFormat="1" ht="16.5" customHeight="1">
      <c r="A140" s="35"/>
      <c r="B140" s="36"/>
      <c r="C140" s="188" t="s">
        <v>245</v>
      </c>
      <c r="D140" s="188" t="s">
        <v>162</v>
      </c>
      <c r="E140" s="189" t="s">
        <v>1681</v>
      </c>
      <c r="F140" s="190" t="s">
        <v>1682</v>
      </c>
      <c r="G140" s="191" t="s">
        <v>677</v>
      </c>
      <c r="H140" s="241"/>
      <c r="I140" s="193"/>
      <c r="J140" s="194">
        <f t="shared" si="10"/>
        <v>0</v>
      </c>
      <c r="K140" s="195"/>
      <c r="L140" s="40"/>
      <c r="M140" s="196" t="s">
        <v>1</v>
      </c>
      <c r="N140" s="197" t="s">
        <v>49</v>
      </c>
      <c r="O140" s="72"/>
      <c r="P140" s="198">
        <f t="shared" si="11"/>
        <v>0</v>
      </c>
      <c r="Q140" s="198">
        <v>0</v>
      </c>
      <c r="R140" s="198">
        <f t="shared" si="12"/>
        <v>0</v>
      </c>
      <c r="S140" s="198">
        <v>0</v>
      </c>
      <c r="T140" s="199">
        <f t="shared" si="1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585</v>
      </c>
      <c r="AT140" s="200" t="s">
        <v>162</v>
      </c>
      <c r="AU140" s="200" t="s">
        <v>94</v>
      </c>
      <c r="AY140" s="17" t="s">
        <v>160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17" t="s">
        <v>92</v>
      </c>
      <c r="BK140" s="201">
        <f t="shared" si="19"/>
        <v>0</v>
      </c>
      <c r="BL140" s="17" t="s">
        <v>585</v>
      </c>
      <c r="BM140" s="200" t="s">
        <v>1683</v>
      </c>
    </row>
    <row r="141" spans="1:65" s="2" customFormat="1" ht="16.5" customHeight="1">
      <c r="A141" s="35"/>
      <c r="B141" s="36"/>
      <c r="C141" s="188" t="s">
        <v>249</v>
      </c>
      <c r="D141" s="188" t="s">
        <v>162</v>
      </c>
      <c r="E141" s="189" t="s">
        <v>1684</v>
      </c>
      <c r="F141" s="190" t="s">
        <v>1685</v>
      </c>
      <c r="G141" s="191" t="s">
        <v>677</v>
      </c>
      <c r="H141" s="241"/>
      <c r="I141" s="193"/>
      <c r="J141" s="194">
        <f t="shared" si="10"/>
        <v>0</v>
      </c>
      <c r="K141" s="195"/>
      <c r="L141" s="40"/>
      <c r="M141" s="196" t="s">
        <v>1</v>
      </c>
      <c r="N141" s="197" t="s">
        <v>49</v>
      </c>
      <c r="O141" s="72"/>
      <c r="P141" s="198">
        <f t="shared" si="11"/>
        <v>0</v>
      </c>
      <c r="Q141" s="198">
        <v>0</v>
      </c>
      <c r="R141" s="198">
        <f t="shared" si="12"/>
        <v>0</v>
      </c>
      <c r="S141" s="198">
        <v>0</v>
      </c>
      <c r="T141" s="199">
        <f t="shared" si="1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585</v>
      </c>
      <c r="AT141" s="200" t="s">
        <v>162</v>
      </c>
      <c r="AU141" s="200" t="s">
        <v>94</v>
      </c>
      <c r="AY141" s="17" t="s">
        <v>160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17" t="s">
        <v>92</v>
      </c>
      <c r="BK141" s="201">
        <f t="shared" si="19"/>
        <v>0</v>
      </c>
      <c r="BL141" s="17" t="s">
        <v>585</v>
      </c>
      <c r="BM141" s="200" t="s">
        <v>1686</v>
      </c>
    </row>
    <row r="142" spans="1:65" s="2" customFormat="1" ht="16.5" customHeight="1">
      <c r="A142" s="35"/>
      <c r="B142" s="36"/>
      <c r="C142" s="188" t="s">
        <v>254</v>
      </c>
      <c r="D142" s="188" t="s">
        <v>162</v>
      </c>
      <c r="E142" s="189" t="s">
        <v>1687</v>
      </c>
      <c r="F142" s="190" t="s">
        <v>1688</v>
      </c>
      <c r="G142" s="191" t="s">
        <v>677</v>
      </c>
      <c r="H142" s="241"/>
      <c r="I142" s="193"/>
      <c r="J142" s="194">
        <f t="shared" si="10"/>
        <v>0</v>
      </c>
      <c r="K142" s="195"/>
      <c r="L142" s="40"/>
      <c r="M142" s="236" t="s">
        <v>1</v>
      </c>
      <c r="N142" s="237" t="s">
        <v>49</v>
      </c>
      <c r="O142" s="238"/>
      <c r="P142" s="239">
        <f t="shared" si="11"/>
        <v>0</v>
      </c>
      <c r="Q142" s="239">
        <v>0</v>
      </c>
      <c r="R142" s="239">
        <f t="shared" si="12"/>
        <v>0</v>
      </c>
      <c r="S142" s="239">
        <v>0</v>
      </c>
      <c r="T142" s="240">
        <f t="shared" si="1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585</v>
      </c>
      <c r="AT142" s="200" t="s">
        <v>162</v>
      </c>
      <c r="AU142" s="200" t="s">
        <v>94</v>
      </c>
      <c r="AY142" s="17" t="s">
        <v>160</v>
      </c>
      <c r="BE142" s="201">
        <f t="shared" si="14"/>
        <v>0</v>
      </c>
      <c r="BF142" s="201">
        <f t="shared" si="15"/>
        <v>0</v>
      </c>
      <c r="BG142" s="201">
        <f t="shared" si="16"/>
        <v>0</v>
      </c>
      <c r="BH142" s="201">
        <f t="shared" si="17"/>
        <v>0</v>
      </c>
      <c r="BI142" s="201">
        <f t="shared" si="18"/>
        <v>0</v>
      </c>
      <c r="BJ142" s="17" t="s">
        <v>92</v>
      </c>
      <c r="BK142" s="201">
        <f t="shared" si="19"/>
        <v>0</v>
      </c>
      <c r="BL142" s="17" t="s">
        <v>585</v>
      </c>
      <c r="BM142" s="200" t="s">
        <v>1689</v>
      </c>
    </row>
    <row r="143" spans="1:65" s="2" customFormat="1" ht="6.95" customHeight="1">
      <c r="A143" s="35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40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algorithmName="SHA-512" hashValue="tdBfFhJzRN2zQ4eDjNZ1DZxA4Ef2z0Ial1erLh2h9AW518Y5DgxE2jzE8PSxd+Jmz98FH3Rrgd+BIrCWf8KYEA==" saltValue="YvaqBlP6JUWSWCC/bLB9SqY1Mf287ZPiJ20VtOu8rQ5Jt9U5V/xpTq9SHhSH+MkjpO/HhCciZymI5rHFlanqjQ==" spinCount="100000" sheet="1" objects="1" scenarios="1" formatColumns="0" formatRows="0" autoFilter="0"/>
  <autoFilter ref="C119:K142" xr:uid="{00000000-0009-0000-0000-00000B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127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ROUND((SUM(BE128:BE345)),  2)</f>
        <v>0</v>
      </c>
      <c r="G33" s="35"/>
      <c r="H33" s="35"/>
      <c r="I33" s="125">
        <v>0.21</v>
      </c>
      <c r="J33" s="124">
        <f>ROUND(((SUM(BE128:BE345))*I33),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ROUND((SUM(BF128:BF345)),  2)</f>
        <v>0</v>
      </c>
      <c r="G34" s="35"/>
      <c r="H34" s="35"/>
      <c r="I34" s="125">
        <v>0.15</v>
      </c>
      <c r="J34" s="124">
        <f>ROUND(((SUM(BF128:BF345))*I34),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ROUND((SUM(BG128:BG345)),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ROUND((SUM(BH128:BH345)),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ROUND((SUM(BI128:BI345)),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IO 01 - Dopravní řešení a komunikace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7"/>
      <c r="J98" s="158">
        <f>J130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135</v>
      </c>
      <c r="E99" s="157"/>
      <c r="F99" s="157"/>
      <c r="G99" s="157"/>
      <c r="H99" s="157"/>
      <c r="I99" s="157"/>
      <c r="J99" s="158">
        <f>J163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136</v>
      </c>
      <c r="E100" s="157"/>
      <c r="F100" s="157"/>
      <c r="G100" s="157"/>
      <c r="H100" s="157"/>
      <c r="I100" s="157"/>
      <c r="J100" s="158">
        <f>J170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137</v>
      </c>
      <c r="E101" s="157"/>
      <c r="F101" s="157"/>
      <c r="G101" s="157"/>
      <c r="H101" s="157"/>
      <c r="I101" s="157"/>
      <c r="J101" s="158">
        <f>J182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138</v>
      </c>
      <c r="E102" s="157"/>
      <c r="F102" s="157"/>
      <c r="G102" s="157"/>
      <c r="H102" s="157"/>
      <c r="I102" s="157"/>
      <c r="J102" s="158">
        <f>J283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139</v>
      </c>
      <c r="E103" s="157"/>
      <c r="F103" s="157"/>
      <c r="G103" s="157"/>
      <c r="H103" s="157"/>
      <c r="I103" s="157"/>
      <c r="J103" s="158">
        <f>J291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140</v>
      </c>
      <c r="E104" s="157"/>
      <c r="F104" s="157"/>
      <c r="G104" s="157"/>
      <c r="H104" s="157"/>
      <c r="I104" s="157"/>
      <c r="J104" s="158">
        <f>J318</f>
        <v>0</v>
      </c>
      <c r="K104" s="155"/>
      <c r="L104" s="159"/>
    </row>
    <row r="105" spans="1:31" s="9" customFormat="1" ht="24.95" customHeight="1">
      <c r="B105" s="148"/>
      <c r="C105" s="149"/>
      <c r="D105" s="150" t="s">
        <v>141</v>
      </c>
      <c r="E105" s="151"/>
      <c r="F105" s="151"/>
      <c r="G105" s="151"/>
      <c r="H105" s="151"/>
      <c r="I105" s="151"/>
      <c r="J105" s="152">
        <f>J325</f>
        <v>0</v>
      </c>
      <c r="K105" s="149"/>
      <c r="L105" s="153"/>
    </row>
    <row r="106" spans="1:31" s="10" customFormat="1" ht="19.899999999999999" customHeight="1">
      <c r="B106" s="154"/>
      <c r="C106" s="155"/>
      <c r="D106" s="156" t="s">
        <v>142</v>
      </c>
      <c r="E106" s="157"/>
      <c r="F106" s="157"/>
      <c r="G106" s="157"/>
      <c r="H106" s="157"/>
      <c r="I106" s="157"/>
      <c r="J106" s="158">
        <f>J326</f>
        <v>0</v>
      </c>
      <c r="K106" s="155"/>
      <c r="L106" s="159"/>
    </row>
    <row r="107" spans="1:31" s="9" customFormat="1" ht="24.95" customHeight="1">
      <c r="B107" s="148"/>
      <c r="C107" s="149"/>
      <c r="D107" s="150" t="s">
        <v>143</v>
      </c>
      <c r="E107" s="151"/>
      <c r="F107" s="151"/>
      <c r="G107" s="151"/>
      <c r="H107" s="151"/>
      <c r="I107" s="151"/>
      <c r="J107" s="152">
        <f>J343</f>
        <v>0</v>
      </c>
      <c r="K107" s="149"/>
      <c r="L107" s="153"/>
    </row>
    <row r="108" spans="1:31" s="10" customFormat="1" ht="19.899999999999999" customHeight="1">
      <c r="B108" s="154"/>
      <c r="C108" s="155"/>
      <c r="D108" s="156" t="s">
        <v>144</v>
      </c>
      <c r="E108" s="157"/>
      <c r="F108" s="157"/>
      <c r="G108" s="157"/>
      <c r="H108" s="157"/>
      <c r="I108" s="157"/>
      <c r="J108" s="158">
        <f>J344</f>
        <v>0</v>
      </c>
      <c r="K108" s="155"/>
      <c r="L108" s="159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3" t="s">
        <v>145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06" t="str">
        <f>E7</f>
        <v>Revitalizace veřejných ploch města Luby - ETAPA I</v>
      </c>
      <c r="F118" s="307"/>
      <c r="G118" s="307"/>
      <c r="H118" s="30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29" t="s">
        <v>126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62" t="str">
        <f>E9</f>
        <v>IO 01 - Dopravní řešení a komunikace Etapa I</v>
      </c>
      <c r="F120" s="308"/>
      <c r="G120" s="308"/>
      <c r="H120" s="308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29" t="s">
        <v>22</v>
      </c>
      <c r="D122" s="37"/>
      <c r="E122" s="37"/>
      <c r="F122" s="27" t="str">
        <f>F12</f>
        <v>Luby u Chebu</v>
      </c>
      <c r="G122" s="37"/>
      <c r="H122" s="37"/>
      <c r="I122" s="29" t="s">
        <v>24</v>
      </c>
      <c r="J122" s="67" t="str">
        <f>IF(J12="","",J12)</f>
        <v>Vyplň údaj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29" t="s">
        <v>29</v>
      </c>
      <c r="D124" s="37"/>
      <c r="E124" s="37"/>
      <c r="F124" s="27" t="str">
        <f>E15</f>
        <v>Město Luby</v>
      </c>
      <c r="G124" s="37"/>
      <c r="H124" s="37"/>
      <c r="I124" s="29" t="s">
        <v>36</v>
      </c>
      <c r="J124" s="33" t="str">
        <f>E21</f>
        <v>A69 - Architekti s.r.o.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29" t="s">
        <v>34</v>
      </c>
      <c r="D125" s="37"/>
      <c r="E125" s="37"/>
      <c r="F125" s="27" t="str">
        <f>IF(E18="","",E18)</f>
        <v>Vyplň údaj</v>
      </c>
      <c r="G125" s="37"/>
      <c r="H125" s="37"/>
      <c r="I125" s="29" t="s">
        <v>40</v>
      </c>
      <c r="J125" s="33" t="str">
        <f>E24</f>
        <v>Ing. Pavel Šturc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0"/>
      <c r="B127" s="161"/>
      <c r="C127" s="162" t="s">
        <v>146</v>
      </c>
      <c r="D127" s="163" t="s">
        <v>69</v>
      </c>
      <c r="E127" s="163" t="s">
        <v>65</v>
      </c>
      <c r="F127" s="163" t="s">
        <v>66</v>
      </c>
      <c r="G127" s="163" t="s">
        <v>147</v>
      </c>
      <c r="H127" s="163" t="s">
        <v>148</v>
      </c>
      <c r="I127" s="163" t="s">
        <v>149</v>
      </c>
      <c r="J127" s="164" t="s">
        <v>130</v>
      </c>
      <c r="K127" s="165" t="s">
        <v>150</v>
      </c>
      <c r="L127" s="166"/>
      <c r="M127" s="76" t="s">
        <v>1</v>
      </c>
      <c r="N127" s="77" t="s">
        <v>48</v>
      </c>
      <c r="O127" s="77" t="s">
        <v>151</v>
      </c>
      <c r="P127" s="77" t="s">
        <v>152</v>
      </c>
      <c r="Q127" s="77" t="s">
        <v>153</v>
      </c>
      <c r="R127" s="77" t="s">
        <v>154</v>
      </c>
      <c r="S127" s="77" t="s">
        <v>155</v>
      </c>
      <c r="T127" s="78" t="s">
        <v>156</v>
      </c>
      <c r="U127" s="160"/>
      <c r="V127" s="160"/>
      <c r="W127" s="160"/>
      <c r="X127" s="160"/>
      <c r="Y127" s="160"/>
      <c r="Z127" s="160"/>
      <c r="AA127" s="160"/>
      <c r="AB127" s="160"/>
      <c r="AC127" s="160"/>
      <c r="AD127" s="160"/>
      <c r="AE127" s="160"/>
    </row>
    <row r="128" spans="1:63" s="2" customFormat="1" ht="22.9" customHeight="1">
      <c r="A128" s="35"/>
      <c r="B128" s="36"/>
      <c r="C128" s="83" t="s">
        <v>157</v>
      </c>
      <c r="D128" s="37"/>
      <c r="E128" s="37"/>
      <c r="F128" s="37"/>
      <c r="G128" s="37"/>
      <c r="H128" s="37"/>
      <c r="I128" s="37"/>
      <c r="J128" s="167">
        <f>BK128</f>
        <v>0</v>
      </c>
      <c r="K128" s="37"/>
      <c r="L128" s="40"/>
      <c r="M128" s="79"/>
      <c r="N128" s="168"/>
      <c r="O128" s="80"/>
      <c r="P128" s="169">
        <f>P129+P325+P343</f>
        <v>0</v>
      </c>
      <c r="Q128" s="80"/>
      <c r="R128" s="169">
        <f>R129+R325+R343</f>
        <v>4403.6173783517997</v>
      </c>
      <c r="S128" s="80"/>
      <c r="T128" s="170">
        <f>T129+T325+T343</f>
        <v>85.674999999999997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83</v>
      </c>
      <c r="AU128" s="17" t="s">
        <v>132</v>
      </c>
      <c r="BK128" s="171">
        <f>BK129+BK325+BK343</f>
        <v>0</v>
      </c>
    </row>
    <row r="129" spans="1:65" s="12" customFormat="1" ht="25.9" customHeight="1">
      <c r="B129" s="172"/>
      <c r="C129" s="173"/>
      <c r="D129" s="174" t="s">
        <v>83</v>
      </c>
      <c r="E129" s="175" t="s">
        <v>158</v>
      </c>
      <c r="F129" s="175" t="s">
        <v>159</v>
      </c>
      <c r="G129" s="173"/>
      <c r="H129" s="173"/>
      <c r="I129" s="176"/>
      <c r="J129" s="177">
        <f>BK129</f>
        <v>0</v>
      </c>
      <c r="K129" s="173"/>
      <c r="L129" s="178"/>
      <c r="M129" s="179"/>
      <c r="N129" s="180"/>
      <c r="O129" s="180"/>
      <c r="P129" s="181">
        <f>P130+P163+P170+P182+P283+P291+P318</f>
        <v>0</v>
      </c>
      <c r="Q129" s="180"/>
      <c r="R129" s="181">
        <f>R130+R163+R170+R182+R283+R291+R318</f>
        <v>4403.6107072147997</v>
      </c>
      <c r="S129" s="180"/>
      <c r="T129" s="182">
        <f>T130+T163+T170+T182+T283+T291+T318</f>
        <v>85.674999999999997</v>
      </c>
      <c r="AR129" s="183" t="s">
        <v>92</v>
      </c>
      <c r="AT129" s="184" t="s">
        <v>83</v>
      </c>
      <c r="AU129" s="184" t="s">
        <v>84</v>
      </c>
      <c r="AY129" s="183" t="s">
        <v>160</v>
      </c>
      <c r="BK129" s="185">
        <f>BK130+BK163+BK170+BK182+BK283+BK291+BK318</f>
        <v>0</v>
      </c>
    </row>
    <row r="130" spans="1:65" s="12" customFormat="1" ht="22.9" customHeight="1">
      <c r="B130" s="172"/>
      <c r="C130" s="173"/>
      <c r="D130" s="174" t="s">
        <v>83</v>
      </c>
      <c r="E130" s="186" t="s">
        <v>92</v>
      </c>
      <c r="F130" s="186" t="s">
        <v>161</v>
      </c>
      <c r="G130" s="173"/>
      <c r="H130" s="173"/>
      <c r="I130" s="176"/>
      <c r="J130" s="187">
        <f>BK130</f>
        <v>0</v>
      </c>
      <c r="K130" s="173"/>
      <c r="L130" s="178"/>
      <c r="M130" s="179"/>
      <c r="N130" s="180"/>
      <c r="O130" s="180"/>
      <c r="P130" s="181">
        <f>SUM(P131:P162)</f>
        <v>0</v>
      </c>
      <c r="Q130" s="180"/>
      <c r="R130" s="181">
        <f>SUM(R131:R162)</f>
        <v>275.05988120000001</v>
      </c>
      <c r="S130" s="180"/>
      <c r="T130" s="182">
        <f>SUM(T131:T162)</f>
        <v>85.674999999999997</v>
      </c>
      <c r="AR130" s="183" t="s">
        <v>92</v>
      </c>
      <c r="AT130" s="184" t="s">
        <v>83</v>
      </c>
      <c r="AU130" s="184" t="s">
        <v>92</v>
      </c>
      <c r="AY130" s="183" t="s">
        <v>160</v>
      </c>
      <c r="BK130" s="185">
        <f>SUM(BK131:BK162)</f>
        <v>0</v>
      </c>
    </row>
    <row r="131" spans="1:65" s="2" customFormat="1" ht="24.2" customHeight="1">
      <c r="A131" s="35"/>
      <c r="B131" s="36"/>
      <c r="C131" s="188" t="s">
        <v>92</v>
      </c>
      <c r="D131" s="188" t="s">
        <v>162</v>
      </c>
      <c r="E131" s="189" t="s">
        <v>163</v>
      </c>
      <c r="F131" s="190" t="s">
        <v>164</v>
      </c>
      <c r="G131" s="191" t="s">
        <v>165</v>
      </c>
      <c r="H131" s="192">
        <v>745</v>
      </c>
      <c r="I131" s="193"/>
      <c r="J131" s="194">
        <f>ROUND(I131*H131,2)</f>
        <v>0</v>
      </c>
      <c r="K131" s="195"/>
      <c r="L131" s="40"/>
      <c r="M131" s="196" t="s">
        <v>1</v>
      </c>
      <c r="N131" s="197" t="s">
        <v>49</v>
      </c>
      <c r="O131" s="72"/>
      <c r="P131" s="198">
        <f>O131*H131</f>
        <v>0</v>
      </c>
      <c r="Q131" s="198">
        <v>5.9759999999999997E-5</v>
      </c>
      <c r="R131" s="198">
        <f>Q131*H131</f>
        <v>4.4521199999999997E-2</v>
      </c>
      <c r="S131" s="198">
        <v>0.115</v>
      </c>
      <c r="T131" s="199">
        <f>S131*H131</f>
        <v>85.674999999999997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166</v>
      </c>
      <c r="AT131" s="200" t="s">
        <v>162</v>
      </c>
      <c r="AU131" s="200" t="s">
        <v>94</v>
      </c>
      <c r="AY131" s="17" t="s">
        <v>160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92</v>
      </c>
      <c r="BK131" s="201">
        <f>ROUND(I131*H131,2)</f>
        <v>0</v>
      </c>
      <c r="BL131" s="17" t="s">
        <v>166</v>
      </c>
      <c r="BM131" s="200" t="s">
        <v>167</v>
      </c>
    </row>
    <row r="132" spans="1:65" s="2" customFormat="1" ht="33" customHeight="1">
      <c r="A132" s="35"/>
      <c r="B132" s="36"/>
      <c r="C132" s="188" t="s">
        <v>94</v>
      </c>
      <c r="D132" s="188" t="s">
        <v>162</v>
      </c>
      <c r="E132" s="189" t="s">
        <v>168</v>
      </c>
      <c r="F132" s="190" t="s">
        <v>169</v>
      </c>
      <c r="G132" s="191" t="s">
        <v>170</v>
      </c>
      <c r="H132" s="192">
        <v>1411.71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49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166</v>
      </c>
      <c r="AT132" s="200" t="s">
        <v>162</v>
      </c>
      <c r="AU132" s="200" t="s">
        <v>94</v>
      </c>
      <c r="AY132" s="17" t="s">
        <v>160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92</v>
      </c>
      <c r="BK132" s="201">
        <f>ROUND(I132*H132,2)</f>
        <v>0</v>
      </c>
      <c r="BL132" s="17" t="s">
        <v>166</v>
      </c>
      <c r="BM132" s="200" t="s">
        <v>171</v>
      </c>
    </row>
    <row r="133" spans="1:65" s="13" customFormat="1" ht="11.25">
      <c r="B133" s="202"/>
      <c r="C133" s="203"/>
      <c r="D133" s="204" t="s">
        <v>172</v>
      </c>
      <c r="E133" s="205" t="s">
        <v>1</v>
      </c>
      <c r="F133" s="206" t="s">
        <v>173</v>
      </c>
      <c r="G133" s="203"/>
      <c r="H133" s="207">
        <v>851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172</v>
      </c>
      <c r="AU133" s="213" t="s">
        <v>94</v>
      </c>
      <c r="AV133" s="13" t="s">
        <v>94</v>
      </c>
      <c r="AW133" s="13" t="s">
        <v>39</v>
      </c>
      <c r="AX133" s="13" t="s">
        <v>84</v>
      </c>
      <c r="AY133" s="213" t="s">
        <v>160</v>
      </c>
    </row>
    <row r="134" spans="1:65" s="13" customFormat="1" ht="11.25">
      <c r="B134" s="202"/>
      <c r="C134" s="203"/>
      <c r="D134" s="204" t="s">
        <v>172</v>
      </c>
      <c r="E134" s="205" t="s">
        <v>1</v>
      </c>
      <c r="F134" s="206" t="s">
        <v>174</v>
      </c>
      <c r="G134" s="203"/>
      <c r="H134" s="207">
        <v>189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172</v>
      </c>
      <c r="AU134" s="213" t="s">
        <v>94</v>
      </c>
      <c r="AV134" s="13" t="s">
        <v>94</v>
      </c>
      <c r="AW134" s="13" t="s">
        <v>39</v>
      </c>
      <c r="AX134" s="13" t="s">
        <v>84</v>
      </c>
      <c r="AY134" s="213" t="s">
        <v>160</v>
      </c>
    </row>
    <row r="135" spans="1:65" s="13" customFormat="1" ht="11.25">
      <c r="B135" s="202"/>
      <c r="C135" s="203"/>
      <c r="D135" s="204" t="s">
        <v>172</v>
      </c>
      <c r="E135" s="205" t="s">
        <v>1</v>
      </c>
      <c r="F135" s="206" t="s">
        <v>175</v>
      </c>
      <c r="G135" s="203"/>
      <c r="H135" s="207">
        <v>19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172</v>
      </c>
      <c r="AU135" s="213" t="s">
        <v>94</v>
      </c>
      <c r="AV135" s="13" t="s">
        <v>94</v>
      </c>
      <c r="AW135" s="13" t="s">
        <v>39</v>
      </c>
      <c r="AX135" s="13" t="s">
        <v>84</v>
      </c>
      <c r="AY135" s="213" t="s">
        <v>160</v>
      </c>
    </row>
    <row r="136" spans="1:65" s="13" customFormat="1" ht="11.25">
      <c r="B136" s="202"/>
      <c r="C136" s="203"/>
      <c r="D136" s="204" t="s">
        <v>172</v>
      </c>
      <c r="E136" s="205" t="s">
        <v>1</v>
      </c>
      <c r="F136" s="206" t="s">
        <v>176</v>
      </c>
      <c r="G136" s="203"/>
      <c r="H136" s="207">
        <v>124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172</v>
      </c>
      <c r="AU136" s="213" t="s">
        <v>94</v>
      </c>
      <c r="AV136" s="13" t="s">
        <v>94</v>
      </c>
      <c r="AW136" s="13" t="s">
        <v>39</v>
      </c>
      <c r="AX136" s="13" t="s">
        <v>84</v>
      </c>
      <c r="AY136" s="213" t="s">
        <v>160</v>
      </c>
    </row>
    <row r="137" spans="1:65" s="13" customFormat="1" ht="11.25">
      <c r="B137" s="202"/>
      <c r="C137" s="203"/>
      <c r="D137" s="204" t="s">
        <v>172</v>
      </c>
      <c r="E137" s="205" t="s">
        <v>1</v>
      </c>
      <c r="F137" s="206" t="s">
        <v>177</v>
      </c>
      <c r="G137" s="203"/>
      <c r="H137" s="207">
        <v>200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172</v>
      </c>
      <c r="AU137" s="213" t="s">
        <v>94</v>
      </c>
      <c r="AV137" s="13" t="s">
        <v>94</v>
      </c>
      <c r="AW137" s="13" t="s">
        <v>39</v>
      </c>
      <c r="AX137" s="13" t="s">
        <v>84</v>
      </c>
      <c r="AY137" s="213" t="s">
        <v>160</v>
      </c>
    </row>
    <row r="138" spans="1:65" s="13" customFormat="1" ht="11.25">
      <c r="B138" s="202"/>
      <c r="C138" s="203"/>
      <c r="D138" s="204" t="s">
        <v>172</v>
      </c>
      <c r="E138" s="205" t="s">
        <v>1</v>
      </c>
      <c r="F138" s="206" t="s">
        <v>178</v>
      </c>
      <c r="G138" s="203"/>
      <c r="H138" s="207">
        <v>28.71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172</v>
      </c>
      <c r="AU138" s="213" t="s">
        <v>94</v>
      </c>
      <c r="AV138" s="13" t="s">
        <v>94</v>
      </c>
      <c r="AW138" s="13" t="s">
        <v>39</v>
      </c>
      <c r="AX138" s="13" t="s">
        <v>84</v>
      </c>
      <c r="AY138" s="213" t="s">
        <v>160</v>
      </c>
    </row>
    <row r="139" spans="1:65" s="14" customFormat="1" ht="11.25">
      <c r="B139" s="214"/>
      <c r="C139" s="215"/>
      <c r="D139" s="204" t="s">
        <v>172</v>
      </c>
      <c r="E139" s="216" t="s">
        <v>1</v>
      </c>
      <c r="F139" s="217" t="s">
        <v>179</v>
      </c>
      <c r="G139" s="215"/>
      <c r="H139" s="218">
        <v>1411.71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172</v>
      </c>
      <c r="AU139" s="224" t="s">
        <v>94</v>
      </c>
      <c r="AV139" s="14" t="s">
        <v>166</v>
      </c>
      <c r="AW139" s="14" t="s">
        <v>39</v>
      </c>
      <c r="AX139" s="14" t="s">
        <v>92</v>
      </c>
      <c r="AY139" s="224" t="s">
        <v>160</v>
      </c>
    </row>
    <row r="140" spans="1:65" s="2" customFormat="1" ht="33" customHeight="1">
      <c r="A140" s="35"/>
      <c r="B140" s="36"/>
      <c r="C140" s="188" t="s">
        <v>180</v>
      </c>
      <c r="D140" s="188" t="s">
        <v>162</v>
      </c>
      <c r="E140" s="189" t="s">
        <v>181</v>
      </c>
      <c r="F140" s="190" t="s">
        <v>182</v>
      </c>
      <c r="G140" s="191" t="s">
        <v>170</v>
      </c>
      <c r="H140" s="192">
        <v>200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49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166</v>
      </c>
      <c r="AT140" s="200" t="s">
        <v>162</v>
      </c>
      <c r="AU140" s="200" t="s">
        <v>94</v>
      </c>
      <c r="AY140" s="17" t="s">
        <v>160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92</v>
      </c>
      <c r="BK140" s="201">
        <f>ROUND(I140*H140,2)</f>
        <v>0</v>
      </c>
      <c r="BL140" s="17" t="s">
        <v>166</v>
      </c>
      <c r="BM140" s="200" t="s">
        <v>183</v>
      </c>
    </row>
    <row r="141" spans="1:65" s="13" customFormat="1" ht="11.25">
      <c r="B141" s="202"/>
      <c r="C141" s="203"/>
      <c r="D141" s="204" t="s">
        <v>172</v>
      </c>
      <c r="E141" s="205" t="s">
        <v>1</v>
      </c>
      <c r="F141" s="206" t="s">
        <v>184</v>
      </c>
      <c r="G141" s="203"/>
      <c r="H141" s="207">
        <v>200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172</v>
      </c>
      <c r="AU141" s="213" t="s">
        <v>94</v>
      </c>
      <c r="AV141" s="13" t="s">
        <v>94</v>
      </c>
      <c r="AW141" s="13" t="s">
        <v>39</v>
      </c>
      <c r="AX141" s="13" t="s">
        <v>92</v>
      </c>
      <c r="AY141" s="213" t="s">
        <v>160</v>
      </c>
    </row>
    <row r="142" spans="1:65" s="2" customFormat="1" ht="24.2" customHeight="1">
      <c r="A142" s="35"/>
      <c r="B142" s="36"/>
      <c r="C142" s="188" t="s">
        <v>166</v>
      </c>
      <c r="D142" s="188" t="s">
        <v>162</v>
      </c>
      <c r="E142" s="189" t="s">
        <v>185</v>
      </c>
      <c r="F142" s="190" t="s">
        <v>186</v>
      </c>
      <c r="G142" s="191" t="s">
        <v>170</v>
      </c>
      <c r="H142" s="192">
        <v>76.8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49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166</v>
      </c>
      <c r="AT142" s="200" t="s">
        <v>162</v>
      </c>
      <c r="AU142" s="200" t="s">
        <v>94</v>
      </c>
      <c r="AY142" s="17" t="s">
        <v>160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92</v>
      </c>
      <c r="BK142" s="201">
        <f>ROUND(I142*H142,2)</f>
        <v>0</v>
      </c>
      <c r="BL142" s="17" t="s">
        <v>166</v>
      </c>
      <c r="BM142" s="200" t="s">
        <v>187</v>
      </c>
    </row>
    <row r="143" spans="1:65" s="13" customFormat="1" ht="11.25">
      <c r="B143" s="202"/>
      <c r="C143" s="203"/>
      <c r="D143" s="204" t="s">
        <v>172</v>
      </c>
      <c r="E143" s="205" t="s">
        <v>1</v>
      </c>
      <c r="F143" s="206" t="s">
        <v>188</v>
      </c>
      <c r="G143" s="203"/>
      <c r="H143" s="207">
        <v>76.8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172</v>
      </c>
      <c r="AU143" s="213" t="s">
        <v>94</v>
      </c>
      <c r="AV143" s="13" t="s">
        <v>94</v>
      </c>
      <c r="AW143" s="13" t="s">
        <v>39</v>
      </c>
      <c r="AX143" s="13" t="s">
        <v>92</v>
      </c>
      <c r="AY143" s="213" t="s">
        <v>160</v>
      </c>
    </row>
    <row r="144" spans="1:65" s="2" customFormat="1" ht="33" customHeight="1">
      <c r="A144" s="35"/>
      <c r="B144" s="36"/>
      <c r="C144" s="188" t="s">
        <v>189</v>
      </c>
      <c r="D144" s="188" t="s">
        <v>162</v>
      </c>
      <c r="E144" s="189" t="s">
        <v>190</v>
      </c>
      <c r="F144" s="190" t="s">
        <v>191</v>
      </c>
      <c r="G144" s="191" t="s">
        <v>170</v>
      </c>
      <c r="H144" s="192">
        <v>1411.71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166</v>
      </c>
      <c r="AT144" s="200" t="s">
        <v>162</v>
      </c>
      <c r="AU144" s="200" t="s">
        <v>94</v>
      </c>
      <c r="AY144" s="17" t="s">
        <v>160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92</v>
      </c>
      <c r="BK144" s="201">
        <f>ROUND(I144*H144,2)</f>
        <v>0</v>
      </c>
      <c r="BL144" s="17" t="s">
        <v>166</v>
      </c>
      <c r="BM144" s="200" t="s">
        <v>192</v>
      </c>
    </row>
    <row r="145" spans="1:65" s="13" customFormat="1" ht="11.25">
      <c r="B145" s="202"/>
      <c r="C145" s="203"/>
      <c r="D145" s="204" t="s">
        <v>172</v>
      </c>
      <c r="E145" s="205" t="s">
        <v>1</v>
      </c>
      <c r="F145" s="206" t="s">
        <v>193</v>
      </c>
      <c r="G145" s="203"/>
      <c r="H145" s="207">
        <v>1411.71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172</v>
      </c>
      <c r="AU145" s="213" t="s">
        <v>94</v>
      </c>
      <c r="AV145" s="13" t="s">
        <v>94</v>
      </c>
      <c r="AW145" s="13" t="s">
        <v>39</v>
      </c>
      <c r="AX145" s="13" t="s">
        <v>92</v>
      </c>
      <c r="AY145" s="213" t="s">
        <v>160</v>
      </c>
    </row>
    <row r="146" spans="1:65" s="2" customFormat="1" ht="37.9" customHeight="1">
      <c r="A146" s="35"/>
      <c r="B146" s="36"/>
      <c r="C146" s="188" t="s">
        <v>194</v>
      </c>
      <c r="D146" s="188" t="s">
        <v>162</v>
      </c>
      <c r="E146" s="189" t="s">
        <v>195</v>
      </c>
      <c r="F146" s="190" t="s">
        <v>196</v>
      </c>
      <c r="G146" s="191" t="s">
        <v>170</v>
      </c>
      <c r="H146" s="192">
        <v>15528.81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49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166</v>
      </c>
      <c r="AT146" s="200" t="s">
        <v>162</v>
      </c>
      <c r="AU146" s="200" t="s">
        <v>94</v>
      </c>
      <c r="AY146" s="17" t="s">
        <v>160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92</v>
      </c>
      <c r="BK146" s="201">
        <f>ROUND(I146*H146,2)</f>
        <v>0</v>
      </c>
      <c r="BL146" s="17" t="s">
        <v>166</v>
      </c>
      <c r="BM146" s="200" t="s">
        <v>197</v>
      </c>
    </row>
    <row r="147" spans="1:65" s="13" customFormat="1" ht="11.25">
      <c r="B147" s="202"/>
      <c r="C147" s="203"/>
      <c r="D147" s="204" t="s">
        <v>172</v>
      </c>
      <c r="E147" s="205" t="s">
        <v>1</v>
      </c>
      <c r="F147" s="206" t="s">
        <v>198</v>
      </c>
      <c r="G147" s="203"/>
      <c r="H147" s="207">
        <v>15528.81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172</v>
      </c>
      <c r="AU147" s="213" t="s">
        <v>94</v>
      </c>
      <c r="AV147" s="13" t="s">
        <v>94</v>
      </c>
      <c r="AW147" s="13" t="s">
        <v>39</v>
      </c>
      <c r="AX147" s="13" t="s">
        <v>92</v>
      </c>
      <c r="AY147" s="213" t="s">
        <v>160</v>
      </c>
    </row>
    <row r="148" spans="1:65" s="2" customFormat="1" ht="33" customHeight="1">
      <c r="A148" s="35"/>
      <c r="B148" s="36"/>
      <c r="C148" s="188" t="s">
        <v>199</v>
      </c>
      <c r="D148" s="188" t="s">
        <v>162</v>
      </c>
      <c r="E148" s="189" t="s">
        <v>200</v>
      </c>
      <c r="F148" s="190" t="s">
        <v>201</v>
      </c>
      <c r="G148" s="191" t="s">
        <v>170</v>
      </c>
      <c r="H148" s="192">
        <v>200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166</v>
      </c>
      <c r="AT148" s="200" t="s">
        <v>162</v>
      </c>
      <c r="AU148" s="200" t="s">
        <v>94</v>
      </c>
      <c r="AY148" s="17" t="s">
        <v>160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92</v>
      </c>
      <c r="BK148" s="201">
        <f>ROUND(I148*H148,2)</f>
        <v>0</v>
      </c>
      <c r="BL148" s="17" t="s">
        <v>166</v>
      </c>
      <c r="BM148" s="200" t="s">
        <v>202</v>
      </c>
    </row>
    <row r="149" spans="1:65" s="13" customFormat="1" ht="11.25">
      <c r="B149" s="202"/>
      <c r="C149" s="203"/>
      <c r="D149" s="204" t="s">
        <v>172</v>
      </c>
      <c r="E149" s="205" t="s">
        <v>1</v>
      </c>
      <c r="F149" s="206" t="s">
        <v>203</v>
      </c>
      <c r="G149" s="203"/>
      <c r="H149" s="207">
        <v>200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172</v>
      </c>
      <c r="AU149" s="213" t="s">
        <v>94</v>
      </c>
      <c r="AV149" s="13" t="s">
        <v>94</v>
      </c>
      <c r="AW149" s="13" t="s">
        <v>39</v>
      </c>
      <c r="AX149" s="13" t="s">
        <v>92</v>
      </c>
      <c r="AY149" s="213" t="s">
        <v>160</v>
      </c>
    </row>
    <row r="150" spans="1:65" s="2" customFormat="1" ht="37.9" customHeight="1">
      <c r="A150" s="35"/>
      <c r="B150" s="36"/>
      <c r="C150" s="188" t="s">
        <v>204</v>
      </c>
      <c r="D150" s="188" t="s">
        <v>162</v>
      </c>
      <c r="E150" s="189" t="s">
        <v>205</v>
      </c>
      <c r="F150" s="190" t="s">
        <v>206</v>
      </c>
      <c r="G150" s="191" t="s">
        <v>170</v>
      </c>
      <c r="H150" s="192">
        <v>2200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49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166</v>
      </c>
      <c r="AT150" s="200" t="s">
        <v>162</v>
      </c>
      <c r="AU150" s="200" t="s">
        <v>94</v>
      </c>
      <c r="AY150" s="17" t="s">
        <v>160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92</v>
      </c>
      <c r="BK150" s="201">
        <f>ROUND(I150*H150,2)</f>
        <v>0</v>
      </c>
      <c r="BL150" s="17" t="s">
        <v>166</v>
      </c>
      <c r="BM150" s="200" t="s">
        <v>207</v>
      </c>
    </row>
    <row r="151" spans="1:65" s="13" customFormat="1" ht="11.25">
      <c r="B151" s="202"/>
      <c r="C151" s="203"/>
      <c r="D151" s="204" t="s">
        <v>172</v>
      </c>
      <c r="E151" s="205" t="s">
        <v>1</v>
      </c>
      <c r="F151" s="206" t="s">
        <v>208</v>
      </c>
      <c r="G151" s="203"/>
      <c r="H151" s="207">
        <v>2200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172</v>
      </c>
      <c r="AU151" s="213" t="s">
        <v>94</v>
      </c>
      <c r="AV151" s="13" t="s">
        <v>94</v>
      </c>
      <c r="AW151" s="13" t="s">
        <v>39</v>
      </c>
      <c r="AX151" s="13" t="s">
        <v>92</v>
      </c>
      <c r="AY151" s="213" t="s">
        <v>160</v>
      </c>
    </row>
    <row r="152" spans="1:65" s="2" customFormat="1" ht="24.2" customHeight="1">
      <c r="A152" s="35"/>
      <c r="B152" s="36"/>
      <c r="C152" s="188" t="s">
        <v>209</v>
      </c>
      <c r="D152" s="188" t="s">
        <v>162</v>
      </c>
      <c r="E152" s="189" t="s">
        <v>210</v>
      </c>
      <c r="F152" s="190" t="s">
        <v>211</v>
      </c>
      <c r="G152" s="191" t="s">
        <v>170</v>
      </c>
      <c r="H152" s="192">
        <v>140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49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166</v>
      </c>
      <c r="AT152" s="200" t="s">
        <v>162</v>
      </c>
      <c r="AU152" s="200" t="s">
        <v>94</v>
      </c>
      <c r="AY152" s="17" t="s">
        <v>160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92</v>
      </c>
      <c r="BK152" s="201">
        <f>ROUND(I152*H152,2)</f>
        <v>0</v>
      </c>
      <c r="BL152" s="17" t="s">
        <v>166</v>
      </c>
      <c r="BM152" s="200" t="s">
        <v>212</v>
      </c>
    </row>
    <row r="153" spans="1:65" s="13" customFormat="1" ht="11.25">
      <c r="B153" s="202"/>
      <c r="C153" s="203"/>
      <c r="D153" s="204" t="s">
        <v>172</v>
      </c>
      <c r="E153" s="205" t="s">
        <v>1</v>
      </c>
      <c r="F153" s="206" t="s">
        <v>213</v>
      </c>
      <c r="G153" s="203"/>
      <c r="H153" s="207">
        <v>15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172</v>
      </c>
      <c r="AU153" s="213" t="s">
        <v>94</v>
      </c>
      <c r="AV153" s="13" t="s">
        <v>94</v>
      </c>
      <c r="AW153" s="13" t="s">
        <v>39</v>
      </c>
      <c r="AX153" s="13" t="s">
        <v>84</v>
      </c>
      <c r="AY153" s="213" t="s">
        <v>160</v>
      </c>
    </row>
    <row r="154" spans="1:65" s="13" customFormat="1" ht="11.25">
      <c r="B154" s="202"/>
      <c r="C154" s="203"/>
      <c r="D154" s="204" t="s">
        <v>172</v>
      </c>
      <c r="E154" s="205" t="s">
        <v>1</v>
      </c>
      <c r="F154" s="206" t="s">
        <v>214</v>
      </c>
      <c r="G154" s="203"/>
      <c r="H154" s="207">
        <v>125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172</v>
      </c>
      <c r="AU154" s="213" t="s">
        <v>94</v>
      </c>
      <c r="AV154" s="13" t="s">
        <v>94</v>
      </c>
      <c r="AW154" s="13" t="s">
        <v>39</v>
      </c>
      <c r="AX154" s="13" t="s">
        <v>84</v>
      </c>
      <c r="AY154" s="213" t="s">
        <v>160</v>
      </c>
    </row>
    <row r="155" spans="1:65" s="14" customFormat="1" ht="11.25">
      <c r="B155" s="214"/>
      <c r="C155" s="215"/>
      <c r="D155" s="204" t="s">
        <v>172</v>
      </c>
      <c r="E155" s="216" t="s">
        <v>1</v>
      </c>
      <c r="F155" s="217" t="s">
        <v>179</v>
      </c>
      <c r="G155" s="215"/>
      <c r="H155" s="218">
        <v>140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172</v>
      </c>
      <c r="AU155" s="224" t="s">
        <v>94</v>
      </c>
      <c r="AV155" s="14" t="s">
        <v>166</v>
      </c>
      <c r="AW155" s="14" t="s">
        <v>39</v>
      </c>
      <c r="AX155" s="14" t="s">
        <v>92</v>
      </c>
      <c r="AY155" s="224" t="s">
        <v>160</v>
      </c>
    </row>
    <row r="156" spans="1:65" s="2" customFormat="1" ht="16.5" customHeight="1">
      <c r="A156" s="35"/>
      <c r="B156" s="36"/>
      <c r="C156" s="225" t="s">
        <v>215</v>
      </c>
      <c r="D156" s="225" t="s">
        <v>216</v>
      </c>
      <c r="E156" s="226" t="s">
        <v>217</v>
      </c>
      <c r="F156" s="227" t="s">
        <v>218</v>
      </c>
      <c r="G156" s="228" t="s">
        <v>219</v>
      </c>
      <c r="H156" s="229">
        <v>275</v>
      </c>
      <c r="I156" s="230"/>
      <c r="J156" s="231">
        <f>ROUND(I156*H156,2)</f>
        <v>0</v>
      </c>
      <c r="K156" s="232"/>
      <c r="L156" s="233"/>
      <c r="M156" s="234" t="s">
        <v>1</v>
      </c>
      <c r="N156" s="235" t="s">
        <v>49</v>
      </c>
      <c r="O156" s="72"/>
      <c r="P156" s="198">
        <f>O156*H156</f>
        <v>0</v>
      </c>
      <c r="Q156" s="198">
        <v>1</v>
      </c>
      <c r="R156" s="198">
        <f>Q156*H156</f>
        <v>275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204</v>
      </c>
      <c r="AT156" s="200" t="s">
        <v>216</v>
      </c>
      <c r="AU156" s="200" t="s">
        <v>94</v>
      </c>
      <c r="AY156" s="17" t="s">
        <v>160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92</v>
      </c>
      <c r="BK156" s="201">
        <f>ROUND(I156*H156,2)</f>
        <v>0</v>
      </c>
      <c r="BL156" s="17" t="s">
        <v>166</v>
      </c>
      <c r="BM156" s="200" t="s">
        <v>220</v>
      </c>
    </row>
    <row r="157" spans="1:65" s="13" customFormat="1" ht="11.25">
      <c r="B157" s="202"/>
      <c r="C157" s="203"/>
      <c r="D157" s="204" t="s">
        <v>172</v>
      </c>
      <c r="E157" s="205" t="s">
        <v>1</v>
      </c>
      <c r="F157" s="206" t="s">
        <v>221</v>
      </c>
      <c r="G157" s="203"/>
      <c r="H157" s="207">
        <v>275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172</v>
      </c>
      <c r="AU157" s="213" t="s">
        <v>94</v>
      </c>
      <c r="AV157" s="13" t="s">
        <v>94</v>
      </c>
      <c r="AW157" s="13" t="s">
        <v>39</v>
      </c>
      <c r="AX157" s="13" t="s">
        <v>92</v>
      </c>
      <c r="AY157" s="213" t="s">
        <v>160</v>
      </c>
    </row>
    <row r="158" spans="1:65" s="2" customFormat="1" ht="24.2" customHeight="1">
      <c r="A158" s="35"/>
      <c r="B158" s="36"/>
      <c r="C158" s="188" t="s">
        <v>222</v>
      </c>
      <c r="D158" s="188" t="s">
        <v>162</v>
      </c>
      <c r="E158" s="189" t="s">
        <v>223</v>
      </c>
      <c r="F158" s="190" t="s">
        <v>224</v>
      </c>
      <c r="G158" s="191" t="s">
        <v>165</v>
      </c>
      <c r="H158" s="192">
        <v>512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49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166</v>
      </c>
      <c r="AT158" s="200" t="s">
        <v>162</v>
      </c>
      <c r="AU158" s="200" t="s">
        <v>94</v>
      </c>
      <c r="AY158" s="17" t="s">
        <v>160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92</v>
      </c>
      <c r="BK158" s="201">
        <f>ROUND(I158*H158,2)</f>
        <v>0</v>
      </c>
      <c r="BL158" s="17" t="s">
        <v>166</v>
      </c>
      <c r="BM158" s="200" t="s">
        <v>225</v>
      </c>
    </row>
    <row r="159" spans="1:65" s="2" customFormat="1" ht="24.2" customHeight="1">
      <c r="A159" s="35"/>
      <c r="B159" s="36"/>
      <c r="C159" s="188" t="s">
        <v>226</v>
      </c>
      <c r="D159" s="188" t="s">
        <v>162</v>
      </c>
      <c r="E159" s="189" t="s">
        <v>227</v>
      </c>
      <c r="F159" s="190" t="s">
        <v>228</v>
      </c>
      <c r="G159" s="191" t="s">
        <v>165</v>
      </c>
      <c r="H159" s="192">
        <v>512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49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166</v>
      </c>
      <c r="AT159" s="200" t="s">
        <v>162</v>
      </c>
      <c r="AU159" s="200" t="s">
        <v>94</v>
      </c>
      <c r="AY159" s="17" t="s">
        <v>160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92</v>
      </c>
      <c r="BK159" s="201">
        <f>ROUND(I159*H159,2)</f>
        <v>0</v>
      </c>
      <c r="BL159" s="17" t="s">
        <v>166</v>
      </c>
      <c r="BM159" s="200" t="s">
        <v>229</v>
      </c>
    </row>
    <row r="160" spans="1:65" s="2" customFormat="1" ht="16.5" customHeight="1">
      <c r="A160" s="35"/>
      <c r="B160" s="36"/>
      <c r="C160" s="225" t="s">
        <v>230</v>
      </c>
      <c r="D160" s="225" t="s">
        <v>216</v>
      </c>
      <c r="E160" s="226" t="s">
        <v>231</v>
      </c>
      <c r="F160" s="227" t="s">
        <v>232</v>
      </c>
      <c r="G160" s="228" t="s">
        <v>233</v>
      </c>
      <c r="H160" s="229">
        <v>15.36</v>
      </c>
      <c r="I160" s="230"/>
      <c r="J160" s="231">
        <f>ROUND(I160*H160,2)</f>
        <v>0</v>
      </c>
      <c r="K160" s="232"/>
      <c r="L160" s="233"/>
      <c r="M160" s="234" t="s">
        <v>1</v>
      </c>
      <c r="N160" s="235" t="s">
        <v>49</v>
      </c>
      <c r="O160" s="72"/>
      <c r="P160" s="198">
        <f>O160*H160</f>
        <v>0</v>
      </c>
      <c r="Q160" s="198">
        <v>1E-3</v>
      </c>
      <c r="R160" s="198">
        <f>Q160*H160</f>
        <v>1.536E-2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204</v>
      </c>
      <c r="AT160" s="200" t="s">
        <v>216</v>
      </c>
      <c r="AU160" s="200" t="s">
        <v>94</v>
      </c>
      <c r="AY160" s="17" t="s">
        <v>160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92</v>
      </c>
      <c r="BK160" s="201">
        <f>ROUND(I160*H160,2)</f>
        <v>0</v>
      </c>
      <c r="BL160" s="17" t="s">
        <v>166</v>
      </c>
      <c r="BM160" s="200" t="s">
        <v>234</v>
      </c>
    </row>
    <row r="161" spans="1:65" s="13" customFormat="1" ht="11.25">
      <c r="B161" s="202"/>
      <c r="C161" s="203"/>
      <c r="D161" s="204" t="s">
        <v>172</v>
      </c>
      <c r="E161" s="205" t="s">
        <v>1</v>
      </c>
      <c r="F161" s="206" t="s">
        <v>235</v>
      </c>
      <c r="G161" s="203"/>
      <c r="H161" s="207">
        <v>15.36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172</v>
      </c>
      <c r="AU161" s="213" t="s">
        <v>94</v>
      </c>
      <c r="AV161" s="13" t="s">
        <v>94</v>
      </c>
      <c r="AW161" s="13" t="s">
        <v>39</v>
      </c>
      <c r="AX161" s="13" t="s">
        <v>92</v>
      </c>
      <c r="AY161" s="213" t="s">
        <v>160</v>
      </c>
    </row>
    <row r="162" spans="1:65" s="2" customFormat="1" ht="24.2" customHeight="1">
      <c r="A162" s="35"/>
      <c r="B162" s="36"/>
      <c r="C162" s="188" t="s">
        <v>236</v>
      </c>
      <c r="D162" s="188" t="s">
        <v>162</v>
      </c>
      <c r="E162" s="189" t="s">
        <v>237</v>
      </c>
      <c r="F162" s="190" t="s">
        <v>238</v>
      </c>
      <c r="G162" s="191" t="s">
        <v>165</v>
      </c>
      <c r="H162" s="192">
        <v>1700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49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166</v>
      </c>
      <c r="AT162" s="200" t="s">
        <v>162</v>
      </c>
      <c r="AU162" s="200" t="s">
        <v>94</v>
      </c>
      <c r="AY162" s="17" t="s">
        <v>160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92</v>
      </c>
      <c r="BK162" s="201">
        <f>ROUND(I162*H162,2)</f>
        <v>0</v>
      </c>
      <c r="BL162" s="17" t="s">
        <v>166</v>
      </c>
      <c r="BM162" s="200" t="s">
        <v>239</v>
      </c>
    </row>
    <row r="163" spans="1:65" s="12" customFormat="1" ht="22.9" customHeight="1">
      <c r="B163" s="172"/>
      <c r="C163" s="173"/>
      <c r="D163" s="174" t="s">
        <v>83</v>
      </c>
      <c r="E163" s="186" t="s">
        <v>94</v>
      </c>
      <c r="F163" s="186" t="s">
        <v>240</v>
      </c>
      <c r="G163" s="173"/>
      <c r="H163" s="173"/>
      <c r="I163" s="176"/>
      <c r="J163" s="187">
        <f>BK163</f>
        <v>0</v>
      </c>
      <c r="K163" s="173"/>
      <c r="L163" s="178"/>
      <c r="M163" s="179"/>
      <c r="N163" s="180"/>
      <c r="O163" s="180"/>
      <c r="P163" s="181">
        <f>SUM(P164:P169)</f>
        <v>0</v>
      </c>
      <c r="Q163" s="180"/>
      <c r="R163" s="181">
        <f>SUM(R164:R169)</f>
        <v>68.396261032000012</v>
      </c>
      <c r="S163" s="180"/>
      <c r="T163" s="182">
        <f>SUM(T164:T169)</f>
        <v>0</v>
      </c>
      <c r="AR163" s="183" t="s">
        <v>92</v>
      </c>
      <c r="AT163" s="184" t="s">
        <v>83</v>
      </c>
      <c r="AU163" s="184" t="s">
        <v>92</v>
      </c>
      <c r="AY163" s="183" t="s">
        <v>160</v>
      </c>
      <c r="BK163" s="185">
        <f>SUM(BK164:BK169)</f>
        <v>0</v>
      </c>
    </row>
    <row r="164" spans="1:65" s="2" customFormat="1" ht="24.2" customHeight="1">
      <c r="A164" s="35"/>
      <c r="B164" s="36"/>
      <c r="C164" s="188" t="s">
        <v>8</v>
      </c>
      <c r="D164" s="188" t="s">
        <v>162</v>
      </c>
      <c r="E164" s="189" t="s">
        <v>241</v>
      </c>
      <c r="F164" s="190" t="s">
        <v>242</v>
      </c>
      <c r="G164" s="191" t="s">
        <v>165</v>
      </c>
      <c r="H164" s="192">
        <v>382.8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49</v>
      </c>
      <c r="O164" s="72"/>
      <c r="P164" s="198">
        <f>O164*H164</f>
        <v>0</v>
      </c>
      <c r="Q164" s="198">
        <v>1.6694E-4</v>
      </c>
      <c r="R164" s="198">
        <f>Q164*H164</f>
        <v>6.3904632000000003E-2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166</v>
      </c>
      <c r="AT164" s="200" t="s">
        <v>162</v>
      </c>
      <c r="AU164" s="200" t="s">
        <v>94</v>
      </c>
      <c r="AY164" s="17" t="s">
        <v>160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92</v>
      </c>
      <c r="BK164" s="201">
        <f>ROUND(I164*H164,2)</f>
        <v>0</v>
      </c>
      <c r="BL164" s="17" t="s">
        <v>166</v>
      </c>
      <c r="BM164" s="200" t="s">
        <v>243</v>
      </c>
    </row>
    <row r="165" spans="1:65" s="13" customFormat="1" ht="11.25">
      <c r="B165" s="202"/>
      <c r="C165" s="203"/>
      <c r="D165" s="204" t="s">
        <v>172</v>
      </c>
      <c r="E165" s="205" t="s">
        <v>1</v>
      </c>
      <c r="F165" s="206" t="s">
        <v>244</v>
      </c>
      <c r="G165" s="203"/>
      <c r="H165" s="207">
        <v>382.8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172</v>
      </c>
      <c r="AU165" s="213" t="s">
        <v>94</v>
      </c>
      <c r="AV165" s="13" t="s">
        <v>94</v>
      </c>
      <c r="AW165" s="13" t="s">
        <v>39</v>
      </c>
      <c r="AX165" s="13" t="s">
        <v>92</v>
      </c>
      <c r="AY165" s="213" t="s">
        <v>160</v>
      </c>
    </row>
    <row r="166" spans="1:65" s="2" customFormat="1" ht="24.2" customHeight="1">
      <c r="A166" s="35"/>
      <c r="B166" s="36"/>
      <c r="C166" s="225" t="s">
        <v>245</v>
      </c>
      <c r="D166" s="225" t="s">
        <v>216</v>
      </c>
      <c r="E166" s="226" t="s">
        <v>246</v>
      </c>
      <c r="F166" s="227" t="s">
        <v>247</v>
      </c>
      <c r="G166" s="228" t="s">
        <v>165</v>
      </c>
      <c r="H166" s="229">
        <v>382.8</v>
      </c>
      <c r="I166" s="230"/>
      <c r="J166" s="231">
        <f>ROUND(I166*H166,2)</f>
        <v>0</v>
      </c>
      <c r="K166" s="232"/>
      <c r="L166" s="233"/>
      <c r="M166" s="234" t="s">
        <v>1</v>
      </c>
      <c r="N166" s="235" t="s">
        <v>49</v>
      </c>
      <c r="O166" s="72"/>
      <c r="P166" s="198">
        <f>O166*H166</f>
        <v>0</v>
      </c>
      <c r="Q166" s="198">
        <v>2.0000000000000001E-4</v>
      </c>
      <c r="R166" s="198">
        <f>Q166*H166</f>
        <v>7.6560000000000003E-2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204</v>
      </c>
      <c r="AT166" s="200" t="s">
        <v>216</v>
      </c>
      <c r="AU166" s="200" t="s">
        <v>94</v>
      </c>
      <c r="AY166" s="17" t="s">
        <v>160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92</v>
      </c>
      <c r="BK166" s="201">
        <f>ROUND(I166*H166,2)</f>
        <v>0</v>
      </c>
      <c r="BL166" s="17" t="s">
        <v>166</v>
      </c>
      <c r="BM166" s="200" t="s">
        <v>248</v>
      </c>
    </row>
    <row r="167" spans="1:65" s="2" customFormat="1" ht="37.9" customHeight="1">
      <c r="A167" s="35"/>
      <c r="B167" s="36"/>
      <c r="C167" s="188" t="s">
        <v>249</v>
      </c>
      <c r="D167" s="188" t="s">
        <v>162</v>
      </c>
      <c r="E167" s="189" t="s">
        <v>250</v>
      </c>
      <c r="F167" s="190" t="s">
        <v>251</v>
      </c>
      <c r="G167" s="191" t="s">
        <v>252</v>
      </c>
      <c r="H167" s="192">
        <v>319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49</v>
      </c>
      <c r="O167" s="72"/>
      <c r="P167" s="198">
        <f>O167*H167</f>
        <v>0</v>
      </c>
      <c r="Q167" s="198">
        <v>0.2046936</v>
      </c>
      <c r="R167" s="198">
        <f>Q167*H167</f>
        <v>65.297258400000004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166</v>
      </c>
      <c r="AT167" s="200" t="s">
        <v>162</v>
      </c>
      <c r="AU167" s="200" t="s">
        <v>94</v>
      </c>
      <c r="AY167" s="17" t="s">
        <v>160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92</v>
      </c>
      <c r="BK167" s="201">
        <f>ROUND(I167*H167,2)</f>
        <v>0</v>
      </c>
      <c r="BL167" s="17" t="s">
        <v>166</v>
      </c>
      <c r="BM167" s="200" t="s">
        <v>253</v>
      </c>
    </row>
    <row r="168" spans="1:65" s="2" customFormat="1" ht="24.2" customHeight="1">
      <c r="A168" s="35"/>
      <c r="B168" s="36"/>
      <c r="C168" s="188" t="s">
        <v>254</v>
      </c>
      <c r="D168" s="188" t="s">
        <v>162</v>
      </c>
      <c r="E168" s="189" t="s">
        <v>255</v>
      </c>
      <c r="F168" s="190" t="s">
        <v>256</v>
      </c>
      <c r="G168" s="191" t="s">
        <v>170</v>
      </c>
      <c r="H168" s="192">
        <v>1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49</v>
      </c>
      <c r="O168" s="72"/>
      <c r="P168" s="198">
        <f>O168*H168</f>
        <v>0</v>
      </c>
      <c r="Q168" s="198">
        <v>2.550538</v>
      </c>
      <c r="R168" s="198">
        <f>Q168*H168</f>
        <v>2.550538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166</v>
      </c>
      <c r="AT168" s="200" t="s">
        <v>162</v>
      </c>
      <c r="AU168" s="200" t="s">
        <v>94</v>
      </c>
      <c r="AY168" s="17" t="s">
        <v>160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92</v>
      </c>
      <c r="BK168" s="201">
        <f>ROUND(I168*H168,2)</f>
        <v>0</v>
      </c>
      <c r="BL168" s="17" t="s">
        <v>166</v>
      </c>
      <c r="BM168" s="200" t="s">
        <v>257</v>
      </c>
    </row>
    <row r="169" spans="1:65" s="2" customFormat="1" ht="21.75" customHeight="1">
      <c r="A169" s="35"/>
      <c r="B169" s="36"/>
      <c r="C169" s="225" t="s">
        <v>258</v>
      </c>
      <c r="D169" s="225" t="s">
        <v>216</v>
      </c>
      <c r="E169" s="226" t="s">
        <v>259</v>
      </c>
      <c r="F169" s="227" t="s">
        <v>260</v>
      </c>
      <c r="G169" s="228" t="s">
        <v>261</v>
      </c>
      <c r="H169" s="229">
        <v>4</v>
      </c>
      <c r="I169" s="230"/>
      <c r="J169" s="231">
        <f>ROUND(I169*H169,2)</f>
        <v>0</v>
      </c>
      <c r="K169" s="232"/>
      <c r="L169" s="233"/>
      <c r="M169" s="234" t="s">
        <v>1</v>
      </c>
      <c r="N169" s="235" t="s">
        <v>49</v>
      </c>
      <c r="O169" s="72"/>
      <c r="P169" s="198">
        <f>O169*H169</f>
        <v>0</v>
      </c>
      <c r="Q169" s="198">
        <v>0.10199999999999999</v>
      </c>
      <c r="R169" s="198">
        <f>Q169*H169</f>
        <v>0.40799999999999997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204</v>
      </c>
      <c r="AT169" s="200" t="s">
        <v>216</v>
      </c>
      <c r="AU169" s="200" t="s">
        <v>94</v>
      </c>
      <c r="AY169" s="17" t="s">
        <v>160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92</v>
      </c>
      <c r="BK169" s="201">
        <f>ROUND(I169*H169,2)</f>
        <v>0</v>
      </c>
      <c r="BL169" s="17" t="s">
        <v>166</v>
      </c>
      <c r="BM169" s="200" t="s">
        <v>262</v>
      </c>
    </row>
    <row r="170" spans="1:65" s="12" customFormat="1" ht="22.9" customHeight="1">
      <c r="B170" s="172"/>
      <c r="C170" s="173"/>
      <c r="D170" s="174" t="s">
        <v>83</v>
      </c>
      <c r="E170" s="186" t="s">
        <v>180</v>
      </c>
      <c r="F170" s="186" t="s">
        <v>263</v>
      </c>
      <c r="G170" s="173"/>
      <c r="H170" s="173"/>
      <c r="I170" s="176"/>
      <c r="J170" s="187">
        <f>BK170</f>
        <v>0</v>
      </c>
      <c r="K170" s="173"/>
      <c r="L170" s="178"/>
      <c r="M170" s="179"/>
      <c r="N170" s="180"/>
      <c r="O170" s="180"/>
      <c r="P170" s="181">
        <f>SUM(P171:P181)</f>
        <v>0</v>
      </c>
      <c r="Q170" s="180"/>
      <c r="R170" s="181">
        <f>SUM(R171:R181)</f>
        <v>21.806845132799999</v>
      </c>
      <c r="S170" s="180"/>
      <c r="T170" s="182">
        <f>SUM(T171:T181)</f>
        <v>0</v>
      </c>
      <c r="AR170" s="183" t="s">
        <v>92</v>
      </c>
      <c r="AT170" s="184" t="s">
        <v>83</v>
      </c>
      <c r="AU170" s="184" t="s">
        <v>92</v>
      </c>
      <c r="AY170" s="183" t="s">
        <v>160</v>
      </c>
      <c r="BK170" s="185">
        <f>SUM(BK171:BK181)</f>
        <v>0</v>
      </c>
    </row>
    <row r="171" spans="1:65" s="2" customFormat="1" ht="24.2" customHeight="1">
      <c r="A171" s="35"/>
      <c r="B171" s="36"/>
      <c r="C171" s="188" t="s">
        <v>264</v>
      </c>
      <c r="D171" s="188" t="s">
        <v>162</v>
      </c>
      <c r="E171" s="189" t="s">
        <v>265</v>
      </c>
      <c r="F171" s="190" t="s">
        <v>266</v>
      </c>
      <c r="G171" s="191" t="s">
        <v>261</v>
      </c>
      <c r="H171" s="192">
        <v>114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49</v>
      </c>
      <c r="O171" s="72"/>
      <c r="P171" s="198">
        <f>O171*H171</f>
        <v>0</v>
      </c>
      <c r="Q171" s="198">
        <v>8.2657999999999995E-2</v>
      </c>
      <c r="R171" s="198">
        <f>Q171*H171</f>
        <v>9.4230119999999999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166</v>
      </c>
      <c r="AT171" s="200" t="s">
        <v>162</v>
      </c>
      <c r="AU171" s="200" t="s">
        <v>94</v>
      </c>
      <c r="AY171" s="17" t="s">
        <v>160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92</v>
      </c>
      <c r="BK171" s="201">
        <f>ROUND(I171*H171,2)</f>
        <v>0</v>
      </c>
      <c r="BL171" s="17" t="s">
        <v>166</v>
      </c>
      <c r="BM171" s="200" t="s">
        <v>267</v>
      </c>
    </row>
    <row r="172" spans="1:65" s="13" customFormat="1" ht="11.25">
      <c r="B172" s="202"/>
      <c r="C172" s="203"/>
      <c r="D172" s="204" t="s">
        <v>172</v>
      </c>
      <c r="E172" s="205" t="s">
        <v>1</v>
      </c>
      <c r="F172" s="206" t="s">
        <v>268</v>
      </c>
      <c r="G172" s="203"/>
      <c r="H172" s="207">
        <v>114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172</v>
      </c>
      <c r="AU172" s="213" t="s">
        <v>94</v>
      </c>
      <c r="AV172" s="13" t="s">
        <v>94</v>
      </c>
      <c r="AW172" s="13" t="s">
        <v>39</v>
      </c>
      <c r="AX172" s="13" t="s">
        <v>92</v>
      </c>
      <c r="AY172" s="213" t="s">
        <v>160</v>
      </c>
    </row>
    <row r="173" spans="1:65" s="2" customFormat="1" ht="21.75" customHeight="1">
      <c r="A173" s="35"/>
      <c r="B173" s="36"/>
      <c r="C173" s="225" t="s">
        <v>7</v>
      </c>
      <c r="D173" s="225" t="s">
        <v>216</v>
      </c>
      <c r="E173" s="226" t="s">
        <v>269</v>
      </c>
      <c r="F173" s="227" t="s">
        <v>270</v>
      </c>
      <c r="G173" s="228" t="s">
        <v>261</v>
      </c>
      <c r="H173" s="229">
        <v>114</v>
      </c>
      <c r="I173" s="230"/>
      <c r="J173" s="231">
        <f>ROUND(I173*H173,2)</f>
        <v>0</v>
      </c>
      <c r="K173" s="232"/>
      <c r="L173" s="233"/>
      <c r="M173" s="234" t="s">
        <v>1</v>
      </c>
      <c r="N173" s="235" t="s">
        <v>49</v>
      </c>
      <c r="O173" s="72"/>
      <c r="P173" s="198">
        <f>O173*H173</f>
        <v>0</v>
      </c>
      <c r="Q173" s="198">
        <v>0.10050000000000001</v>
      </c>
      <c r="R173" s="198">
        <f>Q173*H173</f>
        <v>11.457000000000001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204</v>
      </c>
      <c r="AT173" s="200" t="s">
        <v>216</v>
      </c>
      <c r="AU173" s="200" t="s">
        <v>94</v>
      </c>
      <c r="AY173" s="17" t="s">
        <v>160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92</v>
      </c>
      <c r="BK173" s="201">
        <f>ROUND(I173*H173,2)</f>
        <v>0</v>
      </c>
      <c r="BL173" s="17" t="s">
        <v>166</v>
      </c>
      <c r="BM173" s="200" t="s">
        <v>271</v>
      </c>
    </row>
    <row r="174" spans="1:65" s="2" customFormat="1" ht="24.2" customHeight="1">
      <c r="A174" s="35"/>
      <c r="B174" s="36"/>
      <c r="C174" s="188" t="s">
        <v>272</v>
      </c>
      <c r="D174" s="188" t="s">
        <v>162</v>
      </c>
      <c r="E174" s="189" t="s">
        <v>273</v>
      </c>
      <c r="F174" s="190" t="s">
        <v>274</v>
      </c>
      <c r="G174" s="191" t="s">
        <v>252</v>
      </c>
      <c r="H174" s="192">
        <v>41.2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49</v>
      </c>
      <c r="O174" s="72"/>
      <c r="P174" s="198">
        <f>O174*H174</f>
        <v>0</v>
      </c>
      <c r="Q174" s="198">
        <v>2.20932E-2</v>
      </c>
      <c r="R174" s="198">
        <f>Q174*H174</f>
        <v>0.91023984000000002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166</v>
      </c>
      <c r="AT174" s="200" t="s">
        <v>162</v>
      </c>
      <c r="AU174" s="200" t="s">
        <v>94</v>
      </c>
      <c r="AY174" s="17" t="s">
        <v>160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92</v>
      </c>
      <c r="BK174" s="201">
        <f>ROUND(I174*H174,2)</f>
        <v>0</v>
      </c>
      <c r="BL174" s="17" t="s">
        <v>166</v>
      </c>
      <c r="BM174" s="200" t="s">
        <v>275</v>
      </c>
    </row>
    <row r="175" spans="1:65" s="13" customFormat="1" ht="11.25">
      <c r="B175" s="202"/>
      <c r="C175" s="203"/>
      <c r="D175" s="204" t="s">
        <v>172</v>
      </c>
      <c r="E175" s="205" t="s">
        <v>1</v>
      </c>
      <c r="F175" s="206" t="s">
        <v>276</v>
      </c>
      <c r="G175" s="203"/>
      <c r="H175" s="207">
        <v>40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172</v>
      </c>
      <c r="AU175" s="213" t="s">
        <v>94</v>
      </c>
      <c r="AV175" s="13" t="s">
        <v>94</v>
      </c>
      <c r="AW175" s="13" t="s">
        <v>39</v>
      </c>
      <c r="AX175" s="13" t="s">
        <v>84</v>
      </c>
      <c r="AY175" s="213" t="s">
        <v>160</v>
      </c>
    </row>
    <row r="176" spans="1:65" s="13" customFormat="1" ht="11.25">
      <c r="B176" s="202"/>
      <c r="C176" s="203"/>
      <c r="D176" s="204" t="s">
        <v>172</v>
      </c>
      <c r="E176" s="205" t="s">
        <v>1</v>
      </c>
      <c r="F176" s="206" t="s">
        <v>277</v>
      </c>
      <c r="G176" s="203"/>
      <c r="H176" s="207">
        <v>1.2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172</v>
      </c>
      <c r="AU176" s="213" t="s">
        <v>94</v>
      </c>
      <c r="AV176" s="13" t="s">
        <v>94</v>
      </c>
      <c r="AW176" s="13" t="s">
        <v>39</v>
      </c>
      <c r="AX176" s="13" t="s">
        <v>84</v>
      </c>
      <c r="AY176" s="213" t="s">
        <v>160</v>
      </c>
    </row>
    <row r="177" spans="1:65" s="14" customFormat="1" ht="11.25">
      <c r="B177" s="214"/>
      <c r="C177" s="215"/>
      <c r="D177" s="204" t="s">
        <v>172</v>
      </c>
      <c r="E177" s="216" t="s">
        <v>1</v>
      </c>
      <c r="F177" s="217" t="s">
        <v>179</v>
      </c>
      <c r="G177" s="215"/>
      <c r="H177" s="218">
        <v>41.2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172</v>
      </c>
      <c r="AU177" s="224" t="s">
        <v>94</v>
      </c>
      <c r="AV177" s="14" t="s">
        <v>166</v>
      </c>
      <c r="AW177" s="14" t="s">
        <v>39</v>
      </c>
      <c r="AX177" s="14" t="s">
        <v>92</v>
      </c>
      <c r="AY177" s="224" t="s">
        <v>160</v>
      </c>
    </row>
    <row r="178" spans="1:65" s="2" customFormat="1" ht="16.5" customHeight="1">
      <c r="A178" s="35"/>
      <c r="B178" s="36"/>
      <c r="C178" s="188" t="s">
        <v>278</v>
      </c>
      <c r="D178" s="188" t="s">
        <v>162</v>
      </c>
      <c r="E178" s="189" t="s">
        <v>279</v>
      </c>
      <c r="F178" s="190" t="s">
        <v>280</v>
      </c>
      <c r="G178" s="191" t="s">
        <v>165</v>
      </c>
      <c r="H178" s="192">
        <v>2.52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49</v>
      </c>
      <c r="O178" s="72"/>
      <c r="P178" s="198">
        <f>O178*H178</f>
        <v>0</v>
      </c>
      <c r="Q178" s="198">
        <v>6.5846400000000001E-3</v>
      </c>
      <c r="R178" s="198">
        <f>Q178*H178</f>
        <v>1.6593292799999999E-2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166</v>
      </c>
      <c r="AT178" s="200" t="s">
        <v>162</v>
      </c>
      <c r="AU178" s="200" t="s">
        <v>94</v>
      </c>
      <c r="AY178" s="17" t="s">
        <v>160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92</v>
      </c>
      <c r="BK178" s="201">
        <f>ROUND(I178*H178,2)</f>
        <v>0</v>
      </c>
      <c r="BL178" s="17" t="s">
        <v>166</v>
      </c>
      <c r="BM178" s="200" t="s">
        <v>281</v>
      </c>
    </row>
    <row r="179" spans="1:65" s="13" customFormat="1" ht="11.25">
      <c r="B179" s="202"/>
      <c r="C179" s="203"/>
      <c r="D179" s="204" t="s">
        <v>172</v>
      </c>
      <c r="E179" s="205" t="s">
        <v>1</v>
      </c>
      <c r="F179" s="206" t="s">
        <v>282</v>
      </c>
      <c r="G179" s="203"/>
      <c r="H179" s="207">
        <v>2.52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172</v>
      </c>
      <c r="AU179" s="213" t="s">
        <v>94</v>
      </c>
      <c r="AV179" s="13" t="s">
        <v>94</v>
      </c>
      <c r="AW179" s="13" t="s">
        <v>39</v>
      </c>
      <c r="AX179" s="13" t="s">
        <v>92</v>
      </c>
      <c r="AY179" s="213" t="s">
        <v>160</v>
      </c>
    </row>
    <row r="180" spans="1:65" s="2" customFormat="1" ht="16.5" customHeight="1">
      <c r="A180" s="35"/>
      <c r="B180" s="36"/>
      <c r="C180" s="188" t="s">
        <v>283</v>
      </c>
      <c r="D180" s="188" t="s">
        <v>162</v>
      </c>
      <c r="E180" s="189" t="s">
        <v>284</v>
      </c>
      <c r="F180" s="190" t="s">
        <v>285</v>
      </c>
      <c r="G180" s="191" t="s">
        <v>165</v>
      </c>
      <c r="H180" s="192">
        <v>2.52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166</v>
      </c>
      <c r="AT180" s="200" t="s">
        <v>162</v>
      </c>
      <c r="AU180" s="200" t="s">
        <v>94</v>
      </c>
      <c r="AY180" s="17" t="s">
        <v>160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92</v>
      </c>
      <c r="BK180" s="201">
        <f>ROUND(I180*H180,2)</f>
        <v>0</v>
      </c>
      <c r="BL180" s="17" t="s">
        <v>166</v>
      </c>
      <c r="BM180" s="200" t="s">
        <v>286</v>
      </c>
    </row>
    <row r="181" spans="1:65" s="13" customFormat="1" ht="11.25">
      <c r="B181" s="202"/>
      <c r="C181" s="203"/>
      <c r="D181" s="204" t="s">
        <v>172</v>
      </c>
      <c r="E181" s="205" t="s">
        <v>1</v>
      </c>
      <c r="F181" s="206" t="s">
        <v>282</v>
      </c>
      <c r="G181" s="203"/>
      <c r="H181" s="207">
        <v>2.52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172</v>
      </c>
      <c r="AU181" s="213" t="s">
        <v>94</v>
      </c>
      <c r="AV181" s="13" t="s">
        <v>94</v>
      </c>
      <c r="AW181" s="13" t="s">
        <v>39</v>
      </c>
      <c r="AX181" s="13" t="s">
        <v>92</v>
      </c>
      <c r="AY181" s="213" t="s">
        <v>160</v>
      </c>
    </row>
    <row r="182" spans="1:65" s="12" customFormat="1" ht="22.9" customHeight="1">
      <c r="B182" s="172"/>
      <c r="C182" s="173"/>
      <c r="D182" s="174" t="s">
        <v>83</v>
      </c>
      <c r="E182" s="186" t="s">
        <v>189</v>
      </c>
      <c r="F182" s="186" t="s">
        <v>287</v>
      </c>
      <c r="G182" s="173"/>
      <c r="H182" s="173"/>
      <c r="I182" s="176"/>
      <c r="J182" s="187">
        <f>BK182</f>
        <v>0</v>
      </c>
      <c r="K182" s="173"/>
      <c r="L182" s="178"/>
      <c r="M182" s="179"/>
      <c r="N182" s="180"/>
      <c r="O182" s="180"/>
      <c r="P182" s="181">
        <f>SUM(P183:P282)</f>
        <v>0</v>
      </c>
      <c r="Q182" s="180"/>
      <c r="R182" s="181">
        <f>SUM(R183:R282)</f>
        <v>3819.9011795000001</v>
      </c>
      <c r="S182" s="180"/>
      <c r="T182" s="182">
        <f>SUM(T183:T282)</f>
        <v>0</v>
      </c>
      <c r="AR182" s="183" t="s">
        <v>92</v>
      </c>
      <c r="AT182" s="184" t="s">
        <v>83</v>
      </c>
      <c r="AU182" s="184" t="s">
        <v>92</v>
      </c>
      <c r="AY182" s="183" t="s">
        <v>160</v>
      </c>
      <c r="BK182" s="185">
        <f>SUM(BK183:BK282)</f>
        <v>0</v>
      </c>
    </row>
    <row r="183" spans="1:65" s="2" customFormat="1" ht="21.75" customHeight="1">
      <c r="A183" s="35"/>
      <c r="B183" s="36"/>
      <c r="C183" s="188" t="s">
        <v>288</v>
      </c>
      <c r="D183" s="188" t="s">
        <v>162</v>
      </c>
      <c r="E183" s="189" t="s">
        <v>289</v>
      </c>
      <c r="F183" s="190" t="s">
        <v>290</v>
      </c>
      <c r="G183" s="191" t="s">
        <v>165</v>
      </c>
      <c r="H183" s="192">
        <v>174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49</v>
      </c>
      <c r="O183" s="72"/>
      <c r="P183" s="198">
        <f>O183*H183</f>
        <v>0</v>
      </c>
      <c r="Q183" s="198">
        <v>0.115</v>
      </c>
      <c r="R183" s="198">
        <f>Q183*H183</f>
        <v>20.010000000000002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166</v>
      </c>
      <c r="AT183" s="200" t="s">
        <v>162</v>
      </c>
      <c r="AU183" s="200" t="s">
        <v>94</v>
      </c>
      <c r="AY183" s="17" t="s">
        <v>160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92</v>
      </c>
      <c r="BK183" s="201">
        <f>ROUND(I183*H183,2)</f>
        <v>0</v>
      </c>
      <c r="BL183" s="17" t="s">
        <v>166</v>
      </c>
      <c r="BM183" s="200" t="s">
        <v>291</v>
      </c>
    </row>
    <row r="184" spans="1:65" s="13" customFormat="1" ht="11.25">
      <c r="B184" s="202"/>
      <c r="C184" s="203"/>
      <c r="D184" s="204" t="s">
        <v>172</v>
      </c>
      <c r="E184" s="205" t="s">
        <v>1</v>
      </c>
      <c r="F184" s="206" t="s">
        <v>292</v>
      </c>
      <c r="G184" s="203"/>
      <c r="H184" s="207">
        <v>174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172</v>
      </c>
      <c r="AU184" s="213" t="s">
        <v>94</v>
      </c>
      <c r="AV184" s="13" t="s">
        <v>94</v>
      </c>
      <c r="AW184" s="13" t="s">
        <v>39</v>
      </c>
      <c r="AX184" s="13" t="s">
        <v>92</v>
      </c>
      <c r="AY184" s="213" t="s">
        <v>160</v>
      </c>
    </row>
    <row r="185" spans="1:65" s="2" customFormat="1" ht="24.2" customHeight="1">
      <c r="A185" s="35"/>
      <c r="B185" s="36"/>
      <c r="C185" s="188" t="s">
        <v>293</v>
      </c>
      <c r="D185" s="188" t="s">
        <v>162</v>
      </c>
      <c r="E185" s="189" t="s">
        <v>294</v>
      </c>
      <c r="F185" s="190" t="s">
        <v>295</v>
      </c>
      <c r="G185" s="191" t="s">
        <v>165</v>
      </c>
      <c r="H185" s="192">
        <v>894</v>
      </c>
      <c r="I185" s="193"/>
      <c r="J185" s="194">
        <f>ROUND(I185*H185,2)</f>
        <v>0</v>
      </c>
      <c r="K185" s="195"/>
      <c r="L185" s="40"/>
      <c r="M185" s="196" t="s">
        <v>1</v>
      </c>
      <c r="N185" s="197" t="s">
        <v>49</v>
      </c>
      <c r="O185" s="72"/>
      <c r="P185" s="198">
        <f>O185*H185</f>
        <v>0</v>
      </c>
      <c r="Q185" s="198">
        <v>0.19700000000000001</v>
      </c>
      <c r="R185" s="198">
        <f>Q185*H185</f>
        <v>176.11799999999999</v>
      </c>
      <c r="S185" s="198">
        <v>0</v>
      </c>
      <c r="T185" s="19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166</v>
      </c>
      <c r="AT185" s="200" t="s">
        <v>162</v>
      </c>
      <c r="AU185" s="200" t="s">
        <v>94</v>
      </c>
      <c r="AY185" s="17" t="s">
        <v>160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92</v>
      </c>
      <c r="BK185" s="201">
        <f>ROUND(I185*H185,2)</f>
        <v>0</v>
      </c>
      <c r="BL185" s="17" t="s">
        <v>166</v>
      </c>
      <c r="BM185" s="200" t="s">
        <v>296</v>
      </c>
    </row>
    <row r="186" spans="1:65" s="13" customFormat="1" ht="11.25">
      <c r="B186" s="202"/>
      <c r="C186" s="203"/>
      <c r="D186" s="204" t="s">
        <v>172</v>
      </c>
      <c r="E186" s="205" t="s">
        <v>1</v>
      </c>
      <c r="F186" s="206" t="s">
        <v>297</v>
      </c>
      <c r="G186" s="203"/>
      <c r="H186" s="207">
        <v>894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172</v>
      </c>
      <c r="AU186" s="213" t="s">
        <v>94</v>
      </c>
      <c r="AV186" s="13" t="s">
        <v>94</v>
      </c>
      <c r="AW186" s="13" t="s">
        <v>39</v>
      </c>
      <c r="AX186" s="13" t="s">
        <v>92</v>
      </c>
      <c r="AY186" s="213" t="s">
        <v>160</v>
      </c>
    </row>
    <row r="187" spans="1:65" s="2" customFormat="1" ht="24.2" customHeight="1">
      <c r="A187" s="35"/>
      <c r="B187" s="36"/>
      <c r="C187" s="188" t="s">
        <v>298</v>
      </c>
      <c r="D187" s="188" t="s">
        <v>162</v>
      </c>
      <c r="E187" s="189" t="s">
        <v>299</v>
      </c>
      <c r="F187" s="190" t="s">
        <v>300</v>
      </c>
      <c r="G187" s="191" t="s">
        <v>165</v>
      </c>
      <c r="H187" s="192">
        <v>4047.4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49</v>
      </c>
      <c r="O187" s="72"/>
      <c r="P187" s="198">
        <f>O187*H187</f>
        <v>0</v>
      </c>
      <c r="Q187" s="198">
        <v>0.29160000000000003</v>
      </c>
      <c r="R187" s="198">
        <f>Q187*H187</f>
        <v>1180.2218400000002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166</v>
      </c>
      <c r="AT187" s="200" t="s">
        <v>162</v>
      </c>
      <c r="AU187" s="200" t="s">
        <v>94</v>
      </c>
      <c r="AY187" s="17" t="s">
        <v>160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92</v>
      </c>
      <c r="BK187" s="201">
        <f>ROUND(I187*H187,2)</f>
        <v>0</v>
      </c>
      <c r="BL187" s="17" t="s">
        <v>166</v>
      </c>
      <c r="BM187" s="200" t="s">
        <v>301</v>
      </c>
    </row>
    <row r="188" spans="1:65" s="13" customFormat="1" ht="11.25">
      <c r="B188" s="202"/>
      <c r="C188" s="203"/>
      <c r="D188" s="204" t="s">
        <v>172</v>
      </c>
      <c r="E188" s="205" t="s">
        <v>1</v>
      </c>
      <c r="F188" s="206" t="s">
        <v>302</v>
      </c>
      <c r="G188" s="203"/>
      <c r="H188" s="207">
        <v>150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172</v>
      </c>
      <c r="AU188" s="213" t="s">
        <v>94</v>
      </c>
      <c r="AV188" s="13" t="s">
        <v>94</v>
      </c>
      <c r="AW188" s="13" t="s">
        <v>39</v>
      </c>
      <c r="AX188" s="13" t="s">
        <v>84</v>
      </c>
      <c r="AY188" s="213" t="s">
        <v>160</v>
      </c>
    </row>
    <row r="189" spans="1:65" s="13" customFormat="1" ht="11.25">
      <c r="B189" s="202"/>
      <c r="C189" s="203"/>
      <c r="D189" s="204" t="s">
        <v>172</v>
      </c>
      <c r="E189" s="205" t="s">
        <v>1</v>
      </c>
      <c r="F189" s="206" t="s">
        <v>303</v>
      </c>
      <c r="G189" s="203"/>
      <c r="H189" s="207">
        <v>931.25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172</v>
      </c>
      <c r="AU189" s="213" t="s">
        <v>94</v>
      </c>
      <c r="AV189" s="13" t="s">
        <v>94</v>
      </c>
      <c r="AW189" s="13" t="s">
        <v>39</v>
      </c>
      <c r="AX189" s="13" t="s">
        <v>84</v>
      </c>
      <c r="AY189" s="213" t="s">
        <v>160</v>
      </c>
    </row>
    <row r="190" spans="1:65" s="13" customFormat="1" ht="11.25">
      <c r="B190" s="202"/>
      <c r="C190" s="203"/>
      <c r="D190" s="204" t="s">
        <v>172</v>
      </c>
      <c r="E190" s="205" t="s">
        <v>1</v>
      </c>
      <c r="F190" s="206" t="s">
        <v>304</v>
      </c>
      <c r="G190" s="203"/>
      <c r="H190" s="207">
        <v>108.75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172</v>
      </c>
      <c r="AU190" s="213" t="s">
        <v>94</v>
      </c>
      <c r="AV190" s="13" t="s">
        <v>94</v>
      </c>
      <c r="AW190" s="13" t="s">
        <v>39</v>
      </c>
      <c r="AX190" s="13" t="s">
        <v>84</v>
      </c>
      <c r="AY190" s="213" t="s">
        <v>160</v>
      </c>
    </row>
    <row r="191" spans="1:65" s="13" customFormat="1" ht="11.25">
      <c r="B191" s="202"/>
      <c r="C191" s="203"/>
      <c r="D191" s="204" t="s">
        <v>172</v>
      </c>
      <c r="E191" s="205" t="s">
        <v>1</v>
      </c>
      <c r="F191" s="206" t="s">
        <v>305</v>
      </c>
      <c r="G191" s="203"/>
      <c r="H191" s="207">
        <v>353.75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172</v>
      </c>
      <c r="AU191" s="213" t="s">
        <v>94</v>
      </c>
      <c r="AV191" s="13" t="s">
        <v>94</v>
      </c>
      <c r="AW191" s="13" t="s">
        <v>39</v>
      </c>
      <c r="AX191" s="13" t="s">
        <v>84</v>
      </c>
      <c r="AY191" s="213" t="s">
        <v>160</v>
      </c>
    </row>
    <row r="192" spans="1:65" s="13" customFormat="1" ht="11.25">
      <c r="B192" s="202"/>
      <c r="C192" s="203"/>
      <c r="D192" s="204" t="s">
        <v>172</v>
      </c>
      <c r="E192" s="205" t="s">
        <v>1</v>
      </c>
      <c r="F192" s="206" t="s">
        <v>306</v>
      </c>
      <c r="G192" s="203"/>
      <c r="H192" s="207">
        <v>31.25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172</v>
      </c>
      <c r="AU192" s="213" t="s">
        <v>94</v>
      </c>
      <c r="AV192" s="13" t="s">
        <v>94</v>
      </c>
      <c r="AW192" s="13" t="s">
        <v>39</v>
      </c>
      <c r="AX192" s="13" t="s">
        <v>84</v>
      </c>
      <c r="AY192" s="213" t="s">
        <v>160</v>
      </c>
    </row>
    <row r="193" spans="1:65" s="13" customFormat="1" ht="11.25">
      <c r="B193" s="202"/>
      <c r="C193" s="203"/>
      <c r="D193" s="204" t="s">
        <v>172</v>
      </c>
      <c r="E193" s="205" t="s">
        <v>1</v>
      </c>
      <c r="F193" s="206" t="s">
        <v>307</v>
      </c>
      <c r="G193" s="203"/>
      <c r="H193" s="207">
        <v>25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172</v>
      </c>
      <c r="AU193" s="213" t="s">
        <v>94</v>
      </c>
      <c r="AV193" s="13" t="s">
        <v>94</v>
      </c>
      <c r="AW193" s="13" t="s">
        <v>39</v>
      </c>
      <c r="AX193" s="13" t="s">
        <v>84</v>
      </c>
      <c r="AY193" s="213" t="s">
        <v>160</v>
      </c>
    </row>
    <row r="194" spans="1:65" s="13" customFormat="1" ht="11.25">
      <c r="B194" s="202"/>
      <c r="C194" s="203"/>
      <c r="D194" s="204" t="s">
        <v>172</v>
      </c>
      <c r="E194" s="205" t="s">
        <v>1</v>
      </c>
      <c r="F194" s="206" t="s">
        <v>308</v>
      </c>
      <c r="G194" s="203"/>
      <c r="H194" s="207">
        <v>461.25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172</v>
      </c>
      <c r="AU194" s="213" t="s">
        <v>94</v>
      </c>
      <c r="AV194" s="13" t="s">
        <v>94</v>
      </c>
      <c r="AW194" s="13" t="s">
        <v>39</v>
      </c>
      <c r="AX194" s="13" t="s">
        <v>84</v>
      </c>
      <c r="AY194" s="213" t="s">
        <v>160</v>
      </c>
    </row>
    <row r="195" spans="1:65" s="13" customFormat="1" ht="11.25">
      <c r="B195" s="202"/>
      <c r="C195" s="203"/>
      <c r="D195" s="204" t="s">
        <v>172</v>
      </c>
      <c r="E195" s="205" t="s">
        <v>1</v>
      </c>
      <c r="F195" s="206" t="s">
        <v>309</v>
      </c>
      <c r="G195" s="203"/>
      <c r="H195" s="207">
        <v>3.75</v>
      </c>
      <c r="I195" s="208"/>
      <c r="J195" s="203"/>
      <c r="K195" s="203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172</v>
      </c>
      <c r="AU195" s="213" t="s">
        <v>94</v>
      </c>
      <c r="AV195" s="13" t="s">
        <v>94</v>
      </c>
      <c r="AW195" s="13" t="s">
        <v>39</v>
      </c>
      <c r="AX195" s="13" t="s">
        <v>84</v>
      </c>
      <c r="AY195" s="213" t="s">
        <v>160</v>
      </c>
    </row>
    <row r="196" spans="1:65" s="13" customFormat="1" ht="11.25">
      <c r="B196" s="202"/>
      <c r="C196" s="203"/>
      <c r="D196" s="204" t="s">
        <v>172</v>
      </c>
      <c r="E196" s="205" t="s">
        <v>1</v>
      </c>
      <c r="F196" s="206" t="s">
        <v>310</v>
      </c>
      <c r="G196" s="203"/>
      <c r="H196" s="207">
        <v>144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172</v>
      </c>
      <c r="AU196" s="213" t="s">
        <v>94</v>
      </c>
      <c r="AV196" s="13" t="s">
        <v>94</v>
      </c>
      <c r="AW196" s="13" t="s">
        <v>39</v>
      </c>
      <c r="AX196" s="13" t="s">
        <v>84</v>
      </c>
      <c r="AY196" s="213" t="s">
        <v>160</v>
      </c>
    </row>
    <row r="197" spans="1:65" s="13" customFormat="1" ht="11.25">
      <c r="B197" s="202"/>
      <c r="C197" s="203"/>
      <c r="D197" s="204" t="s">
        <v>172</v>
      </c>
      <c r="E197" s="205" t="s">
        <v>1</v>
      </c>
      <c r="F197" s="206" t="s">
        <v>311</v>
      </c>
      <c r="G197" s="203"/>
      <c r="H197" s="207">
        <v>894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172</v>
      </c>
      <c r="AU197" s="213" t="s">
        <v>94</v>
      </c>
      <c r="AV197" s="13" t="s">
        <v>94</v>
      </c>
      <c r="AW197" s="13" t="s">
        <v>39</v>
      </c>
      <c r="AX197" s="13" t="s">
        <v>84</v>
      </c>
      <c r="AY197" s="213" t="s">
        <v>160</v>
      </c>
    </row>
    <row r="198" spans="1:65" s="13" customFormat="1" ht="11.25">
      <c r="B198" s="202"/>
      <c r="C198" s="203"/>
      <c r="D198" s="204" t="s">
        <v>172</v>
      </c>
      <c r="E198" s="205" t="s">
        <v>1</v>
      </c>
      <c r="F198" s="206" t="s">
        <v>312</v>
      </c>
      <c r="G198" s="203"/>
      <c r="H198" s="207">
        <v>104.4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172</v>
      </c>
      <c r="AU198" s="213" t="s">
        <v>94</v>
      </c>
      <c r="AV198" s="13" t="s">
        <v>94</v>
      </c>
      <c r="AW198" s="13" t="s">
        <v>39</v>
      </c>
      <c r="AX198" s="13" t="s">
        <v>84</v>
      </c>
      <c r="AY198" s="213" t="s">
        <v>160</v>
      </c>
    </row>
    <row r="199" spans="1:65" s="13" customFormat="1" ht="11.25">
      <c r="B199" s="202"/>
      <c r="C199" s="203"/>
      <c r="D199" s="204" t="s">
        <v>172</v>
      </c>
      <c r="E199" s="205" t="s">
        <v>1</v>
      </c>
      <c r="F199" s="206" t="s">
        <v>313</v>
      </c>
      <c r="G199" s="203"/>
      <c r="H199" s="207">
        <v>339.6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172</v>
      </c>
      <c r="AU199" s="213" t="s">
        <v>94</v>
      </c>
      <c r="AV199" s="13" t="s">
        <v>94</v>
      </c>
      <c r="AW199" s="13" t="s">
        <v>39</v>
      </c>
      <c r="AX199" s="13" t="s">
        <v>84</v>
      </c>
      <c r="AY199" s="213" t="s">
        <v>160</v>
      </c>
    </row>
    <row r="200" spans="1:65" s="13" customFormat="1" ht="11.25">
      <c r="B200" s="202"/>
      <c r="C200" s="203"/>
      <c r="D200" s="204" t="s">
        <v>172</v>
      </c>
      <c r="E200" s="205" t="s">
        <v>1</v>
      </c>
      <c r="F200" s="206" t="s">
        <v>314</v>
      </c>
      <c r="G200" s="203"/>
      <c r="H200" s="207">
        <v>30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172</v>
      </c>
      <c r="AU200" s="213" t="s">
        <v>94</v>
      </c>
      <c r="AV200" s="13" t="s">
        <v>94</v>
      </c>
      <c r="AW200" s="13" t="s">
        <v>39</v>
      </c>
      <c r="AX200" s="13" t="s">
        <v>84</v>
      </c>
      <c r="AY200" s="213" t="s">
        <v>160</v>
      </c>
    </row>
    <row r="201" spans="1:65" s="13" customFormat="1" ht="11.25">
      <c r="B201" s="202"/>
      <c r="C201" s="203"/>
      <c r="D201" s="204" t="s">
        <v>172</v>
      </c>
      <c r="E201" s="205" t="s">
        <v>1</v>
      </c>
      <c r="F201" s="206" t="s">
        <v>315</v>
      </c>
      <c r="G201" s="203"/>
      <c r="H201" s="207">
        <v>24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172</v>
      </c>
      <c r="AU201" s="213" t="s">
        <v>94</v>
      </c>
      <c r="AV201" s="13" t="s">
        <v>94</v>
      </c>
      <c r="AW201" s="13" t="s">
        <v>39</v>
      </c>
      <c r="AX201" s="13" t="s">
        <v>84</v>
      </c>
      <c r="AY201" s="213" t="s">
        <v>160</v>
      </c>
    </row>
    <row r="202" spans="1:65" s="13" customFormat="1" ht="11.25">
      <c r="B202" s="202"/>
      <c r="C202" s="203"/>
      <c r="D202" s="204" t="s">
        <v>172</v>
      </c>
      <c r="E202" s="205" t="s">
        <v>1</v>
      </c>
      <c r="F202" s="206" t="s">
        <v>316</v>
      </c>
      <c r="G202" s="203"/>
      <c r="H202" s="207">
        <v>442.8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172</v>
      </c>
      <c r="AU202" s="213" t="s">
        <v>94</v>
      </c>
      <c r="AV202" s="13" t="s">
        <v>94</v>
      </c>
      <c r="AW202" s="13" t="s">
        <v>39</v>
      </c>
      <c r="AX202" s="13" t="s">
        <v>84</v>
      </c>
      <c r="AY202" s="213" t="s">
        <v>160</v>
      </c>
    </row>
    <row r="203" spans="1:65" s="13" customFormat="1" ht="11.25">
      <c r="B203" s="202"/>
      <c r="C203" s="203"/>
      <c r="D203" s="204" t="s">
        <v>172</v>
      </c>
      <c r="E203" s="205" t="s">
        <v>1</v>
      </c>
      <c r="F203" s="206" t="s">
        <v>317</v>
      </c>
      <c r="G203" s="203"/>
      <c r="H203" s="207">
        <v>3.6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172</v>
      </c>
      <c r="AU203" s="213" t="s">
        <v>94</v>
      </c>
      <c r="AV203" s="13" t="s">
        <v>94</v>
      </c>
      <c r="AW203" s="13" t="s">
        <v>39</v>
      </c>
      <c r="AX203" s="13" t="s">
        <v>84</v>
      </c>
      <c r="AY203" s="213" t="s">
        <v>160</v>
      </c>
    </row>
    <row r="204" spans="1:65" s="14" customFormat="1" ht="11.25">
      <c r="B204" s="214"/>
      <c r="C204" s="215"/>
      <c r="D204" s="204" t="s">
        <v>172</v>
      </c>
      <c r="E204" s="216" t="s">
        <v>1</v>
      </c>
      <c r="F204" s="217" t="s">
        <v>179</v>
      </c>
      <c r="G204" s="215"/>
      <c r="H204" s="218">
        <v>4047.4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172</v>
      </c>
      <c r="AU204" s="224" t="s">
        <v>94</v>
      </c>
      <c r="AV204" s="14" t="s">
        <v>166</v>
      </c>
      <c r="AW204" s="14" t="s">
        <v>39</v>
      </c>
      <c r="AX204" s="14" t="s">
        <v>92</v>
      </c>
      <c r="AY204" s="224" t="s">
        <v>160</v>
      </c>
    </row>
    <row r="205" spans="1:65" s="2" customFormat="1" ht="16.5" customHeight="1">
      <c r="A205" s="35"/>
      <c r="B205" s="36"/>
      <c r="C205" s="188" t="s">
        <v>318</v>
      </c>
      <c r="D205" s="188" t="s">
        <v>162</v>
      </c>
      <c r="E205" s="189" t="s">
        <v>319</v>
      </c>
      <c r="F205" s="190" t="s">
        <v>320</v>
      </c>
      <c r="G205" s="191" t="s">
        <v>165</v>
      </c>
      <c r="H205" s="192">
        <v>1916.32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49</v>
      </c>
      <c r="O205" s="72"/>
      <c r="P205" s="198">
        <f>O205*H205</f>
        <v>0</v>
      </c>
      <c r="Q205" s="198">
        <v>0.27600000000000002</v>
      </c>
      <c r="R205" s="198">
        <f>Q205*H205</f>
        <v>528.90431999999998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166</v>
      </c>
      <c r="AT205" s="200" t="s">
        <v>162</v>
      </c>
      <c r="AU205" s="200" t="s">
        <v>94</v>
      </c>
      <c r="AY205" s="17" t="s">
        <v>160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92</v>
      </c>
      <c r="BK205" s="201">
        <f>ROUND(I205*H205,2)</f>
        <v>0</v>
      </c>
      <c r="BL205" s="17" t="s">
        <v>166</v>
      </c>
      <c r="BM205" s="200" t="s">
        <v>321</v>
      </c>
    </row>
    <row r="206" spans="1:65" s="13" customFormat="1" ht="11.25">
      <c r="B206" s="202"/>
      <c r="C206" s="203"/>
      <c r="D206" s="204" t="s">
        <v>172</v>
      </c>
      <c r="E206" s="205" t="s">
        <v>1</v>
      </c>
      <c r="F206" s="206" t="s">
        <v>322</v>
      </c>
      <c r="G206" s="203"/>
      <c r="H206" s="207">
        <v>139.19999999999999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172</v>
      </c>
      <c r="AU206" s="213" t="s">
        <v>94</v>
      </c>
      <c r="AV206" s="13" t="s">
        <v>94</v>
      </c>
      <c r="AW206" s="13" t="s">
        <v>39</v>
      </c>
      <c r="AX206" s="13" t="s">
        <v>84</v>
      </c>
      <c r="AY206" s="213" t="s">
        <v>160</v>
      </c>
    </row>
    <row r="207" spans="1:65" s="13" customFormat="1" ht="11.25">
      <c r="B207" s="202"/>
      <c r="C207" s="203"/>
      <c r="D207" s="204" t="s">
        <v>172</v>
      </c>
      <c r="E207" s="205" t="s">
        <v>1</v>
      </c>
      <c r="F207" s="206" t="s">
        <v>323</v>
      </c>
      <c r="G207" s="203"/>
      <c r="H207" s="207">
        <v>864.2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172</v>
      </c>
      <c r="AU207" s="213" t="s">
        <v>94</v>
      </c>
      <c r="AV207" s="13" t="s">
        <v>94</v>
      </c>
      <c r="AW207" s="13" t="s">
        <v>39</v>
      </c>
      <c r="AX207" s="13" t="s">
        <v>84</v>
      </c>
      <c r="AY207" s="213" t="s">
        <v>160</v>
      </c>
    </row>
    <row r="208" spans="1:65" s="13" customFormat="1" ht="11.25">
      <c r="B208" s="202"/>
      <c r="C208" s="203"/>
      <c r="D208" s="204" t="s">
        <v>172</v>
      </c>
      <c r="E208" s="205" t="s">
        <v>1</v>
      </c>
      <c r="F208" s="206" t="s">
        <v>324</v>
      </c>
      <c r="G208" s="203"/>
      <c r="H208" s="207">
        <v>100.92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172</v>
      </c>
      <c r="AU208" s="213" t="s">
        <v>94</v>
      </c>
      <c r="AV208" s="13" t="s">
        <v>94</v>
      </c>
      <c r="AW208" s="13" t="s">
        <v>39</v>
      </c>
      <c r="AX208" s="13" t="s">
        <v>84</v>
      </c>
      <c r="AY208" s="213" t="s">
        <v>160</v>
      </c>
    </row>
    <row r="209" spans="1:65" s="13" customFormat="1" ht="11.25">
      <c r="B209" s="202"/>
      <c r="C209" s="203"/>
      <c r="D209" s="204" t="s">
        <v>172</v>
      </c>
      <c r="E209" s="205" t="s">
        <v>1</v>
      </c>
      <c r="F209" s="206" t="s">
        <v>325</v>
      </c>
      <c r="G209" s="203"/>
      <c r="H209" s="207">
        <v>328.28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172</v>
      </c>
      <c r="AU209" s="213" t="s">
        <v>94</v>
      </c>
      <c r="AV209" s="13" t="s">
        <v>94</v>
      </c>
      <c r="AW209" s="13" t="s">
        <v>39</v>
      </c>
      <c r="AX209" s="13" t="s">
        <v>84</v>
      </c>
      <c r="AY209" s="213" t="s">
        <v>160</v>
      </c>
    </row>
    <row r="210" spans="1:65" s="13" customFormat="1" ht="11.25">
      <c r="B210" s="202"/>
      <c r="C210" s="203"/>
      <c r="D210" s="204" t="s">
        <v>172</v>
      </c>
      <c r="E210" s="205" t="s">
        <v>1</v>
      </c>
      <c r="F210" s="206" t="s">
        <v>326</v>
      </c>
      <c r="G210" s="203"/>
      <c r="H210" s="207">
        <v>29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172</v>
      </c>
      <c r="AU210" s="213" t="s">
        <v>94</v>
      </c>
      <c r="AV210" s="13" t="s">
        <v>94</v>
      </c>
      <c r="AW210" s="13" t="s">
        <v>39</v>
      </c>
      <c r="AX210" s="13" t="s">
        <v>84</v>
      </c>
      <c r="AY210" s="213" t="s">
        <v>160</v>
      </c>
    </row>
    <row r="211" spans="1:65" s="13" customFormat="1" ht="11.25">
      <c r="B211" s="202"/>
      <c r="C211" s="203"/>
      <c r="D211" s="204" t="s">
        <v>172</v>
      </c>
      <c r="E211" s="205" t="s">
        <v>1</v>
      </c>
      <c r="F211" s="206" t="s">
        <v>327</v>
      </c>
      <c r="G211" s="203"/>
      <c r="H211" s="207">
        <v>23.2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172</v>
      </c>
      <c r="AU211" s="213" t="s">
        <v>94</v>
      </c>
      <c r="AV211" s="13" t="s">
        <v>94</v>
      </c>
      <c r="AW211" s="13" t="s">
        <v>39</v>
      </c>
      <c r="AX211" s="13" t="s">
        <v>84</v>
      </c>
      <c r="AY211" s="213" t="s">
        <v>160</v>
      </c>
    </row>
    <row r="212" spans="1:65" s="13" customFormat="1" ht="11.25">
      <c r="B212" s="202"/>
      <c r="C212" s="203"/>
      <c r="D212" s="204" t="s">
        <v>172</v>
      </c>
      <c r="E212" s="205" t="s">
        <v>1</v>
      </c>
      <c r="F212" s="206" t="s">
        <v>328</v>
      </c>
      <c r="G212" s="203"/>
      <c r="H212" s="207">
        <v>428.04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172</v>
      </c>
      <c r="AU212" s="213" t="s">
        <v>94</v>
      </c>
      <c r="AV212" s="13" t="s">
        <v>94</v>
      </c>
      <c r="AW212" s="13" t="s">
        <v>39</v>
      </c>
      <c r="AX212" s="13" t="s">
        <v>84</v>
      </c>
      <c r="AY212" s="213" t="s">
        <v>160</v>
      </c>
    </row>
    <row r="213" spans="1:65" s="13" customFormat="1" ht="11.25">
      <c r="B213" s="202"/>
      <c r="C213" s="203"/>
      <c r="D213" s="204" t="s">
        <v>172</v>
      </c>
      <c r="E213" s="205" t="s">
        <v>1</v>
      </c>
      <c r="F213" s="206" t="s">
        <v>329</v>
      </c>
      <c r="G213" s="203"/>
      <c r="H213" s="207">
        <v>3.48</v>
      </c>
      <c r="I213" s="208"/>
      <c r="J213" s="203"/>
      <c r="K213" s="203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172</v>
      </c>
      <c r="AU213" s="213" t="s">
        <v>94</v>
      </c>
      <c r="AV213" s="13" t="s">
        <v>94</v>
      </c>
      <c r="AW213" s="13" t="s">
        <v>39</v>
      </c>
      <c r="AX213" s="13" t="s">
        <v>84</v>
      </c>
      <c r="AY213" s="213" t="s">
        <v>160</v>
      </c>
    </row>
    <row r="214" spans="1:65" s="14" customFormat="1" ht="11.25">
      <c r="B214" s="214"/>
      <c r="C214" s="215"/>
      <c r="D214" s="204" t="s">
        <v>172</v>
      </c>
      <c r="E214" s="216" t="s">
        <v>1</v>
      </c>
      <c r="F214" s="217" t="s">
        <v>179</v>
      </c>
      <c r="G214" s="215"/>
      <c r="H214" s="218">
        <v>1916.3200000000002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172</v>
      </c>
      <c r="AU214" s="224" t="s">
        <v>94</v>
      </c>
      <c r="AV214" s="14" t="s">
        <v>166</v>
      </c>
      <c r="AW214" s="14" t="s">
        <v>39</v>
      </c>
      <c r="AX214" s="14" t="s">
        <v>92</v>
      </c>
      <c r="AY214" s="224" t="s">
        <v>160</v>
      </c>
    </row>
    <row r="215" spans="1:65" s="2" customFormat="1" ht="16.5" customHeight="1">
      <c r="A215" s="35"/>
      <c r="B215" s="36"/>
      <c r="C215" s="188" t="s">
        <v>330</v>
      </c>
      <c r="D215" s="188" t="s">
        <v>162</v>
      </c>
      <c r="E215" s="189" t="s">
        <v>331</v>
      </c>
      <c r="F215" s="190" t="s">
        <v>332</v>
      </c>
      <c r="G215" s="191" t="s">
        <v>165</v>
      </c>
      <c r="H215" s="192">
        <v>674.24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49</v>
      </c>
      <c r="O215" s="72"/>
      <c r="P215" s="198">
        <f>O215*H215</f>
        <v>0</v>
      </c>
      <c r="Q215" s="198">
        <v>0.34499999999999997</v>
      </c>
      <c r="R215" s="198">
        <f>Q215*H215</f>
        <v>232.61279999999999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166</v>
      </c>
      <c r="AT215" s="200" t="s">
        <v>162</v>
      </c>
      <c r="AU215" s="200" t="s">
        <v>94</v>
      </c>
      <c r="AY215" s="17" t="s">
        <v>160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7" t="s">
        <v>92</v>
      </c>
      <c r="BK215" s="201">
        <f>ROUND(I215*H215,2)</f>
        <v>0</v>
      </c>
      <c r="BL215" s="17" t="s">
        <v>166</v>
      </c>
      <c r="BM215" s="200" t="s">
        <v>333</v>
      </c>
    </row>
    <row r="216" spans="1:65" s="13" customFormat="1" ht="11.25">
      <c r="B216" s="202"/>
      <c r="C216" s="203"/>
      <c r="D216" s="204" t="s">
        <v>172</v>
      </c>
      <c r="E216" s="205" t="s">
        <v>1</v>
      </c>
      <c r="F216" s="206" t="s">
        <v>334</v>
      </c>
      <c r="G216" s="203"/>
      <c r="H216" s="207">
        <v>134.4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172</v>
      </c>
      <c r="AU216" s="213" t="s">
        <v>94</v>
      </c>
      <c r="AV216" s="13" t="s">
        <v>94</v>
      </c>
      <c r="AW216" s="13" t="s">
        <v>39</v>
      </c>
      <c r="AX216" s="13" t="s">
        <v>84</v>
      </c>
      <c r="AY216" s="213" t="s">
        <v>160</v>
      </c>
    </row>
    <row r="217" spans="1:65" s="13" customFormat="1" ht="11.25">
      <c r="B217" s="202"/>
      <c r="C217" s="203"/>
      <c r="D217" s="204" t="s">
        <v>172</v>
      </c>
      <c r="E217" s="205" t="s">
        <v>1</v>
      </c>
      <c r="F217" s="206" t="s">
        <v>335</v>
      </c>
      <c r="G217" s="203"/>
      <c r="H217" s="207">
        <v>97.44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172</v>
      </c>
      <c r="AU217" s="213" t="s">
        <v>94</v>
      </c>
      <c r="AV217" s="13" t="s">
        <v>94</v>
      </c>
      <c r="AW217" s="13" t="s">
        <v>39</v>
      </c>
      <c r="AX217" s="13" t="s">
        <v>84</v>
      </c>
      <c r="AY217" s="213" t="s">
        <v>160</v>
      </c>
    </row>
    <row r="218" spans="1:65" s="13" customFormat="1" ht="11.25">
      <c r="B218" s="202"/>
      <c r="C218" s="203"/>
      <c r="D218" s="204" t="s">
        <v>172</v>
      </c>
      <c r="E218" s="205" t="s">
        <v>1</v>
      </c>
      <c r="F218" s="206" t="s">
        <v>336</v>
      </c>
      <c r="G218" s="203"/>
      <c r="H218" s="207">
        <v>413.28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172</v>
      </c>
      <c r="AU218" s="213" t="s">
        <v>94</v>
      </c>
      <c r="AV218" s="13" t="s">
        <v>94</v>
      </c>
      <c r="AW218" s="13" t="s">
        <v>39</v>
      </c>
      <c r="AX218" s="13" t="s">
        <v>84</v>
      </c>
      <c r="AY218" s="213" t="s">
        <v>160</v>
      </c>
    </row>
    <row r="219" spans="1:65" s="13" customFormat="1" ht="11.25">
      <c r="B219" s="202"/>
      <c r="C219" s="203"/>
      <c r="D219" s="204" t="s">
        <v>172</v>
      </c>
      <c r="E219" s="205" t="s">
        <v>1</v>
      </c>
      <c r="F219" s="206" t="s">
        <v>337</v>
      </c>
      <c r="G219" s="203"/>
      <c r="H219" s="207">
        <v>25.76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172</v>
      </c>
      <c r="AU219" s="213" t="s">
        <v>94</v>
      </c>
      <c r="AV219" s="13" t="s">
        <v>94</v>
      </c>
      <c r="AW219" s="13" t="s">
        <v>39</v>
      </c>
      <c r="AX219" s="13" t="s">
        <v>84</v>
      </c>
      <c r="AY219" s="213" t="s">
        <v>160</v>
      </c>
    </row>
    <row r="220" spans="1:65" s="13" customFormat="1" ht="11.25">
      <c r="B220" s="202"/>
      <c r="C220" s="203"/>
      <c r="D220" s="204" t="s">
        <v>172</v>
      </c>
      <c r="E220" s="205" t="s">
        <v>1</v>
      </c>
      <c r="F220" s="206" t="s">
        <v>338</v>
      </c>
      <c r="G220" s="203"/>
      <c r="H220" s="207">
        <v>3.36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172</v>
      </c>
      <c r="AU220" s="213" t="s">
        <v>94</v>
      </c>
      <c r="AV220" s="13" t="s">
        <v>94</v>
      </c>
      <c r="AW220" s="13" t="s">
        <v>39</v>
      </c>
      <c r="AX220" s="13" t="s">
        <v>84</v>
      </c>
      <c r="AY220" s="213" t="s">
        <v>160</v>
      </c>
    </row>
    <row r="221" spans="1:65" s="14" customFormat="1" ht="11.25">
      <c r="B221" s="214"/>
      <c r="C221" s="215"/>
      <c r="D221" s="204" t="s">
        <v>172</v>
      </c>
      <c r="E221" s="216" t="s">
        <v>1</v>
      </c>
      <c r="F221" s="217" t="s">
        <v>179</v>
      </c>
      <c r="G221" s="215"/>
      <c r="H221" s="218">
        <v>674.24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172</v>
      </c>
      <c r="AU221" s="224" t="s">
        <v>94</v>
      </c>
      <c r="AV221" s="14" t="s">
        <v>166</v>
      </c>
      <c r="AW221" s="14" t="s">
        <v>39</v>
      </c>
      <c r="AX221" s="14" t="s">
        <v>92</v>
      </c>
      <c r="AY221" s="224" t="s">
        <v>160</v>
      </c>
    </row>
    <row r="222" spans="1:65" s="2" customFormat="1" ht="16.5" customHeight="1">
      <c r="A222" s="35"/>
      <c r="B222" s="36"/>
      <c r="C222" s="188" t="s">
        <v>339</v>
      </c>
      <c r="D222" s="188" t="s">
        <v>162</v>
      </c>
      <c r="E222" s="189" t="s">
        <v>340</v>
      </c>
      <c r="F222" s="190" t="s">
        <v>341</v>
      </c>
      <c r="G222" s="191" t="s">
        <v>165</v>
      </c>
      <c r="H222" s="192">
        <v>1201.76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49</v>
      </c>
      <c r="O222" s="72"/>
      <c r="P222" s="198">
        <f>O222*H222</f>
        <v>0</v>
      </c>
      <c r="Q222" s="198">
        <v>0.46</v>
      </c>
      <c r="R222" s="198">
        <f>Q222*H222</f>
        <v>552.80960000000005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166</v>
      </c>
      <c r="AT222" s="200" t="s">
        <v>162</v>
      </c>
      <c r="AU222" s="200" t="s">
        <v>94</v>
      </c>
      <c r="AY222" s="17" t="s">
        <v>160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7" t="s">
        <v>92</v>
      </c>
      <c r="BK222" s="201">
        <f>ROUND(I222*H222,2)</f>
        <v>0</v>
      </c>
      <c r="BL222" s="17" t="s">
        <v>166</v>
      </c>
      <c r="BM222" s="200" t="s">
        <v>342</v>
      </c>
    </row>
    <row r="223" spans="1:65" s="13" customFormat="1" ht="11.25">
      <c r="B223" s="202"/>
      <c r="C223" s="203"/>
      <c r="D223" s="204" t="s">
        <v>172</v>
      </c>
      <c r="E223" s="205" t="s">
        <v>1</v>
      </c>
      <c r="F223" s="206" t="s">
        <v>343</v>
      </c>
      <c r="G223" s="203"/>
      <c r="H223" s="207">
        <v>834.4</v>
      </c>
      <c r="I223" s="208"/>
      <c r="J223" s="203"/>
      <c r="K223" s="203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172</v>
      </c>
      <c r="AU223" s="213" t="s">
        <v>94</v>
      </c>
      <c r="AV223" s="13" t="s">
        <v>94</v>
      </c>
      <c r="AW223" s="13" t="s">
        <v>39</v>
      </c>
      <c r="AX223" s="13" t="s">
        <v>84</v>
      </c>
      <c r="AY223" s="213" t="s">
        <v>160</v>
      </c>
    </row>
    <row r="224" spans="1:65" s="13" customFormat="1" ht="11.25">
      <c r="B224" s="202"/>
      <c r="C224" s="203"/>
      <c r="D224" s="204" t="s">
        <v>172</v>
      </c>
      <c r="E224" s="205" t="s">
        <v>1</v>
      </c>
      <c r="F224" s="206" t="s">
        <v>344</v>
      </c>
      <c r="G224" s="203"/>
      <c r="H224" s="207">
        <v>316.95999999999998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172</v>
      </c>
      <c r="AU224" s="213" t="s">
        <v>94</v>
      </c>
      <c r="AV224" s="13" t="s">
        <v>94</v>
      </c>
      <c r="AW224" s="13" t="s">
        <v>39</v>
      </c>
      <c r="AX224" s="13" t="s">
        <v>84</v>
      </c>
      <c r="AY224" s="213" t="s">
        <v>160</v>
      </c>
    </row>
    <row r="225" spans="1:65" s="13" customFormat="1" ht="11.25">
      <c r="B225" s="202"/>
      <c r="C225" s="203"/>
      <c r="D225" s="204" t="s">
        <v>172</v>
      </c>
      <c r="E225" s="205" t="s">
        <v>1</v>
      </c>
      <c r="F225" s="206" t="s">
        <v>345</v>
      </c>
      <c r="G225" s="203"/>
      <c r="H225" s="207">
        <v>28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172</v>
      </c>
      <c r="AU225" s="213" t="s">
        <v>94</v>
      </c>
      <c r="AV225" s="13" t="s">
        <v>94</v>
      </c>
      <c r="AW225" s="13" t="s">
        <v>39</v>
      </c>
      <c r="AX225" s="13" t="s">
        <v>84</v>
      </c>
      <c r="AY225" s="213" t="s">
        <v>160</v>
      </c>
    </row>
    <row r="226" spans="1:65" s="13" customFormat="1" ht="11.25">
      <c r="B226" s="202"/>
      <c r="C226" s="203"/>
      <c r="D226" s="204" t="s">
        <v>172</v>
      </c>
      <c r="E226" s="205" t="s">
        <v>1</v>
      </c>
      <c r="F226" s="206" t="s">
        <v>346</v>
      </c>
      <c r="G226" s="203"/>
      <c r="H226" s="207">
        <v>22.4</v>
      </c>
      <c r="I226" s="208"/>
      <c r="J226" s="203"/>
      <c r="K226" s="203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172</v>
      </c>
      <c r="AU226" s="213" t="s">
        <v>94</v>
      </c>
      <c r="AV226" s="13" t="s">
        <v>94</v>
      </c>
      <c r="AW226" s="13" t="s">
        <v>39</v>
      </c>
      <c r="AX226" s="13" t="s">
        <v>84</v>
      </c>
      <c r="AY226" s="213" t="s">
        <v>160</v>
      </c>
    </row>
    <row r="227" spans="1:65" s="14" customFormat="1" ht="11.25">
      <c r="B227" s="214"/>
      <c r="C227" s="215"/>
      <c r="D227" s="204" t="s">
        <v>172</v>
      </c>
      <c r="E227" s="216" t="s">
        <v>1</v>
      </c>
      <c r="F227" s="217" t="s">
        <v>179</v>
      </c>
      <c r="G227" s="215"/>
      <c r="H227" s="218">
        <v>1201.76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172</v>
      </c>
      <c r="AU227" s="224" t="s">
        <v>94</v>
      </c>
      <c r="AV227" s="14" t="s">
        <v>166</v>
      </c>
      <c r="AW227" s="14" t="s">
        <v>39</v>
      </c>
      <c r="AX227" s="14" t="s">
        <v>92</v>
      </c>
      <c r="AY227" s="224" t="s">
        <v>160</v>
      </c>
    </row>
    <row r="228" spans="1:65" s="2" customFormat="1" ht="24.2" customHeight="1">
      <c r="A228" s="35"/>
      <c r="B228" s="36"/>
      <c r="C228" s="188" t="s">
        <v>347</v>
      </c>
      <c r="D228" s="188" t="s">
        <v>162</v>
      </c>
      <c r="E228" s="189" t="s">
        <v>348</v>
      </c>
      <c r="F228" s="190" t="s">
        <v>349</v>
      </c>
      <c r="G228" s="191" t="s">
        <v>165</v>
      </c>
      <c r="H228" s="192">
        <v>1408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49</v>
      </c>
      <c r="O228" s="72"/>
      <c r="P228" s="198">
        <f>O228*H228</f>
        <v>0</v>
      </c>
      <c r="Q228" s="198">
        <v>0.37190400000000001</v>
      </c>
      <c r="R228" s="198">
        <f>Q228*H228</f>
        <v>523.64083200000005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166</v>
      </c>
      <c r="AT228" s="200" t="s">
        <v>162</v>
      </c>
      <c r="AU228" s="200" t="s">
        <v>94</v>
      </c>
      <c r="AY228" s="17" t="s">
        <v>160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7" t="s">
        <v>92</v>
      </c>
      <c r="BK228" s="201">
        <f>ROUND(I228*H228,2)</f>
        <v>0</v>
      </c>
      <c r="BL228" s="17" t="s">
        <v>166</v>
      </c>
      <c r="BM228" s="200" t="s">
        <v>350</v>
      </c>
    </row>
    <row r="229" spans="1:65" s="13" customFormat="1" ht="11.25">
      <c r="B229" s="202"/>
      <c r="C229" s="203"/>
      <c r="D229" s="204" t="s">
        <v>172</v>
      </c>
      <c r="E229" s="205" t="s">
        <v>1</v>
      </c>
      <c r="F229" s="206" t="s">
        <v>351</v>
      </c>
      <c r="G229" s="203"/>
      <c r="H229" s="207">
        <v>132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172</v>
      </c>
      <c r="AU229" s="213" t="s">
        <v>94</v>
      </c>
      <c r="AV229" s="13" t="s">
        <v>94</v>
      </c>
      <c r="AW229" s="13" t="s">
        <v>39</v>
      </c>
      <c r="AX229" s="13" t="s">
        <v>84</v>
      </c>
      <c r="AY229" s="213" t="s">
        <v>160</v>
      </c>
    </row>
    <row r="230" spans="1:65" s="13" customFormat="1" ht="11.25">
      <c r="B230" s="202"/>
      <c r="C230" s="203"/>
      <c r="D230" s="204" t="s">
        <v>172</v>
      </c>
      <c r="E230" s="205" t="s">
        <v>1</v>
      </c>
      <c r="F230" s="206" t="s">
        <v>352</v>
      </c>
      <c r="G230" s="203"/>
      <c r="H230" s="207">
        <v>819.5</v>
      </c>
      <c r="I230" s="208"/>
      <c r="J230" s="203"/>
      <c r="K230" s="203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172</v>
      </c>
      <c r="AU230" s="213" t="s">
        <v>94</v>
      </c>
      <c r="AV230" s="13" t="s">
        <v>94</v>
      </c>
      <c r="AW230" s="13" t="s">
        <v>39</v>
      </c>
      <c r="AX230" s="13" t="s">
        <v>84</v>
      </c>
      <c r="AY230" s="213" t="s">
        <v>160</v>
      </c>
    </row>
    <row r="231" spans="1:65" s="13" customFormat="1" ht="11.25">
      <c r="B231" s="202"/>
      <c r="C231" s="203"/>
      <c r="D231" s="204" t="s">
        <v>172</v>
      </c>
      <c r="E231" s="205" t="s">
        <v>1</v>
      </c>
      <c r="F231" s="206" t="s">
        <v>353</v>
      </c>
      <c r="G231" s="203"/>
      <c r="H231" s="207">
        <v>95.7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172</v>
      </c>
      <c r="AU231" s="213" t="s">
        <v>94</v>
      </c>
      <c r="AV231" s="13" t="s">
        <v>94</v>
      </c>
      <c r="AW231" s="13" t="s">
        <v>39</v>
      </c>
      <c r="AX231" s="13" t="s">
        <v>84</v>
      </c>
      <c r="AY231" s="213" t="s">
        <v>160</v>
      </c>
    </row>
    <row r="232" spans="1:65" s="13" customFormat="1" ht="11.25">
      <c r="B232" s="202"/>
      <c r="C232" s="203"/>
      <c r="D232" s="204" t="s">
        <v>172</v>
      </c>
      <c r="E232" s="205" t="s">
        <v>1</v>
      </c>
      <c r="F232" s="206" t="s">
        <v>354</v>
      </c>
      <c r="G232" s="203"/>
      <c r="H232" s="207">
        <v>311.3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172</v>
      </c>
      <c r="AU232" s="213" t="s">
        <v>94</v>
      </c>
      <c r="AV232" s="13" t="s">
        <v>94</v>
      </c>
      <c r="AW232" s="13" t="s">
        <v>39</v>
      </c>
      <c r="AX232" s="13" t="s">
        <v>84</v>
      </c>
      <c r="AY232" s="213" t="s">
        <v>160</v>
      </c>
    </row>
    <row r="233" spans="1:65" s="13" customFormat="1" ht="11.25">
      <c r="B233" s="202"/>
      <c r="C233" s="203"/>
      <c r="D233" s="204" t="s">
        <v>172</v>
      </c>
      <c r="E233" s="205" t="s">
        <v>1</v>
      </c>
      <c r="F233" s="206" t="s">
        <v>355</v>
      </c>
      <c r="G233" s="203"/>
      <c r="H233" s="207">
        <v>27.5</v>
      </c>
      <c r="I233" s="208"/>
      <c r="J233" s="203"/>
      <c r="K233" s="203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172</v>
      </c>
      <c r="AU233" s="213" t="s">
        <v>94</v>
      </c>
      <c r="AV233" s="13" t="s">
        <v>94</v>
      </c>
      <c r="AW233" s="13" t="s">
        <v>39</v>
      </c>
      <c r="AX233" s="13" t="s">
        <v>84</v>
      </c>
      <c r="AY233" s="213" t="s">
        <v>160</v>
      </c>
    </row>
    <row r="234" spans="1:65" s="13" customFormat="1" ht="11.25">
      <c r="B234" s="202"/>
      <c r="C234" s="203"/>
      <c r="D234" s="204" t="s">
        <v>172</v>
      </c>
      <c r="E234" s="205" t="s">
        <v>1</v>
      </c>
      <c r="F234" s="206" t="s">
        <v>356</v>
      </c>
      <c r="G234" s="203"/>
      <c r="H234" s="207">
        <v>22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172</v>
      </c>
      <c r="AU234" s="213" t="s">
        <v>94</v>
      </c>
      <c r="AV234" s="13" t="s">
        <v>94</v>
      </c>
      <c r="AW234" s="13" t="s">
        <v>39</v>
      </c>
      <c r="AX234" s="13" t="s">
        <v>84</v>
      </c>
      <c r="AY234" s="213" t="s">
        <v>160</v>
      </c>
    </row>
    <row r="235" spans="1:65" s="14" customFormat="1" ht="11.25">
      <c r="B235" s="214"/>
      <c r="C235" s="215"/>
      <c r="D235" s="204" t="s">
        <v>172</v>
      </c>
      <c r="E235" s="216" t="s">
        <v>1</v>
      </c>
      <c r="F235" s="217" t="s">
        <v>179</v>
      </c>
      <c r="G235" s="215"/>
      <c r="H235" s="218">
        <v>1408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172</v>
      </c>
      <c r="AU235" s="224" t="s">
        <v>94</v>
      </c>
      <c r="AV235" s="14" t="s">
        <v>166</v>
      </c>
      <c r="AW235" s="14" t="s">
        <v>39</v>
      </c>
      <c r="AX235" s="14" t="s">
        <v>92</v>
      </c>
      <c r="AY235" s="224" t="s">
        <v>160</v>
      </c>
    </row>
    <row r="236" spans="1:65" s="2" customFormat="1" ht="33" customHeight="1">
      <c r="A236" s="35"/>
      <c r="B236" s="36"/>
      <c r="C236" s="188" t="s">
        <v>357</v>
      </c>
      <c r="D236" s="188" t="s">
        <v>162</v>
      </c>
      <c r="E236" s="189" t="s">
        <v>358</v>
      </c>
      <c r="F236" s="190" t="s">
        <v>359</v>
      </c>
      <c r="G236" s="191" t="s">
        <v>165</v>
      </c>
      <c r="H236" s="192">
        <v>1094.0999999999999</v>
      </c>
      <c r="I236" s="193"/>
      <c r="J236" s="194">
        <f>ROUND(I236*H236,2)</f>
        <v>0</v>
      </c>
      <c r="K236" s="195"/>
      <c r="L236" s="40"/>
      <c r="M236" s="196" t="s">
        <v>1</v>
      </c>
      <c r="N236" s="197" t="s">
        <v>49</v>
      </c>
      <c r="O236" s="72"/>
      <c r="P236" s="198">
        <f>O236*H236</f>
        <v>0</v>
      </c>
      <c r="Q236" s="198">
        <v>0.18462999999999999</v>
      </c>
      <c r="R236" s="198">
        <f>Q236*H236</f>
        <v>202.00368299999997</v>
      </c>
      <c r="S236" s="198">
        <v>0</v>
      </c>
      <c r="T236" s="19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166</v>
      </c>
      <c r="AT236" s="200" t="s">
        <v>162</v>
      </c>
      <c r="AU236" s="200" t="s">
        <v>94</v>
      </c>
      <c r="AY236" s="17" t="s">
        <v>160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7" t="s">
        <v>92</v>
      </c>
      <c r="BK236" s="201">
        <f>ROUND(I236*H236,2)</f>
        <v>0</v>
      </c>
      <c r="BL236" s="17" t="s">
        <v>166</v>
      </c>
      <c r="BM236" s="200" t="s">
        <v>360</v>
      </c>
    </row>
    <row r="237" spans="1:65" s="13" customFormat="1" ht="11.25">
      <c r="B237" s="202"/>
      <c r="C237" s="203"/>
      <c r="D237" s="204" t="s">
        <v>172</v>
      </c>
      <c r="E237" s="205" t="s">
        <v>1</v>
      </c>
      <c r="F237" s="206" t="s">
        <v>361</v>
      </c>
      <c r="G237" s="203"/>
      <c r="H237" s="207">
        <v>782.25</v>
      </c>
      <c r="I237" s="208"/>
      <c r="J237" s="203"/>
      <c r="K237" s="203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172</v>
      </c>
      <c r="AU237" s="213" t="s">
        <v>94</v>
      </c>
      <c r="AV237" s="13" t="s">
        <v>94</v>
      </c>
      <c r="AW237" s="13" t="s">
        <v>39</v>
      </c>
      <c r="AX237" s="13" t="s">
        <v>84</v>
      </c>
      <c r="AY237" s="213" t="s">
        <v>160</v>
      </c>
    </row>
    <row r="238" spans="1:65" s="13" customFormat="1" ht="11.25">
      <c r="B238" s="202"/>
      <c r="C238" s="203"/>
      <c r="D238" s="204" t="s">
        <v>172</v>
      </c>
      <c r="E238" s="205" t="s">
        <v>1</v>
      </c>
      <c r="F238" s="206" t="s">
        <v>362</v>
      </c>
      <c r="G238" s="203"/>
      <c r="H238" s="207">
        <v>297.14999999999998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172</v>
      </c>
      <c r="AU238" s="213" t="s">
        <v>94</v>
      </c>
      <c r="AV238" s="13" t="s">
        <v>94</v>
      </c>
      <c r="AW238" s="13" t="s">
        <v>39</v>
      </c>
      <c r="AX238" s="13" t="s">
        <v>84</v>
      </c>
      <c r="AY238" s="213" t="s">
        <v>160</v>
      </c>
    </row>
    <row r="239" spans="1:65" s="13" customFormat="1" ht="11.25">
      <c r="B239" s="202"/>
      <c r="C239" s="203"/>
      <c r="D239" s="204" t="s">
        <v>172</v>
      </c>
      <c r="E239" s="205" t="s">
        <v>1</v>
      </c>
      <c r="F239" s="206" t="s">
        <v>363</v>
      </c>
      <c r="G239" s="203"/>
      <c r="H239" s="207">
        <v>14.7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172</v>
      </c>
      <c r="AU239" s="213" t="s">
        <v>94</v>
      </c>
      <c r="AV239" s="13" t="s">
        <v>94</v>
      </c>
      <c r="AW239" s="13" t="s">
        <v>39</v>
      </c>
      <c r="AX239" s="13" t="s">
        <v>84</v>
      </c>
      <c r="AY239" s="213" t="s">
        <v>160</v>
      </c>
    </row>
    <row r="240" spans="1:65" s="14" customFormat="1" ht="11.25">
      <c r="B240" s="214"/>
      <c r="C240" s="215"/>
      <c r="D240" s="204" t="s">
        <v>172</v>
      </c>
      <c r="E240" s="216" t="s">
        <v>1</v>
      </c>
      <c r="F240" s="217" t="s">
        <v>179</v>
      </c>
      <c r="G240" s="215"/>
      <c r="H240" s="218">
        <v>1094.1000000000001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172</v>
      </c>
      <c r="AU240" s="224" t="s">
        <v>94</v>
      </c>
      <c r="AV240" s="14" t="s">
        <v>166</v>
      </c>
      <c r="AW240" s="14" t="s">
        <v>39</v>
      </c>
      <c r="AX240" s="14" t="s">
        <v>92</v>
      </c>
      <c r="AY240" s="224" t="s">
        <v>160</v>
      </c>
    </row>
    <row r="241" spans="1:65" s="2" customFormat="1" ht="24.2" customHeight="1">
      <c r="A241" s="35"/>
      <c r="B241" s="36"/>
      <c r="C241" s="188" t="s">
        <v>364</v>
      </c>
      <c r="D241" s="188" t="s">
        <v>162</v>
      </c>
      <c r="E241" s="189" t="s">
        <v>365</v>
      </c>
      <c r="F241" s="190" t="s">
        <v>366</v>
      </c>
      <c r="G241" s="191" t="s">
        <v>165</v>
      </c>
      <c r="H241" s="192">
        <v>1094.0999999999999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49</v>
      </c>
      <c r="O241" s="72"/>
      <c r="P241" s="198">
        <f>O241*H241</f>
        <v>0</v>
      </c>
      <c r="Q241" s="198">
        <v>6.0099999999999997E-3</v>
      </c>
      <c r="R241" s="198">
        <f>Q241*H241</f>
        <v>6.5755409999999994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166</v>
      </c>
      <c r="AT241" s="200" t="s">
        <v>162</v>
      </c>
      <c r="AU241" s="200" t="s">
        <v>94</v>
      </c>
      <c r="AY241" s="17" t="s">
        <v>160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7" t="s">
        <v>92</v>
      </c>
      <c r="BK241" s="201">
        <f>ROUND(I241*H241,2)</f>
        <v>0</v>
      </c>
      <c r="BL241" s="17" t="s">
        <v>166</v>
      </c>
      <c r="BM241" s="200" t="s">
        <v>367</v>
      </c>
    </row>
    <row r="242" spans="1:65" s="13" customFormat="1" ht="11.25">
      <c r="B242" s="202"/>
      <c r="C242" s="203"/>
      <c r="D242" s="204" t="s">
        <v>172</v>
      </c>
      <c r="E242" s="205" t="s">
        <v>1</v>
      </c>
      <c r="F242" s="206" t="s">
        <v>361</v>
      </c>
      <c r="G242" s="203"/>
      <c r="H242" s="207">
        <v>782.25</v>
      </c>
      <c r="I242" s="208"/>
      <c r="J242" s="203"/>
      <c r="K242" s="203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172</v>
      </c>
      <c r="AU242" s="213" t="s">
        <v>94</v>
      </c>
      <c r="AV242" s="13" t="s">
        <v>94</v>
      </c>
      <c r="AW242" s="13" t="s">
        <v>39</v>
      </c>
      <c r="AX242" s="13" t="s">
        <v>84</v>
      </c>
      <c r="AY242" s="213" t="s">
        <v>160</v>
      </c>
    </row>
    <row r="243" spans="1:65" s="13" customFormat="1" ht="11.25">
      <c r="B243" s="202"/>
      <c r="C243" s="203"/>
      <c r="D243" s="204" t="s">
        <v>172</v>
      </c>
      <c r="E243" s="205" t="s">
        <v>1</v>
      </c>
      <c r="F243" s="206" t="s">
        <v>362</v>
      </c>
      <c r="G243" s="203"/>
      <c r="H243" s="207">
        <v>297.14999999999998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172</v>
      </c>
      <c r="AU243" s="213" t="s">
        <v>94</v>
      </c>
      <c r="AV243" s="13" t="s">
        <v>94</v>
      </c>
      <c r="AW243" s="13" t="s">
        <v>39</v>
      </c>
      <c r="AX243" s="13" t="s">
        <v>84</v>
      </c>
      <c r="AY243" s="213" t="s">
        <v>160</v>
      </c>
    </row>
    <row r="244" spans="1:65" s="13" customFormat="1" ht="11.25">
      <c r="B244" s="202"/>
      <c r="C244" s="203"/>
      <c r="D244" s="204" t="s">
        <v>172</v>
      </c>
      <c r="E244" s="205" t="s">
        <v>1</v>
      </c>
      <c r="F244" s="206" t="s">
        <v>363</v>
      </c>
      <c r="G244" s="203"/>
      <c r="H244" s="207">
        <v>14.7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172</v>
      </c>
      <c r="AU244" s="213" t="s">
        <v>94</v>
      </c>
      <c r="AV244" s="13" t="s">
        <v>94</v>
      </c>
      <c r="AW244" s="13" t="s">
        <v>39</v>
      </c>
      <c r="AX244" s="13" t="s">
        <v>84</v>
      </c>
      <c r="AY244" s="213" t="s">
        <v>160</v>
      </c>
    </row>
    <row r="245" spans="1:65" s="14" customFormat="1" ht="11.25">
      <c r="B245" s="214"/>
      <c r="C245" s="215"/>
      <c r="D245" s="204" t="s">
        <v>172</v>
      </c>
      <c r="E245" s="216" t="s">
        <v>1</v>
      </c>
      <c r="F245" s="217" t="s">
        <v>179</v>
      </c>
      <c r="G245" s="215"/>
      <c r="H245" s="218">
        <v>1094.1000000000001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172</v>
      </c>
      <c r="AU245" s="224" t="s">
        <v>94</v>
      </c>
      <c r="AV245" s="14" t="s">
        <v>166</v>
      </c>
      <c r="AW245" s="14" t="s">
        <v>39</v>
      </c>
      <c r="AX245" s="14" t="s">
        <v>92</v>
      </c>
      <c r="AY245" s="224" t="s">
        <v>160</v>
      </c>
    </row>
    <row r="246" spans="1:65" s="2" customFormat="1" ht="21.75" customHeight="1">
      <c r="A246" s="35"/>
      <c r="B246" s="36"/>
      <c r="C246" s="188" t="s">
        <v>368</v>
      </c>
      <c r="D246" s="188" t="s">
        <v>162</v>
      </c>
      <c r="E246" s="189" t="s">
        <v>369</v>
      </c>
      <c r="F246" s="190" t="s">
        <v>370</v>
      </c>
      <c r="G246" s="191" t="s">
        <v>165</v>
      </c>
      <c r="H246" s="192">
        <v>773</v>
      </c>
      <c r="I246" s="193"/>
      <c r="J246" s="194">
        <f>ROUND(I246*H246,2)</f>
        <v>0</v>
      </c>
      <c r="K246" s="195"/>
      <c r="L246" s="40"/>
      <c r="M246" s="196" t="s">
        <v>1</v>
      </c>
      <c r="N246" s="197" t="s">
        <v>49</v>
      </c>
      <c r="O246" s="72"/>
      <c r="P246" s="198">
        <f>O246*H246</f>
        <v>0</v>
      </c>
      <c r="Q246" s="198">
        <v>3.1E-4</v>
      </c>
      <c r="R246" s="198">
        <f>Q246*H246</f>
        <v>0.23963000000000001</v>
      </c>
      <c r="S246" s="198">
        <v>0</v>
      </c>
      <c r="T246" s="19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166</v>
      </c>
      <c r="AT246" s="200" t="s">
        <v>162</v>
      </c>
      <c r="AU246" s="200" t="s">
        <v>94</v>
      </c>
      <c r="AY246" s="17" t="s">
        <v>160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7" t="s">
        <v>92</v>
      </c>
      <c r="BK246" s="201">
        <f>ROUND(I246*H246,2)</f>
        <v>0</v>
      </c>
      <c r="BL246" s="17" t="s">
        <v>166</v>
      </c>
      <c r="BM246" s="200" t="s">
        <v>371</v>
      </c>
    </row>
    <row r="247" spans="1:65" s="13" customFormat="1" ht="22.5">
      <c r="B247" s="202"/>
      <c r="C247" s="203"/>
      <c r="D247" s="204" t="s">
        <v>172</v>
      </c>
      <c r="E247" s="205" t="s">
        <v>1</v>
      </c>
      <c r="F247" s="206" t="s">
        <v>372</v>
      </c>
      <c r="G247" s="203"/>
      <c r="H247" s="207">
        <v>773</v>
      </c>
      <c r="I247" s="208"/>
      <c r="J247" s="203"/>
      <c r="K247" s="203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172</v>
      </c>
      <c r="AU247" s="213" t="s">
        <v>94</v>
      </c>
      <c r="AV247" s="13" t="s">
        <v>94</v>
      </c>
      <c r="AW247" s="13" t="s">
        <v>39</v>
      </c>
      <c r="AX247" s="13" t="s">
        <v>92</v>
      </c>
      <c r="AY247" s="213" t="s">
        <v>160</v>
      </c>
    </row>
    <row r="248" spans="1:65" s="2" customFormat="1" ht="33" customHeight="1">
      <c r="A248" s="35"/>
      <c r="B248" s="36"/>
      <c r="C248" s="188" t="s">
        <v>373</v>
      </c>
      <c r="D248" s="188" t="s">
        <v>162</v>
      </c>
      <c r="E248" s="189" t="s">
        <v>374</v>
      </c>
      <c r="F248" s="190" t="s">
        <v>375</v>
      </c>
      <c r="G248" s="191" t="s">
        <v>165</v>
      </c>
      <c r="H248" s="192">
        <v>1767</v>
      </c>
      <c r="I248" s="193"/>
      <c r="J248" s="194">
        <f>ROUND(I248*H248,2)</f>
        <v>0</v>
      </c>
      <c r="K248" s="195"/>
      <c r="L248" s="40"/>
      <c r="M248" s="196" t="s">
        <v>1</v>
      </c>
      <c r="N248" s="197" t="s">
        <v>49</v>
      </c>
      <c r="O248" s="72"/>
      <c r="P248" s="198">
        <f>O248*H248</f>
        <v>0</v>
      </c>
      <c r="Q248" s="198">
        <v>0.10373</v>
      </c>
      <c r="R248" s="198">
        <f>Q248*H248</f>
        <v>183.29091</v>
      </c>
      <c r="S248" s="198">
        <v>0</v>
      </c>
      <c r="T248" s="19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166</v>
      </c>
      <c r="AT248" s="200" t="s">
        <v>162</v>
      </c>
      <c r="AU248" s="200" t="s">
        <v>94</v>
      </c>
      <c r="AY248" s="17" t="s">
        <v>160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7" t="s">
        <v>92</v>
      </c>
      <c r="BK248" s="201">
        <f>ROUND(I248*H248,2)</f>
        <v>0</v>
      </c>
      <c r="BL248" s="17" t="s">
        <v>166</v>
      </c>
      <c r="BM248" s="200" t="s">
        <v>376</v>
      </c>
    </row>
    <row r="249" spans="1:65" s="13" customFormat="1" ht="11.25">
      <c r="B249" s="202"/>
      <c r="C249" s="203"/>
      <c r="D249" s="204" t="s">
        <v>172</v>
      </c>
      <c r="E249" s="205" t="s">
        <v>1</v>
      </c>
      <c r="F249" s="206" t="s">
        <v>377</v>
      </c>
      <c r="G249" s="203"/>
      <c r="H249" s="207">
        <v>735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172</v>
      </c>
      <c r="AU249" s="213" t="s">
        <v>94</v>
      </c>
      <c r="AV249" s="13" t="s">
        <v>94</v>
      </c>
      <c r="AW249" s="13" t="s">
        <v>39</v>
      </c>
      <c r="AX249" s="13" t="s">
        <v>84</v>
      </c>
      <c r="AY249" s="213" t="s">
        <v>160</v>
      </c>
    </row>
    <row r="250" spans="1:65" s="13" customFormat="1" ht="22.5">
      <c r="B250" s="202"/>
      <c r="C250" s="203"/>
      <c r="D250" s="204" t="s">
        <v>172</v>
      </c>
      <c r="E250" s="205" t="s">
        <v>1</v>
      </c>
      <c r="F250" s="206" t="s">
        <v>378</v>
      </c>
      <c r="G250" s="203"/>
      <c r="H250" s="207">
        <v>735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172</v>
      </c>
      <c r="AU250" s="213" t="s">
        <v>94</v>
      </c>
      <c r="AV250" s="13" t="s">
        <v>94</v>
      </c>
      <c r="AW250" s="13" t="s">
        <v>39</v>
      </c>
      <c r="AX250" s="13" t="s">
        <v>84</v>
      </c>
      <c r="AY250" s="213" t="s">
        <v>160</v>
      </c>
    </row>
    <row r="251" spans="1:65" s="13" customFormat="1" ht="11.25">
      <c r="B251" s="202"/>
      <c r="C251" s="203"/>
      <c r="D251" s="204" t="s">
        <v>172</v>
      </c>
      <c r="E251" s="205" t="s">
        <v>1</v>
      </c>
      <c r="F251" s="206" t="s">
        <v>379</v>
      </c>
      <c r="G251" s="203"/>
      <c r="H251" s="207">
        <v>283</v>
      </c>
      <c r="I251" s="208"/>
      <c r="J251" s="203"/>
      <c r="K251" s="203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172</v>
      </c>
      <c r="AU251" s="213" t="s">
        <v>94</v>
      </c>
      <c r="AV251" s="13" t="s">
        <v>94</v>
      </c>
      <c r="AW251" s="13" t="s">
        <v>39</v>
      </c>
      <c r="AX251" s="13" t="s">
        <v>84</v>
      </c>
      <c r="AY251" s="213" t="s">
        <v>160</v>
      </c>
    </row>
    <row r="252" spans="1:65" s="13" customFormat="1" ht="11.25">
      <c r="B252" s="202"/>
      <c r="C252" s="203"/>
      <c r="D252" s="204" t="s">
        <v>172</v>
      </c>
      <c r="E252" s="205" t="s">
        <v>1</v>
      </c>
      <c r="F252" s="206" t="s">
        <v>380</v>
      </c>
      <c r="G252" s="203"/>
      <c r="H252" s="207">
        <v>14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172</v>
      </c>
      <c r="AU252" s="213" t="s">
        <v>94</v>
      </c>
      <c r="AV252" s="13" t="s">
        <v>94</v>
      </c>
      <c r="AW252" s="13" t="s">
        <v>39</v>
      </c>
      <c r="AX252" s="13" t="s">
        <v>84</v>
      </c>
      <c r="AY252" s="213" t="s">
        <v>160</v>
      </c>
    </row>
    <row r="253" spans="1:65" s="14" customFormat="1" ht="11.25">
      <c r="B253" s="214"/>
      <c r="C253" s="215"/>
      <c r="D253" s="204" t="s">
        <v>172</v>
      </c>
      <c r="E253" s="216" t="s">
        <v>1</v>
      </c>
      <c r="F253" s="217" t="s">
        <v>179</v>
      </c>
      <c r="G253" s="215"/>
      <c r="H253" s="218">
        <v>1767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172</v>
      </c>
      <c r="AU253" s="224" t="s">
        <v>94</v>
      </c>
      <c r="AV253" s="14" t="s">
        <v>166</v>
      </c>
      <c r="AW253" s="14" t="s">
        <v>39</v>
      </c>
      <c r="AX253" s="14" t="s">
        <v>92</v>
      </c>
      <c r="AY253" s="224" t="s">
        <v>160</v>
      </c>
    </row>
    <row r="254" spans="1:65" s="2" customFormat="1" ht="24.2" customHeight="1">
      <c r="A254" s="35"/>
      <c r="B254" s="36"/>
      <c r="C254" s="188" t="s">
        <v>381</v>
      </c>
      <c r="D254" s="188" t="s">
        <v>162</v>
      </c>
      <c r="E254" s="189" t="s">
        <v>382</v>
      </c>
      <c r="F254" s="190" t="s">
        <v>383</v>
      </c>
      <c r="G254" s="191" t="s">
        <v>165</v>
      </c>
      <c r="H254" s="192">
        <v>199.2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49</v>
      </c>
      <c r="O254" s="72"/>
      <c r="P254" s="198">
        <f>O254*H254</f>
        <v>0</v>
      </c>
      <c r="Q254" s="198">
        <v>0.1837</v>
      </c>
      <c r="R254" s="198">
        <f>Q254*H254</f>
        <v>36.593039999999995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166</v>
      </c>
      <c r="AT254" s="200" t="s">
        <v>162</v>
      </c>
      <c r="AU254" s="200" t="s">
        <v>94</v>
      </c>
      <c r="AY254" s="17" t="s">
        <v>160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7" t="s">
        <v>92</v>
      </c>
      <c r="BK254" s="201">
        <f>ROUND(I254*H254,2)</f>
        <v>0</v>
      </c>
      <c r="BL254" s="17" t="s">
        <v>166</v>
      </c>
      <c r="BM254" s="200" t="s">
        <v>384</v>
      </c>
    </row>
    <row r="255" spans="1:65" s="13" customFormat="1" ht="11.25">
      <c r="B255" s="202"/>
      <c r="C255" s="203"/>
      <c r="D255" s="204" t="s">
        <v>172</v>
      </c>
      <c r="E255" s="205" t="s">
        <v>1</v>
      </c>
      <c r="F255" s="206" t="s">
        <v>385</v>
      </c>
      <c r="G255" s="203"/>
      <c r="H255" s="207">
        <v>110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172</v>
      </c>
      <c r="AU255" s="213" t="s">
        <v>94</v>
      </c>
      <c r="AV255" s="13" t="s">
        <v>94</v>
      </c>
      <c r="AW255" s="13" t="s">
        <v>39</v>
      </c>
      <c r="AX255" s="13" t="s">
        <v>84</v>
      </c>
      <c r="AY255" s="213" t="s">
        <v>160</v>
      </c>
    </row>
    <row r="256" spans="1:65" s="13" customFormat="1" ht="11.25">
      <c r="B256" s="202"/>
      <c r="C256" s="203"/>
      <c r="D256" s="204" t="s">
        <v>172</v>
      </c>
      <c r="E256" s="205" t="s">
        <v>1</v>
      </c>
      <c r="F256" s="206" t="s">
        <v>386</v>
      </c>
      <c r="G256" s="203"/>
      <c r="H256" s="207">
        <v>87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172</v>
      </c>
      <c r="AU256" s="213" t="s">
        <v>94</v>
      </c>
      <c r="AV256" s="13" t="s">
        <v>94</v>
      </c>
      <c r="AW256" s="13" t="s">
        <v>39</v>
      </c>
      <c r="AX256" s="13" t="s">
        <v>84</v>
      </c>
      <c r="AY256" s="213" t="s">
        <v>160</v>
      </c>
    </row>
    <row r="257" spans="1:65" s="13" customFormat="1" ht="22.5">
      <c r="B257" s="202"/>
      <c r="C257" s="203"/>
      <c r="D257" s="204" t="s">
        <v>172</v>
      </c>
      <c r="E257" s="205" t="s">
        <v>1</v>
      </c>
      <c r="F257" s="206" t="s">
        <v>387</v>
      </c>
      <c r="G257" s="203"/>
      <c r="H257" s="207">
        <v>2.2000000000000002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172</v>
      </c>
      <c r="AU257" s="213" t="s">
        <v>94</v>
      </c>
      <c r="AV257" s="13" t="s">
        <v>94</v>
      </c>
      <c r="AW257" s="13" t="s">
        <v>39</v>
      </c>
      <c r="AX257" s="13" t="s">
        <v>84</v>
      </c>
      <c r="AY257" s="213" t="s">
        <v>160</v>
      </c>
    </row>
    <row r="258" spans="1:65" s="14" customFormat="1" ht="11.25">
      <c r="B258" s="214"/>
      <c r="C258" s="215"/>
      <c r="D258" s="204" t="s">
        <v>172</v>
      </c>
      <c r="E258" s="216" t="s">
        <v>1</v>
      </c>
      <c r="F258" s="217" t="s">
        <v>179</v>
      </c>
      <c r="G258" s="215"/>
      <c r="H258" s="218">
        <v>199.2</v>
      </c>
      <c r="I258" s="219"/>
      <c r="J258" s="215"/>
      <c r="K258" s="215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172</v>
      </c>
      <c r="AU258" s="224" t="s">
        <v>94</v>
      </c>
      <c r="AV258" s="14" t="s">
        <v>166</v>
      </c>
      <c r="AW258" s="14" t="s">
        <v>39</v>
      </c>
      <c r="AX258" s="14" t="s">
        <v>92</v>
      </c>
      <c r="AY258" s="224" t="s">
        <v>160</v>
      </c>
    </row>
    <row r="259" spans="1:65" s="2" customFormat="1" ht="16.5" customHeight="1">
      <c r="A259" s="35"/>
      <c r="B259" s="36"/>
      <c r="C259" s="225" t="s">
        <v>388</v>
      </c>
      <c r="D259" s="225" t="s">
        <v>216</v>
      </c>
      <c r="E259" s="226" t="s">
        <v>389</v>
      </c>
      <c r="F259" s="227" t="s">
        <v>390</v>
      </c>
      <c r="G259" s="228" t="s">
        <v>165</v>
      </c>
      <c r="H259" s="229">
        <v>235.518</v>
      </c>
      <c r="I259" s="230"/>
      <c r="J259" s="231">
        <f>ROUND(I259*H259,2)</f>
        <v>0</v>
      </c>
      <c r="K259" s="232"/>
      <c r="L259" s="233"/>
      <c r="M259" s="234" t="s">
        <v>1</v>
      </c>
      <c r="N259" s="235" t="s">
        <v>49</v>
      </c>
      <c r="O259" s="72"/>
      <c r="P259" s="198">
        <f>O259*H259</f>
        <v>0</v>
      </c>
      <c r="Q259" s="198">
        <v>0.222</v>
      </c>
      <c r="R259" s="198">
        <f>Q259*H259</f>
        <v>52.284996</v>
      </c>
      <c r="S259" s="198">
        <v>0</v>
      </c>
      <c r="T259" s="19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204</v>
      </c>
      <c r="AT259" s="200" t="s">
        <v>216</v>
      </c>
      <c r="AU259" s="200" t="s">
        <v>94</v>
      </c>
      <c r="AY259" s="17" t="s">
        <v>160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7" t="s">
        <v>92</v>
      </c>
      <c r="BK259" s="201">
        <f>ROUND(I259*H259,2)</f>
        <v>0</v>
      </c>
      <c r="BL259" s="17" t="s">
        <v>166</v>
      </c>
      <c r="BM259" s="200" t="s">
        <v>391</v>
      </c>
    </row>
    <row r="260" spans="1:65" s="13" customFormat="1" ht="11.25">
      <c r="B260" s="202"/>
      <c r="C260" s="203"/>
      <c r="D260" s="204" t="s">
        <v>172</v>
      </c>
      <c r="E260" s="205" t="s">
        <v>1</v>
      </c>
      <c r="F260" s="206" t="s">
        <v>392</v>
      </c>
      <c r="G260" s="203"/>
      <c r="H260" s="207">
        <v>110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172</v>
      </c>
      <c r="AU260" s="213" t="s">
        <v>94</v>
      </c>
      <c r="AV260" s="13" t="s">
        <v>94</v>
      </c>
      <c r="AW260" s="13" t="s">
        <v>39</v>
      </c>
      <c r="AX260" s="13" t="s">
        <v>84</v>
      </c>
      <c r="AY260" s="213" t="s">
        <v>160</v>
      </c>
    </row>
    <row r="261" spans="1:65" s="13" customFormat="1" ht="11.25">
      <c r="B261" s="202"/>
      <c r="C261" s="203"/>
      <c r="D261" s="204" t="s">
        <v>172</v>
      </c>
      <c r="E261" s="205" t="s">
        <v>1</v>
      </c>
      <c r="F261" s="206" t="s">
        <v>393</v>
      </c>
      <c r="G261" s="203"/>
      <c r="H261" s="207">
        <v>87</v>
      </c>
      <c r="I261" s="208"/>
      <c r="J261" s="203"/>
      <c r="K261" s="203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172</v>
      </c>
      <c r="AU261" s="213" t="s">
        <v>94</v>
      </c>
      <c r="AV261" s="13" t="s">
        <v>94</v>
      </c>
      <c r="AW261" s="13" t="s">
        <v>39</v>
      </c>
      <c r="AX261" s="13" t="s">
        <v>84</v>
      </c>
      <c r="AY261" s="213" t="s">
        <v>160</v>
      </c>
    </row>
    <row r="262" spans="1:65" s="13" customFormat="1" ht="11.25">
      <c r="B262" s="202"/>
      <c r="C262" s="203"/>
      <c r="D262" s="204" t="s">
        <v>172</v>
      </c>
      <c r="E262" s="205" t="s">
        <v>1</v>
      </c>
      <c r="F262" s="206" t="s">
        <v>394</v>
      </c>
      <c r="G262" s="203"/>
      <c r="H262" s="207">
        <v>31.7</v>
      </c>
      <c r="I262" s="208"/>
      <c r="J262" s="203"/>
      <c r="K262" s="203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172</v>
      </c>
      <c r="AU262" s="213" t="s">
        <v>94</v>
      </c>
      <c r="AV262" s="13" t="s">
        <v>94</v>
      </c>
      <c r="AW262" s="13" t="s">
        <v>39</v>
      </c>
      <c r="AX262" s="13" t="s">
        <v>84</v>
      </c>
      <c r="AY262" s="213" t="s">
        <v>160</v>
      </c>
    </row>
    <row r="263" spans="1:65" s="13" customFormat="1" ht="11.25">
      <c r="B263" s="202"/>
      <c r="C263" s="203"/>
      <c r="D263" s="204" t="s">
        <v>172</v>
      </c>
      <c r="E263" s="205" t="s">
        <v>1</v>
      </c>
      <c r="F263" s="206" t="s">
        <v>395</v>
      </c>
      <c r="G263" s="203"/>
      <c r="H263" s="207">
        <v>2.2000000000000002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172</v>
      </c>
      <c r="AU263" s="213" t="s">
        <v>94</v>
      </c>
      <c r="AV263" s="13" t="s">
        <v>94</v>
      </c>
      <c r="AW263" s="13" t="s">
        <v>39</v>
      </c>
      <c r="AX263" s="13" t="s">
        <v>84</v>
      </c>
      <c r="AY263" s="213" t="s">
        <v>160</v>
      </c>
    </row>
    <row r="264" spans="1:65" s="14" customFormat="1" ht="11.25">
      <c r="B264" s="214"/>
      <c r="C264" s="215"/>
      <c r="D264" s="204" t="s">
        <v>172</v>
      </c>
      <c r="E264" s="216" t="s">
        <v>1</v>
      </c>
      <c r="F264" s="217" t="s">
        <v>179</v>
      </c>
      <c r="G264" s="215"/>
      <c r="H264" s="218">
        <v>230.89999999999998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172</v>
      </c>
      <c r="AU264" s="224" t="s">
        <v>94</v>
      </c>
      <c r="AV264" s="14" t="s">
        <v>166</v>
      </c>
      <c r="AW264" s="14" t="s">
        <v>39</v>
      </c>
      <c r="AX264" s="14" t="s">
        <v>84</v>
      </c>
      <c r="AY264" s="224" t="s">
        <v>160</v>
      </c>
    </row>
    <row r="265" spans="1:65" s="13" customFormat="1" ht="11.25">
      <c r="B265" s="202"/>
      <c r="C265" s="203"/>
      <c r="D265" s="204" t="s">
        <v>172</v>
      </c>
      <c r="E265" s="205" t="s">
        <v>1</v>
      </c>
      <c r="F265" s="206" t="s">
        <v>396</v>
      </c>
      <c r="G265" s="203"/>
      <c r="H265" s="207">
        <v>235.518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172</v>
      </c>
      <c r="AU265" s="213" t="s">
        <v>94</v>
      </c>
      <c r="AV265" s="13" t="s">
        <v>94</v>
      </c>
      <c r="AW265" s="13" t="s">
        <v>39</v>
      </c>
      <c r="AX265" s="13" t="s">
        <v>92</v>
      </c>
      <c r="AY265" s="213" t="s">
        <v>160</v>
      </c>
    </row>
    <row r="266" spans="1:65" s="2" customFormat="1" ht="24.2" customHeight="1">
      <c r="A266" s="35"/>
      <c r="B266" s="36"/>
      <c r="C266" s="188" t="s">
        <v>397</v>
      </c>
      <c r="D266" s="188" t="s">
        <v>162</v>
      </c>
      <c r="E266" s="189" t="s">
        <v>398</v>
      </c>
      <c r="F266" s="190" t="s">
        <v>399</v>
      </c>
      <c r="G266" s="191" t="s">
        <v>165</v>
      </c>
      <c r="H266" s="192">
        <v>373</v>
      </c>
      <c r="I266" s="193"/>
      <c r="J266" s="194">
        <f>ROUND(I266*H266,2)</f>
        <v>0</v>
      </c>
      <c r="K266" s="195"/>
      <c r="L266" s="40"/>
      <c r="M266" s="196" t="s">
        <v>1</v>
      </c>
      <c r="N266" s="197" t="s">
        <v>49</v>
      </c>
      <c r="O266" s="72"/>
      <c r="P266" s="198">
        <f>O266*H266</f>
        <v>0</v>
      </c>
      <c r="Q266" s="198">
        <v>0.1670275</v>
      </c>
      <c r="R266" s="198">
        <f>Q266*H266</f>
        <v>62.301257499999998</v>
      </c>
      <c r="S266" s="198">
        <v>0</v>
      </c>
      <c r="T266" s="19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166</v>
      </c>
      <c r="AT266" s="200" t="s">
        <v>162</v>
      </c>
      <c r="AU266" s="200" t="s">
        <v>94</v>
      </c>
      <c r="AY266" s="17" t="s">
        <v>160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7" t="s">
        <v>92</v>
      </c>
      <c r="BK266" s="201">
        <f>ROUND(I266*H266,2)</f>
        <v>0</v>
      </c>
      <c r="BL266" s="17" t="s">
        <v>166</v>
      </c>
      <c r="BM266" s="200" t="s">
        <v>400</v>
      </c>
    </row>
    <row r="267" spans="1:65" s="13" customFormat="1" ht="11.25">
      <c r="B267" s="202"/>
      <c r="C267" s="203"/>
      <c r="D267" s="204" t="s">
        <v>172</v>
      </c>
      <c r="E267" s="205" t="s">
        <v>1</v>
      </c>
      <c r="F267" s="206" t="s">
        <v>401</v>
      </c>
      <c r="G267" s="203"/>
      <c r="H267" s="207">
        <v>373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172</v>
      </c>
      <c r="AU267" s="213" t="s">
        <v>94</v>
      </c>
      <c r="AV267" s="13" t="s">
        <v>94</v>
      </c>
      <c r="AW267" s="13" t="s">
        <v>39</v>
      </c>
      <c r="AX267" s="13" t="s">
        <v>92</v>
      </c>
      <c r="AY267" s="213" t="s">
        <v>160</v>
      </c>
    </row>
    <row r="268" spans="1:65" s="2" customFormat="1" ht="16.5" customHeight="1">
      <c r="A268" s="35"/>
      <c r="B268" s="36"/>
      <c r="C268" s="225" t="s">
        <v>402</v>
      </c>
      <c r="D268" s="225" t="s">
        <v>216</v>
      </c>
      <c r="E268" s="226" t="s">
        <v>403</v>
      </c>
      <c r="F268" s="227" t="s">
        <v>404</v>
      </c>
      <c r="G268" s="228" t="s">
        <v>165</v>
      </c>
      <c r="H268" s="229">
        <v>380.46</v>
      </c>
      <c r="I268" s="230"/>
      <c r="J268" s="231">
        <f>ROUND(I268*H268,2)</f>
        <v>0</v>
      </c>
      <c r="K268" s="232"/>
      <c r="L268" s="233"/>
      <c r="M268" s="234" t="s">
        <v>1</v>
      </c>
      <c r="N268" s="235" t="s">
        <v>49</v>
      </c>
      <c r="O268" s="72"/>
      <c r="P268" s="198">
        <f>O268*H268</f>
        <v>0</v>
      </c>
      <c r="Q268" s="198">
        <v>0.11799999999999999</v>
      </c>
      <c r="R268" s="198">
        <f>Q268*H268</f>
        <v>44.894279999999995</v>
      </c>
      <c r="S268" s="198">
        <v>0</v>
      </c>
      <c r="T268" s="19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204</v>
      </c>
      <c r="AT268" s="200" t="s">
        <v>216</v>
      </c>
      <c r="AU268" s="200" t="s">
        <v>94</v>
      </c>
      <c r="AY268" s="17" t="s">
        <v>160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7" t="s">
        <v>92</v>
      </c>
      <c r="BK268" s="201">
        <f>ROUND(I268*H268,2)</f>
        <v>0</v>
      </c>
      <c r="BL268" s="17" t="s">
        <v>166</v>
      </c>
      <c r="BM268" s="200" t="s">
        <v>405</v>
      </c>
    </row>
    <row r="269" spans="1:65" s="13" customFormat="1" ht="11.25">
      <c r="B269" s="202"/>
      <c r="C269" s="203"/>
      <c r="D269" s="204" t="s">
        <v>172</v>
      </c>
      <c r="E269" s="205" t="s">
        <v>1</v>
      </c>
      <c r="F269" s="206" t="s">
        <v>406</v>
      </c>
      <c r="G269" s="203"/>
      <c r="H269" s="207">
        <v>380.46</v>
      </c>
      <c r="I269" s="208"/>
      <c r="J269" s="203"/>
      <c r="K269" s="203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172</v>
      </c>
      <c r="AU269" s="213" t="s">
        <v>94</v>
      </c>
      <c r="AV269" s="13" t="s">
        <v>94</v>
      </c>
      <c r="AW269" s="13" t="s">
        <v>39</v>
      </c>
      <c r="AX269" s="13" t="s">
        <v>92</v>
      </c>
      <c r="AY269" s="213" t="s">
        <v>160</v>
      </c>
    </row>
    <row r="270" spans="1:65" s="2" customFormat="1" ht="24.2" customHeight="1">
      <c r="A270" s="35"/>
      <c r="B270" s="36"/>
      <c r="C270" s="188" t="s">
        <v>407</v>
      </c>
      <c r="D270" s="188" t="s">
        <v>162</v>
      </c>
      <c r="E270" s="189" t="s">
        <v>408</v>
      </c>
      <c r="F270" s="190" t="s">
        <v>409</v>
      </c>
      <c r="G270" s="191" t="s">
        <v>165</v>
      </c>
      <c r="H270" s="192">
        <v>25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49</v>
      </c>
      <c r="O270" s="72"/>
      <c r="P270" s="198">
        <f>O270*H270</f>
        <v>0</v>
      </c>
      <c r="Q270" s="198">
        <v>0.11162</v>
      </c>
      <c r="R270" s="198">
        <f>Q270*H270</f>
        <v>2.7904999999999998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166</v>
      </c>
      <c r="AT270" s="200" t="s">
        <v>162</v>
      </c>
      <c r="AU270" s="200" t="s">
        <v>94</v>
      </c>
      <c r="AY270" s="17" t="s">
        <v>160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7" t="s">
        <v>92</v>
      </c>
      <c r="BK270" s="201">
        <f>ROUND(I270*H270,2)</f>
        <v>0</v>
      </c>
      <c r="BL270" s="17" t="s">
        <v>166</v>
      </c>
      <c r="BM270" s="200" t="s">
        <v>410</v>
      </c>
    </row>
    <row r="271" spans="1:65" s="2" customFormat="1" ht="24.2" customHeight="1">
      <c r="A271" s="35"/>
      <c r="B271" s="36"/>
      <c r="C271" s="225" t="s">
        <v>411</v>
      </c>
      <c r="D271" s="225" t="s">
        <v>216</v>
      </c>
      <c r="E271" s="226" t="s">
        <v>412</v>
      </c>
      <c r="F271" s="227" t="s">
        <v>413</v>
      </c>
      <c r="G271" s="228" t="s">
        <v>165</v>
      </c>
      <c r="H271" s="229">
        <v>25</v>
      </c>
      <c r="I271" s="230"/>
      <c r="J271" s="231">
        <f>ROUND(I271*H271,2)</f>
        <v>0</v>
      </c>
      <c r="K271" s="232"/>
      <c r="L271" s="233"/>
      <c r="M271" s="234" t="s">
        <v>1</v>
      </c>
      <c r="N271" s="235" t="s">
        <v>49</v>
      </c>
      <c r="O271" s="72"/>
      <c r="P271" s="198">
        <f>O271*H271</f>
        <v>0</v>
      </c>
      <c r="Q271" s="198">
        <v>0.13100000000000001</v>
      </c>
      <c r="R271" s="198">
        <f>Q271*H271</f>
        <v>3.2750000000000004</v>
      </c>
      <c r="S271" s="198">
        <v>0</v>
      </c>
      <c r="T271" s="19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0" t="s">
        <v>204</v>
      </c>
      <c r="AT271" s="200" t="s">
        <v>216</v>
      </c>
      <c r="AU271" s="200" t="s">
        <v>94</v>
      </c>
      <c r="AY271" s="17" t="s">
        <v>160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17" t="s">
        <v>92</v>
      </c>
      <c r="BK271" s="201">
        <f>ROUND(I271*H271,2)</f>
        <v>0</v>
      </c>
      <c r="BL271" s="17" t="s">
        <v>166</v>
      </c>
      <c r="BM271" s="200" t="s">
        <v>414</v>
      </c>
    </row>
    <row r="272" spans="1:65" s="2" customFormat="1" ht="33" customHeight="1">
      <c r="A272" s="35"/>
      <c r="B272" s="36"/>
      <c r="C272" s="188" t="s">
        <v>28</v>
      </c>
      <c r="D272" s="188" t="s">
        <v>162</v>
      </c>
      <c r="E272" s="189" t="s">
        <v>415</v>
      </c>
      <c r="F272" s="190" t="s">
        <v>416</v>
      </c>
      <c r="G272" s="191" t="s">
        <v>165</v>
      </c>
      <c r="H272" s="192">
        <v>43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49</v>
      </c>
      <c r="O272" s="72"/>
      <c r="P272" s="198">
        <f>O272*H272</f>
        <v>0</v>
      </c>
      <c r="Q272" s="198">
        <v>0.14610000000000001</v>
      </c>
      <c r="R272" s="198">
        <f>Q272*H272</f>
        <v>6.2823000000000002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166</v>
      </c>
      <c r="AT272" s="200" t="s">
        <v>162</v>
      </c>
      <c r="AU272" s="200" t="s">
        <v>94</v>
      </c>
      <c r="AY272" s="17" t="s">
        <v>160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7" t="s">
        <v>92</v>
      </c>
      <c r="BK272" s="201">
        <f>ROUND(I272*H272,2)</f>
        <v>0</v>
      </c>
      <c r="BL272" s="17" t="s">
        <v>166</v>
      </c>
      <c r="BM272" s="200" t="s">
        <v>417</v>
      </c>
    </row>
    <row r="273" spans="1:65" s="13" customFormat="1" ht="11.25">
      <c r="B273" s="202"/>
      <c r="C273" s="203"/>
      <c r="D273" s="204" t="s">
        <v>172</v>
      </c>
      <c r="E273" s="205" t="s">
        <v>1</v>
      </c>
      <c r="F273" s="206" t="s">
        <v>418</v>
      </c>
      <c r="G273" s="203"/>
      <c r="H273" s="207">
        <v>43</v>
      </c>
      <c r="I273" s="208"/>
      <c r="J273" s="203"/>
      <c r="K273" s="203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172</v>
      </c>
      <c r="AU273" s="213" t="s">
        <v>94</v>
      </c>
      <c r="AV273" s="13" t="s">
        <v>94</v>
      </c>
      <c r="AW273" s="13" t="s">
        <v>39</v>
      </c>
      <c r="AX273" s="13" t="s">
        <v>92</v>
      </c>
      <c r="AY273" s="213" t="s">
        <v>160</v>
      </c>
    </row>
    <row r="274" spans="1:65" s="2" customFormat="1" ht="21.75" customHeight="1">
      <c r="A274" s="35"/>
      <c r="B274" s="36"/>
      <c r="C274" s="225" t="s">
        <v>419</v>
      </c>
      <c r="D274" s="225" t="s">
        <v>216</v>
      </c>
      <c r="E274" s="226" t="s">
        <v>420</v>
      </c>
      <c r="F274" s="227" t="s">
        <v>421</v>
      </c>
      <c r="G274" s="228" t="s">
        <v>165</v>
      </c>
      <c r="H274" s="229">
        <v>20</v>
      </c>
      <c r="I274" s="230"/>
      <c r="J274" s="231">
        <f>ROUND(I274*H274,2)</f>
        <v>0</v>
      </c>
      <c r="K274" s="232"/>
      <c r="L274" s="233"/>
      <c r="M274" s="234" t="s">
        <v>1</v>
      </c>
      <c r="N274" s="235" t="s">
        <v>49</v>
      </c>
      <c r="O274" s="72"/>
      <c r="P274" s="198">
        <f>O274*H274</f>
        <v>0</v>
      </c>
      <c r="Q274" s="198">
        <v>0.13500000000000001</v>
      </c>
      <c r="R274" s="198">
        <f>Q274*H274</f>
        <v>2.7</v>
      </c>
      <c r="S274" s="198">
        <v>0</v>
      </c>
      <c r="T274" s="19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204</v>
      </c>
      <c r="AT274" s="200" t="s">
        <v>216</v>
      </c>
      <c r="AU274" s="200" t="s">
        <v>94</v>
      </c>
      <c r="AY274" s="17" t="s">
        <v>160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7" t="s">
        <v>92</v>
      </c>
      <c r="BK274" s="201">
        <f>ROUND(I274*H274,2)</f>
        <v>0</v>
      </c>
      <c r="BL274" s="17" t="s">
        <v>166</v>
      </c>
      <c r="BM274" s="200" t="s">
        <v>422</v>
      </c>
    </row>
    <row r="275" spans="1:65" s="2" customFormat="1" ht="24.2" customHeight="1">
      <c r="A275" s="35"/>
      <c r="B275" s="36"/>
      <c r="C275" s="225" t="s">
        <v>423</v>
      </c>
      <c r="D275" s="225" t="s">
        <v>216</v>
      </c>
      <c r="E275" s="226" t="s">
        <v>424</v>
      </c>
      <c r="F275" s="227" t="s">
        <v>425</v>
      </c>
      <c r="G275" s="228" t="s">
        <v>165</v>
      </c>
      <c r="H275" s="229">
        <v>23</v>
      </c>
      <c r="I275" s="230"/>
      <c r="J275" s="231">
        <f>ROUND(I275*H275,2)</f>
        <v>0</v>
      </c>
      <c r="K275" s="232"/>
      <c r="L275" s="233"/>
      <c r="M275" s="234" t="s">
        <v>1</v>
      </c>
      <c r="N275" s="235" t="s">
        <v>49</v>
      </c>
      <c r="O275" s="72"/>
      <c r="P275" s="198">
        <f>O275*H275</f>
        <v>0</v>
      </c>
      <c r="Q275" s="198">
        <v>9.375E-2</v>
      </c>
      <c r="R275" s="198">
        <f>Q275*H275</f>
        <v>2.15625</v>
      </c>
      <c r="S275" s="198">
        <v>0</v>
      </c>
      <c r="T275" s="19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204</v>
      </c>
      <c r="AT275" s="200" t="s">
        <v>216</v>
      </c>
      <c r="AU275" s="200" t="s">
        <v>94</v>
      </c>
      <c r="AY275" s="17" t="s">
        <v>160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7" t="s">
        <v>92</v>
      </c>
      <c r="BK275" s="201">
        <f>ROUND(I275*H275,2)</f>
        <v>0</v>
      </c>
      <c r="BL275" s="17" t="s">
        <v>166</v>
      </c>
      <c r="BM275" s="200" t="s">
        <v>426</v>
      </c>
    </row>
    <row r="276" spans="1:65" s="13" customFormat="1" ht="11.25">
      <c r="B276" s="202"/>
      <c r="C276" s="203"/>
      <c r="D276" s="204" t="s">
        <v>172</v>
      </c>
      <c r="E276" s="205" t="s">
        <v>1</v>
      </c>
      <c r="F276" s="206" t="s">
        <v>427</v>
      </c>
      <c r="G276" s="203"/>
      <c r="H276" s="207">
        <v>23</v>
      </c>
      <c r="I276" s="208"/>
      <c r="J276" s="203"/>
      <c r="K276" s="203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172</v>
      </c>
      <c r="AU276" s="213" t="s">
        <v>94</v>
      </c>
      <c r="AV276" s="13" t="s">
        <v>94</v>
      </c>
      <c r="AW276" s="13" t="s">
        <v>39</v>
      </c>
      <c r="AX276" s="13" t="s">
        <v>92</v>
      </c>
      <c r="AY276" s="213" t="s">
        <v>160</v>
      </c>
    </row>
    <row r="277" spans="1:65" s="2" customFormat="1" ht="24.2" customHeight="1">
      <c r="A277" s="35"/>
      <c r="B277" s="36"/>
      <c r="C277" s="225" t="s">
        <v>428</v>
      </c>
      <c r="D277" s="225" t="s">
        <v>216</v>
      </c>
      <c r="E277" s="226" t="s">
        <v>429</v>
      </c>
      <c r="F277" s="227" t="s">
        <v>430</v>
      </c>
      <c r="G277" s="228" t="s">
        <v>165</v>
      </c>
      <c r="H277" s="229">
        <v>136</v>
      </c>
      <c r="I277" s="230"/>
      <c r="J277" s="231">
        <f>ROUND(I277*H277,2)</f>
        <v>0</v>
      </c>
      <c r="K277" s="232"/>
      <c r="L277" s="233"/>
      <c r="M277" s="234" t="s">
        <v>1</v>
      </c>
      <c r="N277" s="235" t="s">
        <v>49</v>
      </c>
      <c r="O277" s="72"/>
      <c r="P277" s="198">
        <f>O277*H277</f>
        <v>0</v>
      </c>
      <c r="Q277" s="198">
        <v>6.4999999999999997E-4</v>
      </c>
      <c r="R277" s="198">
        <f>Q277*H277</f>
        <v>8.8399999999999992E-2</v>
      </c>
      <c r="S277" s="198">
        <v>0</v>
      </c>
      <c r="T277" s="19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0" t="s">
        <v>204</v>
      </c>
      <c r="AT277" s="200" t="s">
        <v>216</v>
      </c>
      <c r="AU277" s="200" t="s">
        <v>94</v>
      </c>
      <c r="AY277" s="17" t="s">
        <v>160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7" t="s">
        <v>92</v>
      </c>
      <c r="BK277" s="201">
        <f>ROUND(I277*H277,2)</f>
        <v>0</v>
      </c>
      <c r="BL277" s="17" t="s">
        <v>166</v>
      </c>
      <c r="BM277" s="200" t="s">
        <v>431</v>
      </c>
    </row>
    <row r="278" spans="1:65" s="13" customFormat="1" ht="11.25">
      <c r="B278" s="202"/>
      <c r="C278" s="203"/>
      <c r="D278" s="204" t="s">
        <v>172</v>
      </c>
      <c r="E278" s="205" t="s">
        <v>1</v>
      </c>
      <c r="F278" s="206" t="s">
        <v>432</v>
      </c>
      <c r="G278" s="203"/>
      <c r="H278" s="207">
        <v>116</v>
      </c>
      <c r="I278" s="208"/>
      <c r="J278" s="203"/>
      <c r="K278" s="203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172</v>
      </c>
      <c r="AU278" s="213" t="s">
        <v>94</v>
      </c>
      <c r="AV278" s="13" t="s">
        <v>94</v>
      </c>
      <c r="AW278" s="13" t="s">
        <v>39</v>
      </c>
      <c r="AX278" s="13" t="s">
        <v>84</v>
      </c>
      <c r="AY278" s="213" t="s">
        <v>160</v>
      </c>
    </row>
    <row r="279" spans="1:65" s="13" customFormat="1" ht="11.25">
      <c r="B279" s="202"/>
      <c r="C279" s="203"/>
      <c r="D279" s="204" t="s">
        <v>172</v>
      </c>
      <c r="E279" s="205" t="s">
        <v>1</v>
      </c>
      <c r="F279" s="206" t="s">
        <v>433</v>
      </c>
      <c r="G279" s="203"/>
      <c r="H279" s="207">
        <v>20</v>
      </c>
      <c r="I279" s="208"/>
      <c r="J279" s="203"/>
      <c r="K279" s="203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172</v>
      </c>
      <c r="AU279" s="213" t="s">
        <v>94</v>
      </c>
      <c r="AV279" s="13" t="s">
        <v>94</v>
      </c>
      <c r="AW279" s="13" t="s">
        <v>39</v>
      </c>
      <c r="AX279" s="13" t="s">
        <v>84</v>
      </c>
      <c r="AY279" s="213" t="s">
        <v>160</v>
      </c>
    </row>
    <row r="280" spans="1:65" s="14" customFormat="1" ht="11.25">
      <c r="B280" s="214"/>
      <c r="C280" s="215"/>
      <c r="D280" s="204" t="s">
        <v>172</v>
      </c>
      <c r="E280" s="216" t="s">
        <v>1</v>
      </c>
      <c r="F280" s="217" t="s">
        <v>179</v>
      </c>
      <c r="G280" s="215"/>
      <c r="H280" s="218">
        <v>136</v>
      </c>
      <c r="I280" s="219"/>
      <c r="J280" s="215"/>
      <c r="K280" s="215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172</v>
      </c>
      <c r="AU280" s="224" t="s">
        <v>94</v>
      </c>
      <c r="AV280" s="14" t="s">
        <v>166</v>
      </c>
      <c r="AW280" s="14" t="s">
        <v>39</v>
      </c>
      <c r="AX280" s="14" t="s">
        <v>92</v>
      </c>
      <c r="AY280" s="224" t="s">
        <v>160</v>
      </c>
    </row>
    <row r="281" spans="1:65" s="2" customFormat="1" ht="21.75" customHeight="1">
      <c r="A281" s="35"/>
      <c r="B281" s="36"/>
      <c r="C281" s="188" t="s">
        <v>434</v>
      </c>
      <c r="D281" s="188" t="s">
        <v>162</v>
      </c>
      <c r="E281" s="189" t="s">
        <v>435</v>
      </c>
      <c r="F281" s="190" t="s">
        <v>436</v>
      </c>
      <c r="G281" s="191" t="s">
        <v>252</v>
      </c>
      <c r="H281" s="192">
        <v>30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49</v>
      </c>
      <c r="O281" s="72"/>
      <c r="P281" s="198">
        <f>O281*H281</f>
        <v>0</v>
      </c>
      <c r="Q281" s="198">
        <v>3.5999999999999999E-3</v>
      </c>
      <c r="R281" s="198">
        <f>Q281*H281</f>
        <v>0.108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166</v>
      </c>
      <c r="AT281" s="200" t="s">
        <v>162</v>
      </c>
      <c r="AU281" s="200" t="s">
        <v>94</v>
      </c>
      <c r="AY281" s="17" t="s">
        <v>160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7" t="s">
        <v>92</v>
      </c>
      <c r="BK281" s="201">
        <f>ROUND(I281*H281,2)</f>
        <v>0</v>
      </c>
      <c r="BL281" s="17" t="s">
        <v>166</v>
      </c>
      <c r="BM281" s="200" t="s">
        <v>437</v>
      </c>
    </row>
    <row r="282" spans="1:65" s="13" customFormat="1" ht="11.25">
      <c r="B282" s="202"/>
      <c r="C282" s="203"/>
      <c r="D282" s="204" t="s">
        <v>172</v>
      </c>
      <c r="E282" s="205" t="s">
        <v>1</v>
      </c>
      <c r="F282" s="206" t="s">
        <v>339</v>
      </c>
      <c r="G282" s="203"/>
      <c r="H282" s="207">
        <v>30</v>
      </c>
      <c r="I282" s="208"/>
      <c r="J282" s="203"/>
      <c r="K282" s="203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172</v>
      </c>
      <c r="AU282" s="213" t="s">
        <v>94</v>
      </c>
      <c r="AV282" s="13" t="s">
        <v>94</v>
      </c>
      <c r="AW282" s="13" t="s">
        <v>39</v>
      </c>
      <c r="AX282" s="13" t="s">
        <v>92</v>
      </c>
      <c r="AY282" s="213" t="s">
        <v>160</v>
      </c>
    </row>
    <row r="283" spans="1:65" s="12" customFormat="1" ht="22.9" customHeight="1">
      <c r="B283" s="172"/>
      <c r="C283" s="173"/>
      <c r="D283" s="174" t="s">
        <v>83</v>
      </c>
      <c r="E283" s="186" t="s">
        <v>204</v>
      </c>
      <c r="F283" s="186" t="s">
        <v>438</v>
      </c>
      <c r="G283" s="173"/>
      <c r="H283" s="173"/>
      <c r="I283" s="176"/>
      <c r="J283" s="187">
        <f>BK283</f>
        <v>0</v>
      </c>
      <c r="K283" s="173"/>
      <c r="L283" s="178"/>
      <c r="M283" s="179"/>
      <c r="N283" s="180"/>
      <c r="O283" s="180"/>
      <c r="P283" s="181">
        <f>SUM(P284:P290)</f>
        <v>0</v>
      </c>
      <c r="Q283" s="180"/>
      <c r="R283" s="181">
        <f>SUM(R284:R290)</f>
        <v>18.907460499999999</v>
      </c>
      <c r="S283" s="180"/>
      <c r="T283" s="182">
        <f>SUM(T284:T290)</f>
        <v>0</v>
      </c>
      <c r="AR283" s="183" t="s">
        <v>92</v>
      </c>
      <c r="AT283" s="184" t="s">
        <v>83</v>
      </c>
      <c r="AU283" s="184" t="s">
        <v>92</v>
      </c>
      <c r="AY283" s="183" t="s">
        <v>160</v>
      </c>
      <c r="BK283" s="185">
        <f>SUM(BK284:BK290)</f>
        <v>0</v>
      </c>
    </row>
    <row r="284" spans="1:65" s="2" customFormat="1" ht="24.2" customHeight="1">
      <c r="A284" s="35"/>
      <c r="B284" s="36"/>
      <c r="C284" s="188" t="s">
        <v>439</v>
      </c>
      <c r="D284" s="188" t="s">
        <v>162</v>
      </c>
      <c r="E284" s="189" t="s">
        <v>440</v>
      </c>
      <c r="F284" s="190" t="s">
        <v>441</v>
      </c>
      <c r="G284" s="191" t="s">
        <v>261</v>
      </c>
      <c r="H284" s="192">
        <v>34</v>
      </c>
      <c r="I284" s="193"/>
      <c r="J284" s="194">
        <f t="shared" ref="J284:J290" si="0">ROUND(I284*H284,2)</f>
        <v>0</v>
      </c>
      <c r="K284" s="195"/>
      <c r="L284" s="40"/>
      <c r="M284" s="196" t="s">
        <v>1</v>
      </c>
      <c r="N284" s="197" t="s">
        <v>49</v>
      </c>
      <c r="O284" s="72"/>
      <c r="P284" s="198">
        <f t="shared" ref="P284:P290" si="1">O284*H284</f>
        <v>0</v>
      </c>
      <c r="Q284" s="198">
        <v>1.75E-6</v>
      </c>
      <c r="R284" s="198">
        <f t="shared" ref="R284:R290" si="2">Q284*H284</f>
        <v>5.9499999999999996E-5</v>
      </c>
      <c r="S284" s="198">
        <v>0</v>
      </c>
      <c r="T284" s="199">
        <f t="shared" ref="T284:T290" si="3"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166</v>
      </c>
      <c r="AT284" s="200" t="s">
        <v>162</v>
      </c>
      <c r="AU284" s="200" t="s">
        <v>94</v>
      </c>
      <c r="AY284" s="17" t="s">
        <v>160</v>
      </c>
      <c r="BE284" s="201">
        <f t="shared" ref="BE284:BE290" si="4">IF(N284="základní",J284,0)</f>
        <v>0</v>
      </c>
      <c r="BF284" s="201">
        <f t="shared" ref="BF284:BF290" si="5">IF(N284="snížená",J284,0)</f>
        <v>0</v>
      </c>
      <c r="BG284" s="201">
        <f t="shared" ref="BG284:BG290" si="6">IF(N284="zákl. přenesená",J284,0)</f>
        <v>0</v>
      </c>
      <c r="BH284" s="201">
        <f t="shared" ref="BH284:BH290" si="7">IF(N284="sníž. přenesená",J284,0)</f>
        <v>0</v>
      </c>
      <c r="BI284" s="201">
        <f t="shared" ref="BI284:BI290" si="8">IF(N284="nulová",J284,0)</f>
        <v>0</v>
      </c>
      <c r="BJ284" s="17" t="s">
        <v>92</v>
      </c>
      <c r="BK284" s="201">
        <f t="shared" ref="BK284:BK290" si="9">ROUND(I284*H284,2)</f>
        <v>0</v>
      </c>
      <c r="BL284" s="17" t="s">
        <v>166</v>
      </c>
      <c r="BM284" s="200" t="s">
        <v>442</v>
      </c>
    </row>
    <row r="285" spans="1:65" s="2" customFormat="1" ht="24.2" customHeight="1">
      <c r="A285" s="35"/>
      <c r="B285" s="36"/>
      <c r="C285" s="225" t="s">
        <v>443</v>
      </c>
      <c r="D285" s="225" t="s">
        <v>216</v>
      </c>
      <c r="E285" s="226" t="s">
        <v>444</v>
      </c>
      <c r="F285" s="227" t="s">
        <v>445</v>
      </c>
      <c r="G285" s="228" t="s">
        <v>261</v>
      </c>
      <c r="H285" s="229">
        <v>34</v>
      </c>
      <c r="I285" s="230"/>
      <c r="J285" s="231">
        <f t="shared" si="0"/>
        <v>0</v>
      </c>
      <c r="K285" s="232"/>
      <c r="L285" s="233"/>
      <c r="M285" s="234" t="s">
        <v>1</v>
      </c>
      <c r="N285" s="235" t="s">
        <v>49</v>
      </c>
      <c r="O285" s="72"/>
      <c r="P285" s="198">
        <f t="shared" si="1"/>
        <v>0</v>
      </c>
      <c r="Q285" s="198">
        <v>2.0000000000000001E-4</v>
      </c>
      <c r="R285" s="198">
        <f t="shared" si="2"/>
        <v>6.8000000000000005E-3</v>
      </c>
      <c r="S285" s="198">
        <v>0</v>
      </c>
      <c r="T285" s="199">
        <f t="shared" si="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0" t="s">
        <v>204</v>
      </c>
      <c r="AT285" s="200" t="s">
        <v>216</v>
      </c>
      <c r="AU285" s="200" t="s">
        <v>94</v>
      </c>
      <c r="AY285" s="17" t="s">
        <v>160</v>
      </c>
      <c r="BE285" s="201">
        <f t="shared" si="4"/>
        <v>0</v>
      </c>
      <c r="BF285" s="201">
        <f t="shared" si="5"/>
        <v>0</v>
      </c>
      <c r="BG285" s="201">
        <f t="shared" si="6"/>
        <v>0</v>
      </c>
      <c r="BH285" s="201">
        <f t="shared" si="7"/>
        <v>0</v>
      </c>
      <c r="BI285" s="201">
        <f t="shared" si="8"/>
        <v>0</v>
      </c>
      <c r="BJ285" s="17" t="s">
        <v>92</v>
      </c>
      <c r="BK285" s="201">
        <f t="shared" si="9"/>
        <v>0</v>
      </c>
      <c r="BL285" s="17" t="s">
        <v>166</v>
      </c>
      <c r="BM285" s="200" t="s">
        <v>446</v>
      </c>
    </row>
    <row r="286" spans="1:65" s="2" customFormat="1" ht="33" customHeight="1">
      <c r="A286" s="35"/>
      <c r="B286" s="36"/>
      <c r="C286" s="188" t="s">
        <v>447</v>
      </c>
      <c r="D286" s="188" t="s">
        <v>162</v>
      </c>
      <c r="E286" s="189" t="s">
        <v>448</v>
      </c>
      <c r="F286" s="190" t="s">
        <v>449</v>
      </c>
      <c r="G286" s="191" t="s">
        <v>261</v>
      </c>
      <c r="H286" s="192">
        <v>11</v>
      </c>
      <c r="I286" s="193"/>
      <c r="J286" s="194">
        <f t="shared" si="0"/>
        <v>0</v>
      </c>
      <c r="K286" s="195"/>
      <c r="L286" s="40"/>
      <c r="M286" s="196" t="s">
        <v>1</v>
      </c>
      <c r="N286" s="197" t="s">
        <v>49</v>
      </c>
      <c r="O286" s="72"/>
      <c r="P286" s="198">
        <f t="shared" si="1"/>
        <v>0</v>
      </c>
      <c r="Q286" s="198">
        <v>0.15678500000000001</v>
      </c>
      <c r="R286" s="198">
        <f t="shared" si="2"/>
        <v>1.7246350000000001</v>
      </c>
      <c r="S286" s="198">
        <v>0</v>
      </c>
      <c r="T286" s="199">
        <f t="shared" si="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0" t="s">
        <v>166</v>
      </c>
      <c r="AT286" s="200" t="s">
        <v>162</v>
      </c>
      <c r="AU286" s="200" t="s">
        <v>94</v>
      </c>
      <c r="AY286" s="17" t="s">
        <v>160</v>
      </c>
      <c r="BE286" s="201">
        <f t="shared" si="4"/>
        <v>0</v>
      </c>
      <c r="BF286" s="201">
        <f t="shared" si="5"/>
        <v>0</v>
      </c>
      <c r="BG286" s="201">
        <f t="shared" si="6"/>
        <v>0</v>
      </c>
      <c r="BH286" s="201">
        <f t="shared" si="7"/>
        <v>0</v>
      </c>
      <c r="BI286" s="201">
        <f t="shared" si="8"/>
        <v>0</v>
      </c>
      <c r="BJ286" s="17" t="s">
        <v>92</v>
      </c>
      <c r="BK286" s="201">
        <f t="shared" si="9"/>
        <v>0</v>
      </c>
      <c r="BL286" s="17" t="s">
        <v>166</v>
      </c>
      <c r="BM286" s="200" t="s">
        <v>450</v>
      </c>
    </row>
    <row r="287" spans="1:65" s="2" customFormat="1" ht="37.9" customHeight="1">
      <c r="A287" s="35"/>
      <c r="B287" s="36"/>
      <c r="C287" s="188" t="s">
        <v>451</v>
      </c>
      <c r="D287" s="188" t="s">
        <v>162</v>
      </c>
      <c r="E287" s="189" t="s">
        <v>452</v>
      </c>
      <c r="F287" s="190" t="s">
        <v>453</v>
      </c>
      <c r="G287" s="191" t="s">
        <v>261</v>
      </c>
      <c r="H287" s="192">
        <v>7</v>
      </c>
      <c r="I287" s="193"/>
      <c r="J287" s="194">
        <f t="shared" si="0"/>
        <v>0</v>
      </c>
      <c r="K287" s="195"/>
      <c r="L287" s="40"/>
      <c r="M287" s="196" t="s">
        <v>1</v>
      </c>
      <c r="N287" s="197" t="s">
        <v>49</v>
      </c>
      <c r="O287" s="72"/>
      <c r="P287" s="198">
        <f t="shared" si="1"/>
        <v>0</v>
      </c>
      <c r="Q287" s="198">
        <v>0.22833800000000001</v>
      </c>
      <c r="R287" s="198">
        <f t="shared" si="2"/>
        <v>1.5983660000000002</v>
      </c>
      <c r="S287" s="198">
        <v>0</v>
      </c>
      <c r="T287" s="199">
        <f t="shared" si="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166</v>
      </c>
      <c r="AT287" s="200" t="s">
        <v>162</v>
      </c>
      <c r="AU287" s="200" t="s">
        <v>94</v>
      </c>
      <c r="AY287" s="17" t="s">
        <v>160</v>
      </c>
      <c r="BE287" s="201">
        <f t="shared" si="4"/>
        <v>0</v>
      </c>
      <c r="BF287" s="201">
        <f t="shared" si="5"/>
        <v>0</v>
      </c>
      <c r="BG287" s="201">
        <f t="shared" si="6"/>
        <v>0</v>
      </c>
      <c r="BH287" s="201">
        <f t="shared" si="7"/>
        <v>0</v>
      </c>
      <c r="BI287" s="201">
        <f t="shared" si="8"/>
        <v>0</v>
      </c>
      <c r="BJ287" s="17" t="s">
        <v>92</v>
      </c>
      <c r="BK287" s="201">
        <f t="shared" si="9"/>
        <v>0</v>
      </c>
      <c r="BL287" s="17" t="s">
        <v>166</v>
      </c>
      <c r="BM287" s="200" t="s">
        <v>454</v>
      </c>
    </row>
    <row r="288" spans="1:65" s="2" customFormat="1" ht="37.9" customHeight="1">
      <c r="A288" s="35"/>
      <c r="B288" s="36"/>
      <c r="C288" s="188" t="s">
        <v>455</v>
      </c>
      <c r="D288" s="188" t="s">
        <v>162</v>
      </c>
      <c r="E288" s="189" t="s">
        <v>456</v>
      </c>
      <c r="F288" s="190" t="s">
        <v>457</v>
      </c>
      <c r="G288" s="191" t="s">
        <v>261</v>
      </c>
      <c r="H288" s="192">
        <v>4</v>
      </c>
      <c r="I288" s="193"/>
      <c r="J288" s="194">
        <f t="shared" si="0"/>
        <v>0</v>
      </c>
      <c r="K288" s="195"/>
      <c r="L288" s="40"/>
      <c r="M288" s="196" t="s">
        <v>1</v>
      </c>
      <c r="N288" s="197" t="s">
        <v>49</v>
      </c>
      <c r="O288" s="72"/>
      <c r="P288" s="198">
        <f t="shared" si="1"/>
        <v>0</v>
      </c>
      <c r="Q288" s="198">
        <v>0.23499999999999999</v>
      </c>
      <c r="R288" s="198">
        <f t="shared" si="2"/>
        <v>0.94</v>
      </c>
      <c r="S288" s="198">
        <v>0</v>
      </c>
      <c r="T288" s="199">
        <f t="shared" si="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0" t="s">
        <v>166</v>
      </c>
      <c r="AT288" s="200" t="s">
        <v>162</v>
      </c>
      <c r="AU288" s="200" t="s">
        <v>94</v>
      </c>
      <c r="AY288" s="17" t="s">
        <v>160</v>
      </c>
      <c r="BE288" s="201">
        <f t="shared" si="4"/>
        <v>0</v>
      </c>
      <c r="BF288" s="201">
        <f t="shared" si="5"/>
        <v>0</v>
      </c>
      <c r="BG288" s="201">
        <f t="shared" si="6"/>
        <v>0</v>
      </c>
      <c r="BH288" s="201">
        <f t="shared" si="7"/>
        <v>0</v>
      </c>
      <c r="BI288" s="201">
        <f t="shared" si="8"/>
        <v>0</v>
      </c>
      <c r="BJ288" s="17" t="s">
        <v>92</v>
      </c>
      <c r="BK288" s="201">
        <f t="shared" si="9"/>
        <v>0</v>
      </c>
      <c r="BL288" s="17" t="s">
        <v>166</v>
      </c>
      <c r="BM288" s="200" t="s">
        <v>458</v>
      </c>
    </row>
    <row r="289" spans="1:65" s="2" customFormat="1" ht="24.2" customHeight="1">
      <c r="A289" s="35"/>
      <c r="B289" s="36"/>
      <c r="C289" s="188" t="s">
        <v>459</v>
      </c>
      <c r="D289" s="188" t="s">
        <v>162</v>
      </c>
      <c r="E289" s="189" t="s">
        <v>460</v>
      </c>
      <c r="F289" s="190" t="s">
        <v>461</v>
      </c>
      <c r="G289" s="191" t="s">
        <v>261</v>
      </c>
      <c r="H289" s="192">
        <v>20</v>
      </c>
      <c r="I289" s="193"/>
      <c r="J289" s="194">
        <f t="shared" si="0"/>
        <v>0</v>
      </c>
      <c r="K289" s="195"/>
      <c r="L289" s="40"/>
      <c r="M289" s="196" t="s">
        <v>1</v>
      </c>
      <c r="N289" s="197" t="s">
        <v>49</v>
      </c>
      <c r="O289" s="72"/>
      <c r="P289" s="198">
        <f t="shared" si="1"/>
        <v>0</v>
      </c>
      <c r="Q289" s="198">
        <v>0.42080000000000001</v>
      </c>
      <c r="R289" s="198">
        <f t="shared" si="2"/>
        <v>8.4160000000000004</v>
      </c>
      <c r="S289" s="198">
        <v>0</v>
      </c>
      <c r="T289" s="199">
        <f t="shared" si="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0" t="s">
        <v>166</v>
      </c>
      <c r="AT289" s="200" t="s">
        <v>162</v>
      </c>
      <c r="AU289" s="200" t="s">
        <v>94</v>
      </c>
      <c r="AY289" s="17" t="s">
        <v>160</v>
      </c>
      <c r="BE289" s="201">
        <f t="shared" si="4"/>
        <v>0</v>
      </c>
      <c r="BF289" s="201">
        <f t="shared" si="5"/>
        <v>0</v>
      </c>
      <c r="BG289" s="201">
        <f t="shared" si="6"/>
        <v>0</v>
      </c>
      <c r="BH289" s="201">
        <f t="shared" si="7"/>
        <v>0</v>
      </c>
      <c r="BI289" s="201">
        <f t="shared" si="8"/>
        <v>0</v>
      </c>
      <c r="BJ289" s="17" t="s">
        <v>92</v>
      </c>
      <c r="BK289" s="201">
        <f t="shared" si="9"/>
        <v>0</v>
      </c>
      <c r="BL289" s="17" t="s">
        <v>166</v>
      </c>
      <c r="BM289" s="200" t="s">
        <v>462</v>
      </c>
    </row>
    <row r="290" spans="1:65" s="2" customFormat="1" ht="33" customHeight="1">
      <c r="A290" s="35"/>
      <c r="B290" s="36"/>
      <c r="C290" s="188" t="s">
        <v>463</v>
      </c>
      <c r="D290" s="188" t="s">
        <v>162</v>
      </c>
      <c r="E290" s="189" t="s">
        <v>464</v>
      </c>
      <c r="F290" s="190" t="s">
        <v>465</v>
      </c>
      <c r="G290" s="191" t="s">
        <v>261</v>
      </c>
      <c r="H290" s="192">
        <v>20</v>
      </c>
      <c r="I290" s="193"/>
      <c r="J290" s="194">
        <f t="shared" si="0"/>
        <v>0</v>
      </c>
      <c r="K290" s="195"/>
      <c r="L290" s="40"/>
      <c r="M290" s="196" t="s">
        <v>1</v>
      </c>
      <c r="N290" s="197" t="s">
        <v>49</v>
      </c>
      <c r="O290" s="72"/>
      <c r="P290" s="198">
        <f t="shared" si="1"/>
        <v>0</v>
      </c>
      <c r="Q290" s="198">
        <v>0.31108000000000002</v>
      </c>
      <c r="R290" s="198">
        <f t="shared" si="2"/>
        <v>6.2216000000000005</v>
      </c>
      <c r="S290" s="198">
        <v>0</v>
      </c>
      <c r="T290" s="199">
        <f t="shared" si="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166</v>
      </c>
      <c r="AT290" s="200" t="s">
        <v>162</v>
      </c>
      <c r="AU290" s="200" t="s">
        <v>94</v>
      </c>
      <c r="AY290" s="17" t="s">
        <v>160</v>
      </c>
      <c r="BE290" s="201">
        <f t="shared" si="4"/>
        <v>0</v>
      </c>
      <c r="BF290" s="201">
        <f t="shared" si="5"/>
        <v>0</v>
      </c>
      <c r="BG290" s="201">
        <f t="shared" si="6"/>
        <v>0</v>
      </c>
      <c r="BH290" s="201">
        <f t="shared" si="7"/>
        <v>0</v>
      </c>
      <c r="BI290" s="201">
        <f t="shared" si="8"/>
        <v>0</v>
      </c>
      <c r="BJ290" s="17" t="s">
        <v>92</v>
      </c>
      <c r="BK290" s="201">
        <f t="shared" si="9"/>
        <v>0</v>
      </c>
      <c r="BL290" s="17" t="s">
        <v>166</v>
      </c>
      <c r="BM290" s="200" t="s">
        <v>466</v>
      </c>
    </row>
    <row r="291" spans="1:65" s="12" customFormat="1" ht="22.9" customHeight="1">
      <c r="B291" s="172"/>
      <c r="C291" s="173"/>
      <c r="D291" s="174" t="s">
        <v>83</v>
      </c>
      <c r="E291" s="186" t="s">
        <v>209</v>
      </c>
      <c r="F291" s="186" t="s">
        <v>467</v>
      </c>
      <c r="G291" s="173"/>
      <c r="H291" s="173"/>
      <c r="I291" s="176"/>
      <c r="J291" s="187">
        <f>BK291</f>
        <v>0</v>
      </c>
      <c r="K291" s="173"/>
      <c r="L291" s="178"/>
      <c r="M291" s="179"/>
      <c r="N291" s="180"/>
      <c r="O291" s="180"/>
      <c r="P291" s="181">
        <f>SUM(P292:P317)</f>
        <v>0</v>
      </c>
      <c r="Q291" s="180"/>
      <c r="R291" s="181">
        <f>SUM(R292:R317)</f>
        <v>199.53907985000001</v>
      </c>
      <c r="S291" s="180"/>
      <c r="T291" s="182">
        <f>SUM(T292:T317)</f>
        <v>0</v>
      </c>
      <c r="AR291" s="183" t="s">
        <v>92</v>
      </c>
      <c r="AT291" s="184" t="s">
        <v>83</v>
      </c>
      <c r="AU291" s="184" t="s">
        <v>92</v>
      </c>
      <c r="AY291" s="183" t="s">
        <v>160</v>
      </c>
      <c r="BK291" s="185">
        <f>SUM(BK292:BK317)</f>
        <v>0</v>
      </c>
    </row>
    <row r="292" spans="1:65" s="2" customFormat="1" ht="24.2" customHeight="1">
      <c r="A292" s="35"/>
      <c r="B292" s="36"/>
      <c r="C292" s="188" t="s">
        <v>468</v>
      </c>
      <c r="D292" s="188" t="s">
        <v>162</v>
      </c>
      <c r="E292" s="189" t="s">
        <v>469</v>
      </c>
      <c r="F292" s="190" t="s">
        <v>470</v>
      </c>
      <c r="G292" s="191" t="s">
        <v>261</v>
      </c>
      <c r="H292" s="192">
        <v>4</v>
      </c>
      <c r="I292" s="193"/>
      <c r="J292" s="194">
        <f t="shared" ref="J292:J298" si="10">ROUND(I292*H292,2)</f>
        <v>0</v>
      </c>
      <c r="K292" s="195"/>
      <c r="L292" s="40"/>
      <c r="M292" s="196" t="s">
        <v>1</v>
      </c>
      <c r="N292" s="197" t="s">
        <v>49</v>
      </c>
      <c r="O292" s="72"/>
      <c r="P292" s="198">
        <f t="shared" ref="P292:P298" si="11">O292*H292</f>
        <v>0</v>
      </c>
      <c r="Q292" s="198">
        <v>1.0499999999999999E-3</v>
      </c>
      <c r="R292" s="198">
        <f t="shared" ref="R292:R298" si="12">Q292*H292</f>
        <v>4.1999999999999997E-3</v>
      </c>
      <c r="S292" s="198">
        <v>0</v>
      </c>
      <c r="T292" s="199">
        <f t="shared" ref="T292:T298" si="13"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166</v>
      </c>
      <c r="AT292" s="200" t="s">
        <v>162</v>
      </c>
      <c r="AU292" s="200" t="s">
        <v>94</v>
      </c>
      <c r="AY292" s="17" t="s">
        <v>160</v>
      </c>
      <c r="BE292" s="201">
        <f t="shared" ref="BE292:BE298" si="14">IF(N292="základní",J292,0)</f>
        <v>0</v>
      </c>
      <c r="BF292" s="201">
        <f t="shared" ref="BF292:BF298" si="15">IF(N292="snížená",J292,0)</f>
        <v>0</v>
      </c>
      <c r="BG292" s="201">
        <f t="shared" ref="BG292:BG298" si="16">IF(N292="zákl. přenesená",J292,0)</f>
        <v>0</v>
      </c>
      <c r="BH292" s="201">
        <f t="shared" ref="BH292:BH298" si="17">IF(N292="sníž. přenesená",J292,0)</f>
        <v>0</v>
      </c>
      <c r="BI292" s="201">
        <f t="shared" ref="BI292:BI298" si="18">IF(N292="nulová",J292,0)</f>
        <v>0</v>
      </c>
      <c r="BJ292" s="17" t="s">
        <v>92</v>
      </c>
      <c r="BK292" s="201">
        <f t="shared" ref="BK292:BK298" si="19">ROUND(I292*H292,2)</f>
        <v>0</v>
      </c>
      <c r="BL292" s="17" t="s">
        <v>166</v>
      </c>
      <c r="BM292" s="200" t="s">
        <v>471</v>
      </c>
    </row>
    <row r="293" spans="1:65" s="2" customFormat="1" ht="24.2" customHeight="1">
      <c r="A293" s="35"/>
      <c r="B293" s="36"/>
      <c r="C293" s="225" t="s">
        <v>472</v>
      </c>
      <c r="D293" s="225" t="s">
        <v>216</v>
      </c>
      <c r="E293" s="226" t="s">
        <v>473</v>
      </c>
      <c r="F293" s="227" t="s">
        <v>474</v>
      </c>
      <c r="G293" s="228" t="s">
        <v>261</v>
      </c>
      <c r="H293" s="229">
        <v>1</v>
      </c>
      <c r="I293" s="230"/>
      <c r="J293" s="231">
        <f t="shared" si="10"/>
        <v>0</v>
      </c>
      <c r="K293" s="232"/>
      <c r="L293" s="233"/>
      <c r="M293" s="234" t="s">
        <v>1</v>
      </c>
      <c r="N293" s="235" t="s">
        <v>49</v>
      </c>
      <c r="O293" s="72"/>
      <c r="P293" s="198">
        <f t="shared" si="11"/>
        <v>0</v>
      </c>
      <c r="Q293" s="198">
        <v>3.5000000000000001E-3</v>
      </c>
      <c r="R293" s="198">
        <f t="shared" si="12"/>
        <v>3.5000000000000001E-3</v>
      </c>
      <c r="S293" s="198">
        <v>0</v>
      </c>
      <c r="T293" s="199">
        <f t="shared" si="1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0" t="s">
        <v>204</v>
      </c>
      <c r="AT293" s="200" t="s">
        <v>216</v>
      </c>
      <c r="AU293" s="200" t="s">
        <v>94</v>
      </c>
      <c r="AY293" s="17" t="s">
        <v>160</v>
      </c>
      <c r="BE293" s="201">
        <f t="shared" si="14"/>
        <v>0</v>
      </c>
      <c r="BF293" s="201">
        <f t="shared" si="15"/>
        <v>0</v>
      </c>
      <c r="BG293" s="201">
        <f t="shared" si="16"/>
        <v>0</v>
      </c>
      <c r="BH293" s="201">
        <f t="shared" si="17"/>
        <v>0</v>
      </c>
      <c r="BI293" s="201">
        <f t="shared" si="18"/>
        <v>0</v>
      </c>
      <c r="BJ293" s="17" t="s">
        <v>92</v>
      </c>
      <c r="BK293" s="201">
        <f t="shared" si="19"/>
        <v>0</v>
      </c>
      <c r="BL293" s="17" t="s">
        <v>166</v>
      </c>
      <c r="BM293" s="200" t="s">
        <v>475</v>
      </c>
    </row>
    <row r="294" spans="1:65" s="2" customFormat="1" ht="16.5" customHeight="1">
      <c r="A294" s="35"/>
      <c r="B294" s="36"/>
      <c r="C294" s="225" t="s">
        <v>476</v>
      </c>
      <c r="D294" s="225" t="s">
        <v>216</v>
      </c>
      <c r="E294" s="226" t="s">
        <v>477</v>
      </c>
      <c r="F294" s="227" t="s">
        <v>478</v>
      </c>
      <c r="G294" s="228" t="s">
        <v>261</v>
      </c>
      <c r="H294" s="229">
        <v>2</v>
      </c>
      <c r="I294" s="230"/>
      <c r="J294" s="231">
        <f t="shared" si="10"/>
        <v>0</v>
      </c>
      <c r="K294" s="232"/>
      <c r="L294" s="233"/>
      <c r="M294" s="234" t="s">
        <v>1</v>
      </c>
      <c r="N294" s="235" t="s">
        <v>49</v>
      </c>
      <c r="O294" s="72"/>
      <c r="P294" s="198">
        <f t="shared" si="11"/>
        <v>0</v>
      </c>
      <c r="Q294" s="198">
        <v>2.4500000000000001E-2</v>
      </c>
      <c r="R294" s="198">
        <f t="shared" si="12"/>
        <v>4.9000000000000002E-2</v>
      </c>
      <c r="S294" s="198">
        <v>0</v>
      </c>
      <c r="T294" s="199">
        <f t="shared" si="1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0" t="s">
        <v>204</v>
      </c>
      <c r="AT294" s="200" t="s">
        <v>216</v>
      </c>
      <c r="AU294" s="200" t="s">
        <v>94</v>
      </c>
      <c r="AY294" s="17" t="s">
        <v>160</v>
      </c>
      <c r="BE294" s="201">
        <f t="shared" si="14"/>
        <v>0</v>
      </c>
      <c r="BF294" s="201">
        <f t="shared" si="15"/>
        <v>0</v>
      </c>
      <c r="BG294" s="201">
        <f t="shared" si="16"/>
        <v>0</v>
      </c>
      <c r="BH294" s="201">
        <f t="shared" si="17"/>
        <v>0</v>
      </c>
      <c r="BI294" s="201">
        <f t="shared" si="18"/>
        <v>0</v>
      </c>
      <c r="BJ294" s="17" t="s">
        <v>92</v>
      </c>
      <c r="BK294" s="201">
        <f t="shared" si="19"/>
        <v>0</v>
      </c>
      <c r="BL294" s="17" t="s">
        <v>166</v>
      </c>
      <c r="BM294" s="200" t="s">
        <v>479</v>
      </c>
    </row>
    <row r="295" spans="1:65" s="2" customFormat="1" ht="24.2" customHeight="1">
      <c r="A295" s="35"/>
      <c r="B295" s="36"/>
      <c r="C295" s="188" t="s">
        <v>480</v>
      </c>
      <c r="D295" s="188" t="s">
        <v>162</v>
      </c>
      <c r="E295" s="189" t="s">
        <v>481</v>
      </c>
      <c r="F295" s="190" t="s">
        <v>482</v>
      </c>
      <c r="G295" s="191" t="s">
        <v>261</v>
      </c>
      <c r="H295" s="192">
        <v>4</v>
      </c>
      <c r="I295" s="193"/>
      <c r="J295" s="194">
        <f t="shared" si="10"/>
        <v>0</v>
      </c>
      <c r="K295" s="195"/>
      <c r="L295" s="40"/>
      <c r="M295" s="196" t="s">
        <v>1</v>
      </c>
      <c r="N295" s="197" t="s">
        <v>49</v>
      </c>
      <c r="O295" s="72"/>
      <c r="P295" s="198">
        <f t="shared" si="11"/>
        <v>0</v>
      </c>
      <c r="Q295" s="198">
        <v>0.109405</v>
      </c>
      <c r="R295" s="198">
        <f t="shared" si="12"/>
        <v>0.43762000000000001</v>
      </c>
      <c r="S295" s="198">
        <v>0</v>
      </c>
      <c r="T295" s="199">
        <f t="shared" si="1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166</v>
      </c>
      <c r="AT295" s="200" t="s">
        <v>162</v>
      </c>
      <c r="AU295" s="200" t="s">
        <v>94</v>
      </c>
      <c r="AY295" s="17" t="s">
        <v>160</v>
      </c>
      <c r="BE295" s="201">
        <f t="shared" si="14"/>
        <v>0</v>
      </c>
      <c r="BF295" s="201">
        <f t="shared" si="15"/>
        <v>0</v>
      </c>
      <c r="BG295" s="201">
        <f t="shared" si="16"/>
        <v>0</v>
      </c>
      <c r="BH295" s="201">
        <f t="shared" si="17"/>
        <v>0</v>
      </c>
      <c r="BI295" s="201">
        <f t="shared" si="18"/>
        <v>0</v>
      </c>
      <c r="BJ295" s="17" t="s">
        <v>92</v>
      </c>
      <c r="BK295" s="201">
        <f t="shared" si="19"/>
        <v>0</v>
      </c>
      <c r="BL295" s="17" t="s">
        <v>166</v>
      </c>
      <c r="BM295" s="200" t="s">
        <v>483</v>
      </c>
    </row>
    <row r="296" spans="1:65" s="2" customFormat="1" ht="21.75" customHeight="1">
      <c r="A296" s="35"/>
      <c r="B296" s="36"/>
      <c r="C296" s="225" t="s">
        <v>484</v>
      </c>
      <c r="D296" s="225" t="s">
        <v>216</v>
      </c>
      <c r="E296" s="226" t="s">
        <v>485</v>
      </c>
      <c r="F296" s="227" t="s">
        <v>486</v>
      </c>
      <c r="G296" s="228" t="s">
        <v>261</v>
      </c>
      <c r="H296" s="229">
        <v>4</v>
      </c>
      <c r="I296" s="230"/>
      <c r="J296" s="231">
        <f t="shared" si="10"/>
        <v>0</v>
      </c>
      <c r="K296" s="232"/>
      <c r="L296" s="233"/>
      <c r="M296" s="234" t="s">
        <v>1</v>
      </c>
      <c r="N296" s="235" t="s">
        <v>49</v>
      </c>
      <c r="O296" s="72"/>
      <c r="P296" s="198">
        <f t="shared" si="11"/>
        <v>0</v>
      </c>
      <c r="Q296" s="198">
        <v>6.1000000000000004E-3</v>
      </c>
      <c r="R296" s="198">
        <f t="shared" si="12"/>
        <v>2.4400000000000002E-2</v>
      </c>
      <c r="S296" s="198">
        <v>0</v>
      </c>
      <c r="T296" s="199">
        <f t="shared" si="1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204</v>
      </c>
      <c r="AT296" s="200" t="s">
        <v>216</v>
      </c>
      <c r="AU296" s="200" t="s">
        <v>94</v>
      </c>
      <c r="AY296" s="17" t="s">
        <v>160</v>
      </c>
      <c r="BE296" s="201">
        <f t="shared" si="14"/>
        <v>0</v>
      </c>
      <c r="BF296" s="201">
        <f t="shared" si="15"/>
        <v>0</v>
      </c>
      <c r="BG296" s="201">
        <f t="shared" si="16"/>
        <v>0</v>
      </c>
      <c r="BH296" s="201">
        <f t="shared" si="17"/>
        <v>0</v>
      </c>
      <c r="BI296" s="201">
        <f t="shared" si="18"/>
        <v>0</v>
      </c>
      <c r="BJ296" s="17" t="s">
        <v>92</v>
      </c>
      <c r="BK296" s="201">
        <f t="shared" si="19"/>
        <v>0</v>
      </c>
      <c r="BL296" s="17" t="s">
        <v>166</v>
      </c>
      <c r="BM296" s="200" t="s">
        <v>487</v>
      </c>
    </row>
    <row r="297" spans="1:65" s="2" customFormat="1" ht="24.2" customHeight="1">
      <c r="A297" s="35"/>
      <c r="B297" s="36"/>
      <c r="C297" s="188" t="s">
        <v>488</v>
      </c>
      <c r="D297" s="188" t="s">
        <v>162</v>
      </c>
      <c r="E297" s="189" t="s">
        <v>489</v>
      </c>
      <c r="F297" s="190" t="s">
        <v>490</v>
      </c>
      <c r="G297" s="191" t="s">
        <v>252</v>
      </c>
      <c r="H297" s="192">
        <v>317</v>
      </c>
      <c r="I297" s="193"/>
      <c r="J297" s="194">
        <f t="shared" si="10"/>
        <v>0</v>
      </c>
      <c r="K297" s="195"/>
      <c r="L297" s="40"/>
      <c r="M297" s="196" t="s">
        <v>1</v>
      </c>
      <c r="N297" s="197" t="s">
        <v>49</v>
      </c>
      <c r="O297" s="72"/>
      <c r="P297" s="198">
        <f t="shared" si="11"/>
        <v>0</v>
      </c>
      <c r="Q297" s="198">
        <v>8.9775999999999995E-2</v>
      </c>
      <c r="R297" s="198">
        <f t="shared" si="12"/>
        <v>28.458991999999999</v>
      </c>
      <c r="S297" s="198">
        <v>0</v>
      </c>
      <c r="T297" s="199">
        <f t="shared" si="1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0" t="s">
        <v>166</v>
      </c>
      <c r="AT297" s="200" t="s">
        <v>162</v>
      </c>
      <c r="AU297" s="200" t="s">
        <v>94</v>
      </c>
      <c r="AY297" s="17" t="s">
        <v>160</v>
      </c>
      <c r="BE297" s="201">
        <f t="shared" si="14"/>
        <v>0</v>
      </c>
      <c r="BF297" s="201">
        <f t="shared" si="15"/>
        <v>0</v>
      </c>
      <c r="BG297" s="201">
        <f t="shared" si="16"/>
        <v>0</v>
      </c>
      <c r="BH297" s="201">
        <f t="shared" si="17"/>
        <v>0</v>
      </c>
      <c r="BI297" s="201">
        <f t="shared" si="18"/>
        <v>0</v>
      </c>
      <c r="BJ297" s="17" t="s">
        <v>92</v>
      </c>
      <c r="BK297" s="201">
        <f t="shared" si="19"/>
        <v>0</v>
      </c>
      <c r="BL297" s="17" t="s">
        <v>166</v>
      </c>
      <c r="BM297" s="200" t="s">
        <v>491</v>
      </c>
    </row>
    <row r="298" spans="1:65" s="2" customFormat="1" ht="24.2" customHeight="1">
      <c r="A298" s="35"/>
      <c r="B298" s="36"/>
      <c r="C298" s="188" t="s">
        <v>492</v>
      </c>
      <c r="D298" s="188" t="s">
        <v>162</v>
      </c>
      <c r="E298" s="189" t="s">
        <v>493</v>
      </c>
      <c r="F298" s="190" t="s">
        <v>494</v>
      </c>
      <c r="G298" s="191" t="s">
        <v>252</v>
      </c>
      <c r="H298" s="192">
        <v>732.5</v>
      </c>
      <c r="I298" s="193"/>
      <c r="J298" s="194">
        <f t="shared" si="10"/>
        <v>0</v>
      </c>
      <c r="K298" s="195"/>
      <c r="L298" s="40"/>
      <c r="M298" s="196" t="s">
        <v>1</v>
      </c>
      <c r="N298" s="197" t="s">
        <v>49</v>
      </c>
      <c r="O298" s="72"/>
      <c r="P298" s="198">
        <f t="shared" si="11"/>
        <v>0</v>
      </c>
      <c r="Q298" s="198">
        <v>0.14066960000000001</v>
      </c>
      <c r="R298" s="198">
        <f t="shared" si="12"/>
        <v>103.040482</v>
      </c>
      <c r="S298" s="198">
        <v>0</v>
      </c>
      <c r="T298" s="199">
        <f t="shared" si="1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166</v>
      </c>
      <c r="AT298" s="200" t="s">
        <v>162</v>
      </c>
      <c r="AU298" s="200" t="s">
        <v>94</v>
      </c>
      <c r="AY298" s="17" t="s">
        <v>160</v>
      </c>
      <c r="BE298" s="201">
        <f t="shared" si="14"/>
        <v>0</v>
      </c>
      <c r="BF298" s="201">
        <f t="shared" si="15"/>
        <v>0</v>
      </c>
      <c r="BG298" s="201">
        <f t="shared" si="16"/>
        <v>0</v>
      </c>
      <c r="BH298" s="201">
        <f t="shared" si="17"/>
        <v>0</v>
      </c>
      <c r="BI298" s="201">
        <f t="shared" si="18"/>
        <v>0</v>
      </c>
      <c r="BJ298" s="17" t="s">
        <v>92</v>
      </c>
      <c r="BK298" s="201">
        <f t="shared" si="19"/>
        <v>0</v>
      </c>
      <c r="BL298" s="17" t="s">
        <v>166</v>
      </c>
      <c r="BM298" s="200" t="s">
        <v>495</v>
      </c>
    </row>
    <row r="299" spans="1:65" s="13" customFormat="1" ht="11.25">
      <c r="B299" s="202"/>
      <c r="C299" s="203"/>
      <c r="D299" s="204" t="s">
        <v>172</v>
      </c>
      <c r="E299" s="205" t="s">
        <v>1</v>
      </c>
      <c r="F299" s="206" t="s">
        <v>496</v>
      </c>
      <c r="G299" s="203"/>
      <c r="H299" s="207">
        <v>732.5</v>
      </c>
      <c r="I299" s="208"/>
      <c r="J299" s="203"/>
      <c r="K299" s="203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172</v>
      </c>
      <c r="AU299" s="213" t="s">
        <v>94</v>
      </c>
      <c r="AV299" s="13" t="s">
        <v>94</v>
      </c>
      <c r="AW299" s="13" t="s">
        <v>39</v>
      </c>
      <c r="AX299" s="13" t="s">
        <v>92</v>
      </c>
      <c r="AY299" s="213" t="s">
        <v>160</v>
      </c>
    </row>
    <row r="300" spans="1:65" s="2" customFormat="1" ht="16.5" customHeight="1">
      <c r="A300" s="35"/>
      <c r="B300" s="36"/>
      <c r="C300" s="225" t="s">
        <v>497</v>
      </c>
      <c r="D300" s="225" t="s">
        <v>216</v>
      </c>
      <c r="E300" s="226" t="s">
        <v>498</v>
      </c>
      <c r="F300" s="227" t="s">
        <v>499</v>
      </c>
      <c r="G300" s="228" t="s">
        <v>252</v>
      </c>
      <c r="H300" s="229">
        <v>268</v>
      </c>
      <c r="I300" s="230"/>
      <c r="J300" s="231">
        <f>ROUND(I300*H300,2)</f>
        <v>0</v>
      </c>
      <c r="K300" s="232"/>
      <c r="L300" s="233"/>
      <c r="M300" s="234" t="s">
        <v>1</v>
      </c>
      <c r="N300" s="235" t="s">
        <v>49</v>
      </c>
      <c r="O300" s="72"/>
      <c r="P300" s="198">
        <f>O300*H300</f>
        <v>0</v>
      </c>
      <c r="Q300" s="198">
        <v>0.104</v>
      </c>
      <c r="R300" s="198">
        <f>Q300*H300</f>
        <v>27.872</v>
      </c>
      <c r="S300" s="198">
        <v>0</v>
      </c>
      <c r="T300" s="19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0" t="s">
        <v>204</v>
      </c>
      <c r="AT300" s="200" t="s">
        <v>216</v>
      </c>
      <c r="AU300" s="200" t="s">
        <v>94</v>
      </c>
      <c r="AY300" s="17" t="s">
        <v>160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7" t="s">
        <v>92</v>
      </c>
      <c r="BK300" s="201">
        <f>ROUND(I300*H300,2)</f>
        <v>0</v>
      </c>
      <c r="BL300" s="17" t="s">
        <v>166</v>
      </c>
      <c r="BM300" s="200" t="s">
        <v>500</v>
      </c>
    </row>
    <row r="301" spans="1:65" s="2" customFormat="1" ht="24.2" customHeight="1">
      <c r="A301" s="35"/>
      <c r="B301" s="36"/>
      <c r="C301" s="225" t="s">
        <v>501</v>
      </c>
      <c r="D301" s="225" t="s">
        <v>216</v>
      </c>
      <c r="E301" s="226" t="s">
        <v>502</v>
      </c>
      <c r="F301" s="227" t="s">
        <v>503</v>
      </c>
      <c r="G301" s="228" t="s">
        <v>252</v>
      </c>
      <c r="H301" s="229">
        <v>8</v>
      </c>
      <c r="I301" s="230"/>
      <c r="J301" s="231">
        <f>ROUND(I301*H301,2)</f>
        <v>0</v>
      </c>
      <c r="K301" s="232"/>
      <c r="L301" s="233"/>
      <c r="M301" s="234" t="s">
        <v>1</v>
      </c>
      <c r="N301" s="235" t="s">
        <v>49</v>
      </c>
      <c r="O301" s="72"/>
      <c r="P301" s="198">
        <f>O301*H301</f>
        <v>0</v>
      </c>
      <c r="Q301" s="198">
        <v>0.125</v>
      </c>
      <c r="R301" s="198">
        <f>Q301*H301</f>
        <v>1</v>
      </c>
      <c r="S301" s="198">
        <v>0</v>
      </c>
      <c r="T301" s="19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204</v>
      </c>
      <c r="AT301" s="200" t="s">
        <v>216</v>
      </c>
      <c r="AU301" s="200" t="s">
        <v>94</v>
      </c>
      <c r="AY301" s="17" t="s">
        <v>160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7" t="s">
        <v>92</v>
      </c>
      <c r="BK301" s="201">
        <f>ROUND(I301*H301,2)</f>
        <v>0</v>
      </c>
      <c r="BL301" s="17" t="s">
        <v>166</v>
      </c>
      <c r="BM301" s="200" t="s">
        <v>504</v>
      </c>
    </row>
    <row r="302" spans="1:65" s="13" customFormat="1" ht="11.25">
      <c r="B302" s="202"/>
      <c r="C302" s="203"/>
      <c r="D302" s="204" t="s">
        <v>172</v>
      </c>
      <c r="E302" s="205" t="s">
        <v>1</v>
      </c>
      <c r="F302" s="206" t="s">
        <v>505</v>
      </c>
      <c r="G302" s="203"/>
      <c r="H302" s="207">
        <v>8</v>
      </c>
      <c r="I302" s="208"/>
      <c r="J302" s="203"/>
      <c r="K302" s="203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172</v>
      </c>
      <c r="AU302" s="213" t="s">
        <v>94</v>
      </c>
      <c r="AV302" s="13" t="s">
        <v>94</v>
      </c>
      <c r="AW302" s="13" t="s">
        <v>39</v>
      </c>
      <c r="AX302" s="13" t="s">
        <v>92</v>
      </c>
      <c r="AY302" s="213" t="s">
        <v>160</v>
      </c>
    </row>
    <row r="303" spans="1:65" s="2" customFormat="1" ht="16.5" customHeight="1">
      <c r="A303" s="35"/>
      <c r="B303" s="36"/>
      <c r="C303" s="225" t="s">
        <v>506</v>
      </c>
      <c r="D303" s="225" t="s">
        <v>216</v>
      </c>
      <c r="E303" s="226" t="s">
        <v>507</v>
      </c>
      <c r="F303" s="227" t="s">
        <v>508</v>
      </c>
      <c r="G303" s="228" t="s">
        <v>252</v>
      </c>
      <c r="H303" s="229">
        <v>453.5</v>
      </c>
      <c r="I303" s="230"/>
      <c r="J303" s="231">
        <f>ROUND(I303*H303,2)</f>
        <v>0</v>
      </c>
      <c r="K303" s="232"/>
      <c r="L303" s="233"/>
      <c r="M303" s="234" t="s">
        <v>1</v>
      </c>
      <c r="N303" s="235" t="s">
        <v>49</v>
      </c>
      <c r="O303" s="72"/>
      <c r="P303" s="198">
        <f>O303*H303</f>
        <v>0</v>
      </c>
      <c r="Q303" s="198">
        <v>8.2000000000000003E-2</v>
      </c>
      <c r="R303" s="198">
        <f>Q303*H303</f>
        <v>37.187000000000005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204</v>
      </c>
      <c r="AT303" s="200" t="s">
        <v>216</v>
      </c>
      <c r="AU303" s="200" t="s">
        <v>94</v>
      </c>
      <c r="AY303" s="17" t="s">
        <v>160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92</v>
      </c>
      <c r="BK303" s="201">
        <f>ROUND(I303*H303,2)</f>
        <v>0</v>
      </c>
      <c r="BL303" s="17" t="s">
        <v>166</v>
      </c>
      <c r="BM303" s="200" t="s">
        <v>509</v>
      </c>
    </row>
    <row r="304" spans="1:65" s="2" customFormat="1" ht="24.2" customHeight="1">
      <c r="A304" s="35"/>
      <c r="B304" s="36"/>
      <c r="C304" s="225" t="s">
        <v>510</v>
      </c>
      <c r="D304" s="225" t="s">
        <v>216</v>
      </c>
      <c r="E304" s="226" t="s">
        <v>511</v>
      </c>
      <c r="F304" s="227" t="s">
        <v>512</v>
      </c>
      <c r="G304" s="228" t="s">
        <v>252</v>
      </c>
      <c r="H304" s="229">
        <v>3</v>
      </c>
      <c r="I304" s="230"/>
      <c r="J304" s="231">
        <f>ROUND(I304*H304,2)</f>
        <v>0</v>
      </c>
      <c r="K304" s="232"/>
      <c r="L304" s="233"/>
      <c r="M304" s="234" t="s">
        <v>1</v>
      </c>
      <c r="N304" s="235" t="s">
        <v>49</v>
      </c>
      <c r="O304" s="72"/>
      <c r="P304" s="198">
        <f>O304*H304</f>
        <v>0</v>
      </c>
      <c r="Q304" s="198">
        <v>0.105</v>
      </c>
      <c r="R304" s="198">
        <f>Q304*H304</f>
        <v>0.315</v>
      </c>
      <c r="S304" s="198">
        <v>0</v>
      </c>
      <c r="T304" s="19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0" t="s">
        <v>204</v>
      </c>
      <c r="AT304" s="200" t="s">
        <v>216</v>
      </c>
      <c r="AU304" s="200" t="s">
        <v>94</v>
      </c>
      <c r="AY304" s="17" t="s">
        <v>160</v>
      </c>
      <c r="BE304" s="201">
        <f>IF(N304="základní",J304,0)</f>
        <v>0</v>
      </c>
      <c r="BF304" s="201">
        <f>IF(N304="snížená",J304,0)</f>
        <v>0</v>
      </c>
      <c r="BG304" s="201">
        <f>IF(N304="zákl. přenesená",J304,0)</f>
        <v>0</v>
      </c>
      <c r="BH304" s="201">
        <f>IF(N304="sníž. přenesená",J304,0)</f>
        <v>0</v>
      </c>
      <c r="BI304" s="201">
        <f>IF(N304="nulová",J304,0)</f>
        <v>0</v>
      </c>
      <c r="BJ304" s="17" t="s">
        <v>92</v>
      </c>
      <c r="BK304" s="201">
        <f>ROUND(I304*H304,2)</f>
        <v>0</v>
      </c>
      <c r="BL304" s="17" t="s">
        <v>166</v>
      </c>
      <c r="BM304" s="200" t="s">
        <v>513</v>
      </c>
    </row>
    <row r="305" spans="1:65" s="2" customFormat="1" ht="24.2" customHeight="1">
      <c r="A305" s="35"/>
      <c r="B305" s="36"/>
      <c r="C305" s="188" t="s">
        <v>514</v>
      </c>
      <c r="D305" s="188" t="s">
        <v>162</v>
      </c>
      <c r="E305" s="189" t="s">
        <v>515</v>
      </c>
      <c r="F305" s="190" t="s">
        <v>516</v>
      </c>
      <c r="G305" s="191" t="s">
        <v>165</v>
      </c>
      <c r="H305" s="192">
        <v>2312.8000000000002</v>
      </c>
      <c r="I305" s="193"/>
      <c r="J305" s="194">
        <f>ROUND(I305*H305,2)</f>
        <v>0</v>
      </c>
      <c r="K305" s="195"/>
      <c r="L305" s="40"/>
      <c r="M305" s="196" t="s">
        <v>1</v>
      </c>
      <c r="N305" s="197" t="s">
        <v>49</v>
      </c>
      <c r="O305" s="72"/>
      <c r="P305" s="198">
        <f>O305*H305</f>
        <v>0</v>
      </c>
      <c r="Q305" s="198">
        <v>4.6749999999999998E-4</v>
      </c>
      <c r="R305" s="198">
        <f>Q305*H305</f>
        <v>1.081234</v>
      </c>
      <c r="S305" s="198">
        <v>0</v>
      </c>
      <c r="T305" s="19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166</v>
      </c>
      <c r="AT305" s="200" t="s">
        <v>162</v>
      </c>
      <c r="AU305" s="200" t="s">
        <v>94</v>
      </c>
      <c r="AY305" s="17" t="s">
        <v>160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7" t="s">
        <v>92</v>
      </c>
      <c r="BK305" s="201">
        <f>ROUND(I305*H305,2)</f>
        <v>0</v>
      </c>
      <c r="BL305" s="17" t="s">
        <v>166</v>
      </c>
      <c r="BM305" s="200" t="s">
        <v>517</v>
      </c>
    </row>
    <row r="306" spans="1:65" s="13" customFormat="1" ht="11.25">
      <c r="B306" s="202"/>
      <c r="C306" s="203"/>
      <c r="D306" s="204" t="s">
        <v>172</v>
      </c>
      <c r="E306" s="205" t="s">
        <v>1</v>
      </c>
      <c r="F306" s="206" t="s">
        <v>518</v>
      </c>
      <c r="G306" s="203"/>
      <c r="H306" s="207">
        <v>168</v>
      </c>
      <c r="I306" s="208"/>
      <c r="J306" s="203"/>
      <c r="K306" s="203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172</v>
      </c>
      <c r="AU306" s="213" t="s">
        <v>94</v>
      </c>
      <c r="AV306" s="13" t="s">
        <v>94</v>
      </c>
      <c r="AW306" s="13" t="s">
        <v>39</v>
      </c>
      <c r="AX306" s="13" t="s">
        <v>84</v>
      </c>
      <c r="AY306" s="213" t="s">
        <v>160</v>
      </c>
    </row>
    <row r="307" spans="1:65" s="13" customFormat="1" ht="11.25">
      <c r="B307" s="202"/>
      <c r="C307" s="203"/>
      <c r="D307" s="204" t="s">
        <v>172</v>
      </c>
      <c r="E307" s="205" t="s">
        <v>1</v>
      </c>
      <c r="F307" s="206" t="s">
        <v>519</v>
      </c>
      <c r="G307" s="203"/>
      <c r="H307" s="207">
        <v>1043</v>
      </c>
      <c r="I307" s="208"/>
      <c r="J307" s="203"/>
      <c r="K307" s="203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172</v>
      </c>
      <c r="AU307" s="213" t="s">
        <v>94</v>
      </c>
      <c r="AV307" s="13" t="s">
        <v>94</v>
      </c>
      <c r="AW307" s="13" t="s">
        <v>39</v>
      </c>
      <c r="AX307" s="13" t="s">
        <v>84</v>
      </c>
      <c r="AY307" s="213" t="s">
        <v>160</v>
      </c>
    </row>
    <row r="308" spans="1:65" s="13" customFormat="1" ht="11.25">
      <c r="B308" s="202"/>
      <c r="C308" s="203"/>
      <c r="D308" s="204" t="s">
        <v>172</v>
      </c>
      <c r="E308" s="205" t="s">
        <v>1</v>
      </c>
      <c r="F308" s="206" t="s">
        <v>520</v>
      </c>
      <c r="G308" s="203"/>
      <c r="H308" s="207">
        <v>121.8</v>
      </c>
      <c r="I308" s="208"/>
      <c r="J308" s="203"/>
      <c r="K308" s="203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172</v>
      </c>
      <c r="AU308" s="213" t="s">
        <v>94</v>
      </c>
      <c r="AV308" s="13" t="s">
        <v>94</v>
      </c>
      <c r="AW308" s="13" t="s">
        <v>39</v>
      </c>
      <c r="AX308" s="13" t="s">
        <v>84</v>
      </c>
      <c r="AY308" s="213" t="s">
        <v>160</v>
      </c>
    </row>
    <row r="309" spans="1:65" s="13" customFormat="1" ht="11.25">
      <c r="B309" s="202"/>
      <c r="C309" s="203"/>
      <c r="D309" s="204" t="s">
        <v>172</v>
      </c>
      <c r="E309" s="205" t="s">
        <v>1</v>
      </c>
      <c r="F309" s="206" t="s">
        <v>521</v>
      </c>
      <c r="G309" s="203"/>
      <c r="H309" s="207">
        <v>396.2</v>
      </c>
      <c r="I309" s="208"/>
      <c r="J309" s="203"/>
      <c r="K309" s="203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172</v>
      </c>
      <c r="AU309" s="213" t="s">
        <v>94</v>
      </c>
      <c r="AV309" s="13" t="s">
        <v>94</v>
      </c>
      <c r="AW309" s="13" t="s">
        <v>39</v>
      </c>
      <c r="AX309" s="13" t="s">
        <v>84</v>
      </c>
      <c r="AY309" s="213" t="s">
        <v>160</v>
      </c>
    </row>
    <row r="310" spans="1:65" s="13" customFormat="1" ht="11.25">
      <c r="B310" s="202"/>
      <c r="C310" s="203"/>
      <c r="D310" s="204" t="s">
        <v>172</v>
      </c>
      <c r="E310" s="205" t="s">
        <v>1</v>
      </c>
      <c r="F310" s="206" t="s">
        <v>522</v>
      </c>
      <c r="G310" s="203"/>
      <c r="H310" s="207">
        <v>35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172</v>
      </c>
      <c r="AU310" s="213" t="s">
        <v>94</v>
      </c>
      <c r="AV310" s="13" t="s">
        <v>94</v>
      </c>
      <c r="AW310" s="13" t="s">
        <v>39</v>
      </c>
      <c r="AX310" s="13" t="s">
        <v>84</v>
      </c>
      <c r="AY310" s="213" t="s">
        <v>160</v>
      </c>
    </row>
    <row r="311" spans="1:65" s="13" customFormat="1" ht="11.25">
      <c r="B311" s="202"/>
      <c r="C311" s="203"/>
      <c r="D311" s="204" t="s">
        <v>172</v>
      </c>
      <c r="E311" s="205" t="s">
        <v>1</v>
      </c>
      <c r="F311" s="206" t="s">
        <v>523</v>
      </c>
      <c r="G311" s="203"/>
      <c r="H311" s="207">
        <v>28</v>
      </c>
      <c r="I311" s="208"/>
      <c r="J311" s="203"/>
      <c r="K311" s="203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172</v>
      </c>
      <c r="AU311" s="213" t="s">
        <v>94</v>
      </c>
      <c r="AV311" s="13" t="s">
        <v>94</v>
      </c>
      <c r="AW311" s="13" t="s">
        <v>39</v>
      </c>
      <c r="AX311" s="13" t="s">
        <v>84</v>
      </c>
      <c r="AY311" s="213" t="s">
        <v>160</v>
      </c>
    </row>
    <row r="312" spans="1:65" s="13" customFormat="1" ht="11.25">
      <c r="B312" s="202"/>
      <c r="C312" s="203"/>
      <c r="D312" s="204" t="s">
        <v>172</v>
      </c>
      <c r="E312" s="205" t="s">
        <v>1</v>
      </c>
      <c r="F312" s="206" t="s">
        <v>524</v>
      </c>
      <c r="G312" s="203"/>
      <c r="H312" s="207">
        <v>516.6</v>
      </c>
      <c r="I312" s="208"/>
      <c r="J312" s="203"/>
      <c r="K312" s="203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172</v>
      </c>
      <c r="AU312" s="213" t="s">
        <v>94</v>
      </c>
      <c r="AV312" s="13" t="s">
        <v>94</v>
      </c>
      <c r="AW312" s="13" t="s">
        <v>39</v>
      </c>
      <c r="AX312" s="13" t="s">
        <v>84</v>
      </c>
      <c r="AY312" s="213" t="s">
        <v>160</v>
      </c>
    </row>
    <row r="313" spans="1:65" s="13" customFormat="1" ht="11.25">
      <c r="B313" s="202"/>
      <c r="C313" s="203"/>
      <c r="D313" s="204" t="s">
        <v>172</v>
      </c>
      <c r="E313" s="205" t="s">
        <v>1</v>
      </c>
      <c r="F313" s="206" t="s">
        <v>525</v>
      </c>
      <c r="G313" s="203"/>
      <c r="H313" s="207">
        <v>4.2</v>
      </c>
      <c r="I313" s="208"/>
      <c r="J313" s="203"/>
      <c r="K313" s="203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172</v>
      </c>
      <c r="AU313" s="213" t="s">
        <v>94</v>
      </c>
      <c r="AV313" s="13" t="s">
        <v>94</v>
      </c>
      <c r="AW313" s="13" t="s">
        <v>39</v>
      </c>
      <c r="AX313" s="13" t="s">
        <v>84</v>
      </c>
      <c r="AY313" s="213" t="s">
        <v>160</v>
      </c>
    </row>
    <row r="314" spans="1:65" s="14" customFormat="1" ht="11.25">
      <c r="B314" s="214"/>
      <c r="C314" s="215"/>
      <c r="D314" s="204" t="s">
        <v>172</v>
      </c>
      <c r="E314" s="216" t="s">
        <v>1</v>
      </c>
      <c r="F314" s="217" t="s">
        <v>179</v>
      </c>
      <c r="G314" s="215"/>
      <c r="H314" s="218">
        <v>2312.7999999999997</v>
      </c>
      <c r="I314" s="219"/>
      <c r="J314" s="215"/>
      <c r="K314" s="215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172</v>
      </c>
      <c r="AU314" s="224" t="s">
        <v>94</v>
      </c>
      <c r="AV314" s="14" t="s">
        <v>166</v>
      </c>
      <c r="AW314" s="14" t="s">
        <v>39</v>
      </c>
      <c r="AX314" s="14" t="s">
        <v>92</v>
      </c>
      <c r="AY314" s="224" t="s">
        <v>160</v>
      </c>
    </row>
    <row r="315" spans="1:65" s="2" customFormat="1" ht="16.5" customHeight="1">
      <c r="A315" s="35"/>
      <c r="B315" s="36"/>
      <c r="C315" s="188" t="s">
        <v>526</v>
      </c>
      <c r="D315" s="188" t="s">
        <v>162</v>
      </c>
      <c r="E315" s="189" t="s">
        <v>527</v>
      </c>
      <c r="F315" s="190" t="s">
        <v>528</v>
      </c>
      <c r="G315" s="191" t="s">
        <v>165</v>
      </c>
      <c r="H315" s="192">
        <v>130.5</v>
      </c>
      <c r="I315" s="193"/>
      <c r="J315" s="194">
        <f>ROUND(I315*H315,2)</f>
        <v>0</v>
      </c>
      <c r="K315" s="195"/>
      <c r="L315" s="40"/>
      <c r="M315" s="196" t="s">
        <v>1</v>
      </c>
      <c r="N315" s="197" t="s">
        <v>49</v>
      </c>
      <c r="O315" s="72"/>
      <c r="P315" s="198">
        <f>O315*H315</f>
        <v>0</v>
      </c>
      <c r="Q315" s="198">
        <v>4.7849999999999998E-4</v>
      </c>
      <c r="R315" s="198">
        <f>Q315*H315</f>
        <v>6.244425E-2</v>
      </c>
      <c r="S315" s="198">
        <v>0</v>
      </c>
      <c r="T315" s="199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0" t="s">
        <v>166</v>
      </c>
      <c r="AT315" s="200" t="s">
        <v>162</v>
      </c>
      <c r="AU315" s="200" t="s">
        <v>94</v>
      </c>
      <c r="AY315" s="17" t="s">
        <v>160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7" t="s">
        <v>92</v>
      </c>
      <c r="BK315" s="201">
        <f>ROUND(I315*H315,2)</f>
        <v>0</v>
      </c>
      <c r="BL315" s="17" t="s">
        <v>166</v>
      </c>
      <c r="BM315" s="200" t="s">
        <v>529</v>
      </c>
    </row>
    <row r="316" spans="1:65" s="13" customFormat="1" ht="11.25">
      <c r="B316" s="202"/>
      <c r="C316" s="203"/>
      <c r="D316" s="204" t="s">
        <v>172</v>
      </c>
      <c r="E316" s="205" t="s">
        <v>1</v>
      </c>
      <c r="F316" s="206" t="s">
        <v>530</v>
      </c>
      <c r="G316" s="203"/>
      <c r="H316" s="207">
        <v>130.5</v>
      </c>
      <c r="I316" s="208"/>
      <c r="J316" s="203"/>
      <c r="K316" s="203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172</v>
      </c>
      <c r="AU316" s="213" t="s">
        <v>94</v>
      </c>
      <c r="AV316" s="13" t="s">
        <v>94</v>
      </c>
      <c r="AW316" s="13" t="s">
        <v>39</v>
      </c>
      <c r="AX316" s="13" t="s">
        <v>92</v>
      </c>
      <c r="AY316" s="213" t="s">
        <v>160</v>
      </c>
    </row>
    <row r="317" spans="1:65" s="2" customFormat="1" ht="16.5" customHeight="1">
      <c r="A317" s="35"/>
      <c r="B317" s="36"/>
      <c r="C317" s="188" t="s">
        <v>531</v>
      </c>
      <c r="D317" s="188" t="s">
        <v>162</v>
      </c>
      <c r="E317" s="189" t="s">
        <v>532</v>
      </c>
      <c r="F317" s="190" t="s">
        <v>533</v>
      </c>
      <c r="G317" s="191" t="s">
        <v>252</v>
      </c>
      <c r="H317" s="192">
        <v>30</v>
      </c>
      <c r="I317" s="193"/>
      <c r="J317" s="194">
        <f>ROUND(I317*H317,2)</f>
        <v>0</v>
      </c>
      <c r="K317" s="195"/>
      <c r="L317" s="40"/>
      <c r="M317" s="196" t="s">
        <v>1</v>
      </c>
      <c r="N317" s="197" t="s">
        <v>49</v>
      </c>
      <c r="O317" s="72"/>
      <c r="P317" s="198">
        <f>O317*H317</f>
        <v>0</v>
      </c>
      <c r="Q317" s="198">
        <v>1.0692E-4</v>
      </c>
      <c r="R317" s="198">
        <f>Q317*H317</f>
        <v>3.2076000000000001E-3</v>
      </c>
      <c r="S317" s="198">
        <v>0</v>
      </c>
      <c r="T317" s="19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0" t="s">
        <v>166</v>
      </c>
      <c r="AT317" s="200" t="s">
        <v>162</v>
      </c>
      <c r="AU317" s="200" t="s">
        <v>94</v>
      </c>
      <c r="AY317" s="17" t="s">
        <v>160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7" t="s">
        <v>92</v>
      </c>
      <c r="BK317" s="201">
        <f>ROUND(I317*H317,2)</f>
        <v>0</v>
      </c>
      <c r="BL317" s="17" t="s">
        <v>166</v>
      </c>
      <c r="BM317" s="200" t="s">
        <v>534</v>
      </c>
    </row>
    <row r="318" spans="1:65" s="12" customFormat="1" ht="22.9" customHeight="1">
      <c r="B318" s="172"/>
      <c r="C318" s="173"/>
      <c r="D318" s="174" t="s">
        <v>83</v>
      </c>
      <c r="E318" s="186" t="s">
        <v>535</v>
      </c>
      <c r="F318" s="186" t="s">
        <v>536</v>
      </c>
      <c r="G318" s="173"/>
      <c r="H318" s="173"/>
      <c r="I318" s="176"/>
      <c r="J318" s="187">
        <f>BK318</f>
        <v>0</v>
      </c>
      <c r="K318" s="173"/>
      <c r="L318" s="178"/>
      <c r="M318" s="179"/>
      <c r="N318" s="180"/>
      <c r="O318" s="180"/>
      <c r="P318" s="181">
        <f>SUM(P319:P324)</f>
        <v>0</v>
      </c>
      <c r="Q318" s="180"/>
      <c r="R318" s="181">
        <f>SUM(R319:R324)</f>
        <v>0</v>
      </c>
      <c r="S318" s="180"/>
      <c r="T318" s="182">
        <f>SUM(T319:T324)</f>
        <v>0</v>
      </c>
      <c r="AR318" s="183" t="s">
        <v>92</v>
      </c>
      <c r="AT318" s="184" t="s">
        <v>83</v>
      </c>
      <c r="AU318" s="184" t="s">
        <v>92</v>
      </c>
      <c r="AY318" s="183" t="s">
        <v>160</v>
      </c>
      <c r="BK318" s="185">
        <f>SUM(BK319:BK324)</f>
        <v>0</v>
      </c>
    </row>
    <row r="319" spans="1:65" s="2" customFormat="1" ht="33" customHeight="1">
      <c r="A319" s="35"/>
      <c r="B319" s="36"/>
      <c r="C319" s="188" t="s">
        <v>537</v>
      </c>
      <c r="D319" s="188" t="s">
        <v>162</v>
      </c>
      <c r="E319" s="189" t="s">
        <v>538</v>
      </c>
      <c r="F319" s="190" t="s">
        <v>539</v>
      </c>
      <c r="G319" s="191" t="s">
        <v>219</v>
      </c>
      <c r="H319" s="192">
        <v>95.36</v>
      </c>
      <c r="I319" s="193"/>
      <c r="J319" s="194">
        <f>ROUND(I319*H319,2)</f>
        <v>0</v>
      </c>
      <c r="K319" s="195"/>
      <c r="L319" s="40"/>
      <c r="M319" s="196" t="s">
        <v>1</v>
      </c>
      <c r="N319" s="197" t="s">
        <v>49</v>
      </c>
      <c r="O319" s="72"/>
      <c r="P319" s="198">
        <f>O319*H319</f>
        <v>0</v>
      </c>
      <c r="Q319" s="198">
        <v>0</v>
      </c>
      <c r="R319" s="198">
        <f>Q319*H319</f>
        <v>0</v>
      </c>
      <c r="S319" s="198">
        <v>0</v>
      </c>
      <c r="T319" s="19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0" t="s">
        <v>166</v>
      </c>
      <c r="AT319" s="200" t="s">
        <v>162</v>
      </c>
      <c r="AU319" s="200" t="s">
        <v>94</v>
      </c>
      <c r="AY319" s="17" t="s">
        <v>160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92</v>
      </c>
      <c r="BK319" s="201">
        <f>ROUND(I319*H319,2)</f>
        <v>0</v>
      </c>
      <c r="BL319" s="17" t="s">
        <v>166</v>
      </c>
      <c r="BM319" s="200" t="s">
        <v>540</v>
      </c>
    </row>
    <row r="320" spans="1:65" s="2" customFormat="1" ht="21.75" customHeight="1">
      <c r="A320" s="35"/>
      <c r="B320" s="36"/>
      <c r="C320" s="188" t="s">
        <v>541</v>
      </c>
      <c r="D320" s="188" t="s">
        <v>162</v>
      </c>
      <c r="E320" s="189" t="s">
        <v>542</v>
      </c>
      <c r="F320" s="190" t="s">
        <v>543</v>
      </c>
      <c r="G320" s="191" t="s">
        <v>219</v>
      </c>
      <c r="H320" s="192">
        <v>1907.28</v>
      </c>
      <c r="I320" s="193"/>
      <c r="J320" s="194">
        <f>ROUND(I320*H320,2)</f>
        <v>0</v>
      </c>
      <c r="K320" s="195"/>
      <c r="L320" s="40"/>
      <c r="M320" s="196" t="s">
        <v>1</v>
      </c>
      <c r="N320" s="197" t="s">
        <v>49</v>
      </c>
      <c r="O320" s="72"/>
      <c r="P320" s="198">
        <f>O320*H320</f>
        <v>0</v>
      </c>
      <c r="Q320" s="198">
        <v>0</v>
      </c>
      <c r="R320" s="198">
        <f>Q320*H320</f>
        <v>0</v>
      </c>
      <c r="S320" s="198">
        <v>0</v>
      </c>
      <c r="T320" s="19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0" t="s">
        <v>166</v>
      </c>
      <c r="AT320" s="200" t="s">
        <v>162</v>
      </c>
      <c r="AU320" s="200" t="s">
        <v>94</v>
      </c>
      <c r="AY320" s="17" t="s">
        <v>160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7" t="s">
        <v>92</v>
      </c>
      <c r="BK320" s="201">
        <f>ROUND(I320*H320,2)</f>
        <v>0</v>
      </c>
      <c r="BL320" s="17" t="s">
        <v>166</v>
      </c>
      <c r="BM320" s="200" t="s">
        <v>544</v>
      </c>
    </row>
    <row r="321" spans="1:65" s="13" customFormat="1" ht="11.25">
      <c r="B321" s="202"/>
      <c r="C321" s="203"/>
      <c r="D321" s="204" t="s">
        <v>172</v>
      </c>
      <c r="E321" s="205" t="s">
        <v>1</v>
      </c>
      <c r="F321" s="206" t="s">
        <v>545</v>
      </c>
      <c r="G321" s="203"/>
      <c r="H321" s="207">
        <v>1907.28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172</v>
      </c>
      <c r="AU321" s="213" t="s">
        <v>94</v>
      </c>
      <c r="AV321" s="13" t="s">
        <v>94</v>
      </c>
      <c r="AW321" s="13" t="s">
        <v>39</v>
      </c>
      <c r="AX321" s="13" t="s">
        <v>92</v>
      </c>
      <c r="AY321" s="213" t="s">
        <v>160</v>
      </c>
    </row>
    <row r="322" spans="1:65" s="2" customFormat="1" ht="44.25" customHeight="1">
      <c r="A322" s="35"/>
      <c r="B322" s="36"/>
      <c r="C322" s="188" t="s">
        <v>546</v>
      </c>
      <c r="D322" s="188" t="s">
        <v>162</v>
      </c>
      <c r="E322" s="189" t="s">
        <v>547</v>
      </c>
      <c r="F322" s="190" t="s">
        <v>548</v>
      </c>
      <c r="G322" s="191" t="s">
        <v>219</v>
      </c>
      <c r="H322" s="192">
        <v>3062.2489999999998</v>
      </c>
      <c r="I322" s="193"/>
      <c r="J322" s="194">
        <f>ROUND(I322*H322,2)</f>
        <v>0</v>
      </c>
      <c r="K322" s="195"/>
      <c r="L322" s="40"/>
      <c r="M322" s="196" t="s">
        <v>1</v>
      </c>
      <c r="N322" s="197" t="s">
        <v>49</v>
      </c>
      <c r="O322" s="72"/>
      <c r="P322" s="198">
        <f>O322*H322</f>
        <v>0</v>
      </c>
      <c r="Q322" s="198">
        <v>0</v>
      </c>
      <c r="R322" s="198">
        <f>Q322*H322</f>
        <v>0</v>
      </c>
      <c r="S322" s="198">
        <v>0</v>
      </c>
      <c r="T322" s="19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166</v>
      </c>
      <c r="AT322" s="200" t="s">
        <v>162</v>
      </c>
      <c r="AU322" s="200" t="s">
        <v>94</v>
      </c>
      <c r="AY322" s="17" t="s">
        <v>160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7" t="s">
        <v>92</v>
      </c>
      <c r="BK322" s="201">
        <f>ROUND(I322*H322,2)</f>
        <v>0</v>
      </c>
      <c r="BL322" s="17" t="s">
        <v>166</v>
      </c>
      <c r="BM322" s="200" t="s">
        <v>549</v>
      </c>
    </row>
    <row r="323" spans="1:65" s="13" customFormat="1" ht="11.25">
      <c r="B323" s="202"/>
      <c r="C323" s="203"/>
      <c r="D323" s="204" t="s">
        <v>172</v>
      </c>
      <c r="E323" s="205" t="s">
        <v>1</v>
      </c>
      <c r="F323" s="206" t="s">
        <v>550</v>
      </c>
      <c r="G323" s="203"/>
      <c r="H323" s="207">
        <v>3062.2489999999998</v>
      </c>
      <c r="I323" s="208"/>
      <c r="J323" s="203"/>
      <c r="K323" s="203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172</v>
      </c>
      <c r="AU323" s="213" t="s">
        <v>94</v>
      </c>
      <c r="AV323" s="13" t="s">
        <v>94</v>
      </c>
      <c r="AW323" s="13" t="s">
        <v>39</v>
      </c>
      <c r="AX323" s="13" t="s">
        <v>92</v>
      </c>
      <c r="AY323" s="213" t="s">
        <v>160</v>
      </c>
    </row>
    <row r="324" spans="1:65" s="2" customFormat="1" ht="44.25" customHeight="1">
      <c r="A324" s="35"/>
      <c r="B324" s="36"/>
      <c r="C324" s="188" t="s">
        <v>551</v>
      </c>
      <c r="D324" s="188" t="s">
        <v>162</v>
      </c>
      <c r="E324" s="189" t="s">
        <v>552</v>
      </c>
      <c r="F324" s="190" t="s">
        <v>553</v>
      </c>
      <c r="G324" s="191" t="s">
        <v>219</v>
      </c>
      <c r="H324" s="192">
        <v>95.364000000000004</v>
      </c>
      <c r="I324" s="193"/>
      <c r="J324" s="194">
        <f>ROUND(I324*H324,2)</f>
        <v>0</v>
      </c>
      <c r="K324" s="195"/>
      <c r="L324" s="40"/>
      <c r="M324" s="196" t="s">
        <v>1</v>
      </c>
      <c r="N324" s="197" t="s">
        <v>49</v>
      </c>
      <c r="O324" s="72"/>
      <c r="P324" s="198">
        <f>O324*H324</f>
        <v>0</v>
      </c>
      <c r="Q324" s="198">
        <v>0</v>
      </c>
      <c r="R324" s="198">
        <f>Q324*H324</f>
        <v>0</v>
      </c>
      <c r="S324" s="198">
        <v>0</v>
      </c>
      <c r="T324" s="19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0" t="s">
        <v>166</v>
      </c>
      <c r="AT324" s="200" t="s">
        <v>162</v>
      </c>
      <c r="AU324" s="200" t="s">
        <v>94</v>
      </c>
      <c r="AY324" s="17" t="s">
        <v>160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7" t="s">
        <v>92</v>
      </c>
      <c r="BK324" s="201">
        <f>ROUND(I324*H324,2)</f>
        <v>0</v>
      </c>
      <c r="BL324" s="17" t="s">
        <v>166</v>
      </c>
      <c r="BM324" s="200" t="s">
        <v>554</v>
      </c>
    </row>
    <row r="325" spans="1:65" s="12" customFormat="1" ht="25.9" customHeight="1">
      <c r="B325" s="172"/>
      <c r="C325" s="173"/>
      <c r="D325" s="174" t="s">
        <v>83</v>
      </c>
      <c r="E325" s="175" t="s">
        <v>555</v>
      </c>
      <c r="F325" s="175" t="s">
        <v>556</v>
      </c>
      <c r="G325" s="173"/>
      <c r="H325" s="173"/>
      <c r="I325" s="176"/>
      <c r="J325" s="177">
        <f>BK325</f>
        <v>0</v>
      </c>
      <c r="K325" s="173"/>
      <c r="L325" s="178"/>
      <c r="M325" s="179"/>
      <c r="N325" s="180"/>
      <c r="O325" s="180"/>
      <c r="P325" s="181">
        <f>P326</f>
        <v>0</v>
      </c>
      <c r="Q325" s="180"/>
      <c r="R325" s="181">
        <f>R326</f>
        <v>6.6711369999999997E-3</v>
      </c>
      <c r="S325" s="180"/>
      <c r="T325" s="182">
        <f>T326</f>
        <v>0</v>
      </c>
      <c r="AR325" s="183" t="s">
        <v>94</v>
      </c>
      <c r="AT325" s="184" t="s">
        <v>83</v>
      </c>
      <c r="AU325" s="184" t="s">
        <v>84</v>
      </c>
      <c r="AY325" s="183" t="s">
        <v>160</v>
      </c>
      <c r="BK325" s="185">
        <f>BK326</f>
        <v>0</v>
      </c>
    </row>
    <row r="326" spans="1:65" s="12" customFormat="1" ht="22.9" customHeight="1">
      <c r="B326" s="172"/>
      <c r="C326" s="173"/>
      <c r="D326" s="174" t="s">
        <v>83</v>
      </c>
      <c r="E326" s="186" t="s">
        <v>557</v>
      </c>
      <c r="F326" s="186" t="s">
        <v>558</v>
      </c>
      <c r="G326" s="173"/>
      <c r="H326" s="173"/>
      <c r="I326" s="176"/>
      <c r="J326" s="187">
        <f>BK326</f>
        <v>0</v>
      </c>
      <c r="K326" s="173"/>
      <c r="L326" s="178"/>
      <c r="M326" s="179"/>
      <c r="N326" s="180"/>
      <c r="O326" s="180"/>
      <c r="P326" s="181">
        <f>SUM(P327:P342)</f>
        <v>0</v>
      </c>
      <c r="Q326" s="180"/>
      <c r="R326" s="181">
        <f>SUM(R327:R342)</f>
        <v>6.6711369999999997E-3</v>
      </c>
      <c r="S326" s="180"/>
      <c r="T326" s="182">
        <f>SUM(T327:T342)</f>
        <v>0</v>
      </c>
      <c r="AR326" s="183" t="s">
        <v>94</v>
      </c>
      <c r="AT326" s="184" t="s">
        <v>83</v>
      </c>
      <c r="AU326" s="184" t="s">
        <v>92</v>
      </c>
      <c r="AY326" s="183" t="s">
        <v>160</v>
      </c>
      <c r="BK326" s="185">
        <f>SUM(BK327:BK342)</f>
        <v>0</v>
      </c>
    </row>
    <row r="327" spans="1:65" s="2" customFormat="1" ht="24.2" customHeight="1">
      <c r="A327" s="35"/>
      <c r="B327" s="36"/>
      <c r="C327" s="188" t="s">
        <v>559</v>
      </c>
      <c r="D327" s="188" t="s">
        <v>162</v>
      </c>
      <c r="E327" s="189" t="s">
        <v>560</v>
      </c>
      <c r="F327" s="190" t="s">
        <v>561</v>
      </c>
      <c r="G327" s="191" t="s">
        <v>165</v>
      </c>
      <c r="H327" s="192">
        <v>16.390999999999998</v>
      </c>
      <c r="I327" s="193"/>
      <c r="J327" s="194">
        <f>ROUND(I327*H327,2)</f>
        <v>0</v>
      </c>
      <c r="K327" s="195"/>
      <c r="L327" s="40"/>
      <c r="M327" s="196" t="s">
        <v>1</v>
      </c>
      <c r="N327" s="197" t="s">
        <v>49</v>
      </c>
      <c r="O327" s="72"/>
      <c r="P327" s="198">
        <f>O327*H327</f>
        <v>0</v>
      </c>
      <c r="Q327" s="198">
        <v>8.0000000000000007E-5</v>
      </c>
      <c r="R327" s="198">
        <f>Q327*H327</f>
        <v>1.31128E-3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245</v>
      </c>
      <c r="AT327" s="200" t="s">
        <v>162</v>
      </c>
      <c r="AU327" s="200" t="s">
        <v>94</v>
      </c>
      <c r="AY327" s="17" t="s">
        <v>160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7" t="s">
        <v>92</v>
      </c>
      <c r="BK327" s="201">
        <f>ROUND(I327*H327,2)</f>
        <v>0</v>
      </c>
      <c r="BL327" s="17" t="s">
        <v>245</v>
      </c>
      <c r="BM327" s="200" t="s">
        <v>562</v>
      </c>
    </row>
    <row r="328" spans="1:65" s="13" customFormat="1" ht="11.25">
      <c r="B328" s="202"/>
      <c r="C328" s="203"/>
      <c r="D328" s="204" t="s">
        <v>172</v>
      </c>
      <c r="E328" s="205" t="s">
        <v>1</v>
      </c>
      <c r="F328" s="206" t="s">
        <v>563</v>
      </c>
      <c r="G328" s="203"/>
      <c r="H328" s="207">
        <v>12.584</v>
      </c>
      <c r="I328" s="208"/>
      <c r="J328" s="203"/>
      <c r="K328" s="203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172</v>
      </c>
      <c r="AU328" s="213" t="s">
        <v>94</v>
      </c>
      <c r="AV328" s="13" t="s">
        <v>94</v>
      </c>
      <c r="AW328" s="13" t="s">
        <v>39</v>
      </c>
      <c r="AX328" s="13" t="s">
        <v>84</v>
      </c>
      <c r="AY328" s="213" t="s">
        <v>160</v>
      </c>
    </row>
    <row r="329" spans="1:65" s="13" customFormat="1" ht="11.25">
      <c r="B329" s="202"/>
      <c r="C329" s="203"/>
      <c r="D329" s="204" t="s">
        <v>172</v>
      </c>
      <c r="E329" s="205" t="s">
        <v>1</v>
      </c>
      <c r="F329" s="206" t="s">
        <v>564</v>
      </c>
      <c r="G329" s="203"/>
      <c r="H329" s="207">
        <v>3.8069999999999999</v>
      </c>
      <c r="I329" s="208"/>
      <c r="J329" s="203"/>
      <c r="K329" s="203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172</v>
      </c>
      <c r="AU329" s="213" t="s">
        <v>94</v>
      </c>
      <c r="AV329" s="13" t="s">
        <v>94</v>
      </c>
      <c r="AW329" s="13" t="s">
        <v>39</v>
      </c>
      <c r="AX329" s="13" t="s">
        <v>84</v>
      </c>
      <c r="AY329" s="213" t="s">
        <v>160</v>
      </c>
    </row>
    <row r="330" spans="1:65" s="14" customFormat="1" ht="11.25">
      <c r="B330" s="214"/>
      <c r="C330" s="215"/>
      <c r="D330" s="204" t="s">
        <v>172</v>
      </c>
      <c r="E330" s="216" t="s">
        <v>1</v>
      </c>
      <c r="F330" s="217" t="s">
        <v>179</v>
      </c>
      <c r="G330" s="215"/>
      <c r="H330" s="218">
        <v>16.390999999999998</v>
      </c>
      <c r="I330" s="219"/>
      <c r="J330" s="215"/>
      <c r="K330" s="215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172</v>
      </c>
      <c r="AU330" s="224" t="s">
        <v>94</v>
      </c>
      <c r="AV330" s="14" t="s">
        <v>166</v>
      </c>
      <c r="AW330" s="14" t="s">
        <v>39</v>
      </c>
      <c r="AX330" s="14" t="s">
        <v>92</v>
      </c>
      <c r="AY330" s="224" t="s">
        <v>160</v>
      </c>
    </row>
    <row r="331" spans="1:65" s="2" customFormat="1" ht="16.5" customHeight="1">
      <c r="A331" s="35"/>
      <c r="B331" s="36"/>
      <c r="C331" s="188" t="s">
        <v>565</v>
      </c>
      <c r="D331" s="188" t="s">
        <v>162</v>
      </c>
      <c r="E331" s="189" t="s">
        <v>566</v>
      </c>
      <c r="F331" s="190" t="s">
        <v>567</v>
      </c>
      <c r="G331" s="191" t="s">
        <v>165</v>
      </c>
      <c r="H331" s="192">
        <v>16.390999999999998</v>
      </c>
      <c r="I331" s="193"/>
      <c r="J331" s="194">
        <f>ROUND(I331*H331,2)</f>
        <v>0</v>
      </c>
      <c r="K331" s="195"/>
      <c r="L331" s="40"/>
      <c r="M331" s="196" t="s">
        <v>1</v>
      </c>
      <c r="N331" s="197" t="s">
        <v>49</v>
      </c>
      <c r="O331" s="72"/>
      <c r="P331" s="198">
        <f>O331*H331</f>
        <v>0</v>
      </c>
      <c r="Q331" s="198">
        <v>0</v>
      </c>
      <c r="R331" s="198">
        <f>Q331*H331</f>
        <v>0</v>
      </c>
      <c r="S331" s="198">
        <v>0</v>
      </c>
      <c r="T331" s="19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245</v>
      </c>
      <c r="AT331" s="200" t="s">
        <v>162</v>
      </c>
      <c r="AU331" s="200" t="s">
        <v>94</v>
      </c>
      <c r="AY331" s="17" t="s">
        <v>160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7" t="s">
        <v>92</v>
      </c>
      <c r="BK331" s="201">
        <f>ROUND(I331*H331,2)</f>
        <v>0</v>
      </c>
      <c r="BL331" s="17" t="s">
        <v>245</v>
      </c>
      <c r="BM331" s="200" t="s">
        <v>568</v>
      </c>
    </row>
    <row r="332" spans="1:65" s="13" customFormat="1" ht="11.25">
      <c r="B332" s="202"/>
      <c r="C332" s="203"/>
      <c r="D332" s="204" t="s">
        <v>172</v>
      </c>
      <c r="E332" s="205" t="s">
        <v>1</v>
      </c>
      <c r="F332" s="206" t="s">
        <v>563</v>
      </c>
      <c r="G332" s="203"/>
      <c r="H332" s="207">
        <v>12.584</v>
      </c>
      <c r="I332" s="208"/>
      <c r="J332" s="203"/>
      <c r="K332" s="203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172</v>
      </c>
      <c r="AU332" s="213" t="s">
        <v>94</v>
      </c>
      <c r="AV332" s="13" t="s">
        <v>94</v>
      </c>
      <c r="AW332" s="13" t="s">
        <v>39</v>
      </c>
      <c r="AX332" s="13" t="s">
        <v>84</v>
      </c>
      <c r="AY332" s="213" t="s">
        <v>160</v>
      </c>
    </row>
    <row r="333" spans="1:65" s="13" customFormat="1" ht="11.25">
      <c r="B333" s="202"/>
      <c r="C333" s="203"/>
      <c r="D333" s="204" t="s">
        <v>172</v>
      </c>
      <c r="E333" s="205" t="s">
        <v>1</v>
      </c>
      <c r="F333" s="206" t="s">
        <v>564</v>
      </c>
      <c r="G333" s="203"/>
      <c r="H333" s="207">
        <v>3.8069999999999999</v>
      </c>
      <c r="I333" s="208"/>
      <c r="J333" s="203"/>
      <c r="K333" s="203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172</v>
      </c>
      <c r="AU333" s="213" t="s">
        <v>94</v>
      </c>
      <c r="AV333" s="13" t="s">
        <v>94</v>
      </c>
      <c r="AW333" s="13" t="s">
        <v>39</v>
      </c>
      <c r="AX333" s="13" t="s">
        <v>84</v>
      </c>
      <c r="AY333" s="213" t="s">
        <v>160</v>
      </c>
    </row>
    <row r="334" spans="1:65" s="14" customFormat="1" ht="11.25">
      <c r="B334" s="214"/>
      <c r="C334" s="215"/>
      <c r="D334" s="204" t="s">
        <v>172</v>
      </c>
      <c r="E334" s="216" t="s">
        <v>1</v>
      </c>
      <c r="F334" s="217" t="s">
        <v>179</v>
      </c>
      <c r="G334" s="215"/>
      <c r="H334" s="218">
        <v>16.390999999999998</v>
      </c>
      <c r="I334" s="219"/>
      <c r="J334" s="215"/>
      <c r="K334" s="215"/>
      <c r="L334" s="220"/>
      <c r="M334" s="221"/>
      <c r="N334" s="222"/>
      <c r="O334" s="222"/>
      <c r="P334" s="222"/>
      <c r="Q334" s="222"/>
      <c r="R334" s="222"/>
      <c r="S334" s="222"/>
      <c r="T334" s="223"/>
      <c r="AT334" s="224" t="s">
        <v>172</v>
      </c>
      <c r="AU334" s="224" t="s">
        <v>94</v>
      </c>
      <c r="AV334" s="14" t="s">
        <v>166</v>
      </c>
      <c r="AW334" s="14" t="s">
        <v>39</v>
      </c>
      <c r="AX334" s="14" t="s">
        <v>92</v>
      </c>
      <c r="AY334" s="224" t="s">
        <v>160</v>
      </c>
    </row>
    <row r="335" spans="1:65" s="2" customFormat="1" ht="24.2" customHeight="1">
      <c r="A335" s="35"/>
      <c r="B335" s="36"/>
      <c r="C335" s="188" t="s">
        <v>569</v>
      </c>
      <c r="D335" s="188" t="s">
        <v>162</v>
      </c>
      <c r="E335" s="189" t="s">
        <v>570</v>
      </c>
      <c r="F335" s="190" t="s">
        <v>571</v>
      </c>
      <c r="G335" s="191" t="s">
        <v>165</v>
      </c>
      <c r="H335" s="192">
        <v>16.390999999999998</v>
      </c>
      <c r="I335" s="193"/>
      <c r="J335" s="194">
        <f>ROUND(I335*H335,2)</f>
        <v>0</v>
      </c>
      <c r="K335" s="195"/>
      <c r="L335" s="40"/>
      <c r="M335" s="196" t="s">
        <v>1</v>
      </c>
      <c r="N335" s="197" t="s">
        <v>49</v>
      </c>
      <c r="O335" s="72"/>
      <c r="P335" s="198">
        <f>O335*H335</f>
        <v>0</v>
      </c>
      <c r="Q335" s="198">
        <v>1.6000000000000001E-4</v>
      </c>
      <c r="R335" s="198">
        <f>Q335*H335</f>
        <v>2.6225599999999999E-3</v>
      </c>
      <c r="S335" s="198">
        <v>0</v>
      </c>
      <c r="T335" s="19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0" t="s">
        <v>245</v>
      </c>
      <c r="AT335" s="200" t="s">
        <v>162</v>
      </c>
      <c r="AU335" s="200" t="s">
        <v>94</v>
      </c>
      <c r="AY335" s="17" t="s">
        <v>160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17" t="s">
        <v>92</v>
      </c>
      <c r="BK335" s="201">
        <f>ROUND(I335*H335,2)</f>
        <v>0</v>
      </c>
      <c r="BL335" s="17" t="s">
        <v>245</v>
      </c>
      <c r="BM335" s="200" t="s">
        <v>572</v>
      </c>
    </row>
    <row r="336" spans="1:65" s="13" customFormat="1" ht="11.25">
      <c r="B336" s="202"/>
      <c r="C336" s="203"/>
      <c r="D336" s="204" t="s">
        <v>172</v>
      </c>
      <c r="E336" s="205" t="s">
        <v>1</v>
      </c>
      <c r="F336" s="206" t="s">
        <v>563</v>
      </c>
      <c r="G336" s="203"/>
      <c r="H336" s="207">
        <v>12.584</v>
      </c>
      <c r="I336" s="208"/>
      <c r="J336" s="203"/>
      <c r="K336" s="203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172</v>
      </c>
      <c r="AU336" s="213" t="s">
        <v>94</v>
      </c>
      <c r="AV336" s="13" t="s">
        <v>94</v>
      </c>
      <c r="AW336" s="13" t="s">
        <v>39</v>
      </c>
      <c r="AX336" s="13" t="s">
        <v>84</v>
      </c>
      <c r="AY336" s="213" t="s">
        <v>160</v>
      </c>
    </row>
    <row r="337" spans="1:65" s="13" customFormat="1" ht="11.25">
      <c r="B337" s="202"/>
      <c r="C337" s="203"/>
      <c r="D337" s="204" t="s">
        <v>172</v>
      </c>
      <c r="E337" s="205" t="s">
        <v>1</v>
      </c>
      <c r="F337" s="206" t="s">
        <v>564</v>
      </c>
      <c r="G337" s="203"/>
      <c r="H337" s="207">
        <v>3.8069999999999999</v>
      </c>
      <c r="I337" s="208"/>
      <c r="J337" s="203"/>
      <c r="K337" s="203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172</v>
      </c>
      <c r="AU337" s="213" t="s">
        <v>94</v>
      </c>
      <c r="AV337" s="13" t="s">
        <v>94</v>
      </c>
      <c r="AW337" s="13" t="s">
        <v>39</v>
      </c>
      <c r="AX337" s="13" t="s">
        <v>84</v>
      </c>
      <c r="AY337" s="213" t="s">
        <v>160</v>
      </c>
    </row>
    <row r="338" spans="1:65" s="14" customFormat="1" ht="11.25">
      <c r="B338" s="214"/>
      <c r="C338" s="215"/>
      <c r="D338" s="204" t="s">
        <v>172</v>
      </c>
      <c r="E338" s="216" t="s">
        <v>1</v>
      </c>
      <c r="F338" s="217" t="s">
        <v>179</v>
      </c>
      <c r="G338" s="215"/>
      <c r="H338" s="218">
        <v>16.390999999999998</v>
      </c>
      <c r="I338" s="219"/>
      <c r="J338" s="215"/>
      <c r="K338" s="215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172</v>
      </c>
      <c r="AU338" s="224" t="s">
        <v>94</v>
      </c>
      <c r="AV338" s="14" t="s">
        <v>166</v>
      </c>
      <c r="AW338" s="14" t="s">
        <v>39</v>
      </c>
      <c r="AX338" s="14" t="s">
        <v>92</v>
      </c>
      <c r="AY338" s="224" t="s">
        <v>160</v>
      </c>
    </row>
    <row r="339" spans="1:65" s="2" customFormat="1" ht="24.2" customHeight="1">
      <c r="A339" s="35"/>
      <c r="B339" s="36"/>
      <c r="C339" s="188" t="s">
        <v>573</v>
      </c>
      <c r="D339" s="188" t="s">
        <v>162</v>
      </c>
      <c r="E339" s="189" t="s">
        <v>574</v>
      </c>
      <c r="F339" s="190" t="s">
        <v>575</v>
      </c>
      <c r="G339" s="191" t="s">
        <v>165</v>
      </c>
      <c r="H339" s="192">
        <v>16.390999999999998</v>
      </c>
      <c r="I339" s="193"/>
      <c r="J339" s="194">
        <f>ROUND(I339*H339,2)</f>
        <v>0</v>
      </c>
      <c r="K339" s="195"/>
      <c r="L339" s="40"/>
      <c r="M339" s="196" t="s">
        <v>1</v>
      </c>
      <c r="N339" s="197" t="s">
        <v>49</v>
      </c>
      <c r="O339" s="72"/>
      <c r="P339" s="198">
        <f>O339*H339</f>
        <v>0</v>
      </c>
      <c r="Q339" s="198">
        <v>1.6699999999999999E-4</v>
      </c>
      <c r="R339" s="198">
        <f>Q339*H339</f>
        <v>2.7372969999999996E-3</v>
      </c>
      <c r="S339" s="198">
        <v>0</v>
      </c>
      <c r="T339" s="19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245</v>
      </c>
      <c r="AT339" s="200" t="s">
        <v>162</v>
      </c>
      <c r="AU339" s="200" t="s">
        <v>94</v>
      </c>
      <c r="AY339" s="17" t="s">
        <v>160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7" t="s">
        <v>92</v>
      </c>
      <c r="BK339" s="201">
        <f>ROUND(I339*H339,2)</f>
        <v>0</v>
      </c>
      <c r="BL339" s="17" t="s">
        <v>245</v>
      </c>
      <c r="BM339" s="200" t="s">
        <v>576</v>
      </c>
    </row>
    <row r="340" spans="1:65" s="13" customFormat="1" ht="11.25">
      <c r="B340" s="202"/>
      <c r="C340" s="203"/>
      <c r="D340" s="204" t="s">
        <v>172</v>
      </c>
      <c r="E340" s="205" t="s">
        <v>1</v>
      </c>
      <c r="F340" s="206" t="s">
        <v>563</v>
      </c>
      <c r="G340" s="203"/>
      <c r="H340" s="207">
        <v>12.584</v>
      </c>
      <c r="I340" s="208"/>
      <c r="J340" s="203"/>
      <c r="K340" s="203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172</v>
      </c>
      <c r="AU340" s="213" t="s">
        <v>94</v>
      </c>
      <c r="AV340" s="13" t="s">
        <v>94</v>
      </c>
      <c r="AW340" s="13" t="s">
        <v>39</v>
      </c>
      <c r="AX340" s="13" t="s">
        <v>84</v>
      </c>
      <c r="AY340" s="213" t="s">
        <v>160</v>
      </c>
    </row>
    <row r="341" spans="1:65" s="13" customFormat="1" ht="11.25">
      <c r="B341" s="202"/>
      <c r="C341" s="203"/>
      <c r="D341" s="204" t="s">
        <v>172</v>
      </c>
      <c r="E341" s="205" t="s">
        <v>1</v>
      </c>
      <c r="F341" s="206" t="s">
        <v>564</v>
      </c>
      <c r="G341" s="203"/>
      <c r="H341" s="207">
        <v>3.8069999999999999</v>
      </c>
      <c r="I341" s="208"/>
      <c r="J341" s="203"/>
      <c r="K341" s="203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172</v>
      </c>
      <c r="AU341" s="213" t="s">
        <v>94</v>
      </c>
      <c r="AV341" s="13" t="s">
        <v>94</v>
      </c>
      <c r="AW341" s="13" t="s">
        <v>39</v>
      </c>
      <c r="AX341" s="13" t="s">
        <v>84</v>
      </c>
      <c r="AY341" s="213" t="s">
        <v>160</v>
      </c>
    </row>
    <row r="342" spans="1:65" s="14" customFormat="1" ht="11.25">
      <c r="B342" s="214"/>
      <c r="C342" s="215"/>
      <c r="D342" s="204" t="s">
        <v>172</v>
      </c>
      <c r="E342" s="216" t="s">
        <v>1</v>
      </c>
      <c r="F342" s="217" t="s">
        <v>179</v>
      </c>
      <c r="G342" s="215"/>
      <c r="H342" s="218">
        <v>16.390999999999998</v>
      </c>
      <c r="I342" s="219"/>
      <c r="J342" s="215"/>
      <c r="K342" s="215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172</v>
      </c>
      <c r="AU342" s="224" t="s">
        <v>94</v>
      </c>
      <c r="AV342" s="14" t="s">
        <v>166</v>
      </c>
      <c r="AW342" s="14" t="s">
        <v>39</v>
      </c>
      <c r="AX342" s="14" t="s">
        <v>92</v>
      </c>
      <c r="AY342" s="224" t="s">
        <v>160</v>
      </c>
    </row>
    <row r="343" spans="1:65" s="12" customFormat="1" ht="25.9" customHeight="1">
      <c r="B343" s="172"/>
      <c r="C343" s="173"/>
      <c r="D343" s="174" t="s">
        <v>83</v>
      </c>
      <c r="E343" s="175" t="s">
        <v>577</v>
      </c>
      <c r="F343" s="175" t="s">
        <v>578</v>
      </c>
      <c r="G343" s="173"/>
      <c r="H343" s="173"/>
      <c r="I343" s="176"/>
      <c r="J343" s="177">
        <f>BK343</f>
        <v>0</v>
      </c>
      <c r="K343" s="173"/>
      <c r="L343" s="178"/>
      <c r="M343" s="179"/>
      <c r="N343" s="180"/>
      <c r="O343" s="180"/>
      <c r="P343" s="181">
        <f>P344</f>
        <v>0</v>
      </c>
      <c r="Q343" s="180"/>
      <c r="R343" s="181">
        <f>R344</f>
        <v>0</v>
      </c>
      <c r="S343" s="180"/>
      <c r="T343" s="182">
        <f>T344</f>
        <v>0</v>
      </c>
      <c r="AR343" s="183" t="s">
        <v>189</v>
      </c>
      <c r="AT343" s="184" t="s">
        <v>83</v>
      </c>
      <c r="AU343" s="184" t="s">
        <v>84</v>
      </c>
      <c r="AY343" s="183" t="s">
        <v>160</v>
      </c>
      <c r="BK343" s="185">
        <f>BK344</f>
        <v>0</v>
      </c>
    </row>
    <row r="344" spans="1:65" s="12" customFormat="1" ht="22.9" customHeight="1">
      <c r="B344" s="172"/>
      <c r="C344" s="173"/>
      <c r="D344" s="174" t="s">
        <v>83</v>
      </c>
      <c r="E344" s="186" t="s">
        <v>579</v>
      </c>
      <c r="F344" s="186" t="s">
        <v>580</v>
      </c>
      <c r="G344" s="173"/>
      <c r="H344" s="173"/>
      <c r="I344" s="176"/>
      <c r="J344" s="187">
        <f>BK344</f>
        <v>0</v>
      </c>
      <c r="K344" s="173"/>
      <c r="L344" s="178"/>
      <c r="M344" s="179"/>
      <c r="N344" s="180"/>
      <c r="O344" s="180"/>
      <c r="P344" s="181">
        <f>P345</f>
        <v>0</v>
      </c>
      <c r="Q344" s="180"/>
      <c r="R344" s="181">
        <f>R345</f>
        <v>0</v>
      </c>
      <c r="S344" s="180"/>
      <c r="T344" s="182">
        <f>T345</f>
        <v>0</v>
      </c>
      <c r="AR344" s="183" t="s">
        <v>189</v>
      </c>
      <c r="AT344" s="184" t="s">
        <v>83</v>
      </c>
      <c r="AU344" s="184" t="s">
        <v>92</v>
      </c>
      <c r="AY344" s="183" t="s">
        <v>160</v>
      </c>
      <c r="BK344" s="185">
        <f>BK345</f>
        <v>0</v>
      </c>
    </row>
    <row r="345" spans="1:65" s="2" customFormat="1" ht="16.5" customHeight="1">
      <c r="A345" s="35"/>
      <c r="B345" s="36"/>
      <c r="C345" s="188" t="s">
        <v>581</v>
      </c>
      <c r="D345" s="188" t="s">
        <v>162</v>
      </c>
      <c r="E345" s="189" t="s">
        <v>582</v>
      </c>
      <c r="F345" s="190" t="s">
        <v>583</v>
      </c>
      <c r="G345" s="191" t="s">
        <v>584</v>
      </c>
      <c r="H345" s="192">
        <v>1</v>
      </c>
      <c r="I345" s="193"/>
      <c r="J345" s="194">
        <f>ROUND(I345*H345,2)</f>
        <v>0</v>
      </c>
      <c r="K345" s="195"/>
      <c r="L345" s="40"/>
      <c r="M345" s="236" t="s">
        <v>1</v>
      </c>
      <c r="N345" s="237" t="s">
        <v>49</v>
      </c>
      <c r="O345" s="238"/>
      <c r="P345" s="239">
        <f>O345*H345</f>
        <v>0</v>
      </c>
      <c r="Q345" s="239">
        <v>0</v>
      </c>
      <c r="R345" s="239">
        <f>Q345*H345</f>
        <v>0</v>
      </c>
      <c r="S345" s="239">
        <v>0</v>
      </c>
      <c r="T345" s="24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585</v>
      </c>
      <c r="AT345" s="200" t="s">
        <v>162</v>
      </c>
      <c r="AU345" s="200" t="s">
        <v>94</v>
      </c>
      <c r="AY345" s="17" t="s">
        <v>160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7" t="s">
        <v>92</v>
      </c>
      <c r="BK345" s="201">
        <f>ROUND(I345*H345,2)</f>
        <v>0</v>
      </c>
      <c r="BL345" s="17" t="s">
        <v>585</v>
      </c>
      <c r="BM345" s="200" t="s">
        <v>586</v>
      </c>
    </row>
    <row r="346" spans="1:65" s="2" customFormat="1" ht="6.95" customHeight="1">
      <c r="A346" s="35"/>
      <c r="B346" s="55"/>
      <c r="C346" s="56"/>
      <c r="D346" s="56"/>
      <c r="E346" s="56"/>
      <c r="F346" s="56"/>
      <c r="G346" s="56"/>
      <c r="H346" s="56"/>
      <c r="I346" s="56"/>
      <c r="J346" s="56"/>
      <c r="K346" s="56"/>
      <c r="L346" s="40"/>
      <c r="M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</row>
  </sheetData>
  <sheetProtection algorithmName="SHA-512" hashValue="3EOdHcw+is7o2scnXuSFzH8EZF3fk+K9DYA44bpEmO6v1L/MQPKkwJ8soiTUa47FNHIFp/Y2tuK0cWpOO4Fw/g==" saltValue="lsNVSYECJhz3adqDeCoaW1TT7eoEU5NB1hW0X0Af7p79pYs01dKmJa88LGUJ4XJc+dCCLES/19ajZkpUHqsLfg==" spinCount="100000" sheet="1" objects="1" scenarios="1" formatColumns="0" formatRows="0" autoFilter="0"/>
  <autoFilter ref="C127:K345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587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ROUND((SUM(BE125:BE197)),  2)</f>
        <v>0</v>
      </c>
      <c r="G33" s="35"/>
      <c r="H33" s="35"/>
      <c r="I33" s="125">
        <v>0.21</v>
      </c>
      <c r="J33" s="124">
        <f>ROUND(((SUM(BE125:BE197))*I33),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ROUND((SUM(BF125:BF197)),  2)</f>
        <v>0</v>
      </c>
      <c r="G34" s="35"/>
      <c r="H34" s="35"/>
      <c r="I34" s="125">
        <v>0.15</v>
      </c>
      <c r="J34" s="124">
        <f>ROUND(((SUM(BF125:BF197))*I34),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ROUND((SUM(BG125:BG197)),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ROUND((SUM(BH125:BH197)),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ROUND((SUM(BI125:BI197)),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IO 02 - Opěrné zdi a schodiště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135</v>
      </c>
      <c r="E99" s="157"/>
      <c r="F99" s="157"/>
      <c r="G99" s="157"/>
      <c r="H99" s="157"/>
      <c r="I99" s="157"/>
      <c r="J99" s="158">
        <f>J140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136</v>
      </c>
      <c r="E100" s="157"/>
      <c r="F100" s="157"/>
      <c r="G100" s="157"/>
      <c r="H100" s="157"/>
      <c r="I100" s="157"/>
      <c r="J100" s="158">
        <f>J149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588</v>
      </c>
      <c r="E101" s="157"/>
      <c r="F101" s="157"/>
      <c r="G101" s="157"/>
      <c r="H101" s="157"/>
      <c r="I101" s="157"/>
      <c r="J101" s="158">
        <f>J178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139</v>
      </c>
      <c r="E102" s="157"/>
      <c r="F102" s="157"/>
      <c r="G102" s="157"/>
      <c r="H102" s="157"/>
      <c r="I102" s="157"/>
      <c r="J102" s="158">
        <f>J181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589</v>
      </c>
      <c r="E103" s="157"/>
      <c r="F103" s="157"/>
      <c r="G103" s="157"/>
      <c r="H103" s="157"/>
      <c r="I103" s="157"/>
      <c r="J103" s="158">
        <f>J186</f>
        <v>0</v>
      </c>
      <c r="K103" s="155"/>
      <c r="L103" s="159"/>
    </row>
    <row r="104" spans="1:31" s="9" customFormat="1" ht="24.95" customHeight="1">
      <c r="B104" s="148"/>
      <c r="C104" s="149"/>
      <c r="D104" s="150" t="s">
        <v>141</v>
      </c>
      <c r="E104" s="151"/>
      <c r="F104" s="151"/>
      <c r="G104" s="151"/>
      <c r="H104" s="151"/>
      <c r="I104" s="151"/>
      <c r="J104" s="152">
        <f>J188</f>
        <v>0</v>
      </c>
      <c r="K104" s="149"/>
      <c r="L104" s="153"/>
    </row>
    <row r="105" spans="1:31" s="10" customFormat="1" ht="19.899999999999999" customHeight="1">
      <c r="B105" s="154"/>
      <c r="C105" s="155"/>
      <c r="D105" s="156" t="s">
        <v>590</v>
      </c>
      <c r="E105" s="157"/>
      <c r="F105" s="157"/>
      <c r="G105" s="157"/>
      <c r="H105" s="157"/>
      <c r="I105" s="157"/>
      <c r="J105" s="158">
        <f>J189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3" t="s">
        <v>145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06" t="str">
        <f>E7</f>
        <v>Revitalizace veřejných ploch města Luby - ETAPA I</v>
      </c>
      <c r="F115" s="307"/>
      <c r="G115" s="307"/>
      <c r="H115" s="30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126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62" t="str">
        <f>E9</f>
        <v>IO 02 - Opěrné zdi a schodiště Etapa I</v>
      </c>
      <c r="F117" s="308"/>
      <c r="G117" s="308"/>
      <c r="H117" s="308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29" t="s">
        <v>22</v>
      </c>
      <c r="D119" s="37"/>
      <c r="E119" s="37"/>
      <c r="F119" s="27" t="str">
        <f>F12</f>
        <v>Luby u Chebu</v>
      </c>
      <c r="G119" s="37"/>
      <c r="H119" s="37"/>
      <c r="I119" s="29" t="s">
        <v>24</v>
      </c>
      <c r="J119" s="67" t="str">
        <f>IF(J12="","",J12)</f>
        <v>Vyplň údaj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29</v>
      </c>
      <c r="D121" s="37"/>
      <c r="E121" s="37"/>
      <c r="F121" s="27" t="str">
        <f>E15</f>
        <v>Město Luby</v>
      </c>
      <c r="G121" s="37"/>
      <c r="H121" s="37"/>
      <c r="I121" s="29" t="s">
        <v>36</v>
      </c>
      <c r="J121" s="33" t="str">
        <f>E21</f>
        <v>A69 - Architekti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29" t="s">
        <v>34</v>
      </c>
      <c r="D122" s="37"/>
      <c r="E122" s="37"/>
      <c r="F122" s="27" t="str">
        <f>IF(E18="","",E18)</f>
        <v>Vyplň údaj</v>
      </c>
      <c r="G122" s="37"/>
      <c r="H122" s="37"/>
      <c r="I122" s="29" t="s">
        <v>40</v>
      </c>
      <c r="J122" s="33" t="str">
        <f>E24</f>
        <v>Ing. Pavel Šturc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146</v>
      </c>
      <c r="D124" s="163" t="s">
        <v>69</v>
      </c>
      <c r="E124" s="163" t="s">
        <v>65</v>
      </c>
      <c r="F124" s="163" t="s">
        <v>66</v>
      </c>
      <c r="G124" s="163" t="s">
        <v>147</v>
      </c>
      <c r="H124" s="163" t="s">
        <v>148</v>
      </c>
      <c r="I124" s="163" t="s">
        <v>149</v>
      </c>
      <c r="J124" s="164" t="s">
        <v>130</v>
      </c>
      <c r="K124" s="165" t="s">
        <v>150</v>
      </c>
      <c r="L124" s="166"/>
      <c r="M124" s="76" t="s">
        <v>1</v>
      </c>
      <c r="N124" s="77" t="s">
        <v>48</v>
      </c>
      <c r="O124" s="77" t="s">
        <v>151</v>
      </c>
      <c r="P124" s="77" t="s">
        <v>152</v>
      </c>
      <c r="Q124" s="77" t="s">
        <v>153</v>
      </c>
      <c r="R124" s="77" t="s">
        <v>154</v>
      </c>
      <c r="S124" s="77" t="s">
        <v>155</v>
      </c>
      <c r="T124" s="78" t="s">
        <v>156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157</v>
      </c>
      <c r="D125" s="37"/>
      <c r="E125" s="37"/>
      <c r="F125" s="37"/>
      <c r="G125" s="37"/>
      <c r="H125" s="37"/>
      <c r="I125" s="37"/>
      <c r="J125" s="167">
        <f>BK125</f>
        <v>0</v>
      </c>
      <c r="K125" s="37"/>
      <c r="L125" s="40"/>
      <c r="M125" s="79"/>
      <c r="N125" s="168"/>
      <c r="O125" s="80"/>
      <c r="P125" s="169">
        <f>P126+P188</f>
        <v>0</v>
      </c>
      <c r="Q125" s="80"/>
      <c r="R125" s="169">
        <f>R126+R188</f>
        <v>24.985669391030001</v>
      </c>
      <c r="S125" s="80"/>
      <c r="T125" s="170">
        <f>T126+T188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83</v>
      </c>
      <c r="AU125" s="17" t="s">
        <v>132</v>
      </c>
      <c r="BK125" s="171">
        <f>BK126+BK188</f>
        <v>0</v>
      </c>
    </row>
    <row r="126" spans="1:65" s="12" customFormat="1" ht="25.9" customHeight="1">
      <c r="B126" s="172"/>
      <c r="C126" s="173"/>
      <c r="D126" s="174" t="s">
        <v>83</v>
      </c>
      <c r="E126" s="175" t="s">
        <v>158</v>
      </c>
      <c r="F126" s="175" t="s">
        <v>159</v>
      </c>
      <c r="G126" s="173"/>
      <c r="H126" s="173"/>
      <c r="I126" s="176"/>
      <c r="J126" s="177">
        <f>BK126</f>
        <v>0</v>
      </c>
      <c r="K126" s="173"/>
      <c r="L126" s="178"/>
      <c r="M126" s="179"/>
      <c r="N126" s="180"/>
      <c r="O126" s="180"/>
      <c r="P126" s="181">
        <f>P127+P140+P149+P178+P181+P186</f>
        <v>0</v>
      </c>
      <c r="Q126" s="180"/>
      <c r="R126" s="181">
        <f>R127+R140+R149+R178+R181+R186</f>
        <v>24.978319051030002</v>
      </c>
      <c r="S126" s="180"/>
      <c r="T126" s="182">
        <f>T127+T140+T149+T178+T181+T186</f>
        <v>0</v>
      </c>
      <c r="AR126" s="183" t="s">
        <v>92</v>
      </c>
      <c r="AT126" s="184" t="s">
        <v>83</v>
      </c>
      <c r="AU126" s="184" t="s">
        <v>84</v>
      </c>
      <c r="AY126" s="183" t="s">
        <v>160</v>
      </c>
      <c r="BK126" s="185">
        <f>BK127+BK140+BK149+BK178+BK181+BK186</f>
        <v>0</v>
      </c>
    </row>
    <row r="127" spans="1:65" s="12" customFormat="1" ht="22.9" customHeight="1">
      <c r="B127" s="172"/>
      <c r="C127" s="173"/>
      <c r="D127" s="174" t="s">
        <v>83</v>
      </c>
      <c r="E127" s="186" t="s">
        <v>92</v>
      </c>
      <c r="F127" s="186" t="s">
        <v>161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SUM(P128:P139)</f>
        <v>0</v>
      </c>
      <c r="Q127" s="180"/>
      <c r="R127" s="181">
        <f>SUM(R128:R139)</f>
        <v>0</v>
      </c>
      <c r="S127" s="180"/>
      <c r="T127" s="182">
        <f>SUM(T128:T139)</f>
        <v>0</v>
      </c>
      <c r="AR127" s="183" t="s">
        <v>92</v>
      </c>
      <c r="AT127" s="184" t="s">
        <v>83</v>
      </c>
      <c r="AU127" s="184" t="s">
        <v>92</v>
      </c>
      <c r="AY127" s="183" t="s">
        <v>160</v>
      </c>
      <c r="BK127" s="185">
        <f>SUM(BK128:BK139)</f>
        <v>0</v>
      </c>
    </row>
    <row r="128" spans="1:65" s="2" customFormat="1" ht="33" customHeight="1">
      <c r="A128" s="35"/>
      <c r="B128" s="36"/>
      <c r="C128" s="188" t="s">
        <v>92</v>
      </c>
      <c r="D128" s="188" t="s">
        <v>162</v>
      </c>
      <c r="E128" s="189" t="s">
        <v>591</v>
      </c>
      <c r="F128" s="190" t="s">
        <v>592</v>
      </c>
      <c r="G128" s="191" t="s">
        <v>170</v>
      </c>
      <c r="H128" s="192">
        <v>4.6210000000000004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49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166</v>
      </c>
      <c r="AT128" s="200" t="s">
        <v>162</v>
      </c>
      <c r="AU128" s="200" t="s">
        <v>94</v>
      </c>
      <c r="AY128" s="17" t="s">
        <v>160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92</v>
      </c>
      <c r="BK128" s="201">
        <f>ROUND(I128*H128,2)</f>
        <v>0</v>
      </c>
      <c r="BL128" s="17" t="s">
        <v>166</v>
      </c>
      <c r="BM128" s="200" t="s">
        <v>593</v>
      </c>
    </row>
    <row r="129" spans="1:65" s="13" customFormat="1" ht="11.25">
      <c r="B129" s="202"/>
      <c r="C129" s="203"/>
      <c r="D129" s="204" t="s">
        <v>172</v>
      </c>
      <c r="E129" s="205" t="s">
        <v>1</v>
      </c>
      <c r="F129" s="206" t="s">
        <v>594</v>
      </c>
      <c r="G129" s="203"/>
      <c r="H129" s="207">
        <v>1.1200000000000001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172</v>
      </c>
      <c r="AU129" s="213" t="s">
        <v>94</v>
      </c>
      <c r="AV129" s="13" t="s">
        <v>94</v>
      </c>
      <c r="AW129" s="13" t="s">
        <v>39</v>
      </c>
      <c r="AX129" s="13" t="s">
        <v>84</v>
      </c>
      <c r="AY129" s="213" t="s">
        <v>160</v>
      </c>
    </row>
    <row r="130" spans="1:65" s="13" customFormat="1" ht="11.25">
      <c r="B130" s="202"/>
      <c r="C130" s="203"/>
      <c r="D130" s="204" t="s">
        <v>172</v>
      </c>
      <c r="E130" s="205" t="s">
        <v>1</v>
      </c>
      <c r="F130" s="206" t="s">
        <v>595</v>
      </c>
      <c r="G130" s="203"/>
      <c r="H130" s="207">
        <v>3.5009999999999999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172</v>
      </c>
      <c r="AU130" s="213" t="s">
        <v>94</v>
      </c>
      <c r="AV130" s="13" t="s">
        <v>94</v>
      </c>
      <c r="AW130" s="13" t="s">
        <v>39</v>
      </c>
      <c r="AX130" s="13" t="s">
        <v>84</v>
      </c>
      <c r="AY130" s="213" t="s">
        <v>160</v>
      </c>
    </row>
    <row r="131" spans="1:65" s="14" customFormat="1" ht="11.25">
      <c r="B131" s="214"/>
      <c r="C131" s="215"/>
      <c r="D131" s="204" t="s">
        <v>172</v>
      </c>
      <c r="E131" s="216" t="s">
        <v>1</v>
      </c>
      <c r="F131" s="217" t="s">
        <v>179</v>
      </c>
      <c r="G131" s="215"/>
      <c r="H131" s="218">
        <v>4.6210000000000004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172</v>
      </c>
      <c r="AU131" s="224" t="s">
        <v>94</v>
      </c>
      <c r="AV131" s="14" t="s">
        <v>166</v>
      </c>
      <c r="AW131" s="14" t="s">
        <v>39</v>
      </c>
      <c r="AX131" s="14" t="s">
        <v>92</v>
      </c>
      <c r="AY131" s="224" t="s">
        <v>160</v>
      </c>
    </row>
    <row r="132" spans="1:65" s="2" customFormat="1" ht="24.2" customHeight="1">
      <c r="A132" s="35"/>
      <c r="B132" s="36"/>
      <c r="C132" s="188" t="s">
        <v>94</v>
      </c>
      <c r="D132" s="188" t="s">
        <v>162</v>
      </c>
      <c r="E132" s="189" t="s">
        <v>596</v>
      </c>
      <c r="F132" s="190" t="s">
        <v>597</v>
      </c>
      <c r="G132" s="191" t="s">
        <v>170</v>
      </c>
      <c r="H132" s="192">
        <v>4.6210000000000004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49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166</v>
      </c>
      <c r="AT132" s="200" t="s">
        <v>162</v>
      </c>
      <c r="AU132" s="200" t="s">
        <v>94</v>
      </c>
      <c r="AY132" s="17" t="s">
        <v>160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92</v>
      </c>
      <c r="BK132" s="201">
        <f>ROUND(I132*H132,2)</f>
        <v>0</v>
      </c>
      <c r="BL132" s="17" t="s">
        <v>166</v>
      </c>
      <c r="BM132" s="200" t="s">
        <v>598</v>
      </c>
    </row>
    <row r="133" spans="1:65" s="13" customFormat="1" ht="11.25">
      <c r="B133" s="202"/>
      <c r="C133" s="203"/>
      <c r="D133" s="204" t="s">
        <v>172</v>
      </c>
      <c r="E133" s="205" t="s">
        <v>1</v>
      </c>
      <c r="F133" s="206" t="s">
        <v>599</v>
      </c>
      <c r="G133" s="203"/>
      <c r="H133" s="207">
        <v>4.6210000000000004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172</v>
      </c>
      <c r="AU133" s="213" t="s">
        <v>94</v>
      </c>
      <c r="AV133" s="13" t="s">
        <v>94</v>
      </c>
      <c r="AW133" s="13" t="s">
        <v>39</v>
      </c>
      <c r="AX133" s="13" t="s">
        <v>92</v>
      </c>
      <c r="AY133" s="213" t="s">
        <v>160</v>
      </c>
    </row>
    <row r="134" spans="1:65" s="2" customFormat="1" ht="33" customHeight="1">
      <c r="A134" s="35"/>
      <c r="B134" s="36"/>
      <c r="C134" s="188" t="s">
        <v>180</v>
      </c>
      <c r="D134" s="188" t="s">
        <v>162</v>
      </c>
      <c r="E134" s="189" t="s">
        <v>600</v>
      </c>
      <c r="F134" s="190" t="s">
        <v>601</v>
      </c>
      <c r="G134" s="191" t="s">
        <v>170</v>
      </c>
      <c r="H134" s="192">
        <v>4.6210000000000004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49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166</v>
      </c>
      <c r="AT134" s="200" t="s">
        <v>162</v>
      </c>
      <c r="AU134" s="200" t="s">
        <v>94</v>
      </c>
      <c r="AY134" s="17" t="s">
        <v>160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7" t="s">
        <v>92</v>
      </c>
      <c r="BK134" s="201">
        <f>ROUND(I134*H134,2)</f>
        <v>0</v>
      </c>
      <c r="BL134" s="17" t="s">
        <v>166</v>
      </c>
      <c r="BM134" s="200" t="s">
        <v>602</v>
      </c>
    </row>
    <row r="135" spans="1:65" s="13" customFormat="1" ht="11.25">
      <c r="B135" s="202"/>
      <c r="C135" s="203"/>
      <c r="D135" s="204" t="s">
        <v>172</v>
      </c>
      <c r="E135" s="205" t="s">
        <v>1</v>
      </c>
      <c r="F135" s="206" t="s">
        <v>599</v>
      </c>
      <c r="G135" s="203"/>
      <c r="H135" s="207">
        <v>4.6210000000000004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172</v>
      </c>
      <c r="AU135" s="213" t="s">
        <v>94</v>
      </c>
      <c r="AV135" s="13" t="s">
        <v>94</v>
      </c>
      <c r="AW135" s="13" t="s">
        <v>39</v>
      </c>
      <c r="AX135" s="13" t="s">
        <v>92</v>
      </c>
      <c r="AY135" s="213" t="s">
        <v>160</v>
      </c>
    </row>
    <row r="136" spans="1:65" s="2" customFormat="1" ht="37.9" customHeight="1">
      <c r="A136" s="35"/>
      <c r="B136" s="36"/>
      <c r="C136" s="188" t="s">
        <v>166</v>
      </c>
      <c r="D136" s="188" t="s">
        <v>162</v>
      </c>
      <c r="E136" s="189" t="s">
        <v>195</v>
      </c>
      <c r="F136" s="190" t="s">
        <v>196</v>
      </c>
      <c r="G136" s="191" t="s">
        <v>170</v>
      </c>
      <c r="H136" s="192">
        <v>97.040999999999997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49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166</v>
      </c>
      <c r="AT136" s="200" t="s">
        <v>162</v>
      </c>
      <c r="AU136" s="200" t="s">
        <v>94</v>
      </c>
      <c r="AY136" s="17" t="s">
        <v>160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92</v>
      </c>
      <c r="BK136" s="201">
        <f>ROUND(I136*H136,2)</f>
        <v>0</v>
      </c>
      <c r="BL136" s="17" t="s">
        <v>166</v>
      </c>
      <c r="BM136" s="200" t="s">
        <v>603</v>
      </c>
    </row>
    <row r="137" spans="1:65" s="13" customFormat="1" ht="11.25">
      <c r="B137" s="202"/>
      <c r="C137" s="203"/>
      <c r="D137" s="204" t="s">
        <v>172</v>
      </c>
      <c r="E137" s="205" t="s">
        <v>1</v>
      </c>
      <c r="F137" s="206" t="s">
        <v>604</v>
      </c>
      <c r="G137" s="203"/>
      <c r="H137" s="207">
        <v>97.040999999999997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172</v>
      </c>
      <c r="AU137" s="213" t="s">
        <v>94</v>
      </c>
      <c r="AV137" s="13" t="s">
        <v>94</v>
      </c>
      <c r="AW137" s="13" t="s">
        <v>39</v>
      </c>
      <c r="AX137" s="13" t="s">
        <v>92</v>
      </c>
      <c r="AY137" s="213" t="s">
        <v>160</v>
      </c>
    </row>
    <row r="138" spans="1:65" s="2" customFormat="1" ht="33" customHeight="1">
      <c r="A138" s="35"/>
      <c r="B138" s="36"/>
      <c r="C138" s="188" t="s">
        <v>189</v>
      </c>
      <c r="D138" s="188" t="s">
        <v>162</v>
      </c>
      <c r="E138" s="189" t="s">
        <v>605</v>
      </c>
      <c r="F138" s="190" t="s">
        <v>606</v>
      </c>
      <c r="G138" s="191" t="s">
        <v>219</v>
      </c>
      <c r="H138" s="192">
        <v>7.8559999999999999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49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166</v>
      </c>
      <c r="AT138" s="200" t="s">
        <v>162</v>
      </c>
      <c r="AU138" s="200" t="s">
        <v>94</v>
      </c>
      <c r="AY138" s="17" t="s">
        <v>160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92</v>
      </c>
      <c r="BK138" s="201">
        <f>ROUND(I138*H138,2)</f>
        <v>0</v>
      </c>
      <c r="BL138" s="17" t="s">
        <v>166</v>
      </c>
      <c r="BM138" s="200" t="s">
        <v>607</v>
      </c>
    </row>
    <row r="139" spans="1:65" s="13" customFormat="1" ht="11.25">
      <c r="B139" s="202"/>
      <c r="C139" s="203"/>
      <c r="D139" s="204" t="s">
        <v>172</v>
      </c>
      <c r="E139" s="205" t="s">
        <v>1</v>
      </c>
      <c r="F139" s="206" t="s">
        <v>608</v>
      </c>
      <c r="G139" s="203"/>
      <c r="H139" s="207">
        <v>7.8559999999999999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172</v>
      </c>
      <c r="AU139" s="213" t="s">
        <v>94</v>
      </c>
      <c r="AV139" s="13" t="s">
        <v>94</v>
      </c>
      <c r="AW139" s="13" t="s">
        <v>39</v>
      </c>
      <c r="AX139" s="13" t="s">
        <v>92</v>
      </c>
      <c r="AY139" s="213" t="s">
        <v>160</v>
      </c>
    </row>
    <row r="140" spans="1:65" s="12" customFormat="1" ht="22.9" customHeight="1">
      <c r="B140" s="172"/>
      <c r="C140" s="173"/>
      <c r="D140" s="174" t="s">
        <v>83</v>
      </c>
      <c r="E140" s="186" t="s">
        <v>94</v>
      </c>
      <c r="F140" s="186" t="s">
        <v>240</v>
      </c>
      <c r="G140" s="173"/>
      <c r="H140" s="173"/>
      <c r="I140" s="176"/>
      <c r="J140" s="187">
        <f>BK140</f>
        <v>0</v>
      </c>
      <c r="K140" s="173"/>
      <c r="L140" s="178"/>
      <c r="M140" s="179"/>
      <c r="N140" s="180"/>
      <c r="O140" s="180"/>
      <c r="P140" s="181">
        <f>SUM(P141:P148)</f>
        <v>0</v>
      </c>
      <c r="Q140" s="180"/>
      <c r="R140" s="181">
        <f>SUM(R141:R148)</f>
        <v>15.574396656455999</v>
      </c>
      <c r="S140" s="180"/>
      <c r="T140" s="182">
        <f>SUM(T141:T148)</f>
        <v>0</v>
      </c>
      <c r="AR140" s="183" t="s">
        <v>92</v>
      </c>
      <c r="AT140" s="184" t="s">
        <v>83</v>
      </c>
      <c r="AU140" s="184" t="s">
        <v>92</v>
      </c>
      <c r="AY140" s="183" t="s">
        <v>160</v>
      </c>
      <c r="BK140" s="185">
        <f>SUM(BK141:BK148)</f>
        <v>0</v>
      </c>
    </row>
    <row r="141" spans="1:65" s="2" customFormat="1" ht="24.2" customHeight="1">
      <c r="A141" s="35"/>
      <c r="B141" s="36"/>
      <c r="C141" s="188" t="s">
        <v>194</v>
      </c>
      <c r="D141" s="188" t="s">
        <v>162</v>
      </c>
      <c r="E141" s="189" t="s">
        <v>609</v>
      </c>
      <c r="F141" s="190" t="s">
        <v>610</v>
      </c>
      <c r="G141" s="191" t="s">
        <v>170</v>
      </c>
      <c r="H141" s="192">
        <v>4.6139999999999999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49</v>
      </c>
      <c r="O141" s="72"/>
      <c r="P141" s="198">
        <f>O141*H141</f>
        <v>0</v>
      </c>
      <c r="Q141" s="198">
        <v>2.5018722040000001</v>
      </c>
      <c r="R141" s="198">
        <f>Q141*H141</f>
        <v>11.543638349256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166</v>
      </c>
      <c r="AT141" s="200" t="s">
        <v>162</v>
      </c>
      <c r="AU141" s="200" t="s">
        <v>94</v>
      </c>
      <c r="AY141" s="17" t="s">
        <v>160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92</v>
      </c>
      <c r="BK141" s="201">
        <f>ROUND(I141*H141,2)</f>
        <v>0</v>
      </c>
      <c r="BL141" s="17" t="s">
        <v>166</v>
      </c>
      <c r="BM141" s="200" t="s">
        <v>611</v>
      </c>
    </row>
    <row r="142" spans="1:65" s="13" customFormat="1" ht="11.25">
      <c r="B142" s="202"/>
      <c r="C142" s="203"/>
      <c r="D142" s="204" t="s">
        <v>172</v>
      </c>
      <c r="E142" s="205" t="s">
        <v>1</v>
      </c>
      <c r="F142" s="206" t="s">
        <v>612</v>
      </c>
      <c r="G142" s="203"/>
      <c r="H142" s="207">
        <v>2.3069999999999999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172</v>
      </c>
      <c r="AU142" s="213" t="s">
        <v>94</v>
      </c>
      <c r="AV142" s="13" t="s">
        <v>94</v>
      </c>
      <c r="AW142" s="13" t="s">
        <v>39</v>
      </c>
      <c r="AX142" s="13" t="s">
        <v>84</v>
      </c>
      <c r="AY142" s="213" t="s">
        <v>160</v>
      </c>
    </row>
    <row r="143" spans="1:65" s="13" customFormat="1" ht="11.25">
      <c r="B143" s="202"/>
      <c r="C143" s="203"/>
      <c r="D143" s="204" t="s">
        <v>172</v>
      </c>
      <c r="E143" s="205" t="s">
        <v>1</v>
      </c>
      <c r="F143" s="206" t="s">
        <v>612</v>
      </c>
      <c r="G143" s="203"/>
      <c r="H143" s="207">
        <v>2.3069999999999999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172</v>
      </c>
      <c r="AU143" s="213" t="s">
        <v>94</v>
      </c>
      <c r="AV143" s="13" t="s">
        <v>94</v>
      </c>
      <c r="AW143" s="13" t="s">
        <v>39</v>
      </c>
      <c r="AX143" s="13" t="s">
        <v>84</v>
      </c>
      <c r="AY143" s="213" t="s">
        <v>160</v>
      </c>
    </row>
    <row r="144" spans="1:65" s="14" customFormat="1" ht="11.25">
      <c r="B144" s="214"/>
      <c r="C144" s="215"/>
      <c r="D144" s="204" t="s">
        <v>172</v>
      </c>
      <c r="E144" s="216" t="s">
        <v>1</v>
      </c>
      <c r="F144" s="217" t="s">
        <v>179</v>
      </c>
      <c r="G144" s="215"/>
      <c r="H144" s="218">
        <v>4.6139999999999999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172</v>
      </c>
      <c r="AU144" s="224" t="s">
        <v>94</v>
      </c>
      <c r="AV144" s="14" t="s">
        <v>166</v>
      </c>
      <c r="AW144" s="14" t="s">
        <v>39</v>
      </c>
      <c r="AX144" s="14" t="s">
        <v>92</v>
      </c>
      <c r="AY144" s="224" t="s">
        <v>160</v>
      </c>
    </row>
    <row r="145" spans="1:65" s="2" customFormat="1" ht="21.75" customHeight="1">
      <c r="A145" s="35"/>
      <c r="B145" s="36"/>
      <c r="C145" s="188" t="s">
        <v>199</v>
      </c>
      <c r="D145" s="188" t="s">
        <v>162</v>
      </c>
      <c r="E145" s="189" t="s">
        <v>613</v>
      </c>
      <c r="F145" s="190" t="s">
        <v>614</v>
      </c>
      <c r="G145" s="191" t="s">
        <v>219</v>
      </c>
      <c r="H145" s="192">
        <v>0.27600000000000002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49</v>
      </c>
      <c r="O145" s="72"/>
      <c r="P145" s="198">
        <f>O145*H145</f>
        <v>0</v>
      </c>
      <c r="Q145" s="198">
        <v>1.0606207999999999</v>
      </c>
      <c r="R145" s="198">
        <f>Q145*H145</f>
        <v>0.29273134080000002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166</v>
      </c>
      <c r="AT145" s="200" t="s">
        <v>162</v>
      </c>
      <c r="AU145" s="200" t="s">
        <v>94</v>
      </c>
      <c r="AY145" s="17" t="s">
        <v>160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92</v>
      </c>
      <c r="BK145" s="201">
        <f>ROUND(I145*H145,2)</f>
        <v>0</v>
      </c>
      <c r="BL145" s="17" t="s">
        <v>166</v>
      </c>
      <c r="BM145" s="200" t="s">
        <v>615</v>
      </c>
    </row>
    <row r="146" spans="1:65" s="13" customFormat="1" ht="11.25">
      <c r="B146" s="202"/>
      <c r="C146" s="203"/>
      <c r="D146" s="204" t="s">
        <v>172</v>
      </c>
      <c r="E146" s="205" t="s">
        <v>1</v>
      </c>
      <c r="F146" s="206" t="s">
        <v>616</v>
      </c>
      <c r="G146" s="203"/>
      <c r="H146" s="207">
        <v>0.27600000000000002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172</v>
      </c>
      <c r="AU146" s="213" t="s">
        <v>94</v>
      </c>
      <c r="AV146" s="13" t="s">
        <v>94</v>
      </c>
      <c r="AW146" s="13" t="s">
        <v>39</v>
      </c>
      <c r="AX146" s="13" t="s">
        <v>92</v>
      </c>
      <c r="AY146" s="213" t="s">
        <v>160</v>
      </c>
    </row>
    <row r="147" spans="1:65" s="2" customFormat="1" ht="44.25" customHeight="1">
      <c r="A147" s="35"/>
      <c r="B147" s="36"/>
      <c r="C147" s="188" t="s">
        <v>204</v>
      </c>
      <c r="D147" s="188" t="s">
        <v>162</v>
      </c>
      <c r="E147" s="189" t="s">
        <v>617</v>
      </c>
      <c r="F147" s="190" t="s">
        <v>618</v>
      </c>
      <c r="G147" s="191" t="s">
        <v>252</v>
      </c>
      <c r="H147" s="192">
        <v>18.288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49</v>
      </c>
      <c r="O147" s="72"/>
      <c r="P147" s="198">
        <f>O147*H147</f>
        <v>0</v>
      </c>
      <c r="Q147" s="198">
        <v>0.20439779999999999</v>
      </c>
      <c r="R147" s="198">
        <f>Q147*H147</f>
        <v>3.7380269664000001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166</v>
      </c>
      <c r="AT147" s="200" t="s">
        <v>162</v>
      </c>
      <c r="AU147" s="200" t="s">
        <v>94</v>
      </c>
      <c r="AY147" s="17" t="s">
        <v>160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92</v>
      </c>
      <c r="BK147" s="201">
        <f>ROUND(I147*H147,2)</f>
        <v>0</v>
      </c>
      <c r="BL147" s="17" t="s">
        <v>166</v>
      </c>
      <c r="BM147" s="200" t="s">
        <v>619</v>
      </c>
    </row>
    <row r="148" spans="1:65" s="13" customFormat="1" ht="11.25">
      <c r="B148" s="202"/>
      <c r="C148" s="203"/>
      <c r="D148" s="204" t="s">
        <v>172</v>
      </c>
      <c r="E148" s="205" t="s">
        <v>1</v>
      </c>
      <c r="F148" s="206" t="s">
        <v>620</v>
      </c>
      <c r="G148" s="203"/>
      <c r="H148" s="207">
        <v>18.288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172</v>
      </c>
      <c r="AU148" s="213" t="s">
        <v>94</v>
      </c>
      <c r="AV148" s="13" t="s">
        <v>94</v>
      </c>
      <c r="AW148" s="13" t="s">
        <v>39</v>
      </c>
      <c r="AX148" s="13" t="s">
        <v>92</v>
      </c>
      <c r="AY148" s="213" t="s">
        <v>160</v>
      </c>
    </row>
    <row r="149" spans="1:65" s="12" customFormat="1" ht="22.9" customHeight="1">
      <c r="B149" s="172"/>
      <c r="C149" s="173"/>
      <c r="D149" s="174" t="s">
        <v>83</v>
      </c>
      <c r="E149" s="186" t="s">
        <v>180</v>
      </c>
      <c r="F149" s="186" t="s">
        <v>263</v>
      </c>
      <c r="G149" s="173"/>
      <c r="H149" s="173"/>
      <c r="I149" s="176"/>
      <c r="J149" s="187">
        <f>BK149</f>
        <v>0</v>
      </c>
      <c r="K149" s="173"/>
      <c r="L149" s="178"/>
      <c r="M149" s="179"/>
      <c r="N149" s="180"/>
      <c r="O149" s="180"/>
      <c r="P149" s="181">
        <f>SUM(P150:P177)</f>
        <v>0</v>
      </c>
      <c r="Q149" s="180"/>
      <c r="R149" s="181">
        <f>SUM(R150:R177)</f>
        <v>9.4023771356920012</v>
      </c>
      <c r="S149" s="180"/>
      <c r="T149" s="182">
        <f>SUM(T150:T177)</f>
        <v>0</v>
      </c>
      <c r="AR149" s="183" t="s">
        <v>92</v>
      </c>
      <c r="AT149" s="184" t="s">
        <v>83</v>
      </c>
      <c r="AU149" s="184" t="s">
        <v>92</v>
      </c>
      <c r="AY149" s="183" t="s">
        <v>160</v>
      </c>
      <c r="BK149" s="185">
        <f>SUM(BK150:BK177)</f>
        <v>0</v>
      </c>
    </row>
    <row r="150" spans="1:65" s="2" customFormat="1" ht="24.2" customHeight="1">
      <c r="A150" s="35"/>
      <c r="B150" s="36"/>
      <c r="C150" s="188" t="s">
        <v>209</v>
      </c>
      <c r="D150" s="188" t="s">
        <v>162</v>
      </c>
      <c r="E150" s="189" t="s">
        <v>621</v>
      </c>
      <c r="F150" s="190" t="s">
        <v>622</v>
      </c>
      <c r="G150" s="191" t="s">
        <v>165</v>
      </c>
      <c r="H150" s="192">
        <v>33.206000000000003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49</v>
      </c>
      <c r="O150" s="72"/>
      <c r="P150" s="198">
        <f>O150*H150</f>
        <v>0</v>
      </c>
      <c r="Q150" s="198">
        <v>3.4619E-3</v>
      </c>
      <c r="R150" s="198">
        <f>Q150*H150</f>
        <v>0.1149558514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166</v>
      </c>
      <c r="AT150" s="200" t="s">
        <v>162</v>
      </c>
      <c r="AU150" s="200" t="s">
        <v>94</v>
      </c>
      <c r="AY150" s="17" t="s">
        <v>160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92</v>
      </c>
      <c r="BK150" s="201">
        <f>ROUND(I150*H150,2)</f>
        <v>0</v>
      </c>
      <c r="BL150" s="17" t="s">
        <v>166</v>
      </c>
      <c r="BM150" s="200" t="s">
        <v>623</v>
      </c>
    </row>
    <row r="151" spans="1:65" s="13" customFormat="1" ht="11.25">
      <c r="B151" s="202"/>
      <c r="C151" s="203"/>
      <c r="D151" s="204" t="s">
        <v>172</v>
      </c>
      <c r="E151" s="205" t="s">
        <v>1</v>
      </c>
      <c r="F151" s="206" t="s">
        <v>624</v>
      </c>
      <c r="G151" s="203"/>
      <c r="H151" s="207">
        <v>1.744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172</v>
      </c>
      <c r="AU151" s="213" t="s">
        <v>94</v>
      </c>
      <c r="AV151" s="13" t="s">
        <v>94</v>
      </c>
      <c r="AW151" s="13" t="s">
        <v>39</v>
      </c>
      <c r="AX151" s="13" t="s">
        <v>84</v>
      </c>
      <c r="AY151" s="213" t="s">
        <v>160</v>
      </c>
    </row>
    <row r="152" spans="1:65" s="13" customFormat="1" ht="11.25">
      <c r="B152" s="202"/>
      <c r="C152" s="203"/>
      <c r="D152" s="204" t="s">
        <v>172</v>
      </c>
      <c r="E152" s="205" t="s">
        <v>1</v>
      </c>
      <c r="F152" s="206" t="s">
        <v>625</v>
      </c>
      <c r="G152" s="203"/>
      <c r="H152" s="207">
        <v>6.48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172</v>
      </c>
      <c r="AU152" s="213" t="s">
        <v>94</v>
      </c>
      <c r="AV152" s="13" t="s">
        <v>94</v>
      </c>
      <c r="AW152" s="13" t="s">
        <v>39</v>
      </c>
      <c r="AX152" s="13" t="s">
        <v>84</v>
      </c>
      <c r="AY152" s="213" t="s">
        <v>160</v>
      </c>
    </row>
    <row r="153" spans="1:65" s="13" customFormat="1" ht="11.25">
      <c r="B153" s="202"/>
      <c r="C153" s="203"/>
      <c r="D153" s="204" t="s">
        <v>172</v>
      </c>
      <c r="E153" s="205" t="s">
        <v>1</v>
      </c>
      <c r="F153" s="206" t="s">
        <v>626</v>
      </c>
      <c r="G153" s="203"/>
      <c r="H153" s="207">
        <v>1.5189999999999999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172</v>
      </c>
      <c r="AU153" s="213" t="s">
        <v>94</v>
      </c>
      <c r="AV153" s="13" t="s">
        <v>94</v>
      </c>
      <c r="AW153" s="13" t="s">
        <v>39</v>
      </c>
      <c r="AX153" s="13" t="s">
        <v>84</v>
      </c>
      <c r="AY153" s="213" t="s">
        <v>160</v>
      </c>
    </row>
    <row r="154" spans="1:65" s="13" customFormat="1" ht="11.25">
      <c r="B154" s="202"/>
      <c r="C154" s="203"/>
      <c r="D154" s="204" t="s">
        <v>172</v>
      </c>
      <c r="E154" s="205" t="s">
        <v>1</v>
      </c>
      <c r="F154" s="206" t="s">
        <v>627</v>
      </c>
      <c r="G154" s="203"/>
      <c r="H154" s="207">
        <v>6.2549999999999999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172</v>
      </c>
      <c r="AU154" s="213" t="s">
        <v>94</v>
      </c>
      <c r="AV154" s="13" t="s">
        <v>94</v>
      </c>
      <c r="AW154" s="13" t="s">
        <v>39</v>
      </c>
      <c r="AX154" s="13" t="s">
        <v>84</v>
      </c>
      <c r="AY154" s="213" t="s">
        <v>160</v>
      </c>
    </row>
    <row r="155" spans="1:65" s="13" customFormat="1" ht="11.25">
      <c r="B155" s="202"/>
      <c r="C155" s="203"/>
      <c r="D155" s="204" t="s">
        <v>172</v>
      </c>
      <c r="E155" s="205" t="s">
        <v>1</v>
      </c>
      <c r="F155" s="206" t="s">
        <v>628</v>
      </c>
      <c r="G155" s="203"/>
      <c r="H155" s="207">
        <v>1.8759999999999999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172</v>
      </c>
      <c r="AU155" s="213" t="s">
        <v>94</v>
      </c>
      <c r="AV155" s="13" t="s">
        <v>94</v>
      </c>
      <c r="AW155" s="13" t="s">
        <v>39</v>
      </c>
      <c r="AX155" s="13" t="s">
        <v>84</v>
      </c>
      <c r="AY155" s="213" t="s">
        <v>160</v>
      </c>
    </row>
    <row r="156" spans="1:65" s="13" customFormat="1" ht="11.25">
      <c r="B156" s="202"/>
      <c r="C156" s="203"/>
      <c r="D156" s="204" t="s">
        <v>172</v>
      </c>
      <c r="E156" s="205" t="s">
        <v>1</v>
      </c>
      <c r="F156" s="206" t="s">
        <v>629</v>
      </c>
      <c r="G156" s="203"/>
      <c r="H156" s="207">
        <v>6.97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172</v>
      </c>
      <c r="AU156" s="213" t="s">
        <v>94</v>
      </c>
      <c r="AV156" s="13" t="s">
        <v>94</v>
      </c>
      <c r="AW156" s="13" t="s">
        <v>39</v>
      </c>
      <c r="AX156" s="13" t="s">
        <v>84</v>
      </c>
      <c r="AY156" s="213" t="s">
        <v>160</v>
      </c>
    </row>
    <row r="157" spans="1:65" s="13" customFormat="1" ht="11.25">
      <c r="B157" s="202"/>
      <c r="C157" s="203"/>
      <c r="D157" s="204" t="s">
        <v>172</v>
      </c>
      <c r="E157" s="205" t="s">
        <v>1</v>
      </c>
      <c r="F157" s="206" t="s">
        <v>630</v>
      </c>
      <c r="G157" s="203"/>
      <c r="H157" s="207">
        <v>1.6339999999999999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172</v>
      </c>
      <c r="AU157" s="213" t="s">
        <v>94</v>
      </c>
      <c r="AV157" s="13" t="s">
        <v>94</v>
      </c>
      <c r="AW157" s="13" t="s">
        <v>39</v>
      </c>
      <c r="AX157" s="13" t="s">
        <v>84</v>
      </c>
      <c r="AY157" s="213" t="s">
        <v>160</v>
      </c>
    </row>
    <row r="158" spans="1:65" s="13" customFormat="1" ht="11.25">
      <c r="B158" s="202"/>
      <c r="C158" s="203"/>
      <c r="D158" s="204" t="s">
        <v>172</v>
      </c>
      <c r="E158" s="205" t="s">
        <v>1</v>
      </c>
      <c r="F158" s="206" t="s">
        <v>631</v>
      </c>
      <c r="G158" s="203"/>
      <c r="H158" s="207">
        <v>6.7279999999999998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172</v>
      </c>
      <c r="AU158" s="213" t="s">
        <v>94</v>
      </c>
      <c r="AV158" s="13" t="s">
        <v>94</v>
      </c>
      <c r="AW158" s="13" t="s">
        <v>39</v>
      </c>
      <c r="AX158" s="13" t="s">
        <v>84</v>
      </c>
      <c r="AY158" s="213" t="s">
        <v>160</v>
      </c>
    </row>
    <row r="159" spans="1:65" s="14" customFormat="1" ht="11.25">
      <c r="B159" s="214"/>
      <c r="C159" s="215"/>
      <c r="D159" s="204" t="s">
        <v>172</v>
      </c>
      <c r="E159" s="216" t="s">
        <v>1</v>
      </c>
      <c r="F159" s="217" t="s">
        <v>179</v>
      </c>
      <c r="G159" s="215"/>
      <c r="H159" s="218">
        <v>33.206000000000003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172</v>
      </c>
      <c r="AU159" s="224" t="s">
        <v>94</v>
      </c>
      <c r="AV159" s="14" t="s">
        <v>166</v>
      </c>
      <c r="AW159" s="14" t="s">
        <v>39</v>
      </c>
      <c r="AX159" s="14" t="s">
        <v>92</v>
      </c>
      <c r="AY159" s="224" t="s">
        <v>160</v>
      </c>
    </row>
    <row r="160" spans="1:65" s="2" customFormat="1" ht="24.2" customHeight="1">
      <c r="A160" s="35"/>
      <c r="B160" s="36"/>
      <c r="C160" s="188" t="s">
        <v>215</v>
      </c>
      <c r="D160" s="188" t="s">
        <v>162</v>
      </c>
      <c r="E160" s="189" t="s">
        <v>632</v>
      </c>
      <c r="F160" s="190" t="s">
        <v>633</v>
      </c>
      <c r="G160" s="191" t="s">
        <v>165</v>
      </c>
      <c r="H160" s="192">
        <v>33.206000000000003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49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166</v>
      </c>
      <c r="AT160" s="200" t="s">
        <v>162</v>
      </c>
      <c r="AU160" s="200" t="s">
        <v>94</v>
      </c>
      <c r="AY160" s="17" t="s">
        <v>160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92</v>
      </c>
      <c r="BK160" s="201">
        <f>ROUND(I160*H160,2)</f>
        <v>0</v>
      </c>
      <c r="BL160" s="17" t="s">
        <v>166</v>
      </c>
      <c r="BM160" s="200" t="s">
        <v>634</v>
      </c>
    </row>
    <row r="161" spans="1:65" s="13" customFormat="1" ht="11.25">
      <c r="B161" s="202"/>
      <c r="C161" s="203"/>
      <c r="D161" s="204" t="s">
        <v>172</v>
      </c>
      <c r="E161" s="205" t="s">
        <v>1</v>
      </c>
      <c r="F161" s="206" t="s">
        <v>624</v>
      </c>
      <c r="G161" s="203"/>
      <c r="H161" s="207">
        <v>1.744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172</v>
      </c>
      <c r="AU161" s="213" t="s">
        <v>94</v>
      </c>
      <c r="AV161" s="13" t="s">
        <v>94</v>
      </c>
      <c r="AW161" s="13" t="s">
        <v>39</v>
      </c>
      <c r="AX161" s="13" t="s">
        <v>84</v>
      </c>
      <c r="AY161" s="213" t="s">
        <v>160</v>
      </c>
    </row>
    <row r="162" spans="1:65" s="13" customFormat="1" ht="11.25">
      <c r="B162" s="202"/>
      <c r="C162" s="203"/>
      <c r="D162" s="204" t="s">
        <v>172</v>
      </c>
      <c r="E162" s="205" t="s">
        <v>1</v>
      </c>
      <c r="F162" s="206" t="s">
        <v>625</v>
      </c>
      <c r="G162" s="203"/>
      <c r="H162" s="207">
        <v>6.48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172</v>
      </c>
      <c r="AU162" s="213" t="s">
        <v>94</v>
      </c>
      <c r="AV162" s="13" t="s">
        <v>94</v>
      </c>
      <c r="AW162" s="13" t="s">
        <v>39</v>
      </c>
      <c r="AX162" s="13" t="s">
        <v>84</v>
      </c>
      <c r="AY162" s="213" t="s">
        <v>160</v>
      </c>
    </row>
    <row r="163" spans="1:65" s="13" customFormat="1" ht="11.25">
      <c r="B163" s="202"/>
      <c r="C163" s="203"/>
      <c r="D163" s="204" t="s">
        <v>172</v>
      </c>
      <c r="E163" s="205" t="s">
        <v>1</v>
      </c>
      <c r="F163" s="206" t="s">
        <v>626</v>
      </c>
      <c r="G163" s="203"/>
      <c r="H163" s="207">
        <v>1.5189999999999999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172</v>
      </c>
      <c r="AU163" s="213" t="s">
        <v>94</v>
      </c>
      <c r="AV163" s="13" t="s">
        <v>94</v>
      </c>
      <c r="AW163" s="13" t="s">
        <v>39</v>
      </c>
      <c r="AX163" s="13" t="s">
        <v>84</v>
      </c>
      <c r="AY163" s="213" t="s">
        <v>160</v>
      </c>
    </row>
    <row r="164" spans="1:65" s="13" customFormat="1" ht="11.25">
      <c r="B164" s="202"/>
      <c r="C164" s="203"/>
      <c r="D164" s="204" t="s">
        <v>172</v>
      </c>
      <c r="E164" s="205" t="s">
        <v>1</v>
      </c>
      <c r="F164" s="206" t="s">
        <v>627</v>
      </c>
      <c r="G164" s="203"/>
      <c r="H164" s="207">
        <v>6.2549999999999999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172</v>
      </c>
      <c r="AU164" s="213" t="s">
        <v>94</v>
      </c>
      <c r="AV164" s="13" t="s">
        <v>94</v>
      </c>
      <c r="AW164" s="13" t="s">
        <v>39</v>
      </c>
      <c r="AX164" s="13" t="s">
        <v>84</v>
      </c>
      <c r="AY164" s="213" t="s">
        <v>160</v>
      </c>
    </row>
    <row r="165" spans="1:65" s="13" customFormat="1" ht="11.25">
      <c r="B165" s="202"/>
      <c r="C165" s="203"/>
      <c r="D165" s="204" t="s">
        <v>172</v>
      </c>
      <c r="E165" s="205" t="s">
        <v>1</v>
      </c>
      <c r="F165" s="206" t="s">
        <v>628</v>
      </c>
      <c r="G165" s="203"/>
      <c r="H165" s="207">
        <v>1.8759999999999999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172</v>
      </c>
      <c r="AU165" s="213" t="s">
        <v>94</v>
      </c>
      <c r="AV165" s="13" t="s">
        <v>94</v>
      </c>
      <c r="AW165" s="13" t="s">
        <v>39</v>
      </c>
      <c r="AX165" s="13" t="s">
        <v>84</v>
      </c>
      <c r="AY165" s="213" t="s">
        <v>160</v>
      </c>
    </row>
    <row r="166" spans="1:65" s="13" customFormat="1" ht="11.25">
      <c r="B166" s="202"/>
      <c r="C166" s="203"/>
      <c r="D166" s="204" t="s">
        <v>172</v>
      </c>
      <c r="E166" s="205" t="s">
        <v>1</v>
      </c>
      <c r="F166" s="206" t="s">
        <v>629</v>
      </c>
      <c r="G166" s="203"/>
      <c r="H166" s="207">
        <v>6.97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172</v>
      </c>
      <c r="AU166" s="213" t="s">
        <v>94</v>
      </c>
      <c r="AV166" s="13" t="s">
        <v>94</v>
      </c>
      <c r="AW166" s="13" t="s">
        <v>39</v>
      </c>
      <c r="AX166" s="13" t="s">
        <v>84</v>
      </c>
      <c r="AY166" s="213" t="s">
        <v>160</v>
      </c>
    </row>
    <row r="167" spans="1:65" s="13" customFormat="1" ht="11.25">
      <c r="B167" s="202"/>
      <c r="C167" s="203"/>
      <c r="D167" s="204" t="s">
        <v>172</v>
      </c>
      <c r="E167" s="205" t="s">
        <v>1</v>
      </c>
      <c r="F167" s="206" t="s">
        <v>630</v>
      </c>
      <c r="G167" s="203"/>
      <c r="H167" s="207">
        <v>1.6339999999999999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172</v>
      </c>
      <c r="AU167" s="213" t="s">
        <v>94</v>
      </c>
      <c r="AV167" s="13" t="s">
        <v>94</v>
      </c>
      <c r="AW167" s="13" t="s">
        <v>39</v>
      </c>
      <c r="AX167" s="13" t="s">
        <v>84</v>
      </c>
      <c r="AY167" s="213" t="s">
        <v>160</v>
      </c>
    </row>
    <row r="168" spans="1:65" s="13" customFormat="1" ht="11.25">
      <c r="B168" s="202"/>
      <c r="C168" s="203"/>
      <c r="D168" s="204" t="s">
        <v>172</v>
      </c>
      <c r="E168" s="205" t="s">
        <v>1</v>
      </c>
      <c r="F168" s="206" t="s">
        <v>631</v>
      </c>
      <c r="G168" s="203"/>
      <c r="H168" s="207">
        <v>6.7279999999999998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172</v>
      </c>
      <c r="AU168" s="213" t="s">
        <v>94</v>
      </c>
      <c r="AV168" s="13" t="s">
        <v>94</v>
      </c>
      <c r="AW168" s="13" t="s">
        <v>39</v>
      </c>
      <c r="AX168" s="13" t="s">
        <v>84</v>
      </c>
      <c r="AY168" s="213" t="s">
        <v>160</v>
      </c>
    </row>
    <row r="169" spans="1:65" s="14" customFormat="1" ht="11.25">
      <c r="B169" s="214"/>
      <c r="C169" s="215"/>
      <c r="D169" s="204" t="s">
        <v>172</v>
      </c>
      <c r="E169" s="216" t="s">
        <v>1</v>
      </c>
      <c r="F169" s="217" t="s">
        <v>179</v>
      </c>
      <c r="G169" s="215"/>
      <c r="H169" s="218">
        <v>33.206000000000003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172</v>
      </c>
      <c r="AU169" s="224" t="s">
        <v>94</v>
      </c>
      <c r="AV169" s="14" t="s">
        <v>166</v>
      </c>
      <c r="AW169" s="14" t="s">
        <v>39</v>
      </c>
      <c r="AX169" s="14" t="s">
        <v>92</v>
      </c>
      <c r="AY169" s="224" t="s">
        <v>160</v>
      </c>
    </row>
    <row r="170" spans="1:65" s="2" customFormat="1" ht="24.2" customHeight="1">
      <c r="A170" s="35"/>
      <c r="B170" s="36"/>
      <c r="C170" s="188" t="s">
        <v>222</v>
      </c>
      <c r="D170" s="188" t="s">
        <v>162</v>
      </c>
      <c r="E170" s="189" t="s">
        <v>635</v>
      </c>
      <c r="F170" s="190" t="s">
        <v>636</v>
      </c>
      <c r="G170" s="191" t="s">
        <v>165</v>
      </c>
      <c r="H170" s="192">
        <v>33.206000000000003</v>
      </c>
      <c r="I170" s="193"/>
      <c r="J170" s="194">
        <f>ROUND(I170*H170,2)</f>
        <v>0</v>
      </c>
      <c r="K170" s="195"/>
      <c r="L170" s="40"/>
      <c r="M170" s="196" t="s">
        <v>1</v>
      </c>
      <c r="N170" s="197" t="s">
        <v>49</v>
      </c>
      <c r="O170" s="72"/>
      <c r="P170" s="198">
        <f>O170*H170</f>
        <v>0</v>
      </c>
      <c r="Q170" s="198">
        <v>2.5000000000000001E-3</v>
      </c>
      <c r="R170" s="198">
        <f>Q170*H170</f>
        <v>8.3015000000000005E-2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166</v>
      </c>
      <c r="AT170" s="200" t="s">
        <v>162</v>
      </c>
      <c r="AU170" s="200" t="s">
        <v>94</v>
      </c>
      <c r="AY170" s="17" t="s">
        <v>160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92</v>
      </c>
      <c r="BK170" s="201">
        <f>ROUND(I170*H170,2)</f>
        <v>0</v>
      </c>
      <c r="BL170" s="17" t="s">
        <v>166</v>
      </c>
      <c r="BM170" s="200" t="s">
        <v>637</v>
      </c>
    </row>
    <row r="171" spans="1:65" s="13" customFormat="1" ht="11.25">
      <c r="B171" s="202"/>
      <c r="C171" s="203"/>
      <c r="D171" s="204" t="s">
        <v>172</v>
      </c>
      <c r="E171" s="205" t="s">
        <v>1</v>
      </c>
      <c r="F171" s="206" t="s">
        <v>638</v>
      </c>
      <c r="G171" s="203"/>
      <c r="H171" s="207">
        <v>33.206000000000003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172</v>
      </c>
      <c r="AU171" s="213" t="s">
        <v>94</v>
      </c>
      <c r="AV171" s="13" t="s">
        <v>94</v>
      </c>
      <c r="AW171" s="13" t="s">
        <v>39</v>
      </c>
      <c r="AX171" s="13" t="s">
        <v>92</v>
      </c>
      <c r="AY171" s="213" t="s">
        <v>160</v>
      </c>
    </row>
    <row r="172" spans="1:65" s="2" customFormat="1" ht="24.2" customHeight="1">
      <c r="A172" s="35"/>
      <c r="B172" s="36"/>
      <c r="C172" s="188" t="s">
        <v>226</v>
      </c>
      <c r="D172" s="188" t="s">
        <v>162</v>
      </c>
      <c r="E172" s="189" t="s">
        <v>639</v>
      </c>
      <c r="F172" s="190" t="s">
        <v>640</v>
      </c>
      <c r="G172" s="191" t="s">
        <v>170</v>
      </c>
      <c r="H172" s="192">
        <v>3.5230000000000001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49</v>
      </c>
      <c r="O172" s="72"/>
      <c r="P172" s="198">
        <f>O172*H172</f>
        <v>0</v>
      </c>
      <c r="Q172" s="198">
        <v>2.5018722040000001</v>
      </c>
      <c r="R172" s="198">
        <f>Q172*H172</f>
        <v>8.8140957746920012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166</v>
      </c>
      <c r="AT172" s="200" t="s">
        <v>162</v>
      </c>
      <c r="AU172" s="200" t="s">
        <v>94</v>
      </c>
      <c r="AY172" s="17" t="s">
        <v>160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92</v>
      </c>
      <c r="BK172" s="201">
        <f>ROUND(I172*H172,2)</f>
        <v>0</v>
      </c>
      <c r="BL172" s="17" t="s">
        <v>166</v>
      </c>
      <c r="BM172" s="200" t="s">
        <v>641</v>
      </c>
    </row>
    <row r="173" spans="1:65" s="13" customFormat="1" ht="11.25">
      <c r="B173" s="202"/>
      <c r="C173" s="203"/>
      <c r="D173" s="204" t="s">
        <v>172</v>
      </c>
      <c r="E173" s="205" t="s">
        <v>1</v>
      </c>
      <c r="F173" s="206" t="s">
        <v>642</v>
      </c>
      <c r="G173" s="203"/>
      <c r="H173" s="207">
        <v>1.778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172</v>
      </c>
      <c r="AU173" s="213" t="s">
        <v>94</v>
      </c>
      <c r="AV173" s="13" t="s">
        <v>94</v>
      </c>
      <c r="AW173" s="13" t="s">
        <v>39</v>
      </c>
      <c r="AX173" s="13" t="s">
        <v>84</v>
      </c>
      <c r="AY173" s="213" t="s">
        <v>160</v>
      </c>
    </row>
    <row r="174" spans="1:65" s="13" customFormat="1" ht="11.25">
      <c r="B174" s="202"/>
      <c r="C174" s="203"/>
      <c r="D174" s="204" t="s">
        <v>172</v>
      </c>
      <c r="E174" s="205" t="s">
        <v>1</v>
      </c>
      <c r="F174" s="206" t="s">
        <v>643</v>
      </c>
      <c r="G174" s="203"/>
      <c r="H174" s="207">
        <v>1.7450000000000001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172</v>
      </c>
      <c r="AU174" s="213" t="s">
        <v>94</v>
      </c>
      <c r="AV174" s="13" t="s">
        <v>94</v>
      </c>
      <c r="AW174" s="13" t="s">
        <v>39</v>
      </c>
      <c r="AX174" s="13" t="s">
        <v>84</v>
      </c>
      <c r="AY174" s="213" t="s">
        <v>160</v>
      </c>
    </row>
    <row r="175" spans="1:65" s="14" customFormat="1" ht="11.25">
      <c r="B175" s="214"/>
      <c r="C175" s="215"/>
      <c r="D175" s="204" t="s">
        <v>172</v>
      </c>
      <c r="E175" s="216" t="s">
        <v>1</v>
      </c>
      <c r="F175" s="217" t="s">
        <v>179</v>
      </c>
      <c r="G175" s="215"/>
      <c r="H175" s="218">
        <v>3.5230000000000001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172</v>
      </c>
      <c r="AU175" s="224" t="s">
        <v>94</v>
      </c>
      <c r="AV175" s="14" t="s">
        <v>166</v>
      </c>
      <c r="AW175" s="14" t="s">
        <v>39</v>
      </c>
      <c r="AX175" s="14" t="s">
        <v>92</v>
      </c>
      <c r="AY175" s="224" t="s">
        <v>160</v>
      </c>
    </row>
    <row r="176" spans="1:65" s="2" customFormat="1" ht="16.5" customHeight="1">
      <c r="A176" s="35"/>
      <c r="B176" s="36"/>
      <c r="C176" s="188" t="s">
        <v>230</v>
      </c>
      <c r="D176" s="188" t="s">
        <v>162</v>
      </c>
      <c r="E176" s="189" t="s">
        <v>644</v>
      </c>
      <c r="F176" s="190" t="s">
        <v>645</v>
      </c>
      <c r="G176" s="191" t="s">
        <v>219</v>
      </c>
      <c r="H176" s="192">
        <v>0.372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49</v>
      </c>
      <c r="O176" s="72"/>
      <c r="P176" s="198">
        <f>O176*H176</f>
        <v>0</v>
      </c>
      <c r="Q176" s="198">
        <v>1.0492218</v>
      </c>
      <c r="R176" s="198">
        <f>Q176*H176</f>
        <v>0.39031050959999997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166</v>
      </c>
      <c r="AT176" s="200" t="s">
        <v>162</v>
      </c>
      <c r="AU176" s="200" t="s">
        <v>94</v>
      </c>
      <c r="AY176" s="17" t="s">
        <v>160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92</v>
      </c>
      <c r="BK176" s="201">
        <f>ROUND(I176*H176,2)</f>
        <v>0</v>
      </c>
      <c r="BL176" s="17" t="s">
        <v>166</v>
      </c>
      <c r="BM176" s="200" t="s">
        <v>646</v>
      </c>
    </row>
    <row r="177" spans="1:65" s="13" customFormat="1" ht="11.25">
      <c r="B177" s="202"/>
      <c r="C177" s="203"/>
      <c r="D177" s="204" t="s">
        <v>172</v>
      </c>
      <c r="E177" s="205" t="s">
        <v>1</v>
      </c>
      <c r="F177" s="206" t="s">
        <v>647</v>
      </c>
      <c r="G177" s="203"/>
      <c r="H177" s="207">
        <v>0.372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172</v>
      </c>
      <c r="AU177" s="213" t="s">
        <v>94</v>
      </c>
      <c r="AV177" s="13" t="s">
        <v>94</v>
      </c>
      <c r="AW177" s="13" t="s">
        <v>39</v>
      </c>
      <c r="AX177" s="13" t="s">
        <v>92</v>
      </c>
      <c r="AY177" s="213" t="s">
        <v>160</v>
      </c>
    </row>
    <row r="178" spans="1:65" s="12" customFormat="1" ht="22.9" customHeight="1">
      <c r="B178" s="172"/>
      <c r="C178" s="173"/>
      <c r="D178" s="174" t="s">
        <v>83</v>
      </c>
      <c r="E178" s="186" t="s">
        <v>194</v>
      </c>
      <c r="F178" s="186" t="s">
        <v>648</v>
      </c>
      <c r="G178" s="173"/>
      <c r="H178" s="173"/>
      <c r="I178" s="176"/>
      <c r="J178" s="187">
        <f>BK178</f>
        <v>0</v>
      </c>
      <c r="K178" s="173"/>
      <c r="L178" s="178"/>
      <c r="M178" s="179"/>
      <c r="N178" s="180"/>
      <c r="O178" s="180"/>
      <c r="P178" s="181">
        <f>SUM(P179:P180)</f>
        <v>0</v>
      </c>
      <c r="Q178" s="180"/>
      <c r="R178" s="181">
        <f>SUM(R179:R180)</f>
        <v>1.3385558819999999E-3</v>
      </c>
      <c r="S178" s="180"/>
      <c r="T178" s="182">
        <f>SUM(T179:T180)</f>
        <v>0</v>
      </c>
      <c r="AR178" s="183" t="s">
        <v>92</v>
      </c>
      <c r="AT178" s="184" t="s">
        <v>83</v>
      </c>
      <c r="AU178" s="184" t="s">
        <v>92</v>
      </c>
      <c r="AY178" s="183" t="s">
        <v>160</v>
      </c>
      <c r="BK178" s="185">
        <f>SUM(BK179:BK180)</f>
        <v>0</v>
      </c>
    </row>
    <row r="179" spans="1:65" s="2" customFormat="1" ht="33" customHeight="1">
      <c r="A179" s="35"/>
      <c r="B179" s="36"/>
      <c r="C179" s="188" t="s">
        <v>236</v>
      </c>
      <c r="D179" s="188" t="s">
        <v>162</v>
      </c>
      <c r="E179" s="189" t="s">
        <v>649</v>
      </c>
      <c r="F179" s="190" t="s">
        <v>650</v>
      </c>
      <c r="G179" s="191" t="s">
        <v>252</v>
      </c>
      <c r="H179" s="192">
        <v>4.0199999999999996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49</v>
      </c>
      <c r="O179" s="72"/>
      <c r="P179" s="198">
        <f>O179*H179</f>
        <v>0</v>
      </c>
      <c r="Q179" s="198">
        <v>3.3297410000000002E-4</v>
      </c>
      <c r="R179" s="198">
        <f>Q179*H179</f>
        <v>1.3385558819999999E-3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166</v>
      </c>
      <c r="AT179" s="200" t="s">
        <v>162</v>
      </c>
      <c r="AU179" s="200" t="s">
        <v>94</v>
      </c>
      <c r="AY179" s="17" t="s">
        <v>160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92</v>
      </c>
      <c r="BK179" s="201">
        <f>ROUND(I179*H179,2)</f>
        <v>0</v>
      </c>
      <c r="BL179" s="17" t="s">
        <v>166</v>
      </c>
      <c r="BM179" s="200" t="s">
        <v>651</v>
      </c>
    </row>
    <row r="180" spans="1:65" s="13" customFormat="1" ht="11.25">
      <c r="B180" s="202"/>
      <c r="C180" s="203"/>
      <c r="D180" s="204" t="s">
        <v>172</v>
      </c>
      <c r="E180" s="205" t="s">
        <v>1</v>
      </c>
      <c r="F180" s="206" t="s">
        <v>652</v>
      </c>
      <c r="G180" s="203"/>
      <c r="H180" s="207">
        <v>4.0199999999999996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172</v>
      </c>
      <c r="AU180" s="213" t="s">
        <v>94</v>
      </c>
      <c r="AV180" s="13" t="s">
        <v>94</v>
      </c>
      <c r="AW180" s="13" t="s">
        <v>39</v>
      </c>
      <c r="AX180" s="13" t="s">
        <v>92</v>
      </c>
      <c r="AY180" s="213" t="s">
        <v>160</v>
      </c>
    </row>
    <row r="181" spans="1:65" s="12" customFormat="1" ht="22.9" customHeight="1">
      <c r="B181" s="172"/>
      <c r="C181" s="173"/>
      <c r="D181" s="174" t="s">
        <v>83</v>
      </c>
      <c r="E181" s="186" t="s">
        <v>209</v>
      </c>
      <c r="F181" s="186" t="s">
        <v>467</v>
      </c>
      <c r="G181" s="173"/>
      <c r="H181" s="173"/>
      <c r="I181" s="176"/>
      <c r="J181" s="187">
        <f>BK181</f>
        <v>0</v>
      </c>
      <c r="K181" s="173"/>
      <c r="L181" s="178"/>
      <c r="M181" s="179"/>
      <c r="N181" s="180"/>
      <c r="O181" s="180"/>
      <c r="P181" s="181">
        <f>SUM(P182:P185)</f>
        <v>0</v>
      </c>
      <c r="Q181" s="180"/>
      <c r="R181" s="181">
        <f>SUM(R182:R185)</f>
        <v>2.0670299999999998E-4</v>
      </c>
      <c r="S181" s="180"/>
      <c r="T181" s="182">
        <f>SUM(T182:T185)</f>
        <v>0</v>
      </c>
      <c r="AR181" s="183" t="s">
        <v>92</v>
      </c>
      <c r="AT181" s="184" t="s">
        <v>83</v>
      </c>
      <c r="AU181" s="184" t="s">
        <v>92</v>
      </c>
      <c r="AY181" s="183" t="s">
        <v>160</v>
      </c>
      <c r="BK181" s="185">
        <f>SUM(BK182:BK185)</f>
        <v>0</v>
      </c>
    </row>
    <row r="182" spans="1:65" s="2" customFormat="1" ht="24.2" customHeight="1">
      <c r="A182" s="35"/>
      <c r="B182" s="36"/>
      <c r="C182" s="188" t="s">
        <v>8</v>
      </c>
      <c r="D182" s="188" t="s">
        <v>162</v>
      </c>
      <c r="E182" s="189" t="s">
        <v>653</v>
      </c>
      <c r="F182" s="190" t="s">
        <v>654</v>
      </c>
      <c r="G182" s="191" t="s">
        <v>165</v>
      </c>
      <c r="H182" s="192">
        <v>0.57899999999999996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49</v>
      </c>
      <c r="O182" s="72"/>
      <c r="P182" s="198">
        <f>O182*H182</f>
        <v>0</v>
      </c>
      <c r="Q182" s="198">
        <v>3.57E-4</v>
      </c>
      <c r="R182" s="198">
        <f>Q182*H182</f>
        <v>2.0670299999999998E-4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166</v>
      </c>
      <c r="AT182" s="200" t="s">
        <v>162</v>
      </c>
      <c r="AU182" s="200" t="s">
        <v>94</v>
      </c>
      <c r="AY182" s="17" t="s">
        <v>160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92</v>
      </c>
      <c r="BK182" s="201">
        <f>ROUND(I182*H182,2)</f>
        <v>0</v>
      </c>
      <c r="BL182" s="17" t="s">
        <v>166</v>
      </c>
      <c r="BM182" s="200" t="s">
        <v>655</v>
      </c>
    </row>
    <row r="183" spans="1:65" s="13" customFormat="1" ht="11.25">
      <c r="B183" s="202"/>
      <c r="C183" s="203"/>
      <c r="D183" s="204" t="s">
        <v>172</v>
      </c>
      <c r="E183" s="205" t="s">
        <v>1</v>
      </c>
      <c r="F183" s="206" t="s">
        <v>656</v>
      </c>
      <c r="G183" s="203"/>
      <c r="H183" s="207">
        <v>0.35399999999999998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172</v>
      </c>
      <c r="AU183" s="213" t="s">
        <v>94</v>
      </c>
      <c r="AV183" s="13" t="s">
        <v>94</v>
      </c>
      <c r="AW183" s="13" t="s">
        <v>39</v>
      </c>
      <c r="AX183" s="13" t="s">
        <v>84</v>
      </c>
      <c r="AY183" s="213" t="s">
        <v>160</v>
      </c>
    </row>
    <row r="184" spans="1:65" s="13" customFormat="1" ht="11.25">
      <c r="B184" s="202"/>
      <c r="C184" s="203"/>
      <c r="D184" s="204" t="s">
        <v>172</v>
      </c>
      <c r="E184" s="205" t="s">
        <v>1</v>
      </c>
      <c r="F184" s="206" t="s">
        <v>657</v>
      </c>
      <c r="G184" s="203"/>
      <c r="H184" s="207">
        <v>0.22500000000000001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172</v>
      </c>
      <c r="AU184" s="213" t="s">
        <v>94</v>
      </c>
      <c r="AV184" s="13" t="s">
        <v>94</v>
      </c>
      <c r="AW184" s="13" t="s">
        <v>39</v>
      </c>
      <c r="AX184" s="13" t="s">
        <v>84</v>
      </c>
      <c r="AY184" s="213" t="s">
        <v>160</v>
      </c>
    </row>
    <row r="185" spans="1:65" s="14" customFormat="1" ht="11.25">
      <c r="B185" s="214"/>
      <c r="C185" s="215"/>
      <c r="D185" s="204" t="s">
        <v>172</v>
      </c>
      <c r="E185" s="216" t="s">
        <v>1</v>
      </c>
      <c r="F185" s="217" t="s">
        <v>179</v>
      </c>
      <c r="G185" s="215"/>
      <c r="H185" s="218">
        <v>0.57899999999999996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172</v>
      </c>
      <c r="AU185" s="224" t="s">
        <v>94</v>
      </c>
      <c r="AV185" s="14" t="s">
        <v>166</v>
      </c>
      <c r="AW185" s="14" t="s">
        <v>39</v>
      </c>
      <c r="AX185" s="14" t="s">
        <v>92</v>
      </c>
      <c r="AY185" s="224" t="s">
        <v>160</v>
      </c>
    </row>
    <row r="186" spans="1:65" s="12" customFormat="1" ht="22.9" customHeight="1">
      <c r="B186" s="172"/>
      <c r="C186" s="173"/>
      <c r="D186" s="174" t="s">
        <v>83</v>
      </c>
      <c r="E186" s="186" t="s">
        <v>658</v>
      </c>
      <c r="F186" s="186" t="s">
        <v>659</v>
      </c>
      <c r="G186" s="173"/>
      <c r="H186" s="173"/>
      <c r="I186" s="176"/>
      <c r="J186" s="187">
        <f>BK186</f>
        <v>0</v>
      </c>
      <c r="K186" s="173"/>
      <c r="L186" s="178"/>
      <c r="M186" s="179"/>
      <c r="N186" s="180"/>
      <c r="O186" s="180"/>
      <c r="P186" s="181">
        <f>P187</f>
        <v>0</v>
      </c>
      <c r="Q186" s="180"/>
      <c r="R186" s="181">
        <f>R187</f>
        <v>0</v>
      </c>
      <c r="S186" s="180"/>
      <c r="T186" s="182">
        <f>T187</f>
        <v>0</v>
      </c>
      <c r="AR186" s="183" t="s">
        <v>92</v>
      </c>
      <c r="AT186" s="184" t="s">
        <v>83</v>
      </c>
      <c r="AU186" s="184" t="s">
        <v>92</v>
      </c>
      <c r="AY186" s="183" t="s">
        <v>160</v>
      </c>
      <c r="BK186" s="185">
        <f>BK187</f>
        <v>0</v>
      </c>
    </row>
    <row r="187" spans="1:65" s="2" customFormat="1" ht="21.75" customHeight="1">
      <c r="A187" s="35"/>
      <c r="B187" s="36"/>
      <c r="C187" s="188" t="s">
        <v>245</v>
      </c>
      <c r="D187" s="188" t="s">
        <v>162</v>
      </c>
      <c r="E187" s="189" t="s">
        <v>660</v>
      </c>
      <c r="F187" s="190" t="s">
        <v>661</v>
      </c>
      <c r="G187" s="191" t="s">
        <v>219</v>
      </c>
      <c r="H187" s="192">
        <v>24.582999999999998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49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166</v>
      </c>
      <c r="AT187" s="200" t="s">
        <v>162</v>
      </c>
      <c r="AU187" s="200" t="s">
        <v>94</v>
      </c>
      <c r="AY187" s="17" t="s">
        <v>160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92</v>
      </c>
      <c r="BK187" s="201">
        <f>ROUND(I187*H187,2)</f>
        <v>0</v>
      </c>
      <c r="BL187" s="17" t="s">
        <v>166</v>
      </c>
      <c r="BM187" s="200" t="s">
        <v>662</v>
      </c>
    </row>
    <row r="188" spans="1:65" s="12" customFormat="1" ht="25.9" customHeight="1">
      <c r="B188" s="172"/>
      <c r="C188" s="173"/>
      <c r="D188" s="174" t="s">
        <v>83</v>
      </c>
      <c r="E188" s="175" t="s">
        <v>555</v>
      </c>
      <c r="F188" s="175" t="s">
        <v>556</v>
      </c>
      <c r="G188" s="173"/>
      <c r="H188" s="173"/>
      <c r="I188" s="176"/>
      <c r="J188" s="177">
        <f>BK188</f>
        <v>0</v>
      </c>
      <c r="K188" s="173"/>
      <c r="L188" s="178"/>
      <c r="M188" s="179"/>
      <c r="N188" s="180"/>
      <c r="O188" s="180"/>
      <c r="P188" s="181">
        <f>P189</f>
        <v>0</v>
      </c>
      <c r="Q188" s="180"/>
      <c r="R188" s="181">
        <f>R189</f>
        <v>7.3503399999999995E-3</v>
      </c>
      <c r="S188" s="180"/>
      <c r="T188" s="182">
        <f>T189</f>
        <v>0</v>
      </c>
      <c r="AR188" s="183" t="s">
        <v>94</v>
      </c>
      <c r="AT188" s="184" t="s">
        <v>83</v>
      </c>
      <c r="AU188" s="184" t="s">
        <v>84</v>
      </c>
      <c r="AY188" s="183" t="s">
        <v>160</v>
      </c>
      <c r="BK188" s="185">
        <f>BK189</f>
        <v>0</v>
      </c>
    </row>
    <row r="189" spans="1:65" s="12" customFormat="1" ht="22.9" customHeight="1">
      <c r="B189" s="172"/>
      <c r="C189" s="173"/>
      <c r="D189" s="174" t="s">
        <v>83</v>
      </c>
      <c r="E189" s="186" t="s">
        <v>663</v>
      </c>
      <c r="F189" s="186" t="s">
        <v>664</v>
      </c>
      <c r="G189" s="173"/>
      <c r="H189" s="173"/>
      <c r="I189" s="176"/>
      <c r="J189" s="187">
        <f>BK189</f>
        <v>0</v>
      </c>
      <c r="K189" s="173"/>
      <c r="L189" s="178"/>
      <c r="M189" s="179"/>
      <c r="N189" s="180"/>
      <c r="O189" s="180"/>
      <c r="P189" s="181">
        <f>SUM(P190:P197)</f>
        <v>0</v>
      </c>
      <c r="Q189" s="180"/>
      <c r="R189" s="181">
        <f>SUM(R190:R197)</f>
        <v>7.3503399999999995E-3</v>
      </c>
      <c r="S189" s="180"/>
      <c r="T189" s="182">
        <f>SUM(T190:T197)</f>
        <v>0</v>
      </c>
      <c r="AR189" s="183" t="s">
        <v>94</v>
      </c>
      <c r="AT189" s="184" t="s">
        <v>83</v>
      </c>
      <c r="AU189" s="184" t="s">
        <v>92</v>
      </c>
      <c r="AY189" s="183" t="s">
        <v>160</v>
      </c>
      <c r="BK189" s="185">
        <f>SUM(BK190:BK197)</f>
        <v>0</v>
      </c>
    </row>
    <row r="190" spans="1:65" s="2" customFormat="1" ht="24.2" customHeight="1">
      <c r="A190" s="35"/>
      <c r="B190" s="36"/>
      <c r="C190" s="188" t="s">
        <v>249</v>
      </c>
      <c r="D190" s="188" t="s">
        <v>162</v>
      </c>
      <c r="E190" s="189" t="s">
        <v>665</v>
      </c>
      <c r="F190" s="190" t="s">
        <v>666</v>
      </c>
      <c r="G190" s="191" t="s">
        <v>165</v>
      </c>
      <c r="H190" s="192">
        <v>18.376000000000001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49</v>
      </c>
      <c r="O190" s="72"/>
      <c r="P190" s="198">
        <f>O190*H190</f>
        <v>0</v>
      </c>
      <c r="Q190" s="198">
        <v>4.0000000000000003E-5</v>
      </c>
      <c r="R190" s="198">
        <f>Q190*H190</f>
        <v>7.3504000000000006E-4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245</v>
      </c>
      <c r="AT190" s="200" t="s">
        <v>162</v>
      </c>
      <c r="AU190" s="200" t="s">
        <v>94</v>
      </c>
      <c r="AY190" s="17" t="s">
        <v>160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92</v>
      </c>
      <c r="BK190" s="201">
        <f>ROUND(I190*H190,2)</f>
        <v>0</v>
      </c>
      <c r="BL190" s="17" t="s">
        <v>245</v>
      </c>
      <c r="BM190" s="200" t="s">
        <v>667</v>
      </c>
    </row>
    <row r="191" spans="1:65" s="13" customFormat="1" ht="11.25">
      <c r="B191" s="202"/>
      <c r="C191" s="203"/>
      <c r="D191" s="204" t="s">
        <v>172</v>
      </c>
      <c r="E191" s="205" t="s">
        <v>1</v>
      </c>
      <c r="F191" s="206" t="s">
        <v>668</v>
      </c>
      <c r="G191" s="203"/>
      <c r="H191" s="207">
        <v>2.1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172</v>
      </c>
      <c r="AU191" s="213" t="s">
        <v>94</v>
      </c>
      <c r="AV191" s="13" t="s">
        <v>94</v>
      </c>
      <c r="AW191" s="13" t="s">
        <v>39</v>
      </c>
      <c r="AX191" s="13" t="s">
        <v>84</v>
      </c>
      <c r="AY191" s="213" t="s">
        <v>160</v>
      </c>
    </row>
    <row r="192" spans="1:65" s="13" customFormat="1" ht="11.25">
      <c r="B192" s="202"/>
      <c r="C192" s="203"/>
      <c r="D192" s="204" t="s">
        <v>172</v>
      </c>
      <c r="E192" s="205" t="s">
        <v>1</v>
      </c>
      <c r="F192" s="206" t="s">
        <v>669</v>
      </c>
      <c r="G192" s="203"/>
      <c r="H192" s="207">
        <v>14.087999999999999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172</v>
      </c>
      <c r="AU192" s="213" t="s">
        <v>94</v>
      </c>
      <c r="AV192" s="13" t="s">
        <v>94</v>
      </c>
      <c r="AW192" s="13" t="s">
        <v>39</v>
      </c>
      <c r="AX192" s="13" t="s">
        <v>84</v>
      </c>
      <c r="AY192" s="213" t="s">
        <v>160</v>
      </c>
    </row>
    <row r="193" spans="1:65" s="13" customFormat="1" ht="11.25">
      <c r="B193" s="202"/>
      <c r="C193" s="203"/>
      <c r="D193" s="204" t="s">
        <v>172</v>
      </c>
      <c r="E193" s="205" t="s">
        <v>1</v>
      </c>
      <c r="F193" s="206" t="s">
        <v>670</v>
      </c>
      <c r="G193" s="203"/>
      <c r="H193" s="207">
        <v>2.1880000000000002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172</v>
      </c>
      <c r="AU193" s="213" t="s">
        <v>94</v>
      </c>
      <c r="AV193" s="13" t="s">
        <v>94</v>
      </c>
      <c r="AW193" s="13" t="s">
        <v>39</v>
      </c>
      <c r="AX193" s="13" t="s">
        <v>84</v>
      </c>
      <c r="AY193" s="213" t="s">
        <v>160</v>
      </c>
    </row>
    <row r="194" spans="1:65" s="14" customFormat="1" ht="11.25">
      <c r="B194" s="214"/>
      <c r="C194" s="215"/>
      <c r="D194" s="204" t="s">
        <v>172</v>
      </c>
      <c r="E194" s="216" t="s">
        <v>1</v>
      </c>
      <c r="F194" s="217" t="s">
        <v>179</v>
      </c>
      <c r="G194" s="215"/>
      <c r="H194" s="218">
        <v>18.375999999999998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172</v>
      </c>
      <c r="AU194" s="224" t="s">
        <v>94</v>
      </c>
      <c r="AV194" s="14" t="s">
        <v>166</v>
      </c>
      <c r="AW194" s="14" t="s">
        <v>39</v>
      </c>
      <c r="AX194" s="14" t="s">
        <v>92</v>
      </c>
      <c r="AY194" s="224" t="s">
        <v>160</v>
      </c>
    </row>
    <row r="195" spans="1:65" s="2" customFormat="1" ht="16.5" customHeight="1">
      <c r="A195" s="35"/>
      <c r="B195" s="36"/>
      <c r="C195" s="225" t="s">
        <v>254</v>
      </c>
      <c r="D195" s="225" t="s">
        <v>216</v>
      </c>
      <c r="E195" s="226" t="s">
        <v>671</v>
      </c>
      <c r="F195" s="227" t="s">
        <v>672</v>
      </c>
      <c r="G195" s="228" t="s">
        <v>165</v>
      </c>
      <c r="H195" s="229">
        <v>22.050999999999998</v>
      </c>
      <c r="I195" s="230"/>
      <c r="J195" s="231">
        <f>ROUND(I195*H195,2)</f>
        <v>0</v>
      </c>
      <c r="K195" s="232"/>
      <c r="L195" s="233"/>
      <c r="M195" s="234" t="s">
        <v>1</v>
      </c>
      <c r="N195" s="235" t="s">
        <v>49</v>
      </c>
      <c r="O195" s="72"/>
      <c r="P195" s="198">
        <f>O195*H195</f>
        <v>0</v>
      </c>
      <c r="Q195" s="198">
        <v>2.9999999999999997E-4</v>
      </c>
      <c r="R195" s="198">
        <f>Q195*H195</f>
        <v>6.6152999999999993E-3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357</v>
      </c>
      <c r="AT195" s="200" t="s">
        <v>216</v>
      </c>
      <c r="AU195" s="200" t="s">
        <v>94</v>
      </c>
      <c r="AY195" s="17" t="s">
        <v>160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92</v>
      </c>
      <c r="BK195" s="201">
        <f>ROUND(I195*H195,2)</f>
        <v>0</v>
      </c>
      <c r="BL195" s="17" t="s">
        <v>245</v>
      </c>
      <c r="BM195" s="200" t="s">
        <v>673</v>
      </c>
    </row>
    <row r="196" spans="1:65" s="13" customFormat="1" ht="11.25">
      <c r="B196" s="202"/>
      <c r="C196" s="203"/>
      <c r="D196" s="204" t="s">
        <v>172</v>
      </c>
      <c r="E196" s="205" t="s">
        <v>1</v>
      </c>
      <c r="F196" s="206" t="s">
        <v>674</v>
      </c>
      <c r="G196" s="203"/>
      <c r="H196" s="207">
        <v>22.050999999999998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172</v>
      </c>
      <c r="AU196" s="213" t="s">
        <v>94</v>
      </c>
      <c r="AV196" s="13" t="s">
        <v>94</v>
      </c>
      <c r="AW196" s="13" t="s">
        <v>39</v>
      </c>
      <c r="AX196" s="13" t="s">
        <v>92</v>
      </c>
      <c r="AY196" s="213" t="s">
        <v>160</v>
      </c>
    </row>
    <row r="197" spans="1:65" s="2" customFormat="1" ht="24.2" customHeight="1">
      <c r="A197" s="35"/>
      <c r="B197" s="36"/>
      <c r="C197" s="188" t="s">
        <v>258</v>
      </c>
      <c r="D197" s="188" t="s">
        <v>162</v>
      </c>
      <c r="E197" s="189" t="s">
        <v>675</v>
      </c>
      <c r="F197" s="190" t="s">
        <v>676</v>
      </c>
      <c r="G197" s="191" t="s">
        <v>677</v>
      </c>
      <c r="H197" s="241"/>
      <c r="I197" s="193"/>
      <c r="J197" s="194">
        <f>ROUND(I197*H197,2)</f>
        <v>0</v>
      </c>
      <c r="K197" s="195"/>
      <c r="L197" s="40"/>
      <c r="M197" s="236" t="s">
        <v>1</v>
      </c>
      <c r="N197" s="237" t="s">
        <v>49</v>
      </c>
      <c r="O197" s="238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245</v>
      </c>
      <c r="AT197" s="200" t="s">
        <v>162</v>
      </c>
      <c r="AU197" s="200" t="s">
        <v>94</v>
      </c>
      <c r="AY197" s="17" t="s">
        <v>160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92</v>
      </c>
      <c r="BK197" s="201">
        <f>ROUND(I197*H197,2)</f>
        <v>0</v>
      </c>
      <c r="BL197" s="17" t="s">
        <v>245</v>
      </c>
      <c r="BM197" s="200" t="s">
        <v>678</v>
      </c>
    </row>
    <row r="198" spans="1:65" s="2" customFormat="1" ht="6.95" customHeight="1">
      <c r="A198" s="35"/>
      <c r="B198" s="55"/>
      <c r="C198" s="56"/>
      <c r="D198" s="56"/>
      <c r="E198" s="56"/>
      <c r="F198" s="56"/>
      <c r="G198" s="56"/>
      <c r="H198" s="56"/>
      <c r="I198" s="56"/>
      <c r="J198" s="56"/>
      <c r="K198" s="56"/>
      <c r="L198" s="40"/>
      <c r="M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</sheetData>
  <sheetProtection algorithmName="SHA-512" hashValue="EBa3IcRHJGqq6OA1hTBsgSx2HCbew71TAQKfOntaKh5yAMoPXEb2Xx5cDvVlDqIu6p4v9VEWiYIkEINWVXItAg==" saltValue="lz9/oCdN0s+GD4uo6DPeNah06wG8u9NsmOF8sFj+m4tjGNiZd3AeCEjGNujiSTeppiffpPo0NwHCRJeLGPmn6w==" spinCount="100000" sheet="1" objects="1" scenarios="1" formatColumns="0" formatRows="0" autoFilter="0"/>
  <autoFilter ref="C124:K197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679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ROUND((SUM(BE127:BE253)),  2)</f>
        <v>0</v>
      </c>
      <c r="G33" s="35"/>
      <c r="H33" s="35"/>
      <c r="I33" s="125">
        <v>0.21</v>
      </c>
      <c r="J33" s="124">
        <f>ROUND(((SUM(BE127:BE253))*I33),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ROUND((SUM(BF127:BF253)),  2)</f>
        <v>0</v>
      </c>
      <c r="G34" s="35"/>
      <c r="H34" s="35"/>
      <c r="I34" s="125">
        <v>0.15</v>
      </c>
      <c r="J34" s="124">
        <f>ROUND(((SUM(BF127:BF253))*I34),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ROUND((SUM(BG127:BG253)),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ROUND((SUM(BH127:BH253)),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ROUND((SUM(BI127:BI253)),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IO 03 - Dešťová kanalizace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J128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7"/>
      <c r="J98" s="158">
        <f>J129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135</v>
      </c>
      <c r="E99" s="157"/>
      <c r="F99" s="157"/>
      <c r="G99" s="157"/>
      <c r="H99" s="157"/>
      <c r="I99" s="157"/>
      <c r="J99" s="158">
        <f>J168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136</v>
      </c>
      <c r="E100" s="157"/>
      <c r="F100" s="157"/>
      <c r="G100" s="157"/>
      <c r="H100" s="157"/>
      <c r="I100" s="157"/>
      <c r="J100" s="158">
        <f>J176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680</v>
      </c>
      <c r="E101" s="157"/>
      <c r="F101" s="157"/>
      <c r="G101" s="157"/>
      <c r="H101" s="157"/>
      <c r="I101" s="157"/>
      <c r="J101" s="158">
        <f>J181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138</v>
      </c>
      <c r="E102" s="157"/>
      <c r="F102" s="157"/>
      <c r="G102" s="157"/>
      <c r="H102" s="157"/>
      <c r="I102" s="157"/>
      <c r="J102" s="158">
        <f>J186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139</v>
      </c>
      <c r="E103" s="157"/>
      <c r="F103" s="157"/>
      <c r="G103" s="157"/>
      <c r="H103" s="157"/>
      <c r="I103" s="157"/>
      <c r="J103" s="158">
        <f>J227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140</v>
      </c>
      <c r="E104" s="157"/>
      <c r="F104" s="157"/>
      <c r="G104" s="157"/>
      <c r="H104" s="157"/>
      <c r="I104" s="157"/>
      <c r="J104" s="158">
        <f>J237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589</v>
      </c>
      <c r="E105" s="157"/>
      <c r="F105" s="157"/>
      <c r="G105" s="157"/>
      <c r="H105" s="157"/>
      <c r="I105" s="157"/>
      <c r="J105" s="158">
        <f>J240</f>
        <v>0</v>
      </c>
      <c r="K105" s="155"/>
      <c r="L105" s="159"/>
    </row>
    <row r="106" spans="1:31" s="9" customFormat="1" ht="24.95" customHeight="1">
      <c r="B106" s="148"/>
      <c r="C106" s="149"/>
      <c r="D106" s="150" t="s">
        <v>141</v>
      </c>
      <c r="E106" s="151"/>
      <c r="F106" s="151"/>
      <c r="G106" s="151"/>
      <c r="H106" s="151"/>
      <c r="I106" s="151"/>
      <c r="J106" s="152">
        <f>J242</f>
        <v>0</v>
      </c>
      <c r="K106" s="149"/>
      <c r="L106" s="153"/>
    </row>
    <row r="107" spans="1:31" s="10" customFormat="1" ht="19.899999999999999" customHeight="1">
      <c r="B107" s="154"/>
      <c r="C107" s="155"/>
      <c r="D107" s="156" t="s">
        <v>590</v>
      </c>
      <c r="E107" s="157"/>
      <c r="F107" s="157"/>
      <c r="G107" s="157"/>
      <c r="H107" s="157"/>
      <c r="I107" s="157"/>
      <c r="J107" s="158">
        <f>J243</f>
        <v>0</v>
      </c>
      <c r="K107" s="155"/>
      <c r="L107" s="159"/>
    </row>
    <row r="108" spans="1:31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>
      <c r="A114" s="35"/>
      <c r="B114" s="36"/>
      <c r="C114" s="23" t="s">
        <v>145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6.5" customHeight="1">
      <c r="A117" s="35"/>
      <c r="B117" s="36"/>
      <c r="C117" s="37"/>
      <c r="D117" s="37"/>
      <c r="E117" s="306" t="str">
        <f>E7</f>
        <v>Revitalizace veřejných ploch města Luby - ETAPA I</v>
      </c>
      <c r="F117" s="307"/>
      <c r="G117" s="307"/>
      <c r="H117" s="30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29" t="s">
        <v>126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62" t="str">
        <f>E9</f>
        <v>IO 03 - Dešťová kanalizace Etapa I</v>
      </c>
      <c r="F119" s="308"/>
      <c r="G119" s="308"/>
      <c r="H119" s="308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29" t="s">
        <v>22</v>
      </c>
      <c r="D121" s="37"/>
      <c r="E121" s="37"/>
      <c r="F121" s="27" t="str">
        <f>F12</f>
        <v>Luby u Chebu</v>
      </c>
      <c r="G121" s="37"/>
      <c r="H121" s="37"/>
      <c r="I121" s="29" t="s">
        <v>24</v>
      </c>
      <c r="J121" s="67" t="str">
        <f>IF(J12="","",J12)</f>
        <v>Vyplň údaj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29" t="s">
        <v>29</v>
      </c>
      <c r="D123" s="37"/>
      <c r="E123" s="37"/>
      <c r="F123" s="27" t="str">
        <f>E15</f>
        <v>Město Luby</v>
      </c>
      <c r="G123" s="37"/>
      <c r="H123" s="37"/>
      <c r="I123" s="29" t="s">
        <v>36</v>
      </c>
      <c r="J123" s="33" t="str">
        <f>E21</f>
        <v>A69 - Architekti s.r.o.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29" t="s">
        <v>34</v>
      </c>
      <c r="D124" s="37"/>
      <c r="E124" s="37"/>
      <c r="F124" s="27" t="str">
        <f>IF(E18="","",E18)</f>
        <v>Vyplň údaj</v>
      </c>
      <c r="G124" s="37"/>
      <c r="H124" s="37"/>
      <c r="I124" s="29" t="s">
        <v>40</v>
      </c>
      <c r="J124" s="33" t="str">
        <f>E24</f>
        <v>Ing. Pavel Šturc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0"/>
      <c r="B126" s="161"/>
      <c r="C126" s="162" t="s">
        <v>146</v>
      </c>
      <c r="D126" s="163" t="s">
        <v>69</v>
      </c>
      <c r="E126" s="163" t="s">
        <v>65</v>
      </c>
      <c r="F126" s="163" t="s">
        <v>66</v>
      </c>
      <c r="G126" s="163" t="s">
        <v>147</v>
      </c>
      <c r="H126" s="163" t="s">
        <v>148</v>
      </c>
      <c r="I126" s="163" t="s">
        <v>149</v>
      </c>
      <c r="J126" s="164" t="s">
        <v>130</v>
      </c>
      <c r="K126" s="165" t="s">
        <v>150</v>
      </c>
      <c r="L126" s="166"/>
      <c r="M126" s="76" t="s">
        <v>1</v>
      </c>
      <c r="N126" s="77" t="s">
        <v>48</v>
      </c>
      <c r="O126" s="77" t="s">
        <v>151</v>
      </c>
      <c r="P126" s="77" t="s">
        <v>152</v>
      </c>
      <c r="Q126" s="77" t="s">
        <v>153</v>
      </c>
      <c r="R126" s="77" t="s">
        <v>154</v>
      </c>
      <c r="S126" s="77" t="s">
        <v>155</v>
      </c>
      <c r="T126" s="78" t="s">
        <v>156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pans="1:63" s="2" customFormat="1" ht="22.9" customHeight="1">
      <c r="A127" s="35"/>
      <c r="B127" s="36"/>
      <c r="C127" s="83" t="s">
        <v>157</v>
      </c>
      <c r="D127" s="37"/>
      <c r="E127" s="37"/>
      <c r="F127" s="37"/>
      <c r="G127" s="37"/>
      <c r="H127" s="37"/>
      <c r="I127" s="37"/>
      <c r="J127" s="167">
        <f>BK127</f>
        <v>0</v>
      </c>
      <c r="K127" s="37"/>
      <c r="L127" s="40"/>
      <c r="M127" s="79"/>
      <c r="N127" s="168"/>
      <c r="O127" s="80"/>
      <c r="P127" s="169">
        <f>P128+P242</f>
        <v>0</v>
      </c>
      <c r="Q127" s="80"/>
      <c r="R127" s="169">
        <f>R128+R242</f>
        <v>485.70868230443011</v>
      </c>
      <c r="S127" s="80"/>
      <c r="T127" s="170">
        <f>T128+T242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83</v>
      </c>
      <c r="AU127" s="17" t="s">
        <v>132</v>
      </c>
      <c r="BK127" s="171">
        <f>BK128+BK242</f>
        <v>0</v>
      </c>
    </row>
    <row r="128" spans="1:63" s="12" customFormat="1" ht="25.9" customHeight="1">
      <c r="B128" s="172"/>
      <c r="C128" s="173"/>
      <c r="D128" s="174" t="s">
        <v>83</v>
      </c>
      <c r="E128" s="175" t="s">
        <v>158</v>
      </c>
      <c r="F128" s="175" t="s">
        <v>159</v>
      </c>
      <c r="G128" s="173"/>
      <c r="H128" s="173"/>
      <c r="I128" s="176"/>
      <c r="J128" s="177">
        <f>BK128</f>
        <v>0</v>
      </c>
      <c r="K128" s="173"/>
      <c r="L128" s="178"/>
      <c r="M128" s="179"/>
      <c r="N128" s="180"/>
      <c r="O128" s="180"/>
      <c r="P128" s="181">
        <f>P129+P168+P176+P181+P186+P227+P237+P240</f>
        <v>0</v>
      </c>
      <c r="Q128" s="180"/>
      <c r="R128" s="181">
        <f>R129+R168+R176+R181+R186+R227+R237+R240</f>
        <v>485.37716412443012</v>
      </c>
      <c r="S128" s="180"/>
      <c r="T128" s="182">
        <f>T129+T168+T176+T181+T186+T227+T237+T240</f>
        <v>0</v>
      </c>
      <c r="AR128" s="183" t="s">
        <v>92</v>
      </c>
      <c r="AT128" s="184" t="s">
        <v>83</v>
      </c>
      <c r="AU128" s="184" t="s">
        <v>84</v>
      </c>
      <c r="AY128" s="183" t="s">
        <v>160</v>
      </c>
      <c r="BK128" s="185">
        <f>BK129+BK168+BK176+BK181+BK186+BK227+BK237+BK240</f>
        <v>0</v>
      </c>
    </row>
    <row r="129" spans="1:65" s="12" customFormat="1" ht="22.9" customHeight="1">
      <c r="B129" s="172"/>
      <c r="C129" s="173"/>
      <c r="D129" s="174" t="s">
        <v>83</v>
      </c>
      <c r="E129" s="186" t="s">
        <v>92</v>
      </c>
      <c r="F129" s="186" t="s">
        <v>161</v>
      </c>
      <c r="G129" s="173"/>
      <c r="H129" s="173"/>
      <c r="I129" s="176"/>
      <c r="J129" s="187">
        <f>BK129</f>
        <v>0</v>
      </c>
      <c r="K129" s="173"/>
      <c r="L129" s="178"/>
      <c r="M129" s="179"/>
      <c r="N129" s="180"/>
      <c r="O129" s="180"/>
      <c r="P129" s="181">
        <f>SUM(P130:P167)</f>
        <v>0</v>
      </c>
      <c r="Q129" s="180"/>
      <c r="R129" s="181">
        <f>SUM(R130:R167)</f>
        <v>324.52437000243003</v>
      </c>
      <c r="S129" s="180"/>
      <c r="T129" s="182">
        <f>SUM(T130:T167)</f>
        <v>0</v>
      </c>
      <c r="AR129" s="183" t="s">
        <v>92</v>
      </c>
      <c r="AT129" s="184" t="s">
        <v>83</v>
      </c>
      <c r="AU129" s="184" t="s">
        <v>92</v>
      </c>
      <c r="AY129" s="183" t="s">
        <v>160</v>
      </c>
      <c r="BK129" s="185">
        <f>SUM(BK130:BK167)</f>
        <v>0</v>
      </c>
    </row>
    <row r="130" spans="1:65" s="2" customFormat="1" ht="33" customHeight="1">
      <c r="A130" s="35"/>
      <c r="B130" s="36"/>
      <c r="C130" s="188" t="s">
        <v>92</v>
      </c>
      <c r="D130" s="188" t="s">
        <v>162</v>
      </c>
      <c r="E130" s="189" t="s">
        <v>681</v>
      </c>
      <c r="F130" s="190" t="s">
        <v>682</v>
      </c>
      <c r="G130" s="191" t="s">
        <v>170</v>
      </c>
      <c r="H130" s="192">
        <v>625.04999999999995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49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166</v>
      </c>
      <c r="AT130" s="200" t="s">
        <v>162</v>
      </c>
      <c r="AU130" s="200" t="s">
        <v>94</v>
      </c>
      <c r="AY130" s="17" t="s">
        <v>160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92</v>
      </c>
      <c r="BK130" s="201">
        <f>ROUND(I130*H130,2)</f>
        <v>0</v>
      </c>
      <c r="BL130" s="17" t="s">
        <v>166</v>
      </c>
      <c r="BM130" s="200" t="s">
        <v>683</v>
      </c>
    </row>
    <row r="131" spans="1:65" s="15" customFormat="1" ht="11.25">
      <c r="B131" s="242"/>
      <c r="C131" s="243"/>
      <c r="D131" s="204" t="s">
        <v>172</v>
      </c>
      <c r="E131" s="244" t="s">
        <v>1</v>
      </c>
      <c r="F131" s="245" t="s">
        <v>684</v>
      </c>
      <c r="G131" s="243"/>
      <c r="H131" s="244" t="s">
        <v>1</v>
      </c>
      <c r="I131" s="246"/>
      <c r="J131" s="243"/>
      <c r="K131" s="243"/>
      <c r="L131" s="247"/>
      <c r="M131" s="248"/>
      <c r="N131" s="249"/>
      <c r="O131" s="249"/>
      <c r="P131" s="249"/>
      <c r="Q131" s="249"/>
      <c r="R131" s="249"/>
      <c r="S131" s="249"/>
      <c r="T131" s="250"/>
      <c r="AT131" s="251" t="s">
        <v>172</v>
      </c>
      <c r="AU131" s="251" t="s">
        <v>94</v>
      </c>
      <c r="AV131" s="15" t="s">
        <v>92</v>
      </c>
      <c r="AW131" s="15" t="s">
        <v>39</v>
      </c>
      <c r="AX131" s="15" t="s">
        <v>84</v>
      </c>
      <c r="AY131" s="251" t="s">
        <v>160</v>
      </c>
    </row>
    <row r="132" spans="1:65" s="13" customFormat="1" ht="11.25">
      <c r="B132" s="202"/>
      <c r="C132" s="203"/>
      <c r="D132" s="204" t="s">
        <v>172</v>
      </c>
      <c r="E132" s="205" t="s">
        <v>1</v>
      </c>
      <c r="F132" s="206" t="s">
        <v>685</v>
      </c>
      <c r="G132" s="203"/>
      <c r="H132" s="207">
        <v>625.04999999999995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172</v>
      </c>
      <c r="AU132" s="213" t="s">
        <v>94</v>
      </c>
      <c r="AV132" s="13" t="s">
        <v>94</v>
      </c>
      <c r="AW132" s="13" t="s">
        <v>39</v>
      </c>
      <c r="AX132" s="13" t="s">
        <v>92</v>
      </c>
      <c r="AY132" s="213" t="s">
        <v>160</v>
      </c>
    </row>
    <row r="133" spans="1:65" s="2" customFormat="1" ht="33" customHeight="1">
      <c r="A133" s="35"/>
      <c r="B133" s="36"/>
      <c r="C133" s="188" t="s">
        <v>94</v>
      </c>
      <c r="D133" s="188" t="s">
        <v>162</v>
      </c>
      <c r="E133" s="189" t="s">
        <v>686</v>
      </c>
      <c r="F133" s="190" t="s">
        <v>687</v>
      </c>
      <c r="G133" s="191" t="s">
        <v>170</v>
      </c>
      <c r="H133" s="192">
        <v>219.49600000000001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49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166</v>
      </c>
      <c r="AT133" s="200" t="s">
        <v>162</v>
      </c>
      <c r="AU133" s="200" t="s">
        <v>94</v>
      </c>
      <c r="AY133" s="17" t="s">
        <v>160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92</v>
      </c>
      <c r="BK133" s="201">
        <f>ROUND(I133*H133,2)</f>
        <v>0</v>
      </c>
      <c r="BL133" s="17" t="s">
        <v>166</v>
      </c>
      <c r="BM133" s="200" t="s">
        <v>688</v>
      </c>
    </row>
    <row r="134" spans="1:65" s="13" customFormat="1" ht="11.25">
      <c r="B134" s="202"/>
      <c r="C134" s="203"/>
      <c r="D134" s="204" t="s">
        <v>172</v>
      </c>
      <c r="E134" s="205" t="s">
        <v>1</v>
      </c>
      <c r="F134" s="206" t="s">
        <v>689</v>
      </c>
      <c r="G134" s="203"/>
      <c r="H134" s="207">
        <v>286.69600000000003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172</v>
      </c>
      <c r="AU134" s="213" t="s">
        <v>94</v>
      </c>
      <c r="AV134" s="13" t="s">
        <v>94</v>
      </c>
      <c r="AW134" s="13" t="s">
        <v>39</v>
      </c>
      <c r="AX134" s="13" t="s">
        <v>84</v>
      </c>
      <c r="AY134" s="213" t="s">
        <v>160</v>
      </c>
    </row>
    <row r="135" spans="1:65" s="13" customFormat="1" ht="11.25">
      <c r="B135" s="202"/>
      <c r="C135" s="203"/>
      <c r="D135" s="204" t="s">
        <v>172</v>
      </c>
      <c r="E135" s="205" t="s">
        <v>1</v>
      </c>
      <c r="F135" s="206" t="s">
        <v>690</v>
      </c>
      <c r="G135" s="203"/>
      <c r="H135" s="207">
        <v>-67.2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172</v>
      </c>
      <c r="AU135" s="213" t="s">
        <v>94</v>
      </c>
      <c r="AV135" s="13" t="s">
        <v>94</v>
      </c>
      <c r="AW135" s="13" t="s">
        <v>39</v>
      </c>
      <c r="AX135" s="13" t="s">
        <v>84</v>
      </c>
      <c r="AY135" s="213" t="s">
        <v>160</v>
      </c>
    </row>
    <row r="136" spans="1:65" s="14" customFormat="1" ht="11.25">
      <c r="B136" s="214"/>
      <c r="C136" s="215"/>
      <c r="D136" s="204" t="s">
        <v>172</v>
      </c>
      <c r="E136" s="216" t="s">
        <v>1</v>
      </c>
      <c r="F136" s="217" t="s">
        <v>179</v>
      </c>
      <c r="G136" s="215"/>
      <c r="H136" s="218">
        <v>219.49600000000004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172</v>
      </c>
      <c r="AU136" s="224" t="s">
        <v>94</v>
      </c>
      <c r="AV136" s="14" t="s">
        <v>166</v>
      </c>
      <c r="AW136" s="14" t="s">
        <v>39</v>
      </c>
      <c r="AX136" s="14" t="s">
        <v>92</v>
      </c>
      <c r="AY136" s="224" t="s">
        <v>160</v>
      </c>
    </row>
    <row r="137" spans="1:65" s="2" customFormat="1" ht="37.9" customHeight="1">
      <c r="A137" s="35"/>
      <c r="B137" s="36"/>
      <c r="C137" s="188" t="s">
        <v>180</v>
      </c>
      <c r="D137" s="188" t="s">
        <v>162</v>
      </c>
      <c r="E137" s="189" t="s">
        <v>691</v>
      </c>
      <c r="F137" s="190" t="s">
        <v>692</v>
      </c>
      <c r="G137" s="191" t="s">
        <v>170</v>
      </c>
      <c r="H137" s="192">
        <v>67.2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49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166</v>
      </c>
      <c r="AT137" s="200" t="s">
        <v>162</v>
      </c>
      <c r="AU137" s="200" t="s">
        <v>94</v>
      </c>
      <c r="AY137" s="17" t="s">
        <v>160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92</v>
      </c>
      <c r="BK137" s="201">
        <f>ROUND(I137*H137,2)</f>
        <v>0</v>
      </c>
      <c r="BL137" s="17" t="s">
        <v>166</v>
      </c>
      <c r="BM137" s="200" t="s">
        <v>693</v>
      </c>
    </row>
    <row r="138" spans="1:65" s="13" customFormat="1" ht="11.25">
      <c r="B138" s="202"/>
      <c r="C138" s="203"/>
      <c r="D138" s="204" t="s">
        <v>172</v>
      </c>
      <c r="E138" s="205" t="s">
        <v>1</v>
      </c>
      <c r="F138" s="206" t="s">
        <v>694</v>
      </c>
      <c r="G138" s="203"/>
      <c r="H138" s="207">
        <v>67.2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172</v>
      </c>
      <c r="AU138" s="213" t="s">
        <v>94</v>
      </c>
      <c r="AV138" s="13" t="s">
        <v>94</v>
      </c>
      <c r="AW138" s="13" t="s">
        <v>39</v>
      </c>
      <c r="AX138" s="13" t="s">
        <v>92</v>
      </c>
      <c r="AY138" s="213" t="s">
        <v>160</v>
      </c>
    </row>
    <row r="139" spans="1:65" s="2" customFormat="1" ht="33" customHeight="1">
      <c r="A139" s="35"/>
      <c r="B139" s="36"/>
      <c r="C139" s="188" t="s">
        <v>166</v>
      </c>
      <c r="D139" s="188" t="s">
        <v>162</v>
      </c>
      <c r="E139" s="189" t="s">
        <v>695</v>
      </c>
      <c r="F139" s="190" t="s">
        <v>696</v>
      </c>
      <c r="G139" s="191" t="s">
        <v>165</v>
      </c>
      <c r="H139" s="192">
        <v>573.39300000000003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49</v>
      </c>
      <c r="O139" s="72"/>
      <c r="P139" s="198">
        <f>O139*H139</f>
        <v>0</v>
      </c>
      <c r="Q139" s="198">
        <v>3.0045100000000002E-3</v>
      </c>
      <c r="R139" s="198">
        <f>Q139*H139</f>
        <v>1.7227650024300001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166</v>
      </c>
      <c r="AT139" s="200" t="s">
        <v>162</v>
      </c>
      <c r="AU139" s="200" t="s">
        <v>94</v>
      </c>
      <c r="AY139" s="17" t="s">
        <v>160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92</v>
      </c>
      <c r="BK139" s="201">
        <f>ROUND(I139*H139,2)</f>
        <v>0</v>
      </c>
      <c r="BL139" s="17" t="s">
        <v>166</v>
      </c>
      <c r="BM139" s="200" t="s">
        <v>697</v>
      </c>
    </row>
    <row r="140" spans="1:65" s="13" customFormat="1" ht="11.25">
      <c r="B140" s="202"/>
      <c r="C140" s="203"/>
      <c r="D140" s="204" t="s">
        <v>172</v>
      </c>
      <c r="E140" s="205" t="s">
        <v>1</v>
      </c>
      <c r="F140" s="206" t="s">
        <v>698</v>
      </c>
      <c r="G140" s="203"/>
      <c r="H140" s="207">
        <v>573.39300000000003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172</v>
      </c>
      <c r="AU140" s="213" t="s">
        <v>94</v>
      </c>
      <c r="AV140" s="13" t="s">
        <v>94</v>
      </c>
      <c r="AW140" s="13" t="s">
        <v>39</v>
      </c>
      <c r="AX140" s="13" t="s">
        <v>92</v>
      </c>
      <c r="AY140" s="213" t="s">
        <v>160</v>
      </c>
    </row>
    <row r="141" spans="1:65" s="2" customFormat="1" ht="33" customHeight="1">
      <c r="A141" s="35"/>
      <c r="B141" s="36"/>
      <c r="C141" s="188" t="s">
        <v>189</v>
      </c>
      <c r="D141" s="188" t="s">
        <v>162</v>
      </c>
      <c r="E141" s="189" t="s">
        <v>699</v>
      </c>
      <c r="F141" s="190" t="s">
        <v>700</v>
      </c>
      <c r="G141" s="191" t="s">
        <v>165</v>
      </c>
      <c r="H141" s="192">
        <v>573.39300000000003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49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166</v>
      </c>
      <c r="AT141" s="200" t="s">
        <v>162</v>
      </c>
      <c r="AU141" s="200" t="s">
        <v>94</v>
      </c>
      <c r="AY141" s="17" t="s">
        <v>160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92</v>
      </c>
      <c r="BK141" s="201">
        <f>ROUND(I141*H141,2)</f>
        <v>0</v>
      </c>
      <c r="BL141" s="17" t="s">
        <v>166</v>
      </c>
      <c r="BM141" s="200" t="s">
        <v>701</v>
      </c>
    </row>
    <row r="142" spans="1:65" s="13" customFormat="1" ht="11.25">
      <c r="B142" s="202"/>
      <c r="C142" s="203"/>
      <c r="D142" s="204" t="s">
        <v>172</v>
      </c>
      <c r="E142" s="205" t="s">
        <v>1</v>
      </c>
      <c r="F142" s="206" t="s">
        <v>698</v>
      </c>
      <c r="G142" s="203"/>
      <c r="H142" s="207">
        <v>573.39300000000003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172</v>
      </c>
      <c r="AU142" s="213" t="s">
        <v>94</v>
      </c>
      <c r="AV142" s="13" t="s">
        <v>94</v>
      </c>
      <c r="AW142" s="13" t="s">
        <v>39</v>
      </c>
      <c r="AX142" s="13" t="s">
        <v>92</v>
      </c>
      <c r="AY142" s="213" t="s">
        <v>160</v>
      </c>
    </row>
    <row r="143" spans="1:65" s="2" customFormat="1" ht="33" customHeight="1">
      <c r="A143" s="35"/>
      <c r="B143" s="36"/>
      <c r="C143" s="188" t="s">
        <v>194</v>
      </c>
      <c r="D143" s="188" t="s">
        <v>162</v>
      </c>
      <c r="E143" s="189" t="s">
        <v>190</v>
      </c>
      <c r="F143" s="190" t="s">
        <v>191</v>
      </c>
      <c r="G143" s="191" t="s">
        <v>170</v>
      </c>
      <c r="H143" s="192">
        <v>529.78399999999999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49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166</v>
      </c>
      <c r="AT143" s="200" t="s">
        <v>162</v>
      </c>
      <c r="AU143" s="200" t="s">
        <v>94</v>
      </c>
      <c r="AY143" s="17" t="s">
        <v>160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92</v>
      </c>
      <c r="BK143" s="201">
        <f>ROUND(I143*H143,2)</f>
        <v>0</v>
      </c>
      <c r="BL143" s="17" t="s">
        <v>166</v>
      </c>
      <c r="BM143" s="200" t="s">
        <v>702</v>
      </c>
    </row>
    <row r="144" spans="1:65" s="13" customFormat="1" ht="11.25">
      <c r="B144" s="202"/>
      <c r="C144" s="203"/>
      <c r="D144" s="204" t="s">
        <v>172</v>
      </c>
      <c r="E144" s="205" t="s">
        <v>1</v>
      </c>
      <c r="F144" s="206" t="s">
        <v>703</v>
      </c>
      <c r="G144" s="203"/>
      <c r="H144" s="207">
        <v>529.78399999999999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172</v>
      </c>
      <c r="AU144" s="213" t="s">
        <v>94</v>
      </c>
      <c r="AV144" s="13" t="s">
        <v>94</v>
      </c>
      <c r="AW144" s="13" t="s">
        <v>39</v>
      </c>
      <c r="AX144" s="13" t="s">
        <v>92</v>
      </c>
      <c r="AY144" s="213" t="s">
        <v>160</v>
      </c>
    </row>
    <row r="145" spans="1:65" s="2" customFormat="1" ht="37.9" customHeight="1">
      <c r="A145" s="35"/>
      <c r="B145" s="36"/>
      <c r="C145" s="188" t="s">
        <v>199</v>
      </c>
      <c r="D145" s="188" t="s">
        <v>162</v>
      </c>
      <c r="E145" s="189" t="s">
        <v>195</v>
      </c>
      <c r="F145" s="190" t="s">
        <v>196</v>
      </c>
      <c r="G145" s="191" t="s">
        <v>170</v>
      </c>
      <c r="H145" s="192">
        <v>6357.4080000000004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49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166</v>
      </c>
      <c r="AT145" s="200" t="s">
        <v>162</v>
      </c>
      <c r="AU145" s="200" t="s">
        <v>94</v>
      </c>
      <c r="AY145" s="17" t="s">
        <v>160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92</v>
      </c>
      <c r="BK145" s="201">
        <f>ROUND(I145*H145,2)</f>
        <v>0</v>
      </c>
      <c r="BL145" s="17" t="s">
        <v>166</v>
      </c>
      <c r="BM145" s="200" t="s">
        <v>704</v>
      </c>
    </row>
    <row r="146" spans="1:65" s="13" customFormat="1" ht="11.25">
      <c r="B146" s="202"/>
      <c r="C146" s="203"/>
      <c r="D146" s="204" t="s">
        <v>172</v>
      </c>
      <c r="E146" s="205" t="s">
        <v>1</v>
      </c>
      <c r="F146" s="206" t="s">
        <v>705</v>
      </c>
      <c r="G146" s="203"/>
      <c r="H146" s="207">
        <v>6357.4080000000004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172</v>
      </c>
      <c r="AU146" s="213" t="s">
        <v>94</v>
      </c>
      <c r="AV146" s="13" t="s">
        <v>94</v>
      </c>
      <c r="AW146" s="13" t="s">
        <v>39</v>
      </c>
      <c r="AX146" s="13" t="s">
        <v>92</v>
      </c>
      <c r="AY146" s="213" t="s">
        <v>160</v>
      </c>
    </row>
    <row r="147" spans="1:65" s="2" customFormat="1" ht="24.2" customHeight="1">
      <c r="A147" s="35"/>
      <c r="B147" s="36"/>
      <c r="C147" s="188" t="s">
        <v>204</v>
      </c>
      <c r="D147" s="188" t="s">
        <v>162</v>
      </c>
      <c r="E147" s="189" t="s">
        <v>706</v>
      </c>
      <c r="F147" s="190" t="s">
        <v>707</v>
      </c>
      <c r="G147" s="191" t="s">
        <v>170</v>
      </c>
      <c r="H147" s="192">
        <v>109.56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49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166</v>
      </c>
      <c r="AT147" s="200" t="s">
        <v>162</v>
      </c>
      <c r="AU147" s="200" t="s">
        <v>94</v>
      </c>
      <c r="AY147" s="17" t="s">
        <v>160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92</v>
      </c>
      <c r="BK147" s="201">
        <f>ROUND(I147*H147,2)</f>
        <v>0</v>
      </c>
      <c r="BL147" s="17" t="s">
        <v>166</v>
      </c>
      <c r="BM147" s="200" t="s">
        <v>708</v>
      </c>
    </row>
    <row r="148" spans="1:65" s="13" customFormat="1" ht="11.25">
      <c r="B148" s="202"/>
      <c r="C148" s="203"/>
      <c r="D148" s="204" t="s">
        <v>172</v>
      </c>
      <c r="E148" s="205" t="s">
        <v>1</v>
      </c>
      <c r="F148" s="206" t="s">
        <v>709</v>
      </c>
      <c r="G148" s="203"/>
      <c r="H148" s="207">
        <v>109.56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172</v>
      </c>
      <c r="AU148" s="213" t="s">
        <v>94</v>
      </c>
      <c r="AV148" s="13" t="s">
        <v>94</v>
      </c>
      <c r="AW148" s="13" t="s">
        <v>39</v>
      </c>
      <c r="AX148" s="13" t="s">
        <v>92</v>
      </c>
      <c r="AY148" s="213" t="s">
        <v>160</v>
      </c>
    </row>
    <row r="149" spans="1:65" s="2" customFormat="1" ht="16.5" customHeight="1">
      <c r="A149" s="35"/>
      <c r="B149" s="36"/>
      <c r="C149" s="225" t="s">
        <v>209</v>
      </c>
      <c r="D149" s="225" t="s">
        <v>216</v>
      </c>
      <c r="E149" s="226" t="s">
        <v>710</v>
      </c>
      <c r="F149" s="227" t="s">
        <v>711</v>
      </c>
      <c r="G149" s="228" t="s">
        <v>219</v>
      </c>
      <c r="H149" s="229">
        <v>219.12</v>
      </c>
      <c r="I149" s="230"/>
      <c r="J149" s="231">
        <f>ROUND(I149*H149,2)</f>
        <v>0</v>
      </c>
      <c r="K149" s="232"/>
      <c r="L149" s="233"/>
      <c r="M149" s="234" t="s">
        <v>1</v>
      </c>
      <c r="N149" s="235" t="s">
        <v>49</v>
      </c>
      <c r="O149" s="72"/>
      <c r="P149" s="198">
        <f>O149*H149</f>
        <v>0</v>
      </c>
      <c r="Q149" s="198">
        <v>1</v>
      </c>
      <c r="R149" s="198">
        <f>Q149*H149</f>
        <v>219.12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204</v>
      </c>
      <c r="AT149" s="200" t="s">
        <v>216</v>
      </c>
      <c r="AU149" s="200" t="s">
        <v>94</v>
      </c>
      <c r="AY149" s="17" t="s">
        <v>160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92</v>
      </c>
      <c r="BK149" s="201">
        <f>ROUND(I149*H149,2)</f>
        <v>0</v>
      </c>
      <c r="BL149" s="17" t="s">
        <v>166</v>
      </c>
      <c r="BM149" s="200" t="s">
        <v>712</v>
      </c>
    </row>
    <row r="150" spans="1:65" s="13" customFormat="1" ht="11.25">
      <c r="B150" s="202"/>
      <c r="C150" s="203"/>
      <c r="D150" s="204" t="s">
        <v>172</v>
      </c>
      <c r="E150" s="205" t="s">
        <v>1</v>
      </c>
      <c r="F150" s="206" t="s">
        <v>713</v>
      </c>
      <c r="G150" s="203"/>
      <c r="H150" s="207">
        <v>219.12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172</v>
      </c>
      <c r="AU150" s="213" t="s">
        <v>94</v>
      </c>
      <c r="AV150" s="13" t="s">
        <v>94</v>
      </c>
      <c r="AW150" s="13" t="s">
        <v>39</v>
      </c>
      <c r="AX150" s="13" t="s">
        <v>92</v>
      </c>
      <c r="AY150" s="213" t="s">
        <v>160</v>
      </c>
    </row>
    <row r="151" spans="1:65" s="2" customFormat="1" ht="24.2" customHeight="1">
      <c r="A151" s="35"/>
      <c r="B151" s="36"/>
      <c r="C151" s="188" t="s">
        <v>215</v>
      </c>
      <c r="D151" s="188" t="s">
        <v>162</v>
      </c>
      <c r="E151" s="189" t="s">
        <v>714</v>
      </c>
      <c r="F151" s="190" t="s">
        <v>715</v>
      </c>
      <c r="G151" s="191" t="s">
        <v>170</v>
      </c>
      <c r="H151" s="192">
        <v>381.96199999999999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166</v>
      </c>
      <c r="AT151" s="200" t="s">
        <v>162</v>
      </c>
      <c r="AU151" s="200" t="s">
        <v>94</v>
      </c>
      <c r="AY151" s="17" t="s">
        <v>160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92</v>
      </c>
      <c r="BK151" s="201">
        <f>ROUND(I151*H151,2)</f>
        <v>0</v>
      </c>
      <c r="BL151" s="17" t="s">
        <v>166</v>
      </c>
      <c r="BM151" s="200" t="s">
        <v>716</v>
      </c>
    </row>
    <row r="152" spans="1:65" s="13" customFormat="1" ht="11.25">
      <c r="B152" s="202"/>
      <c r="C152" s="203"/>
      <c r="D152" s="204" t="s">
        <v>172</v>
      </c>
      <c r="E152" s="205" t="s">
        <v>1</v>
      </c>
      <c r="F152" s="206" t="s">
        <v>689</v>
      </c>
      <c r="G152" s="203"/>
      <c r="H152" s="207">
        <v>286.69600000000003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172</v>
      </c>
      <c r="AU152" s="213" t="s">
        <v>94</v>
      </c>
      <c r="AV152" s="13" t="s">
        <v>94</v>
      </c>
      <c r="AW152" s="13" t="s">
        <v>39</v>
      </c>
      <c r="AX152" s="13" t="s">
        <v>84</v>
      </c>
      <c r="AY152" s="213" t="s">
        <v>160</v>
      </c>
    </row>
    <row r="153" spans="1:65" s="13" customFormat="1" ht="11.25">
      <c r="B153" s="202"/>
      <c r="C153" s="203"/>
      <c r="D153" s="204" t="s">
        <v>172</v>
      </c>
      <c r="E153" s="205" t="s">
        <v>1</v>
      </c>
      <c r="F153" s="206" t="s">
        <v>717</v>
      </c>
      <c r="G153" s="203"/>
      <c r="H153" s="207">
        <v>-139.12799999999999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172</v>
      </c>
      <c r="AU153" s="213" t="s">
        <v>94</v>
      </c>
      <c r="AV153" s="13" t="s">
        <v>94</v>
      </c>
      <c r="AW153" s="13" t="s">
        <v>39</v>
      </c>
      <c r="AX153" s="13" t="s">
        <v>84</v>
      </c>
      <c r="AY153" s="213" t="s">
        <v>160</v>
      </c>
    </row>
    <row r="154" spans="1:65" s="13" customFormat="1" ht="11.25">
      <c r="B154" s="202"/>
      <c r="C154" s="203"/>
      <c r="D154" s="204" t="s">
        <v>172</v>
      </c>
      <c r="E154" s="205" t="s">
        <v>1</v>
      </c>
      <c r="F154" s="206" t="s">
        <v>718</v>
      </c>
      <c r="G154" s="203"/>
      <c r="H154" s="207">
        <v>234.39400000000001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172</v>
      </c>
      <c r="AU154" s="213" t="s">
        <v>94</v>
      </c>
      <c r="AV154" s="13" t="s">
        <v>94</v>
      </c>
      <c r="AW154" s="13" t="s">
        <v>39</v>
      </c>
      <c r="AX154" s="13" t="s">
        <v>84</v>
      </c>
      <c r="AY154" s="213" t="s">
        <v>160</v>
      </c>
    </row>
    <row r="155" spans="1:65" s="14" customFormat="1" ht="11.25">
      <c r="B155" s="214"/>
      <c r="C155" s="215"/>
      <c r="D155" s="204" t="s">
        <v>172</v>
      </c>
      <c r="E155" s="216" t="s">
        <v>1</v>
      </c>
      <c r="F155" s="217" t="s">
        <v>179</v>
      </c>
      <c r="G155" s="215"/>
      <c r="H155" s="218">
        <v>381.96200000000005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172</v>
      </c>
      <c r="AU155" s="224" t="s">
        <v>94</v>
      </c>
      <c r="AV155" s="14" t="s">
        <v>166</v>
      </c>
      <c r="AW155" s="14" t="s">
        <v>39</v>
      </c>
      <c r="AX155" s="14" t="s">
        <v>92</v>
      </c>
      <c r="AY155" s="224" t="s">
        <v>160</v>
      </c>
    </row>
    <row r="156" spans="1:65" s="2" customFormat="1" ht="24.2" customHeight="1">
      <c r="A156" s="35"/>
      <c r="B156" s="36"/>
      <c r="C156" s="188" t="s">
        <v>222</v>
      </c>
      <c r="D156" s="188" t="s">
        <v>162</v>
      </c>
      <c r="E156" s="189" t="s">
        <v>719</v>
      </c>
      <c r="F156" s="190" t="s">
        <v>720</v>
      </c>
      <c r="G156" s="191" t="s">
        <v>165</v>
      </c>
      <c r="H156" s="192">
        <v>107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49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166</v>
      </c>
      <c r="AT156" s="200" t="s">
        <v>162</v>
      </c>
      <c r="AU156" s="200" t="s">
        <v>94</v>
      </c>
      <c r="AY156" s="17" t="s">
        <v>160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92</v>
      </c>
      <c r="BK156" s="201">
        <f>ROUND(I156*H156,2)</f>
        <v>0</v>
      </c>
      <c r="BL156" s="17" t="s">
        <v>166</v>
      </c>
      <c r="BM156" s="200" t="s">
        <v>721</v>
      </c>
    </row>
    <row r="157" spans="1:65" s="13" customFormat="1" ht="11.25">
      <c r="B157" s="202"/>
      <c r="C157" s="203"/>
      <c r="D157" s="204" t="s">
        <v>172</v>
      </c>
      <c r="E157" s="205" t="s">
        <v>1</v>
      </c>
      <c r="F157" s="206" t="s">
        <v>722</v>
      </c>
      <c r="G157" s="203"/>
      <c r="H157" s="207">
        <v>80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172</v>
      </c>
      <c r="AU157" s="213" t="s">
        <v>94</v>
      </c>
      <c r="AV157" s="13" t="s">
        <v>94</v>
      </c>
      <c r="AW157" s="13" t="s">
        <v>39</v>
      </c>
      <c r="AX157" s="13" t="s">
        <v>84</v>
      </c>
      <c r="AY157" s="213" t="s">
        <v>160</v>
      </c>
    </row>
    <row r="158" spans="1:65" s="13" customFormat="1" ht="11.25">
      <c r="B158" s="202"/>
      <c r="C158" s="203"/>
      <c r="D158" s="204" t="s">
        <v>172</v>
      </c>
      <c r="E158" s="205" t="s">
        <v>1</v>
      </c>
      <c r="F158" s="206" t="s">
        <v>723</v>
      </c>
      <c r="G158" s="203"/>
      <c r="H158" s="207">
        <v>27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172</v>
      </c>
      <c r="AU158" s="213" t="s">
        <v>94</v>
      </c>
      <c r="AV158" s="13" t="s">
        <v>94</v>
      </c>
      <c r="AW158" s="13" t="s">
        <v>39</v>
      </c>
      <c r="AX158" s="13" t="s">
        <v>84</v>
      </c>
      <c r="AY158" s="213" t="s">
        <v>160</v>
      </c>
    </row>
    <row r="159" spans="1:65" s="14" customFormat="1" ht="11.25">
      <c r="B159" s="214"/>
      <c r="C159" s="215"/>
      <c r="D159" s="204" t="s">
        <v>172</v>
      </c>
      <c r="E159" s="216" t="s">
        <v>1</v>
      </c>
      <c r="F159" s="217" t="s">
        <v>179</v>
      </c>
      <c r="G159" s="215"/>
      <c r="H159" s="218">
        <v>107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172</v>
      </c>
      <c r="AU159" s="224" t="s">
        <v>94</v>
      </c>
      <c r="AV159" s="14" t="s">
        <v>166</v>
      </c>
      <c r="AW159" s="14" t="s">
        <v>39</v>
      </c>
      <c r="AX159" s="14" t="s">
        <v>92</v>
      </c>
      <c r="AY159" s="224" t="s">
        <v>160</v>
      </c>
    </row>
    <row r="160" spans="1:65" s="2" customFormat="1" ht="16.5" customHeight="1">
      <c r="A160" s="35"/>
      <c r="B160" s="36"/>
      <c r="C160" s="225" t="s">
        <v>226</v>
      </c>
      <c r="D160" s="225" t="s">
        <v>216</v>
      </c>
      <c r="E160" s="226" t="s">
        <v>231</v>
      </c>
      <c r="F160" s="227" t="s">
        <v>232</v>
      </c>
      <c r="G160" s="228" t="s">
        <v>233</v>
      </c>
      <c r="H160" s="229">
        <v>1.605</v>
      </c>
      <c r="I160" s="230"/>
      <c r="J160" s="231">
        <f>ROUND(I160*H160,2)</f>
        <v>0</v>
      </c>
      <c r="K160" s="232"/>
      <c r="L160" s="233"/>
      <c r="M160" s="234" t="s">
        <v>1</v>
      </c>
      <c r="N160" s="235" t="s">
        <v>49</v>
      </c>
      <c r="O160" s="72"/>
      <c r="P160" s="198">
        <f>O160*H160</f>
        <v>0</v>
      </c>
      <c r="Q160" s="198">
        <v>1E-3</v>
      </c>
      <c r="R160" s="198">
        <f>Q160*H160</f>
        <v>1.6050000000000001E-3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204</v>
      </c>
      <c r="AT160" s="200" t="s">
        <v>216</v>
      </c>
      <c r="AU160" s="200" t="s">
        <v>94</v>
      </c>
      <c r="AY160" s="17" t="s">
        <v>160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92</v>
      </c>
      <c r="BK160" s="201">
        <f>ROUND(I160*H160,2)</f>
        <v>0</v>
      </c>
      <c r="BL160" s="17" t="s">
        <v>166</v>
      </c>
      <c r="BM160" s="200" t="s">
        <v>724</v>
      </c>
    </row>
    <row r="161" spans="1:65" s="13" customFormat="1" ht="11.25">
      <c r="B161" s="202"/>
      <c r="C161" s="203"/>
      <c r="D161" s="204" t="s">
        <v>172</v>
      </c>
      <c r="E161" s="205" t="s">
        <v>1</v>
      </c>
      <c r="F161" s="206" t="s">
        <v>725</v>
      </c>
      <c r="G161" s="203"/>
      <c r="H161" s="207">
        <v>1.605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172</v>
      </c>
      <c r="AU161" s="213" t="s">
        <v>94</v>
      </c>
      <c r="AV161" s="13" t="s">
        <v>94</v>
      </c>
      <c r="AW161" s="13" t="s">
        <v>39</v>
      </c>
      <c r="AX161" s="13" t="s">
        <v>92</v>
      </c>
      <c r="AY161" s="213" t="s">
        <v>160</v>
      </c>
    </row>
    <row r="162" spans="1:65" s="2" customFormat="1" ht="33" customHeight="1">
      <c r="A162" s="35"/>
      <c r="B162" s="36"/>
      <c r="C162" s="188" t="s">
        <v>230</v>
      </c>
      <c r="D162" s="188" t="s">
        <v>162</v>
      </c>
      <c r="E162" s="189" t="s">
        <v>726</v>
      </c>
      <c r="F162" s="190" t="s">
        <v>727</v>
      </c>
      <c r="G162" s="191" t="s">
        <v>170</v>
      </c>
      <c r="H162" s="192">
        <v>51.84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49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166</v>
      </c>
      <c r="AT162" s="200" t="s">
        <v>162</v>
      </c>
      <c r="AU162" s="200" t="s">
        <v>94</v>
      </c>
      <c r="AY162" s="17" t="s">
        <v>160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92</v>
      </c>
      <c r="BK162" s="201">
        <f>ROUND(I162*H162,2)</f>
        <v>0</v>
      </c>
      <c r="BL162" s="17" t="s">
        <v>166</v>
      </c>
      <c r="BM162" s="200" t="s">
        <v>728</v>
      </c>
    </row>
    <row r="163" spans="1:65" s="13" customFormat="1" ht="11.25">
      <c r="B163" s="202"/>
      <c r="C163" s="203"/>
      <c r="D163" s="204" t="s">
        <v>172</v>
      </c>
      <c r="E163" s="205" t="s">
        <v>1</v>
      </c>
      <c r="F163" s="206" t="s">
        <v>729</v>
      </c>
      <c r="G163" s="203"/>
      <c r="H163" s="207">
        <v>38.591999999999999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172</v>
      </c>
      <c r="AU163" s="213" t="s">
        <v>94</v>
      </c>
      <c r="AV163" s="13" t="s">
        <v>94</v>
      </c>
      <c r="AW163" s="13" t="s">
        <v>39</v>
      </c>
      <c r="AX163" s="13" t="s">
        <v>84</v>
      </c>
      <c r="AY163" s="213" t="s">
        <v>160</v>
      </c>
    </row>
    <row r="164" spans="1:65" s="13" customFormat="1" ht="11.25">
      <c r="B164" s="202"/>
      <c r="C164" s="203"/>
      <c r="D164" s="204" t="s">
        <v>172</v>
      </c>
      <c r="E164" s="205" t="s">
        <v>1</v>
      </c>
      <c r="F164" s="206" t="s">
        <v>730</v>
      </c>
      <c r="G164" s="203"/>
      <c r="H164" s="207">
        <v>13.247999999999999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172</v>
      </c>
      <c r="AU164" s="213" t="s">
        <v>94</v>
      </c>
      <c r="AV164" s="13" t="s">
        <v>94</v>
      </c>
      <c r="AW164" s="13" t="s">
        <v>39</v>
      </c>
      <c r="AX164" s="13" t="s">
        <v>84</v>
      </c>
      <c r="AY164" s="213" t="s">
        <v>160</v>
      </c>
    </row>
    <row r="165" spans="1:65" s="14" customFormat="1" ht="11.25">
      <c r="B165" s="214"/>
      <c r="C165" s="215"/>
      <c r="D165" s="204" t="s">
        <v>172</v>
      </c>
      <c r="E165" s="216" t="s">
        <v>1</v>
      </c>
      <c r="F165" s="217" t="s">
        <v>179</v>
      </c>
      <c r="G165" s="215"/>
      <c r="H165" s="218">
        <v>51.839999999999996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172</v>
      </c>
      <c r="AU165" s="224" t="s">
        <v>94</v>
      </c>
      <c r="AV165" s="14" t="s">
        <v>166</v>
      </c>
      <c r="AW165" s="14" t="s">
        <v>39</v>
      </c>
      <c r="AX165" s="14" t="s">
        <v>92</v>
      </c>
      <c r="AY165" s="224" t="s">
        <v>160</v>
      </c>
    </row>
    <row r="166" spans="1:65" s="2" customFormat="1" ht="16.5" customHeight="1">
      <c r="A166" s="35"/>
      <c r="B166" s="36"/>
      <c r="C166" s="225" t="s">
        <v>236</v>
      </c>
      <c r="D166" s="225" t="s">
        <v>216</v>
      </c>
      <c r="E166" s="226" t="s">
        <v>731</v>
      </c>
      <c r="F166" s="227" t="s">
        <v>732</v>
      </c>
      <c r="G166" s="228" t="s">
        <v>219</v>
      </c>
      <c r="H166" s="229">
        <v>103.68</v>
      </c>
      <c r="I166" s="230"/>
      <c r="J166" s="231">
        <f>ROUND(I166*H166,2)</f>
        <v>0</v>
      </c>
      <c r="K166" s="232"/>
      <c r="L166" s="233"/>
      <c r="M166" s="234" t="s">
        <v>1</v>
      </c>
      <c r="N166" s="235" t="s">
        <v>49</v>
      </c>
      <c r="O166" s="72"/>
      <c r="P166" s="198">
        <f>O166*H166</f>
        <v>0</v>
      </c>
      <c r="Q166" s="198">
        <v>1</v>
      </c>
      <c r="R166" s="198">
        <f>Q166*H166</f>
        <v>103.68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204</v>
      </c>
      <c r="AT166" s="200" t="s">
        <v>216</v>
      </c>
      <c r="AU166" s="200" t="s">
        <v>94</v>
      </c>
      <c r="AY166" s="17" t="s">
        <v>160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92</v>
      </c>
      <c r="BK166" s="201">
        <f>ROUND(I166*H166,2)</f>
        <v>0</v>
      </c>
      <c r="BL166" s="17" t="s">
        <v>166</v>
      </c>
      <c r="BM166" s="200" t="s">
        <v>733</v>
      </c>
    </row>
    <row r="167" spans="1:65" s="13" customFormat="1" ht="11.25">
      <c r="B167" s="202"/>
      <c r="C167" s="203"/>
      <c r="D167" s="204" t="s">
        <v>172</v>
      </c>
      <c r="E167" s="205" t="s">
        <v>1</v>
      </c>
      <c r="F167" s="206" t="s">
        <v>734</v>
      </c>
      <c r="G167" s="203"/>
      <c r="H167" s="207">
        <v>103.68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172</v>
      </c>
      <c r="AU167" s="213" t="s">
        <v>94</v>
      </c>
      <c r="AV167" s="13" t="s">
        <v>94</v>
      </c>
      <c r="AW167" s="13" t="s">
        <v>39</v>
      </c>
      <c r="AX167" s="13" t="s">
        <v>92</v>
      </c>
      <c r="AY167" s="213" t="s">
        <v>160</v>
      </c>
    </row>
    <row r="168" spans="1:65" s="12" customFormat="1" ht="22.9" customHeight="1">
      <c r="B168" s="172"/>
      <c r="C168" s="173"/>
      <c r="D168" s="174" t="s">
        <v>83</v>
      </c>
      <c r="E168" s="186" t="s">
        <v>94</v>
      </c>
      <c r="F168" s="186" t="s">
        <v>240</v>
      </c>
      <c r="G168" s="173"/>
      <c r="H168" s="173"/>
      <c r="I168" s="176"/>
      <c r="J168" s="187">
        <f>BK168</f>
        <v>0</v>
      </c>
      <c r="K168" s="173"/>
      <c r="L168" s="178"/>
      <c r="M168" s="179"/>
      <c r="N168" s="180"/>
      <c r="O168" s="180"/>
      <c r="P168" s="181">
        <f>SUM(P169:P175)</f>
        <v>0</v>
      </c>
      <c r="Q168" s="180"/>
      <c r="R168" s="181">
        <f>SUM(R169:R175)</f>
        <v>58.595784899999998</v>
      </c>
      <c r="S168" s="180"/>
      <c r="T168" s="182">
        <f>SUM(T169:T175)</f>
        <v>0</v>
      </c>
      <c r="AR168" s="183" t="s">
        <v>92</v>
      </c>
      <c r="AT168" s="184" t="s">
        <v>83</v>
      </c>
      <c r="AU168" s="184" t="s">
        <v>92</v>
      </c>
      <c r="AY168" s="183" t="s">
        <v>160</v>
      </c>
      <c r="BK168" s="185">
        <f>SUM(BK169:BK175)</f>
        <v>0</v>
      </c>
    </row>
    <row r="169" spans="1:65" s="2" customFormat="1" ht="24.2" customHeight="1">
      <c r="A169" s="35"/>
      <c r="B169" s="36"/>
      <c r="C169" s="188" t="s">
        <v>8</v>
      </c>
      <c r="D169" s="188" t="s">
        <v>162</v>
      </c>
      <c r="E169" s="189" t="s">
        <v>735</v>
      </c>
      <c r="F169" s="190" t="s">
        <v>736</v>
      </c>
      <c r="G169" s="191" t="s">
        <v>165</v>
      </c>
      <c r="H169" s="192">
        <v>112.32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49</v>
      </c>
      <c r="O169" s="72"/>
      <c r="P169" s="198">
        <f>O169*H169</f>
        <v>0</v>
      </c>
      <c r="Q169" s="198">
        <v>1E-4</v>
      </c>
      <c r="R169" s="198">
        <f>Q169*H169</f>
        <v>1.1232000000000001E-2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166</v>
      </c>
      <c r="AT169" s="200" t="s">
        <v>162</v>
      </c>
      <c r="AU169" s="200" t="s">
        <v>94</v>
      </c>
      <c r="AY169" s="17" t="s">
        <v>160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92</v>
      </c>
      <c r="BK169" s="201">
        <f>ROUND(I169*H169,2)</f>
        <v>0</v>
      </c>
      <c r="BL169" s="17" t="s">
        <v>166</v>
      </c>
      <c r="BM169" s="200" t="s">
        <v>737</v>
      </c>
    </row>
    <row r="170" spans="1:65" s="15" customFormat="1" ht="11.25">
      <c r="B170" s="242"/>
      <c r="C170" s="243"/>
      <c r="D170" s="204" t="s">
        <v>172</v>
      </c>
      <c r="E170" s="244" t="s">
        <v>1</v>
      </c>
      <c r="F170" s="245" t="s">
        <v>738</v>
      </c>
      <c r="G170" s="243"/>
      <c r="H170" s="244" t="s">
        <v>1</v>
      </c>
      <c r="I170" s="246"/>
      <c r="J170" s="243"/>
      <c r="K170" s="243"/>
      <c r="L170" s="247"/>
      <c r="M170" s="248"/>
      <c r="N170" s="249"/>
      <c r="O170" s="249"/>
      <c r="P170" s="249"/>
      <c r="Q170" s="249"/>
      <c r="R170" s="249"/>
      <c r="S170" s="249"/>
      <c r="T170" s="250"/>
      <c r="AT170" s="251" t="s">
        <v>172</v>
      </c>
      <c r="AU170" s="251" t="s">
        <v>94</v>
      </c>
      <c r="AV170" s="15" t="s">
        <v>92</v>
      </c>
      <c r="AW170" s="15" t="s">
        <v>39</v>
      </c>
      <c r="AX170" s="15" t="s">
        <v>84</v>
      </c>
      <c r="AY170" s="251" t="s">
        <v>160</v>
      </c>
    </row>
    <row r="171" spans="1:65" s="13" customFormat="1" ht="11.25">
      <c r="B171" s="202"/>
      <c r="C171" s="203"/>
      <c r="D171" s="204" t="s">
        <v>172</v>
      </c>
      <c r="E171" s="205" t="s">
        <v>1</v>
      </c>
      <c r="F171" s="206" t="s">
        <v>739</v>
      </c>
      <c r="G171" s="203"/>
      <c r="H171" s="207">
        <v>112.32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172</v>
      </c>
      <c r="AU171" s="213" t="s">
        <v>94</v>
      </c>
      <c r="AV171" s="13" t="s">
        <v>94</v>
      </c>
      <c r="AW171" s="13" t="s">
        <v>39</v>
      </c>
      <c r="AX171" s="13" t="s">
        <v>92</v>
      </c>
      <c r="AY171" s="213" t="s">
        <v>160</v>
      </c>
    </row>
    <row r="172" spans="1:65" s="2" customFormat="1" ht="24.2" customHeight="1">
      <c r="A172" s="35"/>
      <c r="B172" s="36"/>
      <c r="C172" s="225" t="s">
        <v>245</v>
      </c>
      <c r="D172" s="225" t="s">
        <v>216</v>
      </c>
      <c r="E172" s="226" t="s">
        <v>740</v>
      </c>
      <c r="F172" s="227" t="s">
        <v>741</v>
      </c>
      <c r="G172" s="228" t="s">
        <v>165</v>
      </c>
      <c r="H172" s="229">
        <v>133.04300000000001</v>
      </c>
      <c r="I172" s="230"/>
      <c r="J172" s="231">
        <f>ROUND(I172*H172,2)</f>
        <v>0</v>
      </c>
      <c r="K172" s="232"/>
      <c r="L172" s="233"/>
      <c r="M172" s="234" t="s">
        <v>1</v>
      </c>
      <c r="N172" s="235" t="s">
        <v>49</v>
      </c>
      <c r="O172" s="72"/>
      <c r="P172" s="198">
        <f>O172*H172</f>
        <v>0</v>
      </c>
      <c r="Q172" s="198">
        <v>2.9999999999999997E-4</v>
      </c>
      <c r="R172" s="198">
        <f>Q172*H172</f>
        <v>3.9912900000000001E-2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204</v>
      </c>
      <c r="AT172" s="200" t="s">
        <v>216</v>
      </c>
      <c r="AU172" s="200" t="s">
        <v>94</v>
      </c>
      <c r="AY172" s="17" t="s">
        <v>160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92</v>
      </c>
      <c r="BK172" s="201">
        <f>ROUND(I172*H172,2)</f>
        <v>0</v>
      </c>
      <c r="BL172" s="17" t="s">
        <v>166</v>
      </c>
      <c r="BM172" s="200" t="s">
        <v>742</v>
      </c>
    </row>
    <row r="173" spans="1:65" s="13" customFormat="1" ht="11.25">
      <c r="B173" s="202"/>
      <c r="C173" s="203"/>
      <c r="D173" s="204" t="s">
        <v>172</v>
      </c>
      <c r="E173" s="203"/>
      <c r="F173" s="206" t="s">
        <v>743</v>
      </c>
      <c r="G173" s="203"/>
      <c r="H173" s="207">
        <v>133.04300000000001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172</v>
      </c>
      <c r="AU173" s="213" t="s">
        <v>94</v>
      </c>
      <c r="AV173" s="13" t="s">
        <v>94</v>
      </c>
      <c r="AW173" s="13" t="s">
        <v>4</v>
      </c>
      <c r="AX173" s="13" t="s">
        <v>92</v>
      </c>
      <c r="AY173" s="213" t="s">
        <v>160</v>
      </c>
    </row>
    <row r="174" spans="1:65" s="2" customFormat="1" ht="24.2" customHeight="1">
      <c r="A174" s="35"/>
      <c r="B174" s="36"/>
      <c r="C174" s="188" t="s">
        <v>249</v>
      </c>
      <c r="D174" s="188" t="s">
        <v>162</v>
      </c>
      <c r="E174" s="189" t="s">
        <v>744</v>
      </c>
      <c r="F174" s="190" t="s">
        <v>745</v>
      </c>
      <c r="G174" s="191" t="s">
        <v>170</v>
      </c>
      <c r="H174" s="192">
        <v>29.568000000000001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49</v>
      </c>
      <c r="O174" s="72"/>
      <c r="P174" s="198">
        <f>O174*H174</f>
        <v>0</v>
      </c>
      <c r="Q174" s="198">
        <v>1.98</v>
      </c>
      <c r="R174" s="198">
        <f>Q174*H174</f>
        <v>58.544640000000001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166</v>
      </c>
      <c r="AT174" s="200" t="s">
        <v>162</v>
      </c>
      <c r="AU174" s="200" t="s">
        <v>94</v>
      </c>
      <c r="AY174" s="17" t="s">
        <v>160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92</v>
      </c>
      <c r="BK174" s="201">
        <f>ROUND(I174*H174,2)</f>
        <v>0</v>
      </c>
      <c r="BL174" s="17" t="s">
        <v>166</v>
      </c>
      <c r="BM174" s="200" t="s">
        <v>746</v>
      </c>
    </row>
    <row r="175" spans="1:65" s="13" customFormat="1" ht="11.25">
      <c r="B175" s="202"/>
      <c r="C175" s="203"/>
      <c r="D175" s="204" t="s">
        <v>172</v>
      </c>
      <c r="E175" s="205" t="s">
        <v>1</v>
      </c>
      <c r="F175" s="206" t="s">
        <v>747</v>
      </c>
      <c r="G175" s="203"/>
      <c r="H175" s="207">
        <v>29.568000000000001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172</v>
      </c>
      <c r="AU175" s="213" t="s">
        <v>94</v>
      </c>
      <c r="AV175" s="13" t="s">
        <v>94</v>
      </c>
      <c r="AW175" s="13" t="s">
        <v>39</v>
      </c>
      <c r="AX175" s="13" t="s">
        <v>92</v>
      </c>
      <c r="AY175" s="213" t="s">
        <v>160</v>
      </c>
    </row>
    <row r="176" spans="1:65" s="12" customFormat="1" ht="22.9" customHeight="1">
      <c r="B176" s="172"/>
      <c r="C176" s="173"/>
      <c r="D176" s="174" t="s">
        <v>83</v>
      </c>
      <c r="E176" s="186" t="s">
        <v>180</v>
      </c>
      <c r="F176" s="186" t="s">
        <v>263</v>
      </c>
      <c r="G176" s="173"/>
      <c r="H176" s="173"/>
      <c r="I176" s="176"/>
      <c r="J176" s="187">
        <f>BK176</f>
        <v>0</v>
      </c>
      <c r="K176" s="173"/>
      <c r="L176" s="178"/>
      <c r="M176" s="179"/>
      <c r="N176" s="180"/>
      <c r="O176" s="180"/>
      <c r="P176" s="181">
        <f>SUM(P177:P180)</f>
        <v>0</v>
      </c>
      <c r="Q176" s="180"/>
      <c r="R176" s="181">
        <f>SUM(R177:R180)</f>
        <v>0.1048</v>
      </c>
      <c r="S176" s="180"/>
      <c r="T176" s="182">
        <f>SUM(T177:T180)</f>
        <v>0</v>
      </c>
      <c r="AR176" s="183" t="s">
        <v>92</v>
      </c>
      <c r="AT176" s="184" t="s">
        <v>83</v>
      </c>
      <c r="AU176" s="184" t="s">
        <v>92</v>
      </c>
      <c r="AY176" s="183" t="s">
        <v>160</v>
      </c>
      <c r="BK176" s="185">
        <f>SUM(BK177:BK180)</f>
        <v>0</v>
      </c>
    </row>
    <row r="177" spans="1:65" s="2" customFormat="1" ht="16.5" customHeight="1">
      <c r="A177" s="35"/>
      <c r="B177" s="36"/>
      <c r="C177" s="188" t="s">
        <v>254</v>
      </c>
      <c r="D177" s="188" t="s">
        <v>162</v>
      </c>
      <c r="E177" s="189" t="s">
        <v>748</v>
      </c>
      <c r="F177" s="190" t="s">
        <v>749</v>
      </c>
      <c r="G177" s="191" t="s">
        <v>261</v>
      </c>
      <c r="H177" s="192">
        <v>2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49</v>
      </c>
      <c r="O177" s="72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166</v>
      </c>
      <c r="AT177" s="200" t="s">
        <v>162</v>
      </c>
      <c r="AU177" s="200" t="s">
        <v>94</v>
      </c>
      <c r="AY177" s="17" t="s">
        <v>160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92</v>
      </c>
      <c r="BK177" s="201">
        <f>ROUND(I177*H177,2)</f>
        <v>0</v>
      </c>
      <c r="BL177" s="17" t="s">
        <v>166</v>
      </c>
      <c r="BM177" s="200" t="s">
        <v>750</v>
      </c>
    </row>
    <row r="178" spans="1:65" s="2" customFormat="1" ht="24.2" customHeight="1">
      <c r="A178" s="35"/>
      <c r="B178" s="36"/>
      <c r="C178" s="225" t="s">
        <v>258</v>
      </c>
      <c r="D178" s="225" t="s">
        <v>216</v>
      </c>
      <c r="E178" s="226" t="s">
        <v>751</v>
      </c>
      <c r="F178" s="227" t="s">
        <v>752</v>
      </c>
      <c r="G178" s="228" t="s">
        <v>261</v>
      </c>
      <c r="H178" s="229">
        <v>2</v>
      </c>
      <c r="I178" s="230"/>
      <c r="J178" s="231">
        <f>ROUND(I178*H178,2)</f>
        <v>0</v>
      </c>
      <c r="K178" s="232"/>
      <c r="L178" s="233"/>
      <c r="M178" s="234" t="s">
        <v>1</v>
      </c>
      <c r="N178" s="235" t="s">
        <v>49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204</v>
      </c>
      <c r="AT178" s="200" t="s">
        <v>216</v>
      </c>
      <c r="AU178" s="200" t="s">
        <v>94</v>
      </c>
      <c r="AY178" s="17" t="s">
        <v>160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92</v>
      </c>
      <c r="BK178" s="201">
        <f>ROUND(I178*H178,2)</f>
        <v>0</v>
      </c>
      <c r="BL178" s="17" t="s">
        <v>166</v>
      </c>
      <c r="BM178" s="200" t="s">
        <v>753</v>
      </c>
    </row>
    <row r="179" spans="1:65" s="2" customFormat="1" ht="16.5" customHeight="1">
      <c r="A179" s="35"/>
      <c r="B179" s="36"/>
      <c r="C179" s="225" t="s">
        <v>264</v>
      </c>
      <c r="D179" s="225" t="s">
        <v>216</v>
      </c>
      <c r="E179" s="226" t="s">
        <v>754</v>
      </c>
      <c r="F179" s="227" t="s">
        <v>755</v>
      </c>
      <c r="G179" s="228" t="s">
        <v>261</v>
      </c>
      <c r="H179" s="229">
        <v>2</v>
      </c>
      <c r="I179" s="230"/>
      <c r="J179" s="231">
        <f>ROUND(I179*H179,2)</f>
        <v>0</v>
      </c>
      <c r="K179" s="232"/>
      <c r="L179" s="233"/>
      <c r="M179" s="234" t="s">
        <v>1</v>
      </c>
      <c r="N179" s="235" t="s">
        <v>49</v>
      </c>
      <c r="O179" s="72"/>
      <c r="P179" s="198">
        <f>O179*H179</f>
        <v>0</v>
      </c>
      <c r="Q179" s="198">
        <v>5.2400000000000002E-2</v>
      </c>
      <c r="R179" s="198">
        <f>Q179*H179</f>
        <v>0.1048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204</v>
      </c>
      <c r="AT179" s="200" t="s">
        <v>216</v>
      </c>
      <c r="AU179" s="200" t="s">
        <v>94</v>
      </c>
      <c r="AY179" s="17" t="s">
        <v>160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92</v>
      </c>
      <c r="BK179" s="201">
        <f>ROUND(I179*H179,2)</f>
        <v>0</v>
      </c>
      <c r="BL179" s="17" t="s">
        <v>166</v>
      </c>
      <c r="BM179" s="200" t="s">
        <v>756</v>
      </c>
    </row>
    <row r="180" spans="1:65" s="2" customFormat="1" ht="24.2" customHeight="1">
      <c r="A180" s="35"/>
      <c r="B180" s="36"/>
      <c r="C180" s="225" t="s">
        <v>7</v>
      </c>
      <c r="D180" s="225" t="s">
        <v>216</v>
      </c>
      <c r="E180" s="226" t="s">
        <v>757</v>
      </c>
      <c r="F180" s="227" t="s">
        <v>758</v>
      </c>
      <c r="G180" s="228" t="s">
        <v>261</v>
      </c>
      <c r="H180" s="229">
        <v>2</v>
      </c>
      <c r="I180" s="230"/>
      <c r="J180" s="231">
        <f>ROUND(I180*H180,2)</f>
        <v>0</v>
      </c>
      <c r="K180" s="232"/>
      <c r="L180" s="233"/>
      <c r="M180" s="234" t="s">
        <v>1</v>
      </c>
      <c r="N180" s="235" t="s">
        <v>49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204</v>
      </c>
      <c r="AT180" s="200" t="s">
        <v>216</v>
      </c>
      <c r="AU180" s="200" t="s">
        <v>94</v>
      </c>
      <c r="AY180" s="17" t="s">
        <v>160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92</v>
      </c>
      <c r="BK180" s="201">
        <f>ROUND(I180*H180,2)</f>
        <v>0</v>
      </c>
      <c r="BL180" s="17" t="s">
        <v>166</v>
      </c>
      <c r="BM180" s="200" t="s">
        <v>759</v>
      </c>
    </row>
    <row r="181" spans="1:65" s="12" customFormat="1" ht="22.9" customHeight="1">
      <c r="B181" s="172"/>
      <c r="C181" s="173"/>
      <c r="D181" s="174" t="s">
        <v>83</v>
      </c>
      <c r="E181" s="186" t="s">
        <v>166</v>
      </c>
      <c r="F181" s="186" t="s">
        <v>760</v>
      </c>
      <c r="G181" s="173"/>
      <c r="H181" s="173"/>
      <c r="I181" s="176"/>
      <c r="J181" s="187">
        <f>BK181</f>
        <v>0</v>
      </c>
      <c r="K181" s="173"/>
      <c r="L181" s="178"/>
      <c r="M181" s="179"/>
      <c r="N181" s="180"/>
      <c r="O181" s="180"/>
      <c r="P181" s="181">
        <f>SUM(P182:P185)</f>
        <v>0</v>
      </c>
      <c r="Q181" s="180"/>
      <c r="R181" s="181">
        <f>SUM(R182:R185)</f>
        <v>53.236520120000002</v>
      </c>
      <c r="S181" s="180"/>
      <c r="T181" s="182">
        <f>SUM(T182:T185)</f>
        <v>0</v>
      </c>
      <c r="AR181" s="183" t="s">
        <v>92</v>
      </c>
      <c r="AT181" s="184" t="s">
        <v>83</v>
      </c>
      <c r="AU181" s="184" t="s">
        <v>92</v>
      </c>
      <c r="AY181" s="183" t="s">
        <v>160</v>
      </c>
      <c r="BK181" s="185">
        <f>SUM(BK182:BK185)</f>
        <v>0</v>
      </c>
    </row>
    <row r="182" spans="1:65" s="2" customFormat="1" ht="16.5" customHeight="1">
      <c r="A182" s="35"/>
      <c r="B182" s="36"/>
      <c r="C182" s="188" t="s">
        <v>272</v>
      </c>
      <c r="D182" s="188" t="s">
        <v>162</v>
      </c>
      <c r="E182" s="189" t="s">
        <v>761</v>
      </c>
      <c r="F182" s="190" t="s">
        <v>762</v>
      </c>
      <c r="G182" s="191" t="s">
        <v>170</v>
      </c>
      <c r="H182" s="192">
        <v>28.155999999999999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49</v>
      </c>
      <c r="O182" s="72"/>
      <c r="P182" s="198">
        <f>O182*H182</f>
        <v>0</v>
      </c>
      <c r="Q182" s="198">
        <v>1.8907700000000001</v>
      </c>
      <c r="R182" s="198">
        <f>Q182*H182</f>
        <v>53.236520120000002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166</v>
      </c>
      <c r="AT182" s="200" t="s">
        <v>162</v>
      </c>
      <c r="AU182" s="200" t="s">
        <v>94</v>
      </c>
      <c r="AY182" s="17" t="s">
        <v>160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92</v>
      </c>
      <c r="BK182" s="201">
        <f>ROUND(I182*H182,2)</f>
        <v>0</v>
      </c>
      <c r="BL182" s="17" t="s">
        <v>166</v>
      </c>
      <c r="BM182" s="200" t="s">
        <v>763</v>
      </c>
    </row>
    <row r="183" spans="1:65" s="13" customFormat="1" ht="11.25">
      <c r="B183" s="202"/>
      <c r="C183" s="203"/>
      <c r="D183" s="204" t="s">
        <v>172</v>
      </c>
      <c r="E183" s="205" t="s">
        <v>1</v>
      </c>
      <c r="F183" s="206" t="s">
        <v>764</v>
      </c>
      <c r="G183" s="203"/>
      <c r="H183" s="207">
        <v>18.3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172</v>
      </c>
      <c r="AU183" s="213" t="s">
        <v>94</v>
      </c>
      <c r="AV183" s="13" t="s">
        <v>94</v>
      </c>
      <c r="AW183" s="13" t="s">
        <v>39</v>
      </c>
      <c r="AX183" s="13" t="s">
        <v>84</v>
      </c>
      <c r="AY183" s="213" t="s">
        <v>160</v>
      </c>
    </row>
    <row r="184" spans="1:65" s="13" customFormat="1" ht="11.25">
      <c r="B184" s="202"/>
      <c r="C184" s="203"/>
      <c r="D184" s="204" t="s">
        <v>172</v>
      </c>
      <c r="E184" s="205" t="s">
        <v>1</v>
      </c>
      <c r="F184" s="206" t="s">
        <v>765</v>
      </c>
      <c r="G184" s="203"/>
      <c r="H184" s="207">
        <v>9.8559999999999999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172</v>
      </c>
      <c r="AU184" s="213" t="s">
        <v>94</v>
      </c>
      <c r="AV184" s="13" t="s">
        <v>94</v>
      </c>
      <c r="AW184" s="13" t="s">
        <v>39</v>
      </c>
      <c r="AX184" s="13" t="s">
        <v>84</v>
      </c>
      <c r="AY184" s="213" t="s">
        <v>160</v>
      </c>
    </row>
    <row r="185" spans="1:65" s="14" customFormat="1" ht="11.25">
      <c r="B185" s="214"/>
      <c r="C185" s="215"/>
      <c r="D185" s="204" t="s">
        <v>172</v>
      </c>
      <c r="E185" s="216" t="s">
        <v>1</v>
      </c>
      <c r="F185" s="217" t="s">
        <v>179</v>
      </c>
      <c r="G185" s="215"/>
      <c r="H185" s="218">
        <v>28.155999999999999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172</v>
      </c>
      <c r="AU185" s="224" t="s">
        <v>94</v>
      </c>
      <c r="AV185" s="14" t="s">
        <v>166</v>
      </c>
      <c r="AW185" s="14" t="s">
        <v>39</v>
      </c>
      <c r="AX185" s="14" t="s">
        <v>92</v>
      </c>
      <c r="AY185" s="224" t="s">
        <v>160</v>
      </c>
    </row>
    <row r="186" spans="1:65" s="12" customFormat="1" ht="22.9" customHeight="1">
      <c r="B186" s="172"/>
      <c r="C186" s="173"/>
      <c r="D186" s="174" t="s">
        <v>83</v>
      </c>
      <c r="E186" s="186" t="s">
        <v>204</v>
      </c>
      <c r="F186" s="186" t="s">
        <v>438</v>
      </c>
      <c r="G186" s="173"/>
      <c r="H186" s="173"/>
      <c r="I186" s="176"/>
      <c r="J186" s="187">
        <f>BK186</f>
        <v>0</v>
      </c>
      <c r="K186" s="173"/>
      <c r="L186" s="178"/>
      <c r="M186" s="179"/>
      <c r="N186" s="180"/>
      <c r="O186" s="180"/>
      <c r="P186" s="181">
        <f>SUM(P187:P226)</f>
        <v>0</v>
      </c>
      <c r="Q186" s="180"/>
      <c r="R186" s="181">
        <f>SUM(R187:R226)</f>
        <v>46.19673550200001</v>
      </c>
      <c r="S186" s="180"/>
      <c r="T186" s="182">
        <f>SUM(T187:T226)</f>
        <v>0</v>
      </c>
      <c r="AR186" s="183" t="s">
        <v>92</v>
      </c>
      <c r="AT186" s="184" t="s">
        <v>83</v>
      </c>
      <c r="AU186" s="184" t="s">
        <v>92</v>
      </c>
      <c r="AY186" s="183" t="s">
        <v>160</v>
      </c>
      <c r="BK186" s="185">
        <f>SUM(BK187:BK226)</f>
        <v>0</v>
      </c>
    </row>
    <row r="187" spans="1:65" s="2" customFormat="1" ht="33" customHeight="1">
      <c r="A187" s="35"/>
      <c r="B187" s="36"/>
      <c r="C187" s="188" t="s">
        <v>278</v>
      </c>
      <c r="D187" s="188" t="s">
        <v>162</v>
      </c>
      <c r="E187" s="189" t="s">
        <v>766</v>
      </c>
      <c r="F187" s="190" t="s">
        <v>767</v>
      </c>
      <c r="G187" s="191" t="s">
        <v>252</v>
      </c>
      <c r="H187" s="192">
        <v>60.25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49</v>
      </c>
      <c r="O187" s="72"/>
      <c r="P187" s="198">
        <f>O187*H187</f>
        <v>0</v>
      </c>
      <c r="Q187" s="198">
        <v>1.1E-5</v>
      </c>
      <c r="R187" s="198">
        <f>Q187*H187</f>
        <v>6.6275000000000004E-4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166</v>
      </c>
      <c r="AT187" s="200" t="s">
        <v>162</v>
      </c>
      <c r="AU187" s="200" t="s">
        <v>94</v>
      </c>
      <c r="AY187" s="17" t="s">
        <v>160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92</v>
      </c>
      <c r="BK187" s="201">
        <f>ROUND(I187*H187,2)</f>
        <v>0</v>
      </c>
      <c r="BL187" s="17" t="s">
        <v>166</v>
      </c>
      <c r="BM187" s="200" t="s">
        <v>768</v>
      </c>
    </row>
    <row r="188" spans="1:65" s="2" customFormat="1" ht="21.75" customHeight="1">
      <c r="A188" s="35"/>
      <c r="B188" s="36"/>
      <c r="C188" s="225" t="s">
        <v>283</v>
      </c>
      <c r="D188" s="225" t="s">
        <v>216</v>
      </c>
      <c r="E188" s="226" t="s">
        <v>769</v>
      </c>
      <c r="F188" s="227" t="s">
        <v>770</v>
      </c>
      <c r="G188" s="228" t="s">
        <v>252</v>
      </c>
      <c r="H188" s="229">
        <v>66.275000000000006</v>
      </c>
      <c r="I188" s="230"/>
      <c r="J188" s="231">
        <f>ROUND(I188*H188,2)</f>
        <v>0</v>
      </c>
      <c r="K188" s="232"/>
      <c r="L188" s="233"/>
      <c r="M188" s="234" t="s">
        <v>1</v>
      </c>
      <c r="N188" s="235" t="s">
        <v>49</v>
      </c>
      <c r="O188" s="72"/>
      <c r="P188" s="198">
        <f>O188*H188</f>
        <v>0</v>
      </c>
      <c r="Q188" s="198">
        <v>2.6700000000000001E-3</v>
      </c>
      <c r="R188" s="198">
        <f>Q188*H188</f>
        <v>0.17695425000000001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204</v>
      </c>
      <c r="AT188" s="200" t="s">
        <v>216</v>
      </c>
      <c r="AU188" s="200" t="s">
        <v>94</v>
      </c>
      <c r="AY188" s="17" t="s">
        <v>160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92</v>
      </c>
      <c r="BK188" s="201">
        <f>ROUND(I188*H188,2)</f>
        <v>0</v>
      </c>
      <c r="BL188" s="17" t="s">
        <v>166</v>
      </c>
      <c r="BM188" s="200" t="s">
        <v>771</v>
      </c>
    </row>
    <row r="189" spans="1:65" s="13" customFormat="1" ht="11.25">
      <c r="B189" s="202"/>
      <c r="C189" s="203"/>
      <c r="D189" s="204" t="s">
        <v>172</v>
      </c>
      <c r="E189" s="205" t="s">
        <v>1</v>
      </c>
      <c r="F189" s="206" t="s">
        <v>772</v>
      </c>
      <c r="G189" s="203"/>
      <c r="H189" s="207">
        <v>66.275000000000006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172</v>
      </c>
      <c r="AU189" s="213" t="s">
        <v>94</v>
      </c>
      <c r="AV189" s="13" t="s">
        <v>94</v>
      </c>
      <c r="AW189" s="13" t="s">
        <v>39</v>
      </c>
      <c r="AX189" s="13" t="s">
        <v>92</v>
      </c>
      <c r="AY189" s="213" t="s">
        <v>160</v>
      </c>
    </row>
    <row r="190" spans="1:65" s="2" customFormat="1" ht="33" customHeight="1">
      <c r="A190" s="35"/>
      <c r="B190" s="36"/>
      <c r="C190" s="188" t="s">
        <v>288</v>
      </c>
      <c r="D190" s="188" t="s">
        <v>162</v>
      </c>
      <c r="E190" s="189" t="s">
        <v>773</v>
      </c>
      <c r="F190" s="190" t="s">
        <v>774</v>
      </c>
      <c r="G190" s="191" t="s">
        <v>252</v>
      </c>
      <c r="H190" s="192">
        <v>37.159999999999997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49</v>
      </c>
      <c r="O190" s="72"/>
      <c r="P190" s="198">
        <f>O190*H190</f>
        <v>0</v>
      </c>
      <c r="Q190" s="198">
        <v>1.2999999999999999E-5</v>
      </c>
      <c r="R190" s="198">
        <f>Q190*H190</f>
        <v>4.8307999999999994E-4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166</v>
      </c>
      <c r="AT190" s="200" t="s">
        <v>162</v>
      </c>
      <c r="AU190" s="200" t="s">
        <v>94</v>
      </c>
      <c r="AY190" s="17" t="s">
        <v>160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92</v>
      </c>
      <c r="BK190" s="201">
        <f>ROUND(I190*H190,2)</f>
        <v>0</v>
      </c>
      <c r="BL190" s="17" t="s">
        <v>166</v>
      </c>
      <c r="BM190" s="200" t="s">
        <v>775</v>
      </c>
    </row>
    <row r="191" spans="1:65" s="2" customFormat="1" ht="21.75" customHeight="1">
      <c r="A191" s="35"/>
      <c r="B191" s="36"/>
      <c r="C191" s="225" t="s">
        <v>293</v>
      </c>
      <c r="D191" s="225" t="s">
        <v>216</v>
      </c>
      <c r="E191" s="226" t="s">
        <v>776</v>
      </c>
      <c r="F191" s="227" t="s">
        <v>777</v>
      </c>
      <c r="G191" s="228" t="s">
        <v>252</v>
      </c>
      <c r="H191" s="229">
        <v>40.875999999999998</v>
      </c>
      <c r="I191" s="230"/>
      <c r="J191" s="231">
        <f>ROUND(I191*H191,2)</f>
        <v>0</v>
      </c>
      <c r="K191" s="232"/>
      <c r="L191" s="233"/>
      <c r="M191" s="234" t="s">
        <v>1</v>
      </c>
      <c r="N191" s="235" t="s">
        <v>49</v>
      </c>
      <c r="O191" s="72"/>
      <c r="P191" s="198">
        <f>O191*H191</f>
        <v>0</v>
      </c>
      <c r="Q191" s="198">
        <v>4.2599999999999999E-3</v>
      </c>
      <c r="R191" s="198">
        <f>Q191*H191</f>
        <v>0.17413176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204</v>
      </c>
      <c r="AT191" s="200" t="s">
        <v>216</v>
      </c>
      <c r="AU191" s="200" t="s">
        <v>94</v>
      </c>
      <c r="AY191" s="17" t="s">
        <v>160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7" t="s">
        <v>92</v>
      </c>
      <c r="BK191" s="201">
        <f>ROUND(I191*H191,2)</f>
        <v>0</v>
      </c>
      <c r="BL191" s="17" t="s">
        <v>166</v>
      </c>
      <c r="BM191" s="200" t="s">
        <v>778</v>
      </c>
    </row>
    <row r="192" spans="1:65" s="13" customFormat="1" ht="11.25">
      <c r="B192" s="202"/>
      <c r="C192" s="203"/>
      <c r="D192" s="204" t="s">
        <v>172</v>
      </c>
      <c r="E192" s="205" t="s">
        <v>1</v>
      </c>
      <c r="F192" s="206" t="s">
        <v>779</v>
      </c>
      <c r="G192" s="203"/>
      <c r="H192" s="207">
        <v>40.875999999999998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172</v>
      </c>
      <c r="AU192" s="213" t="s">
        <v>94</v>
      </c>
      <c r="AV192" s="13" t="s">
        <v>94</v>
      </c>
      <c r="AW192" s="13" t="s">
        <v>39</v>
      </c>
      <c r="AX192" s="13" t="s">
        <v>92</v>
      </c>
      <c r="AY192" s="213" t="s">
        <v>160</v>
      </c>
    </row>
    <row r="193" spans="1:65" s="2" customFormat="1" ht="33" customHeight="1">
      <c r="A193" s="35"/>
      <c r="B193" s="36"/>
      <c r="C193" s="188" t="s">
        <v>298</v>
      </c>
      <c r="D193" s="188" t="s">
        <v>162</v>
      </c>
      <c r="E193" s="189" t="s">
        <v>780</v>
      </c>
      <c r="F193" s="190" t="s">
        <v>781</v>
      </c>
      <c r="G193" s="191" t="s">
        <v>252</v>
      </c>
      <c r="H193" s="192">
        <v>6.48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49</v>
      </c>
      <c r="O193" s="72"/>
      <c r="P193" s="198">
        <f>O193*H193</f>
        <v>0</v>
      </c>
      <c r="Q193" s="198">
        <v>1.5999999999999999E-5</v>
      </c>
      <c r="R193" s="198">
        <f>Q193*H193</f>
        <v>1.0368E-4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166</v>
      </c>
      <c r="AT193" s="200" t="s">
        <v>162</v>
      </c>
      <c r="AU193" s="200" t="s">
        <v>94</v>
      </c>
      <c r="AY193" s="17" t="s">
        <v>160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" t="s">
        <v>92</v>
      </c>
      <c r="BK193" s="201">
        <f>ROUND(I193*H193,2)</f>
        <v>0</v>
      </c>
      <c r="BL193" s="17" t="s">
        <v>166</v>
      </c>
      <c r="BM193" s="200" t="s">
        <v>782</v>
      </c>
    </row>
    <row r="194" spans="1:65" s="2" customFormat="1" ht="16.5" customHeight="1">
      <c r="A194" s="35"/>
      <c r="B194" s="36"/>
      <c r="C194" s="225" t="s">
        <v>318</v>
      </c>
      <c r="D194" s="225" t="s">
        <v>216</v>
      </c>
      <c r="E194" s="226" t="s">
        <v>783</v>
      </c>
      <c r="F194" s="227" t="s">
        <v>784</v>
      </c>
      <c r="G194" s="228" t="s">
        <v>252</v>
      </c>
      <c r="H194" s="229">
        <v>7.1280000000000001</v>
      </c>
      <c r="I194" s="230"/>
      <c r="J194" s="231">
        <f>ROUND(I194*H194,2)</f>
        <v>0</v>
      </c>
      <c r="K194" s="232"/>
      <c r="L194" s="233"/>
      <c r="M194" s="234" t="s">
        <v>1</v>
      </c>
      <c r="N194" s="235" t="s">
        <v>49</v>
      </c>
      <c r="O194" s="72"/>
      <c r="P194" s="198">
        <f>O194*H194</f>
        <v>0</v>
      </c>
      <c r="Q194" s="198">
        <v>7.2399999999999999E-3</v>
      </c>
      <c r="R194" s="198">
        <f>Q194*H194</f>
        <v>5.1606720000000002E-2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204</v>
      </c>
      <c r="AT194" s="200" t="s">
        <v>216</v>
      </c>
      <c r="AU194" s="200" t="s">
        <v>94</v>
      </c>
      <c r="AY194" s="17" t="s">
        <v>160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92</v>
      </c>
      <c r="BK194" s="201">
        <f>ROUND(I194*H194,2)</f>
        <v>0</v>
      </c>
      <c r="BL194" s="17" t="s">
        <v>166</v>
      </c>
      <c r="BM194" s="200" t="s">
        <v>785</v>
      </c>
    </row>
    <row r="195" spans="1:65" s="13" customFormat="1" ht="11.25">
      <c r="B195" s="202"/>
      <c r="C195" s="203"/>
      <c r="D195" s="204" t="s">
        <v>172</v>
      </c>
      <c r="E195" s="205" t="s">
        <v>1</v>
      </c>
      <c r="F195" s="206" t="s">
        <v>786</v>
      </c>
      <c r="G195" s="203"/>
      <c r="H195" s="207">
        <v>7.1280000000000001</v>
      </c>
      <c r="I195" s="208"/>
      <c r="J195" s="203"/>
      <c r="K195" s="203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172</v>
      </c>
      <c r="AU195" s="213" t="s">
        <v>94</v>
      </c>
      <c r="AV195" s="13" t="s">
        <v>94</v>
      </c>
      <c r="AW195" s="13" t="s">
        <v>39</v>
      </c>
      <c r="AX195" s="13" t="s">
        <v>92</v>
      </c>
      <c r="AY195" s="213" t="s">
        <v>160</v>
      </c>
    </row>
    <row r="196" spans="1:65" s="2" customFormat="1" ht="33" customHeight="1">
      <c r="A196" s="35"/>
      <c r="B196" s="36"/>
      <c r="C196" s="188" t="s">
        <v>330</v>
      </c>
      <c r="D196" s="188" t="s">
        <v>162</v>
      </c>
      <c r="E196" s="189" t="s">
        <v>787</v>
      </c>
      <c r="F196" s="190" t="s">
        <v>788</v>
      </c>
      <c r="G196" s="191" t="s">
        <v>252</v>
      </c>
      <c r="H196" s="192">
        <v>95.31</v>
      </c>
      <c r="I196" s="193"/>
      <c r="J196" s="194">
        <f>ROUND(I196*H196,2)</f>
        <v>0</v>
      </c>
      <c r="K196" s="195"/>
      <c r="L196" s="40"/>
      <c r="M196" s="196" t="s">
        <v>1</v>
      </c>
      <c r="N196" s="197" t="s">
        <v>49</v>
      </c>
      <c r="O196" s="72"/>
      <c r="P196" s="198">
        <f>O196*H196</f>
        <v>0</v>
      </c>
      <c r="Q196" s="198">
        <v>1.8E-5</v>
      </c>
      <c r="R196" s="198">
        <f>Q196*H196</f>
        <v>1.7155800000000002E-3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166</v>
      </c>
      <c r="AT196" s="200" t="s">
        <v>162</v>
      </c>
      <c r="AU196" s="200" t="s">
        <v>94</v>
      </c>
      <c r="AY196" s="17" t="s">
        <v>160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92</v>
      </c>
      <c r="BK196" s="201">
        <f>ROUND(I196*H196,2)</f>
        <v>0</v>
      </c>
      <c r="BL196" s="17" t="s">
        <v>166</v>
      </c>
      <c r="BM196" s="200" t="s">
        <v>789</v>
      </c>
    </row>
    <row r="197" spans="1:65" s="2" customFormat="1" ht="16.5" customHeight="1">
      <c r="A197" s="35"/>
      <c r="B197" s="36"/>
      <c r="C197" s="225" t="s">
        <v>339</v>
      </c>
      <c r="D197" s="225" t="s">
        <v>216</v>
      </c>
      <c r="E197" s="226" t="s">
        <v>790</v>
      </c>
      <c r="F197" s="227" t="s">
        <v>791</v>
      </c>
      <c r="G197" s="228" t="s">
        <v>252</v>
      </c>
      <c r="H197" s="229">
        <v>104.84099999999999</v>
      </c>
      <c r="I197" s="230"/>
      <c r="J197" s="231">
        <f>ROUND(I197*H197,2)</f>
        <v>0</v>
      </c>
      <c r="K197" s="232"/>
      <c r="L197" s="233"/>
      <c r="M197" s="234" t="s">
        <v>1</v>
      </c>
      <c r="N197" s="235" t="s">
        <v>49</v>
      </c>
      <c r="O197" s="72"/>
      <c r="P197" s="198">
        <f>O197*H197</f>
        <v>0</v>
      </c>
      <c r="Q197" s="198">
        <v>1.205E-2</v>
      </c>
      <c r="R197" s="198">
        <f>Q197*H197</f>
        <v>1.2633340499999999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204</v>
      </c>
      <c r="AT197" s="200" t="s">
        <v>216</v>
      </c>
      <c r="AU197" s="200" t="s">
        <v>94</v>
      </c>
      <c r="AY197" s="17" t="s">
        <v>160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92</v>
      </c>
      <c r="BK197" s="201">
        <f>ROUND(I197*H197,2)</f>
        <v>0</v>
      </c>
      <c r="BL197" s="17" t="s">
        <v>166</v>
      </c>
      <c r="BM197" s="200" t="s">
        <v>792</v>
      </c>
    </row>
    <row r="198" spans="1:65" s="13" customFormat="1" ht="11.25">
      <c r="B198" s="202"/>
      <c r="C198" s="203"/>
      <c r="D198" s="204" t="s">
        <v>172</v>
      </c>
      <c r="E198" s="205" t="s">
        <v>1</v>
      </c>
      <c r="F198" s="206" t="s">
        <v>793</v>
      </c>
      <c r="G198" s="203"/>
      <c r="H198" s="207">
        <v>104.84099999999999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172</v>
      </c>
      <c r="AU198" s="213" t="s">
        <v>94</v>
      </c>
      <c r="AV198" s="13" t="s">
        <v>94</v>
      </c>
      <c r="AW198" s="13" t="s">
        <v>39</v>
      </c>
      <c r="AX198" s="13" t="s">
        <v>92</v>
      </c>
      <c r="AY198" s="213" t="s">
        <v>160</v>
      </c>
    </row>
    <row r="199" spans="1:65" s="2" customFormat="1" ht="24.2" customHeight="1">
      <c r="A199" s="35"/>
      <c r="B199" s="36"/>
      <c r="C199" s="188" t="s">
        <v>347</v>
      </c>
      <c r="D199" s="188" t="s">
        <v>162</v>
      </c>
      <c r="E199" s="189" t="s">
        <v>794</v>
      </c>
      <c r="F199" s="190" t="s">
        <v>795</v>
      </c>
      <c r="G199" s="191" t="s">
        <v>261</v>
      </c>
      <c r="H199" s="192">
        <v>12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49</v>
      </c>
      <c r="O199" s="72"/>
      <c r="P199" s="198">
        <f>O199*H199</f>
        <v>0</v>
      </c>
      <c r="Q199" s="198">
        <v>2.8538000000000001E-2</v>
      </c>
      <c r="R199" s="198">
        <f>Q199*H199</f>
        <v>0.34245599999999998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166</v>
      </c>
      <c r="AT199" s="200" t="s">
        <v>162</v>
      </c>
      <c r="AU199" s="200" t="s">
        <v>94</v>
      </c>
      <c r="AY199" s="17" t="s">
        <v>160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7" t="s">
        <v>92</v>
      </c>
      <c r="BK199" s="201">
        <f>ROUND(I199*H199,2)</f>
        <v>0</v>
      </c>
      <c r="BL199" s="17" t="s">
        <v>166</v>
      </c>
      <c r="BM199" s="200" t="s">
        <v>796</v>
      </c>
    </row>
    <row r="200" spans="1:65" s="2" customFormat="1" ht="21.75" customHeight="1">
      <c r="A200" s="35"/>
      <c r="B200" s="36"/>
      <c r="C200" s="225" t="s">
        <v>357</v>
      </c>
      <c r="D200" s="225" t="s">
        <v>216</v>
      </c>
      <c r="E200" s="226" t="s">
        <v>797</v>
      </c>
      <c r="F200" s="227" t="s">
        <v>798</v>
      </c>
      <c r="G200" s="228" t="s">
        <v>261</v>
      </c>
      <c r="H200" s="229">
        <v>12</v>
      </c>
      <c r="I200" s="230"/>
      <c r="J200" s="231">
        <f>ROUND(I200*H200,2)</f>
        <v>0</v>
      </c>
      <c r="K200" s="232"/>
      <c r="L200" s="233"/>
      <c r="M200" s="234" t="s">
        <v>1</v>
      </c>
      <c r="N200" s="235" t="s">
        <v>49</v>
      </c>
      <c r="O200" s="72"/>
      <c r="P200" s="198">
        <f>O200*H200</f>
        <v>0</v>
      </c>
      <c r="Q200" s="198">
        <v>1.6</v>
      </c>
      <c r="R200" s="198">
        <f>Q200*H200</f>
        <v>19.200000000000003</v>
      </c>
      <c r="S200" s="198">
        <v>0</v>
      </c>
      <c r="T200" s="19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204</v>
      </c>
      <c r="AT200" s="200" t="s">
        <v>216</v>
      </c>
      <c r="AU200" s="200" t="s">
        <v>94</v>
      </c>
      <c r="AY200" s="17" t="s">
        <v>160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92</v>
      </c>
      <c r="BK200" s="201">
        <f>ROUND(I200*H200,2)</f>
        <v>0</v>
      </c>
      <c r="BL200" s="17" t="s">
        <v>166</v>
      </c>
      <c r="BM200" s="200" t="s">
        <v>799</v>
      </c>
    </row>
    <row r="201" spans="1:65" s="2" customFormat="1" ht="24.2" customHeight="1">
      <c r="A201" s="35"/>
      <c r="B201" s="36"/>
      <c r="C201" s="188" t="s">
        <v>364</v>
      </c>
      <c r="D201" s="188" t="s">
        <v>162</v>
      </c>
      <c r="E201" s="189" t="s">
        <v>800</v>
      </c>
      <c r="F201" s="190" t="s">
        <v>801</v>
      </c>
      <c r="G201" s="191" t="s">
        <v>261</v>
      </c>
      <c r="H201" s="192">
        <v>9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49</v>
      </c>
      <c r="O201" s="72"/>
      <c r="P201" s="198">
        <f>O201*H201</f>
        <v>0</v>
      </c>
      <c r="Q201" s="198">
        <v>1.0186000000000001E-2</v>
      </c>
      <c r="R201" s="198">
        <f>Q201*H201</f>
        <v>9.1674000000000005E-2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166</v>
      </c>
      <c r="AT201" s="200" t="s">
        <v>162</v>
      </c>
      <c r="AU201" s="200" t="s">
        <v>94</v>
      </c>
      <c r="AY201" s="17" t="s">
        <v>160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92</v>
      </c>
      <c r="BK201" s="201">
        <f>ROUND(I201*H201,2)</f>
        <v>0</v>
      </c>
      <c r="BL201" s="17" t="s">
        <v>166</v>
      </c>
      <c r="BM201" s="200" t="s">
        <v>802</v>
      </c>
    </row>
    <row r="202" spans="1:65" s="13" customFormat="1" ht="11.25">
      <c r="B202" s="202"/>
      <c r="C202" s="203"/>
      <c r="D202" s="204" t="s">
        <v>172</v>
      </c>
      <c r="E202" s="205" t="s">
        <v>1</v>
      </c>
      <c r="F202" s="206" t="s">
        <v>803</v>
      </c>
      <c r="G202" s="203"/>
      <c r="H202" s="207">
        <v>9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172</v>
      </c>
      <c r="AU202" s="213" t="s">
        <v>94</v>
      </c>
      <c r="AV202" s="13" t="s">
        <v>94</v>
      </c>
      <c r="AW202" s="13" t="s">
        <v>39</v>
      </c>
      <c r="AX202" s="13" t="s">
        <v>92</v>
      </c>
      <c r="AY202" s="213" t="s">
        <v>160</v>
      </c>
    </row>
    <row r="203" spans="1:65" s="2" customFormat="1" ht="24.2" customHeight="1">
      <c r="A203" s="35"/>
      <c r="B203" s="36"/>
      <c r="C203" s="225" t="s">
        <v>368</v>
      </c>
      <c r="D203" s="225" t="s">
        <v>216</v>
      </c>
      <c r="E203" s="226" t="s">
        <v>804</v>
      </c>
      <c r="F203" s="227" t="s">
        <v>805</v>
      </c>
      <c r="G203" s="228" t="s">
        <v>261</v>
      </c>
      <c r="H203" s="229">
        <v>3</v>
      </c>
      <c r="I203" s="230"/>
      <c r="J203" s="231">
        <f>ROUND(I203*H203,2)</f>
        <v>0</v>
      </c>
      <c r="K203" s="232"/>
      <c r="L203" s="233"/>
      <c r="M203" s="234" t="s">
        <v>1</v>
      </c>
      <c r="N203" s="235" t="s">
        <v>49</v>
      </c>
      <c r="O203" s="72"/>
      <c r="P203" s="198">
        <f>O203*H203</f>
        <v>0</v>
      </c>
      <c r="Q203" s="198">
        <v>0.50600000000000001</v>
      </c>
      <c r="R203" s="198">
        <f>Q203*H203</f>
        <v>1.518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204</v>
      </c>
      <c r="AT203" s="200" t="s">
        <v>216</v>
      </c>
      <c r="AU203" s="200" t="s">
        <v>94</v>
      </c>
      <c r="AY203" s="17" t="s">
        <v>160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92</v>
      </c>
      <c r="BK203" s="201">
        <f>ROUND(I203*H203,2)</f>
        <v>0</v>
      </c>
      <c r="BL203" s="17" t="s">
        <v>166</v>
      </c>
      <c r="BM203" s="200" t="s">
        <v>806</v>
      </c>
    </row>
    <row r="204" spans="1:65" s="2" customFormat="1" ht="24.2" customHeight="1">
      <c r="A204" s="35"/>
      <c r="B204" s="36"/>
      <c r="C204" s="225" t="s">
        <v>373</v>
      </c>
      <c r="D204" s="225" t="s">
        <v>216</v>
      </c>
      <c r="E204" s="226" t="s">
        <v>807</v>
      </c>
      <c r="F204" s="227" t="s">
        <v>808</v>
      </c>
      <c r="G204" s="228" t="s">
        <v>261</v>
      </c>
      <c r="H204" s="229">
        <v>5</v>
      </c>
      <c r="I204" s="230"/>
      <c r="J204" s="231">
        <f>ROUND(I204*H204,2)</f>
        <v>0</v>
      </c>
      <c r="K204" s="232"/>
      <c r="L204" s="233"/>
      <c r="M204" s="234" t="s">
        <v>1</v>
      </c>
      <c r="N204" s="235" t="s">
        <v>49</v>
      </c>
      <c r="O204" s="72"/>
      <c r="P204" s="198">
        <f>O204*H204</f>
        <v>0</v>
      </c>
      <c r="Q204" s="198">
        <v>0.254</v>
      </c>
      <c r="R204" s="198">
        <f>Q204*H204</f>
        <v>1.27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204</v>
      </c>
      <c r="AT204" s="200" t="s">
        <v>216</v>
      </c>
      <c r="AU204" s="200" t="s">
        <v>94</v>
      </c>
      <c r="AY204" s="17" t="s">
        <v>160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7" t="s">
        <v>92</v>
      </c>
      <c r="BK204" s="201">
        <f>ROUND(I204*H204,2)</f>
        <v>0</v>
      </c>
      <c r="BL204" s="17" t="s">
        <v>166</v>
      </c>
      <c r="BM204" s="200" t="s">
        <v>809</v>
      </c>
    </row>
    <row r="205" spans="1:65" s="2" customFormat="1" ht="24.2" customHeight="1">
      <c r="A205" s="35"/>
      <c r="B205" s="36"/>
      <c r="C205" s="225" t="s">
        <v>381</v>
      </c>
      <c r="D205" s="225" t="s">
        <v>216</v>
      </c>
      <c r="E205" s="226" t="s">
        <v>810</v>
      </c>
      <c r="F205" s="227" t="s">
        <v>811</v>
      </c>
      <c r="G205" s="228" t="s">
        <v>261</v>
      </c>
      <c r="H205" s="229">
        <v>1</v>
      </c>
      <c r="I205" s="230"/>
      <c r="J205" s="231">
        <f>ROUND(I205*H205,2)</f>
        <v>0</v>
      </c>
      <c r="K205" s="232"/>
      <c r="L205" s="233"/>
      <c r="M205" s="234" t="s">
        <v>1</v>
      </c>
      <c r="N205" s="235" t="s">
        <v>49</v>
      </c>
      <c r="O205" s="72"/>
      <c r="P205" s="198">
        <f>O205*H205</f>
        <v>0</v>
      </c>
      <c r="Q205" s="198">
        <v>1.0129999999999999</v>
      </c>
      <c r="R205" s="198">
        <f>Q205*H205</f>
        <v>1.0129999999999999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204</v>
      </c>
      <c r="AT205" s="200" t="s">
        <v>216</v>
      </c>
      <c r="AU205" s="200" t="s">
        <v>94</v>
      </c>
      <c r="AY205" s="17" t="s">
        <v>160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92</v>
      </c>
      <c r="BK205" s="201">
        <f>ROUND(I205*H205,2)</f>
        <v>0</v>
      </c>
      <c r="BL205" s="17" t="s">
        <v>166</v>
      </c>
      <c r="BM205" s="200" t="s">
        <v>812</v>
      </c>
    </row>
    <row r="206" spans="1:65" s="2" customFormat="1" ht="24.2" customHeight="1">
      <c r="A206" s="35"/>
      <c r="B206" s="36"/>
      <c r="C206" s="188" t="s">
        <v>388</v>
      </c>
      <c r="D206" s="188" t="s">
        <v>162</v>
      </c>
      <c r="E206" s="189" t="s">
        <v>813</v>
      </c>
      <c r="F206" s="190" t="s">
        <v>814</v>
      </c>
      <c r="G206" s="191" t="s">
        <v>261</v>
      </c>
      <c r="H206" s="192">
        <v>29</v>
      </c>
      <c r="I206" s="193"/>
      <c r="J206" s="194">
        <f>ROUND(I206*H206,2)</f>
        <v>0</v>
      </c>
      <c r="K206" s="195"/>
      <c r="L206" s="40"/>
      <c r="M206" s="196" t="s">
        <v>1</v>
      </c>
      <c r="N206" s="197" t="s">
        <v>49</v>
      </c>
      <c r="O206" s="72"/>
      <c r="P206" s="198">
        <f>O206*H206</f>
        <v>0</v>
      </c>
      <c r="Q206" s="198">
        <v>1.248E-2</v>
      </c>
      <c r="R206" s="198">
        <f>Q206*H206</f>
        <v>0.36192000000000002</v>
      </c>
      <c r="S206" s="198">
        <v>0</v>
      </c>
      <c r="T206" s="19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166</v>
      </c>
      <c r="AT206" s="200" t="s">
        <v>162</v>
      </c>
      <c r="AU206" s="200" t="s">
        <v>94</v>
      </c>
      <c r="AY206" s="17" t="s">
        <v>160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92</v>
      </c>
      <c r="BK206" s="201">
        <f>ROUND(I206*H206,2)</f>
        <v>0</v>
      </c>
      <c r="BL206" s="17" t="s">
        <v>166</v>
      </c>
      <c r="BM206" s="200" t="s">
        <v>815</v>
      </c>
    </row>
    <row r="207" spans="1:65" s="13" customFormat="1" ht="11.25">
      <c r="B207" s="202"/>
      <c r="C207" s="203"/>
      <c r="D207" s="204" t="s">
        <v>172</v>
      </c>
      <c r="E207" s="205" t="s">
        <v>1</v>
      </c>
      <c r="F207" s="206" t="s">
        <v>816</v>
      </c>
      <c r="G207" s="203"/>
      <c r="H207" s="207">
        <v>29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172</v>
      </c>
      <c r="AU207" s="213" t="s">
        <v>94</v>
      </c>
      <c r="AV207" s="13" t="s">
        <v>94</v>
      </c>
      <c r="AW207" s="13" t="s">
        <v>39</v>
      </c>
      <c r="AX207" s="13" t="s">
        <v>92</v>
      </c>
      <c r="AY207" s="213" t="s">
        <v>160</v>
      </c>
    </row>
    <row r="208" spans="1:65" s="2" customFormat="1" ht="24.2" customHeight="1">
      <c r="A208" s="35"/>
      <c r="B208" s="36"/>
      <c r="C208" s="225" t="s">
        <v>397</v>
      </c>
      <c r="D208" s="225" t="s">
        <v>216</v>
      </c>
      <c r="E208" s="226" t="s">
        <v>817</v>
      </c>
      <c r="F208" s="227" t="s">
        <v>818</v>
      </c>
      <c r="G208" s="228" t="s">
        <v>261</v>
      </c>
      <c r="H208" s="229">
        <v>12</v>
      </c>
      <c r="I208" s="230"/>
      <c r="J208" s="231">
        <f t="shared" ref="J208:J213" si="0">ROUND(I208*H208,2)</f>
        <v>0</v>
      </c>
      <c r="K208" s="232"/>
      <c r="L208" s="233"/>
      <c r="M208" s="234" t="s">
        <v>1</v>
      </c>
      <c r="N208" s="235" t="s">
        <v>49</v>
      </c>
      <c r="O208" s="72"/>
      <c r="P208" s="198">
        <f t="shared" ref="P208:P213" si="1">O208*H208</f>
        <v>0</v>
      </c>
      <c r="Q208" s="198">
        <v>0.39600000000000002</v>
      </c>
      <c r="R208" s="198">
        <f t="shared" ref="R208:R213" si="2">Q208*H208</f>
        <v>4.7520000000000007</v>
      </c>
      <c r="S208" s="198">
        <v>0</v>
      </c>
      <c r="T208" s="199">
        <f t="shared" ref="T208:T213" si="3"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204</v>
      </c>
      <c r="AT208" s="200" t="s">
        <v>216</v>
      </c>
      <c r="AU208" s="200" t="s">
        <v>94</v>
      </c>
      <c r="AY208" s="17" t="s">
        <v>160</v>
      </c>
      <c r="BE208" s="201">
        <f t="shared" ref="BE208:BE213" si="4">IF(N208="základní",J208,0)</f>
        <v>0</v>
      </c>
      <c r="BF208" s="201">
        <f t="shared" ref="BF208:BF213" si="5">IF(N208="snížená",J208,0)</f>
        <v>0</v>
      </c>
      <c r="BG208" s="201">
        <f t="shared" ref="BG208:BG213" si="6">IF(N208="zákl. přenesená",J208,0)</f>
        <v>0</v>
      </c>
      <c r="BH208" s="201">
        <f t="shared" ref="BH208:BH213" si="7">IF(N208="sníž. přenesená",J208,0)</f>
        <v>0</v>
      </c>
      <c r="BI208" s="201">
        <f t="shared" ref="BI208:BI213" si="8">IF(N208="nulová",J208,0)</f>
        <v>0</v>
      </c>
      <c r="BJ208" s="17" t="s">
        <v>92</v>
      </c>
      <c r="BK208" s="201">
        <f t="shared" ref="BK208:BK213" si="9">ROUND(I208*H208,2)</f>
        <v>0</v>
      </c>
      <c r="BL208" s="17" t="s">
        <v>166</v>
      </c>
      <c r="BM208" s="200" t="s">
        <v>819</v>
      </c>
    </row>
    <row r="209" spans="1:65" s="2" customFormat="1" ht="24.2" customHeight="1">
      <c r="A209" s="35"/>
      <c r="B209" s="36"/>
      <c r="C209" s="225" t="s">
        <v>402</v>
      </c>
      <c r="D209" s="225" t="s">
        <v>216</v>
      </c>
      <c r="E209" s="226" t="s">
        <v>820</v>
      </c>
      <c r="F209" s="227" t="s">
        <v>821</v>
      </c>
      <c r="G209" s="228" t="s">
        <v>261</v>
      </c>
      <c r="H209" s="229">
        <v>3</v>
      </c>
      <c r="I209" s="230"/>
      <c r="J209" s="231">
        <f t="shared" si="0"/>
        <v>0</v>
      </c>
      <c r="K209" s="232"/>
      <c r="L209" s="233"/>
      <c r="M209" s="234" t="s">
        <v>1</v>
      </c>
      <c r="N209" s="235" t="s">
        <v>49</v>
      </c>
      <c r="O209" s="72"/>
      <c r="P209" s="198">
        <f t="shared" si="1"/>
        <v>0</v>
      </c>
      <c r="Q209" s="198">
        <v>3.2000000000000001E-2</v>
      </c>
      <c r="R209" s="198">
        <f t="shared" si="2"/>
        <v>9.6000000000000002E-2</v>
      </c>
      <c r="S209" s="198">
        <v>0</v>
      </c>
      <c r="T209" s="199">
        <f t="shared" si="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204</v>
      </c>
      <c r="AT209" s="200" t="s">
        <v>216</v>
      </c>
      <c r="AU209" s="200" t="s">
        <v>94</v>
      </c>
      <c r="AY209" s="17" t="s">
        <v>160</v>
      </c>
      <c r="BE209" s="201">
        <f t="shared" si="4"/>
        <v>0</v>
      </c>
      <c r="BF209" s="201">
        <f t="shared" si="5"/>
        <v>0</v>
      </c>
      <c r="BG209" s="201">
        <f t="shared" si="6"/>
        <v>0</v>
      </c>
      <c r="BH209" s="201">
        <f t="shared" si="7"/>
        <v>0</v>
      </c>
      <c r="BI209" s="201">
        <f t="shared" si="8"/>
        <v>0</v>
      </c>
      <c r="BJ209" s="17" t="s">
        <v>92</v>
      </c>
      <c r="BK209" s="201">
        <f t="shared" si="9"/>
        <v>0</v>
      </c>
      <c r="BL209" s="17" t="s">
        <v>166</v>
      </c>
      <c r="BM209" s="200" t="s">
        <v>822</v>
      </c>
    </row>
    <row r="210" spans="1:65" s="2" customFormat="1" ht="24.2" customHeight="1">
      <c r="A210" s="35"/>
      <c r="B210" s="36"/>
      <c r="C210" s="225" t="s">
        <v>407</v>
      </c>
      <c r="D210" s="225" t="s">
        <v>216</v>
      </c>
      <c r="E210" s="226" t="s">
        <v>823</v>
      </c>
      <c r="F210" s="227" t="s">
        <v>824</v>
      </c>
      <c r="G210" s="228" t="s">
        <v>261</v>
      </c>
      <c r="H210" s="229">
        <v>3</v>
      </c>
      <c r="I210" s="230"/>
      <c r="J210" s="231">
        <f t="shared" si="0"/>
        <v>0</v>
      </c>
      <c r="K210" s="232"/>
      <c r="L210" s="233"/>
      <c r="M210" s="234" t="s">
        <v>1</v>
      </c>
      <c r="N210" s="235" t="s">
        <v>49</v>
      </c>
      <c r="O210" s="72"/>
      <c r="P210" s="198">
        <f t="shared" si="1"/>
        <v>0</v>
      </c>
      <c r="Q210" s="198">
        <v>2.1000000000000001E-2</v>
      </c>
      <c r="R210" s="198">
        <f t="shared" si="2"/>
        <v>6.3E-2</v>
      </c>
      <c r="S210" s="198">
        <v>0</v>
      </c>
      <c r="T210" s="199">
        <f t="shared" si="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204</v>
      </c>
      <c r="AT210" s="200" t="s">
        <v>216</v>
      </c>
      <c r="AU210" s="200" t="s">
        <v>94</v>
      </c>
      <c r="AY210" s="17" t="s">
        <v>160</v>
      </c>
      <c r="BE210" s="201">
        <f t="shared" si="4"/>
        <v>0</v>
      </c>
      <c r="BF210" s="201">
        <f t="shared" si="5"/>
        <v>0</v>
      </c>
      <c r="BG210" s="201">
        <f t="shared" si="6"/>
        <v>0</v>
      </c>
      <c r="BH210" s="201">
        <f t="shared" si="7"/>
        <v>0</v>
      </c>
      <c r="BI210" s="201">
        <f t="shared" si="8"/>
        <v>0</v>
      </c>
      <c r="BJ210" s="17" t="s">
        <v>92</v>
      </c>
      <c r="BK210" s="201">
        <f t="shared" si="9"/>
        <v>0</v>
      </c>
      <c r="BL210" s="17" t="s">
        <v>166</v>
      </c>
      <c r="BM210" s="200" t="s">
        <v>825</v>
      </c>
    </row>
    <row r="211" spans="1:65" s="2" customFormat="1" ht="24.2" customHeight="1">
      <c r="A211" s="35"/>
      <c r="B211" s="36"/>
      <c r="C211" s="225" t="s">
        <v>411</v>
      </c>
      <c r="D211" s="225" t="s">
        <v>216</v>
      </c>
      <c r="E211" s="226" t="s">
        <v>826</v>
      </c>
      <c r="F211" s="227" t="s">
        <v>827</v>
      </c>
      <c r="G211" s="228" t="s">
        <v>261</v>
      </c>
      <c r="H211" s="229">
        <v>6</v>
      </c>
      <c r="I211" s="230"/>
      <c r="J211" s="231">
        <f t="shared" si="0"/>
        <v>0</v>
      </c>
      <c r="K211" s="232"/>
      <c r="L211" s="233"/>
      <c r="M211" s="234" t="s">
        <v>1</v>
      </c>
      <c r="N211" s="235" t="s">
        <v>49</v>
      </c>
      <c r="O211" s="72"/>
      <c r="P211" s="198">
        <f t="shared" si="1"/>
        <v>0</v>
      </c>
      <c r="Q211" s="198">
        <v>4.1000000000000002E-2</v>
      </c>
      <c r="R211" s="198">
        <f t="shared" si="2"/>
        <v>0.246</v>
      </c>
      <c r="S211" s="198">
        <v>0</v>
      </c>
      <c r="T211" s="199">
        <f t="shared" si="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204</v>
      </c>
      <c r="AT211" s="200" t="s">
        <v>216</v>
      </c>
      <c r="AU211" s="200" t="s">
        <v>94</v>
      </c>
      <c r="AY211" s="17" t="s">
        <v>160</v>
      </c>
      <c r="BE211" s="201">
        <f t="shared" si="4"/>
        <v>0</v>
      </c>
      <c r="BF211" s="201">
        <f t="shared" si="5"/>
        <v>0</v>
      </c>
      <c r="BG211" s="201">
        <f t="shared" si="6"/>
        <v>0</v>
      </c>
      <c r="BH211" s="201">
        <f t="shared" si="7"/>
        <v>0</v>
      </c>
      <c r="BI211" s="201">
        <f t="shared" si="8"/>
        <v>0</v>
      </c>
      <c r="BJ211" s="17" t="s">
        <v>92</v>
      </c>
      <c r="BK211" s="201">
        <f t="shared" si="9"/>
        <v>0</v>
      </c>
      <c r="BL211" s="17" t="s">
        <v>166</v>
      </c>
      <c r="BM211" s="200" t="s">
        <v>828</v>
      </c>
    </row>
    <row r="212" spans="1:65" s="2" customFormat="1" ht="24.2" customHeight="1">
      <c r="A212" s="35"/>
      <c r="B212" s="36"/>
      <c r="C212" s="225" t="s">
        <v>28</v>
      </c>
      <c r="D212" s="225" t="s">
        <v>216</v>
      </c>
      <c r="E212" s="226" t="s">
        <v>829</v>
      </c>
      <c r="F212" s="227" t="s">
        <v>830</v>
      </c>
      <c r="G212" s="228" t="s">
        <v>261</v>
      </c>
      <c r="H212" s="229">
        <v>5</v>
      </c>
      <c r="I212" s="230"/>
      <c r="J212" s="231">
        <f t="shared" si="0"/>
        <v>0</v>
      </c>
      <c r="K212" s="232"/>
      <c r="L212" s="233"/>
      <c r="M212" s="234" t="s">
        <v>1</v>
      </c>
      <c r="N212" s="235" t="s">
        <v>49</v>
      </c>
      <c r="O212" s="72"/>
      <c r="P212" s="198">
        <f t="shared" si="1"/>
        <v>0</v>
      </c>
      <c r="Q212" s="198">
        <v>5.2999999999999999E-2</v>
      </c>
      <c r="R212" s="198">
        <f t="shared" si="2"/>
        <v>0.26500000000000001</v>
      </c>
      <c r="S212" s="198">
        <v>0</v>
      </c>
      <c r="T212" s="199">
        <f t="shared" si="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204</v>
      </c>
      <c r="AT212" s="200" t="s">
        <v>216</v>
      </c>
      <c r="AU212" s="200" t="s">
        <v>94</v>
      </c>
      <c r="AY212" s="17" t="s">
        <v>160</v>
      </c>
      <c r="BE212" s="201">
        <f t="shared" si="4"/>
        <v>0</v>
      </c>
      <c r="BF212" s="201">
        <f t="shared" si="5"/>
        <v>0</v>
      </c>
      <c r="BG212" s="201">
        <f t="shared" si="6"/>
        <v>0</v>
      </c>
      <c r="BH212" s="201">
        <f t="shared" si="7"/>
        <v>0</v>
      </c>
      <c r="BI212" s="201">
        <f t="shared" si="8"/>
        <v>0</v>
      </c>
      <c r="BJ212" s="17" t="s">
        <v>92</v>
      </c>
      <c r="BK212" s="201">
        <f t="shared" si="9"/>
        <v>0</v>
      </c>
      <c r="BL212" s="17" t="s">
        <v>166</v>
      </c>
      <c r="BM212" s="200" t="s">
        <v>831</v>
      </c>
    </row>
    <row r="213" spans="1:65" s="2" customFormat="1" ht="24.2" customHeight="1">
      <c r="A213" s="35"/>
      <c r="B213" s="36"/>
      <c r="C213" s="188" t="s">
        <v>419</v>
      </c>
      <c r="D213" s="188" t="s">
        <v>162</v>
      </c>
      <c r="E213" s="189" t="s">
        <v>832</v>
      </c>
      <c r="F213" s="190" t="s">
        <v>833</v>
      </c>
      <c r="G213" s="191" t="s">
        <v>170</v>
      </c>
      <c r="H213" s="192">
        <v>134.78399999999999</v>
      </c>
      <c r="I213" s="193"/>
      <c r="J213" s="194">
        <f t="shared" si="0"/>
        <v>0</v>
      </c>
      <c r="K213" s="195"/>
      <c r="L213" s="40"/>
      <c r="M213" s="196" t="s">
        <v>1</v>
      </c>
      <c r="N213" s="197" t="s">
        <v>49</v>
      </c>
      <c r="O213" s="72"/>
      <c r="P213" s="198">
        <f t="shared" si="1"/>
        <v>0</v>
      </c>
      <c r="Q213" s="198">
        <v>5.5120000000000002E-2</v>
      </c>
      <c r="R213" s="198">
        <f t="shared" si="2"/>
        <v>7.42929408</v>
      </c>
      <c r="S213" s="198">
        <v>0</v>
      </c>
      <c r="T213" s="199">
        <f t="shared" si="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166</v>
      </c>
      <c r="AT213" s="200" t="s">
        <v>162</v>
      </c>
      <c r="AU213" s="200" t="s">
        <v>94</v>
      </c>
      <c r="AY213" s="17" t="s">
        <v>160</v>
      </c>
      <c r="BE213" s="201">
        <f t="shared" si="4"/>
        <v>0</v>
      </c>
      <c r="BF213" s="201">
        <f t="shared" si="5"/>
        <v>0</v>
      </c>
      <c r="BG213" s="201">
        <f t="shared" si="6"/>
        <v>0</v>
      </c>
      <c r="BH213" s="201">
        <f t="shared" si="7"/>
        <v>0</v>
      </c>
      <c r="BI213" s="201">
        <f t="shared" si="8"/>
        <v>0</v>
      </c>
      <c r="BJ213" s="17" t="s">
        <v>92</v>
      </c>
      <c r="BK213" s="201">
        <f t="shared" si="9"/>
        <v>0</v>
      </c>
      <c r="BL213" s="17" t="s">
        <v>166</v>
      </c>
      <c r="BM213" s="200" t="s">
        <v>834</v>
      </c>
    </row>
    <row r="214" spans="1:65" s="13" customFormat="1" ht="11.25">
      <c r="B214" s="202"/>
      <c r="C214" s="203"/>
      <c r="D214" s="204" t="s">
        <v>172</v>
      </c>
      <c r="E214" s="205" t="s">
        <v>1</v>
      </c>
      <c r="F214" s="206" t="s">
        <v>835</v>
      </c>
      <c r="G214" s="203"/>
      <c r="H214" s="207">
        <v>134.78399999999999</v>
      </c>
      <c r="I214" s="208"/>
      <c r="J214" s="203"/>
      <c r="K214" s="203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172</v>
      </c>
      <c r="AU214" s="213" t="s">
        <v>94</v>
      </c>
      <c r="AV214" s="13" t="s">
        <v>94</v>
      </c>
      <c r="AW214" s="13" t="s">
        <v>39</v>
      </c>
      <c r="AX214" s="13" t="s">
        <v>92</v>
      </c>
      <c r="AY214" s="213" t="s">
        <v>160</v>
      </c>
    </row>
    <row r="215" spans="1:65" s="2" customFormat="1" ht="24.2" customHeight="1">
      <c r="A215" s="35"/>
      <c r="B215" s="36"/>
      <c r="C215" s="188" t="s">
        <v>423</v>
      </c>
      <c r="D215" s="188" t="s">
        <v>162</v>
      </c>
      <c r="E215" s="189" t="s">
        <v>836</v>
      </c>
      <c r="F215" s="190" t="s">
        <v>837</v>
      </c>
      <c r="G215" s="191" t="s">
        <v>261</v>
      </c>
      <c r="H215" s="192">
        <v>8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49</v>
      </c>
      <c r="O215" s="72"/>
      <c r="P215" s="198">
        <f>O215*H215</f>
        <v>0</v>
      </c>
      <c r="Q215" s="198">
        <v>7.6499999999999999E-2</v>
      </c>
      <c r="R215" s="198">
        <f>Q215*H215</f>
        <v>0.61199999999999999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166</v>
      </c>
      <c r="AT215" s="200" t="s">
        <v>162</v>
      </c>
      <c r="AU215" s="200" t="s">
        <v>94</v>
      </c>
      <c r="AY215" s="17" t="s">
        <v>160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7" t="s">
        <v>92</v>
      </c>
      <c r="BK215" s="201">
        <f>ROUND(I215*H215,2)</f>
        <v>0</v>
      </c>
      <c r="BL215" s="17" t="s">
        <v>166</v>
      </c>
      <c r="BM215" s="200" t="s">
        <v>838</v>
      </c>
    </row>
    <row r="216" spans="1:65" s="2" customFormat="1" ht="24.2" customHeight="1">
      <c r="A216" s="35"/>
      <c r="B216" s="36"/>
      <c r="C216" s="188" t="s">
        <v>428</v>
      </c>
      <c r="D216" s="188" t="s">
        <v>162</v>
      </c>
      <c r="E216" s="189" t="s">
        <v>839</v>
      </c>
      <c r="F216" s="190" t="s">
        <v>840</v>
      </c>
      <c r="G216" s="191" t="s">
        <v>261</v>
      </c>
      <c r="H216" s="192">
        <v>12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49</v>
      </c>
      <c r="O216" s="72"/>
      <c r="P216" s="198">
        <f>O216*H216</f>
        <v>0</v>
      </c>
      <c r="Q216" s="198">
        <v>0.217338</v>
      </c>
      <c r="R216" s="198">
        <f>Q216*H216</f>
        <v>2.6080559999999999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166</v>
      </c>
      <c r="AT216" s="200" t="s">
        <v>162</v>
      </c>
      <c r="AU216" s="200" t="s">
        <v>94</v>
      </c>
      <c r="AY216" s="17" t="s">
        <v>160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7" t="s">
        <v>92</v>
      </c>
      <c r="BK216" s="201">
        <f>ROUND(I216*H216,2)</f>
        <v>0</v>
      </c>
      <c r="BL216" s="17" t="s">
        <v>166</v>
      </c>
      <c r="BM216" s="200" t="s">
        <v>841</v>
      </c>
    </row>
    <row r="217" spans="1:65" s="2" customFormat="1" ht="24.2" customHeight="1">
      <c r="A217" s="35"/>
      <c r="B217" s="36"/>
      <c r="C217" s="225" t="s">
        <v>434</v>
      </c>
      <c r="D217" s="225" t="s">
        <v>216</v>
      </c>
      <c r="E217" s="226" t="s">
        <v>842</v>
      </c>
      <c r="F217" s="227" t="s">
        <v>843</v>
      </c>
      <c r="G217" s="228" t="s">
        <v>261</v>
      </c>
      <c r="H217" s="229">
        <v>12</v>
      </c>
      <c r="I217" s="230"/>
      <c r="J217" s="231">
        <f>ROUND(I217*H217,2)</f>
        <v>0</v>
      </c>
      <c r="K217" s="232"/>
      <c r="L217" s="233"/>
      <c r="M217" s="234" t="s">
        <v>1</v>
      </c>
      <c r="N217" s="235" t="s">
        <v>49</v>
      </c>
      <c r="O217" s="72"/>
      <c r="P217" s="198">
        <f>O217*H217</f>
        <v>0</v>
      </c>
      <c r="Q217" s="198">
        <v>0.19600000000000001</v>
      </c>
      <c r="R217" s="198">
        <f>Q217*H217</f>
        <v>2.3520000000000003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204</v>
      </c>
      <c r="AT217" s="200" t="s">
        <v>216</v>
      </c>
      <c r="AU217" s="200" t="s">
        <v>94</v>
      </c>
      <c r="AY217" s="17" t="s">
        <v>160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92</v>
      </c>
      <c r="BK217" s="201">
        <f>ROUND(I217*H217,2)</f>
        <v>0</v>
      </c>
      <c r="BL217" s="17" t="s">
        <v>166</v>
      </c>
      <c r="BM217" s="200" t="s">
        <v>844</v>
      </c>
    </row>
    <row r="218" spans="1:65" s="2" customFormat="1" ht="24.2" customHeight="1">
      <c r="A218" s="35"/>
      <c r="B218" s="36"/>
      <c r="C218" s="188" t="s">
        <v>439</v>
      </c>
      <c r="D218" s="188" t="s">
        <v>162</v>
      </c>
      <c r="E218" s="189" t="s">
        <v>845</v>
      </c>
      <c r="F218" s="190" t="s">
        <v>846</v>
      </c>
      <c r="G218" s="191" t="s">
        <v>261</v>
      </c>
      <c r="H218" s="192">
        <v>5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49</v>
      </c>
      <c r="O218" s="72"/>
      <c r="P218" s="198">
        <f>O218*H218</f>
        <v>0</v>
      </c>
      <c r="Q218" s="198">
        <v>4.7348710400000001E-2</v>
      </c>
      <c r="R218" s="198">
        <f>Q218*H218</f>
        <v>0.236743552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166</v>
      </c>
      <c r="AT218" s="200" t="s">
        <v>162</v>
      </c>
      <c r="AU218" s="200" t="s">
        <v>94</v>
      </c>
      <c r="AY218" s="17" t="s">
        <v>160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7" t="s">
        <v>92</v>
      </c>
      <c r="BK218" s="201">
        <f>ROUND(I218*H218,2)</f>
        <v>0</v>
      </c>
      <c r="BL218" s="17" t="s">
        <v>166</v>
      </c>
      <c r="BM218" s="200" t="s">
        <v>847</v>
      </c>
    </row>
    <row r="219" spans="1:65" s="13" customFormat="1" ht="11.25">
      <c r="B219" s="202"/>
      <c r="C219" s="203"/>
      <c r="D219" s="204" t="s">
        <v>172</v>
      </c>
      <c r="E219" s="205" t="s">
        <v>1</v>
      </c>
      <c r="F219" s="206" t="s">
        <v>848</v>
      </c>
      <c r="G219" s="203"/>
      <c r="H219" s="207">
        <v>5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172</v>
      </c>
      <c r="AU219" s="213" t="s">
        <v>94</v>
      </c>
      <c r="AV219" s="13" t="s">
        <v>94</v>
      </c>
      <c r="AW219" s="13" t="s">
        <v>39</v>
      </c>
      <c r="AX219" s="13" t="s">
        <v>92</v>
      </c>
      <c r="AY219" s="213" t="s">
        <v>160</v>
      </c>
    </row>
    <row r="220" spans="1:65" s="2" customFormat="1" ht="24.2" customHeight="1">
      <c r="A220" s="35"/>
      <c r="B220" s="36"/>
      <c r="C220" s="188" t="s">
        <v>443</v>
      </c>
      <c r="D220" s="188" t="s">
        <v>162</v>
      </c>
      <c r="E220" s="189" t="s">
        <v>849</v>
      </c>
      <c r="F220" s="190" t="s">
        <v>850</v>
      </c>
      <c r="G220" s="191" t="s">
        <v>261</v>
      </c>
      <c r="H220" s="192">
        <v>3</v>
      </c>
      <c r="I220" s="193"/>
      <c r="J220" s="194">
        <f t="shared" ref="J220:J226" si="10">ROUND(I220*H220,2)</f>
        <v>0</v>
      </c>
      <c r="K220" s="195"/>
      <c r="L220" s="40"/>
      <c r="M220" s="196" t="s">
        <v>1</v>
      </c>
      <c r="N220" s="197" t="s">
        <v>49</v>
      </c>
      <c r="O220" s="72"/>
      <c r="P220" s="198">
        <f t="shared" ref="P220:P226" si="11">O220*H220</f>
        <v>0</v>
      </c>
      <c r="Q220" s="198">
        <v>0.34089999999999998</v>
      </c>
      <c r="R220" s="198">
        <f t="shared" ref="R220:R226" si="12">Q220*H220</f>
        <v>1.0226999999999999</v>
      </c>
      <c r="S220" s="198">
        <v>0</v>
      </c>
      <c r="T220" s="199">
        <f t="shared" ref="T220:T226" si="13"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166</v>
      </c>
      <c r="AT220" s="200" t="s">
        <v>162</v>
      </c>
      <c r="AU220" s="200" t="s">
        <v>94</v>
      </c>
      <c r="AY220" s="17" t="s">
        <v>160</v>
      </c>
      <c r="BE220" s="201">
        <f t="shared" ref="BE220:BE226" si="14">IF(N220="základní",J220,0)</f>
        <v>0</v>
      </c>
      <c r="BF220" s="201">
        <f t="shared" ref="BF220:BF226" si="15">IF(N220="snížená",J220,0)</f>
        <v>0</v>
      </c>
      <c r="BG220" s="201">
        <f t="shared" ref="BG220:BG226" si="16">IF(N220="zákl. přenesená",J220,0)</f>
        <v>0</v>
      </c>
      <c r="BH220" s="201">
        <f t="shared" ref="BH220:BH226" si="17">IF(N220="sníž. přenesená",J220,0)</f>
        <v>0</v>
      </c>
      <c r="BI220" s="201">
        <f t="shared" ref="BI220:BI226" si="18">IF(N220="nulová",J220,0)</f>
        <v>0</v>
      </c>
      <c r="BJ220" s="17" t="s">
        <v>92</v>
      </c>
      <c r="BK220" s="201">
        <f t="shared" ref="BK220:BK226" si="19">ROUND(I220*H220,2)</f>
        <v>0</v>
      </c>
      <c r="BL220" s="17" t="s">
        <v>166</v>
      </c>
      <c r="BM220" s="200" t="s">
        <v>851</v>
      </c>
    </row>
    <row r="221" spans="1:65" s="2" customFormat="1" ht="24.2" customHeight="1">
      <c r="A221" s="35"/>
      <c r="B221" s="36"/>
      <c r="C221" s="225" t="s">
        <v>447</v>
      </c>
      <c r="D221" s="225" t="s">
        <v>216</v>
      </c>
      <c r="E221" s="226" t="s">
        <v>852</v>
      </c>
      <c r="F221" s="227" t="s">
        <v>853</v>
      </c>
      <c r="G221" s="228" t="s">
        <v>261</v>
      </c>
      <c r="H221" s="229">
        <v>3</v>
      </c>
      <c r="I221" s="230"/>
      <c r="J221" s="231">
        <f t="shared" si="10"/>
        <v>0</v>
      </c>
      <c r="K221" s="232"/>
      <c r="L221" s="233"/>
      <c r="M221" s="234" t="s">
        <v>1</v>
      </c>
      <c r="N221" s="235" t="s">
        <v>49</v>
      </c>
      <c r="O221" s="72"/>
      <c r="P221" s="198">
        <f t="shared" si="11"/>
        <v>0</v>
      </c>
      <c r="Q221" s="198">
        <v>7.1999999999999995E-2</v>
      </c>
      <c r="R221" s="198">
        <f t="shared" si="12"/>
        <v>0.21599999999999997</v>
      </c>
      <c r="S221" s="198">
        <v>0</v>
      </c>
      <c r="T221" s="199">
        <f t="shared" si="1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204</v>
      </c>
      <c r="AT221" s="200" t="s">
        <v>216</v>
      </c>
      <c r="AU221" s="200" t="s">
        <v>94</v>
      </c>
      <c r="AY221" s="17" t="s">
        <v>160</v>
      </c>
      <c r="BE221" s="201">
        <f t="shared" si="14"/>
        <v>0</v>
      </c>
      <c r="BF221" s="201">
        <f t="shared" si="15"/>
        <v>0</v>
      </c>
      <c r="BG221" s="201">
        <f t="shared" si="16"/>
        <v>0</v>
      </c>
      <c r="BH221" s="201">
        <f t="shared" si="17"/>
        <v>0</v>
      </c>
      <c r="BI221" s="201">
        <f t="shared" si="18"/>
        <v>0</v>
      </c>
      <c r="BJ221" s="17" t="s">
        <v>92</v>
      </c>
      <c r="BK221" s="201">
        <f t="shared" si="19"/>
        <v>0</v>
      </c>
      <c r="BL221" s="17" t="s">
        <v>166</v>
      </c>
      <c r="BM221" s="200" t="s">
        <v>854</v>
      </c>
    </row>
    <row r="222" spans="1:65" s="2" customFormat="1" ht="24.2" customHeight="1">
      <c r="A222" s="35"/>
      <c r="B222" s="36"/>
      <c r="C222" s="225" t="s">
        <v>451</v>
      </c>
      <c r="D222" s="225" t="s">
        <v>216</v>
      </c>
      <c r="E222" s="226" t="s">
        <v>855</v>
      </c>
      <c r="F222" s="227" t="s">
        <v>856</v>
      </c>
      <c r="G222" s="228" t="s">
        <v>261</v>
      </c>
      <c r="H222" s="229">
        <v>3</v>
      </c>
      <c r="I222" s="230"/>
      <c r="J222" s="231">
        <f t="shared" si="10"/>
        <v>0</v>
      </c>
      <c r="K222" s="232"/>
      <c r="L222" s="233"/>
      <c r="M222" s="234" t="s">
        <v>1</v>
      </c>
      <c r="N222" s="235" t="s">
        <v>49</v>
      </c>
      <c r="O222" s="72"/>
      <c r="P222" s="198">
        <f t="shared" si="11"/>
        <v>0</v>
      </c>
      <c r="Q222" s="198">
        <v>0.08</v>
      </c>
      <c r="R222" s="198">
        <f t="shared" si="12"/>
        <v>0.24</v>
      </c>
      <c r="S222" s="198">
        <v>0</v>
      </c>
      <c r="T222" s="199">
        <f t="shared" si="1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204</v>
      </c>
      <c r="AT222" s="200" t="s">
        <v>216</v>
      </c>
      <c r="AU222" s="200" t="s">
        <v>94</v>
      </c>
      <c r="AY222" s="17" t="s">
        <v>160</v>
      </c>
      <c r="BE222" s="201">
        <f t="shared" si="14"/>
        <v>0</v>
      </c>
      <c r="BF222" s="201">
        <f t="shared" si="15"/>
        <v>0</v>
      </c>
      <c r="BG222" s="201">
        <f t="shared" si="16"/>
        <v>0</v>
      </c>
      <c r="BH222" s="201">
        <f t="shared" si="17"/>
        <v>0</v>
      </c>
      <c r="BI222" s="201">
        <f t="shared" si="18"/>
        <v>0</v>
      </c>
      <c r="BJ222" s="17" t="s">
        <v>92</v>
      </c>
      <c r="BK222" s="201">
        <f t="shared" si="19"/>
        <v>0</v>
      </c>
      <c r="BL222" s="17" t="s">
        <v>166</v>
      </c>
      <c r="BM222" s="200" t="s">
        <v>857</v>
      </c>
    </row>
    <row r="223" spans="1:65" s="2" customFormat="1" ht="24.2" customHeight="1">
      <c r="A223" s="35"/>
      <c r="B223" s="36"/>
      <c r="C223" s="225" t="s">
        <v>455</v>
      </c>
      <c r="D223" s="225" t="s">
        <v>216</v>
      </c>
      <c r="E223" s="226" t="s">
        <v>858</v>
      </c>
      <c r="F223" s="227" t="s">
        <v>859</v>
      </c>
      <c r="G223" s="228" t="s">
        <v>261</v>
      </c>
      <c r="H223" s="229">
        <v>3</v>
      </c>
      <c r="I223" s="230"/>
      <c r="J223" s="231">
        <f t="shared" si="10"/>
        <v>0</v>
      </c>
      <c r="K223" s="232"/>
      <c r="L223" s="233"/>
      <c r="M223" s="234" t="s">
        <v>1</v>
      </c>
      <c r="N223" s="235" t="s">
        <v>49</v>
      </c>
      <c r="O223" s="72"/>
      <c r="P223" s="198">
        <f t="shared" si="11"/>
        <v>0</v>
      </c>
      <c r="Q223" s="198">
        <v>2.7E-2</v>
      </c>
      <c r="R223" s="198">
        <f t="shared" si="12"/>
        <v>8.1000000000000003E-2</v>
      </c>
      <c r="S223" s="198">
        <v>0</v>
      </c>
      <c r="T223" s="199">
        <f t="shared" si="1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204</v>
      </c>
      <c r="AT223" s="200" t="s">
        <v>216</v>
      </c>
      <c r="AU223" s="200" t="s">
        <v>94</v>
      </c>
      <c r="AY223" s="17" t="s">
        <v>160</v>
      </c>
      <c r="BE223" s="201">
        <f t="shared" si="14"/>
        <v>0</v>
      </c>
      <c r="BF223" s="201">
        <f t="shared" si="15"/>
        <v>0</v>
      </c>
      <c r="BG223" s="201">
        <f t="shared" si="16"/>
        <v>0</v>
      </c>
      <c r="BH223" s="201">
        <f t="shared" si="17"/>
        <v>0</v>
      </c>
      <c r="BI223" s="201">
        <f t="shared" si="18"/>
        <v>0</v>
      </c>
      <c r="BJ223" s="17" t="s">
        <v>92</v>
      </c>
      <c r="BK223" s="201">
        <f t="shared" si="19"/>
        <v>0</v>
      </c>
      <c r="BL223" s="17" t="s">
        <v>166</v>
      </c>
      <c r="BM223" s="200" t="s">
        <v>860</v>
      </c>
    </row>
    <row r="224" spans="1:65" s="2" customFormat="1" ht="21.75" customHeight="1">
      <c r="A224" s="35"/>
      <c r="B224" s="36"/>
      <c r="C224" s="225" t="s">
        <v>459</v>
      </c>
      <c r="D224" s="225" t="s">
        <v>216</v>
      </c>
      <c r="E224" s="226" t="s">
        <v>861</v>
      </c>
      <c r="F224" s="227" t="s">
        <v>862</v>
      </c>
      <c r="G224" s="228" t="s">
        <v>261</v>
      </c>
      <c r="H224" s="229">
        <v>3</v>
      </c>
      <c r="I224" s="230"/>
      <c r="J224" s="231">
        <f t="shared" si="10"/>
        <v>0</v>
      </c>
      <c r="K224" s="232"/>
      <c r="L224" s="233"/>
      <c r="M224" s="234" t="s">
        <v>1</v>
      </c>
      <c r="N224" s="235" t="s">
        <v>49</v>
      </c>
      <c r="O224" s="72"/>
      <c r="P224" s="198">
        <f t="shared" si="11"/>
        <v>0</v>
      </c>
      <c r="Q224" s="198">
        <v>5.8000000000000003E-2</v>
      </c>
      <c r="R224" s="198">
        <f t="shared" si="12"/>
        <v>0.17400000000000002</v>
      </c>
      <c r="S224" s="198">
        <v>0</v>
      </c>
      <c r="T224" s="199">
        <f t="shared" si="1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0" t="s">
        <v>204</v>
      </c>
      <c r="AT224" s="200" t="s">
        <v>216</v>
      </c>
      <c r="AU224" s="200" t="s">
        <v>94</v>
      </c>
      <c r="AY224" s="17" t="s">
        <v>160</v>
      </c>
      <c r="BE224" s="201">
        <f t="shared" si="14"/>
        <v>0</v>
      </c>
      <c r="BF224" s="201">
        <f t="shared" si="15"/>
        <v>0</v>
      </c>
      <c r="BG224" s="201">
        <f t="shared" si="16"/>
        <v>0</v>
      </c>
      <c r="BH224" s="201">
        <f t="shared" si="17"/>
        <v>0</v>
      </c>
      <c r="BI224" s="201">
        <f t="shared" si="18"/>
        <v>0</v>
      </c>
      <c r="BJ224" s="17" t="s">
        <v>92</v>
      </c>
      <c r="BK224" s="201">
        <f t="shared" si="19"/>
        <v>0</v>
      </c>
      <c r="BL224" s="17" t="s">
        <v>166</v>
      </c>
      <c r="BM224" s="200" t="s">
        <v>863</v>
      </c>
    </row>
    <row r="225" spans="1:65" s="2" customFormat="1" ht="24.2" customHeight="1">
      <c r="A225" s="35"/>
      <c r="B225" s="36"/>
      <c r="C225" s="225" t="s">
        <v>463</v>
      </c>
      <c r="D225" s="225" t="s">
        <v>216</v>
      </c>
      <c r="E225" s="226" t="s">
        <v>864</v>
      </c>
      <c r="F225" s="227" t="s">
        <v>865</v>
      </c>
      <c r="G225" s="228" t="s">
        <v>261</v>
      </c>
      <c r="H225" s="229">
        <v>3</v>
      </c>
      <c r="I225" s="230"/>
      <c r="J225" s="231">
        <f t="shared" si="10"/>
        <v>0</v>
      </c>
      <c r="K225" s="232"/>
      <c r="L225" s="233"/>
      <c r="M225" s="234" t="s">
        <v>1</v>
      </c>
      <c r="N225" s="235" t="s">
        <v>49</v>
      </c>
      <c r="O225" s="72"/>
      <c r="P225" s="198">
        <f t="shared" si="11"/>
        <v>0</v>
      </c>
      <c r="Q225" s="198">
        <v>5.7000000000000002E-2</v>
      </c>
      <c r="R225" s="198">
        <f t="shared" si="12"/>
        <v>0.17100000000000001</v>
      </c>
      <c r="S225" s="198">
        <v>0</v>
      </c>
      <c r="T225" s="199">
        <f t="shared" si="1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204</v>
      </c>
      <c r="AT225" s="200" t="s">
        <v>216</v>
      </c>
      <c r="AU225" s="200" t="s">
        <v>94</v>
      </c>
      <c r="AY225" s="17" t="s">
        <v>160</v>
      </c>
      <c r="BE225" s="201">
        <f t="shared" si="14"/>
        <v>0</v>
      </c>
      <c r="BF225" s="201">
        <f t="shared" si="15"/>
        <v>0</v>
      </c>
      <c r="BG225" s="201">
        <f t="shared" si="16"/>
        <v>0</v>
      </c>
      <c r="BH225" s="201">
        <f t="shared" si="17"/>
        <v>0</v>
      </c>
      <c r="BI225" s="201">
        <f t="shared" si="18"/>
        <v>0</v>
      </c>
      <c r="BJ225" s="17" t="s">
        <v>92</v>
      </c>
      <c r="BK225" s="201">
        <f t="shared" si="19"/>
        <v>0</v>
      </c>
      <c r="BL225" s="17" t="s">
        <v>166</v>
      </c>
      <c r="BM225" s="200" t="s">
        <v>866</v>
      </c>
    </row>
    <row r="226" spans="1:65" s="2" customFormat="1" ht="16.5" customHeight="1">
      <c r="A226" s="35"/>
      <c r="B226" s="36"/>
      <c r="C226" s="225" t="s">
        <v>468</v>
      </c>
      <c r="D226" s="225" t="s">
        <v>216</v>
      </c>
      <c r="E226" s="226" t="s">
        <v>867</v>
      </c>
      <c r="F226" s="227" t="s">
        <v>868</v>
      </c>
      <c r="G226" s="228" t="s">
        <v>261</v>
      </c>
      <c r="H226" s="229">
        <v>3</v>
      </c>
      <c r="I226" s="230"/>
      <c r="J226" s="231">
        <f t="shared" si="10"/>
        <v>0</v>
      </c>
      <c r="K226" s="232"/>
      <c r="L226" s="233"/>
      <c r="M226" s="234" t="s">
        <v>1</v>
      </c>
      <c r="N226" s="235" t="s">
        <v>49</v>
      </c>
      <c r="O226" s="72"/>
      <c r="P226" s="198">
        <f t="shared" si="11"/>
        <v>0</v>
      </c>
      <c r="Q226" s="198">
        <v>5.5300000000000002E-2</v>
      </c>
      <c r="R226" s="198">
        <f t="shared" si="12"/>
        <v>0.16589999999999999</v>
      </c>
      <c r="S226" s="198">
        <v>0</v>
      </c>
      <c r="T226" s="199">
        <f t="shared" si="1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204</v>
      </c>
      <c r="AT226" s="200" t="s">
        <v>216</v>
      </c>
      <c r="AU226" s="200" t="s">
        <v>94</v>
      </c>
      <c r="AY226" s="17" t="s">
        <v>160</v>
      </c>
      <c r="BE226" s="201">
        <f t="shared" si="14"/>
        <v>0</v>
      </c>
      <c r="BF226" s="201">
        <f t="shared" si="15"/>
        <v>0</v>
      </c>
      <c r="BG226" s="201">
        <f t="shared" si="16"/>
        <v>0</v>
      </c>
      <c r="BH226" s="201">
        <f t="shared" si="17"/>
        <v>0</v>
      </c>
      <c r="BI226" s="201">
        <f t="shared" si="18"/>
        <v>0</v>
      </c>
      <c r="BJ226" s="17" t="s">
        <v>92</v>
      </c>
      <c r="BK226" s="201">
        <f t="shared" si="19"/>
        <v>0</v>
      </c>
      <c r="BL226" s="17" t="s">
        <v>166</v>
      </c>
      <c r="BM226" s="200" t="s">
        <v>869</v>
      </c>
    </row>
    <row r="227" spans="1:65" s="12" customFormat="1" ht="22.9" customHeight="1">
      <c r="B227" s="172"/>
      <c r="C227" s="173"/>
      <c r="D227" s="174" t="s">
        <v>83</v>
      </c>
      <c r="E227" s="186" t="s">
        <v>209</v>
      </c>
      <c r="F227" s="186" t="s">
        <v>467</v>
      </c>
      <c r="G227" s="173"/>
      <c r="H227" s="173"/>
      <c r="I227" s="176"/>
      <c r="J227" s="187">
        <f>BK227</f>
        <v>0</v>
      </c>
      <c r="K227" s="173"/>
      <c r="L227" s="178"/>
      <c r="M227" s="179"/>
      <c r="N227" s="180"/>
      <c r="O227" s="180"/>
      <c r="P227" s="181">
        <f>SUM(P228:P236)</f>
        <v>0</v>
      </c>
      <c r="Q227" s="180"/>
      <c r="R227" s="181">
        <f>SUM(R228:R236)</f>
        <v>2.7189535999999999</v>
      </c>
      <c r="S227" s="180"/>
      <c r="T227" s="182">
        <f>SUM(T228:T236)</f>
        <v>0</v>
      </c>
      <c r="AR227" s="183" t="s">
        <v>92</v>
      </c>
      <c r="AT227" s="184" t="s">
        <v>83</v>
      </c>
      <c r="AU227" s="184" t="s">
        <v>92</v>
      </c>
      <c r="AY227" s="183" t="s">
        <v>160</v>
      </c>
      <c r="BK227" s="185">
        <f>SUM(BK228:BK236)</f>
        <v>0</v>
      </c>
    </row>
    <row r="228" spans="1:65" s="2" customFormat="1" ht="24.2" customHeight="1">
      <c r="A228" s="35"/>
      <c r="B228" s="36"/>
      <c r="C228" s="188" t="s">
        <v>472</v>
      </c>
      <c r="D228" s="188" t="s">
        <v>162</v>
      </c>
      <c r="E228" s="189" t="s">
        <v>870</v>
      </c>
      <c r="F228" s="190" t="s">
        <v>871</v>
      </c>
      <c r="G228" s="191" t="s">
        <v>252</v>
      </c>
      <c r="H228" s="192">
        <v>8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49</v>
      </c>
      <c r="O228" s="72"/>
      <c r="P228" s="198">
        <f>O228*H228</f>
        <v>0</v>
      </c>
      <c r="Q228" s="198">
        <v>0.29220869999999999</v>
      </c>
      <c r="R228" s="198">
        <f>Q228*H228</f>
        <v>2.3376695999999999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166</v>
      </c>
      <c r="AT228" s="200" t="s">
        <v>162</v>
      </c>
      <c r="AU228" s="200" t="s">
        <v>94</v>
      </c>
      <c r="AY228" s="17" t="s">
        <v>160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7" t="s">
        <v>92</v>
      </c>
      <c r="BK228" s="201">
        <f>ROUND(I228*H228,2)</f>
        <v>0</v>
      </c>
      <c r="BL228" s="17" t="s">
        <v>166</v>
      </c>
      <c r="BM228" s="200" t="s">
        <v>872</v>
      </c>
    </row>
    <row r="229" spans="1:65" s="2" customFormat="1" ht="24.2" customHeight="1">
      <c r="A229" s="35"/>
      <c r="B229" s="36"/>
      <c r="C229" s="225" t="s">
        <v>476</v>
      </c>
      <c r="D229" s="225" t="s">
        <v>216</v>
      </c>
      <c r="E229" s="226" t="s">
        <v>873</v>
      </c>
      <c r="F229" s="227" t="s">
        <v>874</v>
      </c>
      <c r="G229" s="228" t="s">
        <v>252</v>
      </c>
      <c r="H229" s="229">
        <v>8</v>
      </c>
      <c r="I229" s="230"/>
      <c r="J229" s="231">
        <f>ROUND(I229*H229,2)</f>
        <v>0</v>
      </c>
      <c r="K229" s="232"/>
      <c r="L229" s="233"/>
      <c r="M229" s="234" t="s">
        <v>1</v>
      </c>
      <c r="N229" s="235" t="s">
        <v>49</v>
      </c>
      <c r="O229" s="72"/>
      <c r="P229" s="198">
        <f>O229*H229</f>
        <v>0</v>
      </c>
      <c r="Q229" s="198">
        <v>6.7000000000000002E-3</v>
      </c>
      <c r="R229" s="198">
        <f>Q229*H229</f>
        <v>5.3600000000000002E-2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204</v>
      </c>
      <c r="AT229" s="200" t="s">
        <v>216</v>
      </c>
      <c r="AU229" s="200" t="s">
        <v>94</v>
      </c>
      <c r="AY229" s="17" t="s">
        <v>160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7" t="s">
        <v>92</v>
      </c>
      <c r="BK229" s="201">
        <f>ROUND(I229*H229,2)</f>
        <v>0</v>
      </c>
      <c r="BL229" s="17" t="s">
        <v>166</v>
      </c>
      <c r="BM229" s="200" t="s">
        <v>875</v>
      </c>
    </row>
    <row r="230" spans="1:65" s="13" customFormat="1" ht="11.25">
      <c r="B230" s="202"/>
      <c r="C230" s="203"/>
      <c r="D230" s="204" t="s">
        <v>172</v>
      </c>
      <c r="E230" s="205" t="s">
        <v>1</v>
      </c>
      <c r="F230" s="206" t="s">
        <v>204</v>
      </c>
      <c r="G230" s="203"/>
      <c r="H230" s="207">
        <v>8</v>
      </c>
      <c r="I230" s="208"/>
      <c r="J230" s="203"/>
      <c r="K230" s="203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172</v>
      </c>
      <c r="AU230" s="213" t="s">
        <v>94</v>
      </c>
      <c r="AV230" s="13" t="s">
        <v>94</v>
      </c>
      <c r="AW230" s="13" t="s">
        <v>39</v>
      </c>
      <c r="AX230" s="13" t="s">
        <v>92</v>
      </c>
      <c r="AY230" s="213" t="s">
        <v>160</v>
      </c>
    </row>
    <row r="231" spans="1:65" s="2" customFormat="1" ht="24.2" customHeight="1">
      <c r="A231" s="35"/>
      <c r="B231" s="36"/>
      <c r="C231" s="225" t="s">
        <v>480</v>
      </c>
      <c r="D231" s="225" t="s">
        <v>216</v>
      </c>
      <c r="E231" s="226" t="s">
        <v>876</v>
      </c>
      <c r="F231" s="227" t="s">
        <v>877</v>
      </c>
      <c r="G231" s="228" t="s">
        <v>252</v>
      </c>
      <c r="H231" s="229">
        <v>8</v>
      </c>
      <c r="I231" s="230"/>
      <c r="J231" s="231">
        <f>ROUND(I231*H231,2)</f>
        <v>0</v>
      </c>
      <c r="K231" s="232"/>
      <c r="L231" s="233"/>
      <c r="M231" s="234" t="s">
        <v>1</v>
      </c>
      <c r="N231" s="235" t="s">
        <v>49</v>
      </c>
      <c r="O231" s="72"/>
      <c r="P231" s="198">
        <f>O231*H231</f>
        <v>0</v>
      </c>
      <c r="Q231" s="198">
        <v>1.4279999999999999E-2</v>
      </c>
      <c r="R231" s="198">
        <f>Q231*H231</f>
        <v>0.11423999999999999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204</v>
      </c>
      <c r="AT231" s="200" t="s">
        <v>216</v>
      </c>
      <c r="AU231" s="200" t="s">
        <v>94</v>
      </c>
      <c r="AY231" s="17" t="s">
        <v>160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7" t="s">
        <v>92</v>
      </c>
      <c r="BK231" s="201">
        <f>ROUND(I231*H231,2)</f>
        <v>0</v>
      </c>
      <c r="BL231" s="17" t="s">
        <v>166</v>
      </c>
      <c r="BM231" s="200" t="s">
        <v>878</v>
      </c>
    </row>
    <row r="232" spans="1:65" s="13" customFormat="1" ht="11.25">
      <c r="B232" s="202"/>
      <c r="C232" s="203"/>
      <c r="D232" s="204" t="s">
        <v>172</v>
      </c>
      <c r="E232" s="205" t="s">
        <v>1</v>
      </c>
      <c r="F232" s="206" t="s">
        <v>204</v>
      </c>
      <c r="G232" s="203"/>
      <c r="H232" s="207">
        <v>8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172</v>
      </c>
      <c r="AU232" s="213" t="s">
        <v>94</v>
      </c>
      <c r="AV232" s="13" t="s">
        <v>94</v>
      </c>
      <c r="AW232" s="13" t="s">
        <v>39</v>
      </c>
      <c r="AX232" s="13" t="s">
        <v>92</v>
      </c>
      <c r="AY232" s="213" t="s">
        <v>160</v>
      </c>
    </row>
    <row r="233" spans="1:65" s="2" customFormat="1" ht="24.2" customHeight="1">
      <c r="A233" s="35"/>
      <c r="B233" s="36"/>
      <c r="C233" s="188" t="s">
        <v>484</v>
      </c>
      <c r="D233" s="188" t="s">
        <v>162</v>
      </c>
      <c r="E233" s="189" t="s">
        <v>879</v>
      </c>
      <c r="F233" s="190" t="s">
        <v>880</v>
      </c>
      <c r="G233" s="191" t="s">
        <v>165</v>
      </c>
      <c r="H233" s="192">
        <v>310.464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49</v>
      </c>
      <c r="O233" s="72"/>
      <c r="P233" s="198">
        <f>O233*H233</f>
        <v>0</v>
      </c>
      <c r="Q233" s="198">
        <v>6.8749999999999996E-4</v>
      </c>
      <c r="R233" s="198">
        <f>Q233*H233</f>
        <v>0.21344399999999999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166</v>
      </c>
      <c r="AT233" s="200" t="s">
        <v>162</v>
      </c>
      <c r="AU233" s="200" t="s">
        <v>94</v>
      </c>
      <c r="AY233" s="17" t="s">
        <v>160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7" t="s">
        <v>92</v>
      </c>
      <c r="BK233" s="201">
        <f>ROUND(I233*H233,2)</f>
        <v>0</v>
      </c>
      <c r="BL233" s="17" t="s">
        <v>166</v>
      </c>
      <c r="BM233" s="200" t="s">
        <v>881</v>
      </c>
    </row>
    <row r="234" spans="1:65" s="13" customFormat="1" ht="11.25">
      <c r="B234" s="202"/>
      <c r="C234" s="203"/>
      <c r="D234" s="204" t="s">
        <v>172</v>
      </c>
      <c r="E234" s="205" t="s">
        <v>1</v>
      </c>
      <c r="F234" s="206" t="s">
        <v>882</v>
      </c>
      <c r="G234" s="203"/>
      <c r="H234" s="207">
        <v>212.256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172</v>
      </c>
      <c r="AU234" s="213" t="s">
        <v>94</v>
      </c>
      <c r="AV234" s="13" t="s">
        <v>94</v>
      </c>
      <c r="AW234" s="13" t="s">
        <v>39</v>
      </c>
      <c r="AX234" s="13" t="s">
        <v>84</v>
      </c>
      <c r="AY234" s="213" t="s">
        <v>160</v>
      </c>
    </row>
    <row r="235" spans="1:65" s="13" customFormat="1" ht="11.25">
      <c r="B235" s="202"/>
      <c r="C235" s="203"/>
      <c r="D235" s="204" t="s">
        <v>172</v>
      </c>
      <c r="E235" s="205" t="s">
        <v>1</v>
      </c>
      <c r="F235" s="206" t="s">
        <v>883</v>
      </c>
      <c r="G235" s="203"/>
      <c r="H235" s="207">
        <v>98.207999999999998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172</v>
      </c>
      <c r="AU235" s="213" t="s">
        <v>94</v>
      </c>
      <c r="AV235" s="13" t="s">
        <v>94</v>
      </c>
      <c r="AW235" s="13" t="s">
        <v>39</v>
      </c>
      <c r="AX235" s="13" t="s">
        <v>84</v>
      </c>
      <c r="AY235" s="213" t="s">
        <v>160</v>
      </c>
    </row>
    <row r="236" spans="1:65" s="14" customFormat="1" ht="11.25">
      <c r="B236" s="214"/>
      <c r="C236" s="215"/>
      <c r="D236" s="204" t="s">
        <v>172</v>
      </c>
      <c r="E236" s="216" t="s">
        <v>1</v>
      </c>
      <c r="F236" s="217" t="s">
        <v>179</v>
      </c>
      <c r="G236" s="215"/>
      <c r="H236" s="218">
        <v>310.464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172</v>
      </c>
      <c r="AU236" s="224" t="s">
        <v>94</v>
      </c>
      <c r="AV236" s="14" t="s">
        <v>166</v>
      </c>
      <c r="AW236" s="14" t="s">
        <v>39</v>
      </c>
      <c r="AX236" s="14" t="s">
        <v>92</v>
      </c>
      <c r="AY236" s="224" t="s">
        <v>160</v>
      </c>
    </row>
    <row r="237" spans="1:65" s="12" customFormat="1" ht="22.9" customHeight="1">
      <c r="B237" s="172"/>
      <c r="C237" s="173"/>
      <c r="D237" s="174" t="s">
        <v>83</v>
      </c>
      <c r="E237" s="186" t="s">
        <v>535</v>
      </c>
      <c r="F237" s="186" t="s">
        <v>536</v>
      </c>
      <c r="G237" s="173"/>
      <c r="H237" s="173"/>
      <c r="I237" s="176"/>
      <c r="J237" s="187">
        <f>BK237</f>
        <v>0</v>
      </c>
      <c r="K237" s="173"/>
      <c r="L237" s="178"/>
      <c r="M237" s="179"/>
      <c r="N237" s="180"/>
      <c r="O237" s="180"/>
      <c r="P237" s="181">
        <f>SUM(P238:P239)</f>
        <v>0</v>
      </c>
      <c r="Q237" s="180"/>
      <c r="R237" s="181">
        <f>SUM(R238:R239)</f>
        <v>0</v>
      </c>
      <c r="S237" s="180"/>
      <c r="T237" s="182">
        <f>SUM(T238:T239)</f>
        <v>0</v>
      </c>
      <c r="AR237" s="183" t="s">
        <v>92</v>
      </c>
      <c r="AT237" s="184" t="s">
        <v>83</v>
      </c>
      <c r="AU237" s="184" t="s">
        <v>92</v>
      </c>
      <c r="AY237" s="183" t="s">
        <v>160</v>
      </c>
      <c r="BK237" s="185">
        <f>SUM(BK238:BK239)</f>
        <v>0</v>
      </c>
    </row>
    <row r="238" spans="1:65" s="2" customFormat="1" ht="44.25" customHeight="1">
      <c r="A238" s="35"/>
      <c r="B238" s="36"/>
      <c r="C238" s="188" t="s">
        <v>488</v>
      </c>
      <c r="D238" s="188" t="s">
        <v>162</v>
      </c>
      <c r="E238" s="189" t="s">
        <v>547</v>
      </c>
      <c r="F238" s="190" t="s">
        <v>548</v>
      </c>
      <c r="G238" s="191" t="s">
        <v>219</v>
      </c>
      <c r="H238" s="192">
        <v>1006.59</v>
      </c>
      <c r="I238" s="193"/>
      <c r="J238" s="194">
        <f>ROUND(I238*H238,2)</f>
        <v>0</v>
      </c>
      <c r="K238" s="195"/>
      <c r="L238" s="40"/>
      <c r="M238" s="196" t="s">
        <v>1</v>
      </c>
      <c r="N238" s="197" t="s">
        <v>49</v>
      </c>
      <c r="O238" s="72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166</v>
      </c>
      <c r="AT238" s="200" t="s">
        <v>162</v>
      </c>
      <c r="AU238" s="200" t="s">
        <v>94</v>
      </c>
      <c r="AY238" s="17" t="s">
        <v>160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7" t="s">
        <v>92</v>
      </c>
      <c r="BK238" s="201">
        <f>ROUND(I238*H238,2)</f>
        <v>0</v>
      </c>
      <c r="BL238" s="17" t="s">
        <v>166</v>
      </c>
      <c r="BM238" s="200" t="s">
        <v>884</v>
      </c>
    </row>
    <row r="239" spans="1:65" s="13" customFormat="1" ht="11.25">
      <c r="B239" s="202"/>
      <c r="C239" s="203"/>
      <c r="D239" s="204" t="s">
        <v>172</v>
      </c>
      <c r="E239" s="205" t="s">
        <v>1</v>
      </c>
      <c r="F239" s="206" t="s">
        <v>885</v>
      </c>
      <c r="G239" s="203"/>
      <c r="H239" s="207">
        <v>1006.59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172</v>
      </c>
      <c r="AU239" s="213" t="s">
        <v>94</v>
      </c>
      <c r="AV239" s="13" t="s">
        <v>94</v>
      </c>
      <c r="AW239" s="13" t="s">
        <v>39</v>
      </c>
      <c r="AX239" s="13" t="s">
        <v>92</v>
      </c>
      <c r="AY239" s="213" t="s">
        <v>160</v>
      </c>
    </row>
    <row r="240" spans="1:65" s="12" customFormat="1" ht="22.9" customHeight="1">
      <c r="B240" s="172"/>
      <c r="C240" s="173"/>
      <c r="D240" s="174" t="s">
        <v>83</v>
      </c>
      <c r="E240" s="186" t="s">
        <v>658</v>
      </c>
      <c r="F240" s="186" t="s">
        <v>659</v>
      </c>
      <c r="G240" s="173"/>
      <c r="H240" s="173"/>
      <c r="I240" s="176"/>
      <c r="J240" s="187">
        <f>BK240</f>
        <v>0</v>
      </c>
      <c r="K240" s="173"/>
      <c r="L240" s="178"/>
      <c r="M240" s="179"/>
      <c r="N240" s="180"/>
      <c r="O240" s="180"/>
      <c r="P240" s="181">
        <f>P241</f>
        <v>0</v>
      </c>
      <c r="Q240" s="180"/>
      <c r="R240" s="181">
        <f>R241</f>
        <v>0</v>
      </c>
      <c r="S240" s="180"/>
      <c r="T240" s="182">
        <f>T241</f>
        <v>0</v>
      </c>
      <c r="AR240" s="183" t="s">
        <v>92</v>
      </c>
      <c r="AT240" s="184" t="s">
        <v>83</v>
      </c>
      <c r="AU240" s="184" t="s">
        <v>92</v>
      </c>
      <c r="AY240" s="183" t="s">
        <v>160</v>
      </c>
      <c r="BK240" s="185">
        <f>BK241</f>
        <v>0</v>
      </c>
    </row>
    <row r="241" spans="1:65" s="2" customFormat="1" ht="24.2" customHeight="1">
      <c r="A241" s="35"/>
      <c r="B241" s="36"/>
      <c r="C241" s="188" t="s">
        <v>492</v>
      </c>
      <c r="D241" s="188" t="s">
        <v>162</v>
      </c>
      <c r="E241" s="189" t="s">
        <v>886</v>
      </c>
      <c r="F241" s="190" t="s">
        <v>887</v>
      </c>
      <c r="G241" s="191" t="s">
        <v>219</v>
      </c>
      <c r="H241" s="192">
        <v>423.99599999999998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49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166</v>
      </c>
      <c r="AT241" s="200" t="s">
        <v>162</v>
      </c>
      <c r="AU241" s="200" t="s">
        <v>94</v>
      </c>
      <c r="AY241" s="17" t="s">
        <v>160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7" t="s">
        <v>92</v>
      </c>
      <c r="BK241" s="201">
        <f>ROUND(I241*H241,2)</f>
        <v>0</v>
      </c>
      <c r="BL241" s="17" t="s">
        <v>166</v>
      </c>
      <c r="BM241" s="200" t="s">
        <v>888</v>
      </c>
    </row>
    <row r="242" spans="1:65" s="12" customFormat="1" ht="25.9" customHeight="1">
      <c r="B242" s="172"/>
      <c r="C242" s="173"/>
      <c r="D242" s="174" t="s">
        <v>83</v>
      </c>
      <c r="E242" s="175" t="s">
        <v>555</v>
      </c>
      <c r="F242" s="175" t="s">
        <v>556</v>
      </c>
      <c r="G242" s="173"/>
      <c r="H242" s="173"/>
      <c r="I242" s="176"/>
      <c r="J242" s="177">
        <f>BK242</f>
        <v>0</v>
      </c>
      <c r="K242" s="173"/>
      <c r="L242" s="178"/>
      <c r="M242" s="179"/>
      <c r="N242" s="180"/>
      <c r="O242" s="180"/>
      <c r="P242" s="181">
        <f>P243</f>
        <v>0</v>
      </c>
      <c r="Q242" s="180"/>
      <c r="R242" s="181">
        <f>R243</f>
        <v>0.33151817999999994</v>
      </c>
      <c r="S242" s="180"/>
      <c r="T242" s="182">
        <f>T243</f>
        <v>0</v>
      </c>
      <c r="AR242" s="183" t="s">
        <v>94</v>
      </c>
      <c r="AT242" s="184" t="s">
        <v>83</v>
      </c>
      <c r="AU242" s="184" t="s">
        <v>84</v>
      </c>
      <c r="AY242" s="183" t="s">
        <v>160</v>
      </c>
      <c r="BK242" s="185">
        <f>BK243</f>
        <v>0</v>
      </c>
    </row>
    <row r="243" spans="1:65" s="12" customFormat="1" ht="22.9" customHeight="1">
      <c r="B243" s="172"/>
      <c r="C243" s="173"/>
      <c r="D243" s="174" t="s">
        <v>83</v>
      </c>
      <c r="E243" s="186" t="s">
        <v>663</v>
      </c>
      <c r="F243" s="186" t="s">
        <v>664</v>
      </c>
      <c r="G243" s="173"/>
      <c r="H243" s="173"/>
      <c r="I243" s="176"/>
      <c r="J243" s="187">
        <f>BK243</f>
        <v>0</v>
      </c>
      <c r="K243" s="173"/>
      <c r="L243" s="178"/>
      <c r="M243" s="179"/>
      <c r="N243" s="180"/>
      <c r="O243" s="180"/>
      <c r="P243" s="181">
        <f>SUM(P244:P253)</f>
        <v>0</v>
      </c>
      <c r="Q243" s="180"/>
      <c r="R243" s="181">
        <f>SUM(R244:R253)</f>
        <v>0.33151817999999994</v>
      </c>
      <c r="S243" s="180"/>
      <c r="T243" s="182">
        <f>SUM(T244:T253)</f>
        <v>0</v>
      </c>
      <c r="AR243" s="183" t="s">
        <v>94</v>
      </c>
      <c r="AT243" s="184" t="s">
        <v>83</v>
      </c>
      <c r="AU243" s="184" t="s">
        <v>92</v>
      </c>
      <c r="AY243" s="183" t="s">
        <v>160</v>
      </c>
      <c r="BK243" s="185">
        <f>SUM(BK244:BK253)</f>
        <v>0</v>
      </c>
    </row>
    <row r="244" spans="1:65" s="2" customFormat="1" ht="37.9" customHeight="1">
      <c r="A244" s="35"/>
      <c r="B244" s="36"/>
      <c r="C244" s="188" t="s">
        <v>497</v>
      </c>
      <c r="D244" s="188" t="s">
        <v>162</v>
      </c>
      <c r="E244" s="189" t="s">
        <v>889</v>
      </c>
      <c r="F244" s="190" t="s">
        <v>890</v>
      </c>
      <c r="G244" s="191" t="s">
        <v>165</v>
      </c>
      <c r="H244" s="192">
        <v>112.32</v>
      </c>
      <c r="I244" s="193"/>
      <c r="J244" s="194">
        <f>ROUND(I244*H244,2)</f>
        <v>0</v>
      </c>
      <c r="K244" s="195"/>
      <c r="L244" s="40"/>
      <c r="M244" s="196" t="s">
        <v>1</v>
      </c>
      <c r="N244" s="197" t="s">
        <v>49</v>
      </c>
      <c r="O244" s="72"/>
      <c r="P244" s="198">
        <f>O244*H244</f>
        <v>0</v>
      </c>
      <c r="Q244" s="198">
        <v>0</v>
      </c>
      <c r="R244" s="198">
        <f>Q244*H244</f>
        <v>0</v>
      </c>
      <c r="S244" s="198">
        <v>0</v>
      </c>
      <c r="T244" s="19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245</v>
      </c>
      <c r="AT244" s="200" t="s">
        <v>162</v>
      </c>
      <c r="AU244" s="200" t="s">
        <v>94</v>
      </c>
      <c r="AY244" s="17" t="s">
        <v>160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7" t="s">
        <v>92</v>
      </c>
      <c r="BK244" s="201">
        <f>ROUND(I244*H244,2)</f>
        <v>0</v>
      </c>
      <c r="BL244" s="17" t="s">
        <v>245</v>
      </c>
      <c r="BM244" s="200" t="s">
        <v>891</v>
      </c>
    </row>
    <row r="245" spans="1:65" s="13" customFormat="1" ht="11.25">
      <c r="B245" s="202"/>
      <c r="C245" s="203"/>
      <c r="D245" s="204" t="s">
        <v>172</v>
      </c>
      <c r="E245" s="205" t="s">
        <v>1</v>
      </c>
      <c r="F245" s="206" t="s">
        <v>739</v>
      </c>
      <c r="G245" s="203"/>
      <c r="H245" s="207">
        <v>112.32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172</v>
      </c>
      <c r="AU245" s="213" t="s">
        <v>94</v>
      </c>
      <c r="AV245" s="13" t="s">
        <v>94</v>
      </c>
      <c r="AW245" s="13" t="s">
        <v>39</v>
      </c>
      <c r="AX245" s="13" t="s">
        <v>92</v>
      </c>
      <c r="AY245" s="213" t="s">
        <v>160</v>
      </c>
    </row>
    <row r="246" spans="1:65" s="2" customFormat="1" ht="24.2" customHeight="1">
      <c r="A246" s="35"/>
      <c r="B246" s="36"/>
      <c r="C246" s="225" t="s">
        <v>501</v>
      </c>
      <c r="D246" s="225" t="s">
        <v>216</v>
      </c>
      <c r="E246" s="226" t="s">
        <v>892</v>
      </c>
      <c r="F246" s="227" t="s">
        <v>893</v>
      </c>
      <c r="G246" s="228" t="s">
        <v>165</v>
      </c>
      <c r="H246" s="229">
        <v>130.90899999999999</v>
      </c>
      <c r="I246" s="230"/>
      <c r="J246" s="231">
        <f>ROUND(I246*H246,2)</f>
        <v>0</v>
      </c>
      <c r="K246" s="232"/>
      <c r="L246" s="233"/>
      <c r="M246" s="234" t="s">
        <v>1</v>
      </c>
      <c r="N246" s="235" t="s">
        <v>49</v>
      </c>
      <c r="O246" s="72"/>
      <c r="P246" s="198">
        <f>O246*H246</f>
        <v>0</v>
      </c>
      <c r="Q246" s="198">
        <v>2.0999999999999999E-3</v>
      </c>
      <c r="R246" s="198">
        <f>Q246*H246</f>
        <v>0.27490889999999996</v>
      </c>
      <c r="S246" s="198">
        <v>0</v>
      </c>
      <c r="T246" s="19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357</v>
      </c>
      <c r="AT246" s="200" t="s">
        <v>216</v>
      </c>
      <c r="AU246" s="200" t="s">
        <v>94</v>
      </c>
      <c r="AY246" s="17" t="s">
        <v>160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7" t="s">
        <v>92</v>
      </c>
      <c r="BK246" s="201">
        <f>ROUND(I246*H246,2)</f>
        <v>0</v>
      </c>
      <c r="BL246" s="17" t="s">
        <v>245</v>
      </c>
      <c r="BM246" s="200" t="s">
        <v>894</v>
      </c>
    </row>
    <row r="247" spans="1:65" s="13" customFormat="1" ht="11.25">
      <c r="B247" s="202"/>
      <c r="C247" s="203"/>
      <c r="D247" s="204" t="s">
        <v>172</v>
      </c>
      <c r="E247" s="203"/>
      <c r="F247" s="206" t="s">
        <v>895</v>
      </c>
      <c r="G247" s="203"/>
      <c r="H247" s="207">
        <v>130.90899999999999</v>
      </c>
      <c r="I247" s="208"/>
      <c r="J247" s="203"/>
      <c r="K247" s="203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172</v>
      </c>
      <c r="AU247" s="213" t="s">
        <v>94</v>
      </c>
      <c r="AV247" s="13" t="s">
        <v>94</v>
      </c>
      <c r="AW247" s="13" t="s">
        <v>4</v>
      </c>
      <c r="AX247" s="13" t="s">
        <v>92</v>
      </c>
      <c r="AY247" s="213" t="s">
        <v>160</v>
      </c>
    </row>
    <row r="248" spans="1:65" s="2" customFormat="1" ht="24.2" customHeight="1">
      <c r="A248" s="35"/>
      <c r="B248" s="36"/>
      <c r="C248" s="188" t="s">
        <v>506</v>
      </c>
      <c r="D248" s="188" t="s">
        <v>162</v>
      </c>
      <c r="E248" s="189" t="s">
        <v>896</v>
      </c>
      <c r="F248" s="190" t="s">
        <v>897</v>
      </c>
      <c r="G248" s="191" t="s">
        <v>165</v>
      </c>
      <c r="H248" s="192">
        <v>112.32</v>
      </c>
      <c r="I248" s="193"/>
      <c r="J248" s="194">
        <f>ROUND(I248*H248,2)</f>
        <v>0</v>
      </c>
      <c r="K248" s="195"/>
      <c r="L248" s="40"/>
      <c r="M248" s="196" t="s">
        <v>1</v>
      </c>
      <c r="N248" s="197" t="s">
        <v>49</v>
      </c>
      <c r="O248" s="72"/>
      <c r="P248" s="198">
        <f>O248*H248</f>
        <v>0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245</v>
      </c>
      <c r="AT248" s="200" t="s">
        <v>162</v>
      </c>
      <c r="AU248" s="200" t="s">
        <v>94</v>
      </c>
      <c r="AY248" s="17" t="s">
        <v>160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7" t="s">
        <v>92</v>
      </c>
      <c r="BK248" s="201">
        <f>ROUND(I248*H248,2)</f>
        <v>0</v>
      </c>
      <c r="BL248" s="17" t="s">
        <v>245</v>
      </c>
      <c r="BM248" s="200" t="s">
        <v>898</v>
      </c>
    </row>
    <row r="249" spans="1:65" s="2" customFormat="1" ht="24.2" customHeight="1">
      <c r="A249" s="35"/>
      <c r="B249" s="36"/>
      <c r="C249" s="225" t="s">
        <v>510</v>
      </c>
      <c r="D249" s="225" t="s">
        <v>216</v>
      </c>
      <c r="E249" s="226" t="s">
        <v>740</v>
      </c>
      <c r="F249" s="227" t="s">
        <v>741</v>
      </c>
      <c r="G249" s="228" t="s">
        <v>165</v>
      </c>
      <c r="H249" s="229">
        <v>117.93600000000001</v>
      </c>
      <c r="I249" s="230"/>
      <c r="J249" s="231">
        <f>ROUND(I249*H249,2)</f>
        <v>0</v>
      </c>
      <c r="K249" s="232"/>
      <c r="L249" s="233"/>
      <c r="M249" s="234" t="s">
        <v>1</v>
      </c>
      <c r="N249" s="235" t="s">
        <v>49</v>
      </c>
      <c r="O249" s="72"/>
      <c r="P249" s="198">
        <f>O249*H249</f>
        <v>0</v>
      </c>
      <c r="Q249" s="198">
        <v>2.9999999999999997E-4</v>
      </c>
      <c r="R249" s="198">
        <f>Q249*H249</f>
        <v>3.5380799999999997E-2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357</v>
      </c>
      <c r="AT249" s="200" t="s">
        <v>216</v>
      </c>
      <c r="AU249" s="200" t="s">
        <v>94</v>
      </c>
      <c r="AY249" s="17" t="s">
        <v>160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7" t="s">
        <v>92</v>
      </c>
      <c r="BK249" s="201">
        <f>ROUND(I249*H249,2)</f>
        <v>0</v>
      </c>
      <c r="BL249" s="17" t="s">
        <v>245</v>
      </c>
      <c r="BM249" s="200" t="s">
        <v>899</v>
      </c>
    </row>
    <row r="250" spans="1:65" s="13" customFormat="1" ht="11.25">
      <c r="B250" s="202"/>
      <c r="C250" s="203"/>
      <c r="D250" s="204" t="s">
        <v>172</v>
      </c>
      <c r="E250" s="203"/>
      <c r="F250" s="206" t="s">
        <v>900</v>
      </c>
      <c r="G250" s="203"/>
      <c r="H250" s="207">
        <v>117.93600000000001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172</v>
      </c>
      <c r="AU250" s="213" t="s">
        <v>94</v>
      </c>
      <c r="AV250" s="13" t="s">
        <v>94</v>
      </c>
      <c r="AW250" s="13" t="s">
        <v>4</v>
      </c>
      <c r="AX250" s="13" t="s">
        <v>92</v>
      </c>
      <c r="AY250" s="213" t="s">
        <v>160</v>
      </c>
    </row>
    <row r="251" spans="1:65" s="2" customFormat="1" ht="24.2" customHeight="1">
      <c r="A251" s="35"/>
      <c r="B251" s="36"/>
      <c r="C251" s="188" t="s">
        <v>514</v>
      </c>
      <c r="D251" s="188" t="s">
        <v>162</v>
      </c>
      <c r="E251" s="189" t="s">
        <v>901</v>
      </c>
      <c r="F251" s="190" t="s">
        <v>902</v>
      </c>
      <c r="G251" s="191" t="s">
        <v>165</v>
      </c>
      <c r="H251" s="192">
        <v>112.32</v>
      </c>
      <c r="I251" s="193"/>
      <c r="J251" s="194">
        <f>ROUND(I251*H251,2)</f>
        <v>0</v>
      </c>
      <c r="K251" s="195"/>
      <c r="L251" s="40"/>
      <c r="M251" s="196" t="s">
        <v>1</v>
      </c>
      <c r="N251" s="197" t="s">
        <v>49</v>
      </c>
      <c r="O251" s="7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245</v>
      </c>
      <c r="AT251" s="200" t="s">
        <v>162</v>
      </c>
      <c r="AU251" s="200" t="s">
        <v>94</v>
      </c>
      <c r="AY251" s="17" t="s">
        <v>160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7" t="s">
        <v>92</v>
      </c>
      <c r="BK251" s="201">
        <f>ROUND(I251*H251,2)</f>
        <v>0</v>
      </c>
      <c r="BL251" s="17" t="s">
        <v>245</v>
      </c>
      <c r="BM251" s="200" t="s">
        <v>903</v>
      </c>
    </row>
    <row r="252" spans="1:65" s="2" customFormat="1" ht="24.2" customHeight="1">
      <c r="A252" s="35"/>
      <c r="B252" s="36"/>
      <c r="C252" s="225" t="s">
        <v>526</v>
      </c>
      <c r="D252" s="225" t="s">
        <v>216</v>
      </c>
      <c r="E252" s="226" t="s">
        <v>904</v>
      </c>
      <c r="F252" s="227" t="s">
        <v>905</v>
      </c>
      <c r="G252" s="228" t="s">
        <v>165</v>
      </c>
      <c r="H252" s="229">
        <v>117.93600000000001</v>
      </c>
      <c r="I252" s="230"/>
      <c r="J252" s="231">
        <f>ROUND(I252*H252,2)</f>
        <v>0</v>
      </c>
      <c r="K252" s="232"/>
      <c r="L252" s="233"/>
      <c r="M252" s="234" t="s">
        <v>1</v>
      </c>
      <c r="N252" s="235" t="s">
        <v>49</v>
      </c>
      <c r="O252" s="72"/>
      <c r="P252" s="198">
        <f>O252*H252</f>
        <v>0</v>
      </c>
      <c r="Q252" s="198">
        <v>1.8000000000000001E-4</v>
      </c>
      <c r="R252" s="198">
        <f>Q252*H252</f>
        <v>2.1228480000000001E-2</v>
      </c>
      <c r="S252" s="198">
        <v>0</v>
      </c>
      <c r="T252" s="19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357</v>
      </c>
      <c r="AT252" s="200" t="s">
        <v>216</v>
      </c>
      <c r="AU252" s="200" t="s">
        <v>94</v>
      </c>
      <c r="AY252" s="17" t="s">
        <v>160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7" t="s">
        <v>92</v>
      </c>
      <c r="BK252" s="201">
        <f>ROUND(I252*H252,2)</f>
        <v>0</v>
      </c>
      <c r="BL252" s="17" t="s">
        <v>245</v>
      </c>
      <c r="BM252" s="200" t="s">
        <v>906</v>
      </c>
    </row>
    <row r="253" spans="1:65" s="13" customFormat="1" ht="11.25">
      <c r="B253" s="202"/>
      <c r="C253" s="203"/>
      <c r="D253" s="204" t="s">
        <v>172</v>
      </c>
      <c r="E253" s="203"/>
      <c r="F253" s="206" t="s">
        <v>900</v>
      </c>
      <c r="G253" s="203"/>
      <c r="H253" s="207">
        <v>117.93600000000001</v>
      </c>
      <c r="I253" s="208"/>
      <c r="J253" s="203"/>
      <c r="K253" s="203"/>
      <c r="L253" s="209"/>
      <c r="M253" s="252"/>
      <c r="N253" s="253"/>
      <c r="O253" s="253"/>
      <c r="P253" s="253"/>
      <c r="Q253" s="253"/>
      <c r="R253" s="253"/>
      <c r="S253" s="253"/>
      <c r="T253" s="254"/>
      <c r="AT253" s="213" t="s">
        <v>172</v>
      </c>
      <c r="AU253" s="213" t="s">
        <v>94</v>
      </c>
      <c r="AV253" s="13" t="s">
        <v>94</v>
      </c>
      <c r="AW253" s="13" t="s">
        <v>4</v>
      </c>
      <c r="AX253" s="13" t="s">
        <v>92</v>
      </c>
      <c r="AY253" s="213" t="s">
        <v>160</v>
      </c>
    </row>
    <row r="254" spans="1:65" s="2" customFormat="1" ht="6.95" customHeight="1">
      <c r="A254" s="35"/>
      <c r="B254" s="55"/>
      <c r="C254" s="56"/>
      <c r="D254" s="56"/>
      <c r="E254" s="56"/>
      <c r="F254" s="56"/>
      <c r="G254" s="56"/>
      <c r="H254" s="56"/>
      <c r="I254" s="56"/>
      <c r="J254" s="56"/>
      <c r="K254" s="56"/>
      <c r="L254" s="40"/>
      <c r="M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</row>
  </sheetData>
  <sheetProtection algorithmName="SHA-512" hashValue="4d6a8b7c5z9xaDGT8PFvvyDMJJkLmtWf8gMytp+mx3mU7gzp/aarfyxOsu8fG/g142r2jmC50GiRrsJYBQK+8w==" saltValue="8mq89BGYXsqzBdlfk0kl3wv0sZXqm6DbhBb0nYAdChVKNrS1uxjS6IxQBrYk2j9sHnVyK3BDY6wnAkjOiwYI6w==" spinCount="100000" sheet="1" objects="1" scenarios="1" formatColumns="0" formatRows="0" autoFilter="0"/>
  <autoFilter ref="C126:K253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4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907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ROUND((SUM(BE122:BE492)),  2)</f>
        <v>0</v>
      </c>
      <c r="G33" s="35"/>
      <c r="H33" s="35"/>
      <c r="I33" s="125">
        <v>0.21</v>
      </c>
      <c r="J33" s="124">
        <f>ROUND(((SUM(BE122:BE492))*I33),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ROUND((SUM(BF122:BF492)),  2)</f>
        <v>0</v>
      </c>
      <c r="G34" s="35"/>
      <c r="H34" s="35"/>
      <c r="I34" s="125">
        <v>0.15</v>
      </c>
      <c r="J34" s="124">
        <f>ROUND(((SUM(BF122:BF492))*I34),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ROUND((SUM(BG122:BG492)),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ROUND((SUM(BH122:BH492)),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ROUND((SUM(BI122:BI492)),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IO 04 - Veřejné osvětlení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141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908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909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910</v>
      </c>
      <c r="E100" s="157"/>
      <c r="F100" s="157"/>
      <c r="G100" s="157"/>
      <c r="H100" s="157"/>
      <c r="I100" s="157"/>
      <c r="J100" s="158">
        <f>J126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911</v>
      </c>
      <c r="E101" s="157"/>
      <c r="F101" s="157"/>
      <c r="G101" s="157"/>
      <c r="H101" s="157"/>
      <c r="I101" s="157"/>
      <c r="J101" s="158">
        <f>J375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912</v>
      </c>
      <c r="E102" s="157"/>
      <c r="F102" s="157"/>
      <c r="G102" s="157"/>
      <c r="H102" s="157"/>
      <c r="I102" s="157"/>
      <c r="J102" s="158">
        <f>J475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3" t="s">
        <v>145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06" t="str">
        <f>E7</f>
        <v>Revitalizace veřejných ploch města Luby - ETAPA I</v>
      </c>
      <c r="F112" s="307"/>
      <c r="G112" s="307"/>
      <c r="H112" s="30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126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62" t="str">
        <f>E9</f>
        <v>IO 04 - Veřejné osvětlení Etapa I</v>
      </c>
      <c r="F114" s="308"/>
      <c r="G114" s="308"/>
      <c r="H114" s="308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22</v>
      </c>
      <c r="D116" s="37"/>
      <c r="E116" s="37"/>
      <c r="F116" s="27" t="str">
        <f>F12</f>
        <v>Luby u Chebu</v>
      </c>
      <c r="G116" s="37"/>
      <c r="H116" s="37"/>
      <c r="I116" s="29" t="s">
        <v>24</v>
      </c>
      <c r="J116" s="67" t="str">
        <f>IF(J12="","",J12)</f>
        <v>Vyplň údaj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29" t="s">
        <v>29</v>
      </c>
      <c r="D118" s="37"/>
      <c r="E118" s="37"/>
      <c r="F118" s="27" t="str">
        <f>E15</f>
        <v>Město Luby</v>
      </c>
      <c r="G118" s="37"/>
      <c r="H118" s="37"/>
      <c r="I118" s="29" t="s">
        <v>36</v>
      </c>
      <c r="J118" s="33" t="str">
        <f>E21</f>
        <v>A69 - Architekti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29" t="s">
        <v>34</v>
      </c>
      <c r="D119" s="37"/>
      <c r="E119" s="37"/>
      <c r="F119" s="27" t="str">
        <f>IF(E18="","",E18)</f>
        <v>Vyplň údaj</v>
      </c>
      <c r="G119" s="37"/>
      <c r="H119" s="37"/>
      <c r="I119" s="29" t="s">
        <v>40</v>
      </c>
      <c r="J119" s="33" t="str">
        <f>E24</f>
        <v>Ing. Pavel Šturc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146</v>
      </c>
      <c r="D121" s="163" t="s">
        <v>69</v>
      </c>
      <c r="E121" s="163" t="s">
        <v>65</v>
      </c>
      <c r="F121" s="163" t="s">
        <v>66</v>
      </c>
      <c r="G121" s="163" t="s">
        <v>147</v>
      </c>
      <c r="H121" s="163" t="s">
        <v>148</v>
      </c>
      <c r="I121" s="163" t="s">
        <v>149</v>
      </c>
      <c r="J121" s="164" t="s">
        <v>130</v>
      </c>
      <c r="K121" s="165" t="s">
        <v>150</v>
      </c>
      <c r="L121" s="166"/>
      <c r="M121" s="76" t="s">
        <v>1</v>
      </c>
      <c r="N121" s="77" t="s">
        <v>48</v>
      </c>
      <c r="O121" s="77" t="s">
        <v>151</v>
      </c>
      <c r="P121" s="77" t="s">
        <v>152</v>
      </c>
      <c r="Q121" s="77" t="s">
        <v>153</v>
      </c>
      <c r="R121" s="77" t="s">
        <v>154</v>
      </c>
      <c r="S121" s="77" t="s">
        <v>155</v>
      </c>
      <c r="T121" s="78" t="s">
        <v>156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157</v>
      </c>
      <c r="D122" s="37"/>
      <c r="E122" s="37"/>
      <c r="F122" s="37"/>
      <c r="G122" s="37"/>
      <c r="H122" s="37"/>
      <c r="I122" s="37"/>
      <c r="J122" s="167">
        <f>BK122</f>
        <v>0</v>
      </c>
      <c r="K122" s="37"/>
      <c r="L122" s="40"/>
      <c r="M122" s="79"/>
      <c r="N122" s="168"/>
      <c r="O122" s="80"/>
      <c r="P122" s="169">
        <f>P123</f>
        <v>0</v>
      </c>
      <c r="Q122" s="80"/>
      <c r="R122" s="169">
        <f>R123</f>
        <v>44.095331965720007</v>
      </c>
      <c r="S122" s="80"/>
      <c r="T122" s="170">
        <f>T123</f>
        <v>3.0669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83</v>
      </c>
      <c r="AU122" s="17" t="s">
        <v>132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83</v>
      </c>
      <c r="E123" s="175" t="s">
        <v>555</v>
      </c>
      <c r="F123" s="175" t="s">
        <v>556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P124+P125+P126+P375+P475</f>
        <v>0</v>
      </c>
      <c r="Q123" s="180"/>
      <c r="R123" s="181">
        <f>R124+R125+R126+R375+R475</f>
        <v>44.095331965720007</v>
      </c>
      <c r="S123" s="180"/>
      <c r="T123" s="182">
        <f>T124+T125+T126+T375+T475</f>
        <v>3.0669</v>
      </c>
      <c r="AR123" s="183" t="s">
        <v>94</v>
      </c>
      <c r="AT123" s="184" t="s">
        <v>83</v>
      </c>
      <c r="AU123" s="184" t="s">
        <v>84</v>
      </c>
      <c r="AY123" s="183" t="s">
        <v>160</v>
      </c>
      <c r="BK123" s="185">
        <f>BK124+BK125+BK126+BK375+BK475</f>
        <v>0</v>
      </c>
    </row>
    <row r="124" spans="1:65" s="12" customFormat="1" ht="22.9" customHeight="1">
      <c r="B124" s="172"/>
      <c r="C124" s="173"/>
      <c r="D124" s="174" t="s">
        <v>83</v>
      </c>
      <c r="E124" s="186" t="s">
        <v>913</v>
      </c>
      <c r="F124" s="186" t="s">
        <v>914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v>0</v>
      </c>
      <c r="Q124" s="180"/>
      <c r="R124" s="181">
        <v>0</v>
      </c>
      <c r="S124" s="180"/>
      <c r="T124" s="182">
        <v>0</v>
      </c>
      <c r="AR124" s="183" t="s">
        <v>94</v>
      </c>
      <c r="AT124" s="184" t="s">
        <v>83</v>
      </c>
      <c r="AU124" s="184" t="s">
        <v>92</v>
      </c>
      <c r="AY124" s="183" t="s">
        <v>160</v>
      </c>
      <c r="BK124" s="185">
        <v>0</v>
      </c>
    </row>
    <row r="125" spans="1:65" s="12" customFormat="1" ht="22.9" customHeight="1">
      <c r="B125" s="172"/>
      <c r="C125" s="173"/>
      <c r="D125" s="174" t="s">
        <v>83</v>
      </c>
      <c r="E125" s="186" t="s">
        <v>216</v>
      </c>
      <c r="F125" s="186" t="s">
        <v>915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v>0</v>
      </c>
      <c r="Q125" s="180"/>
      <c r="R125" s="181">
        <v>0</v>
      </c>
      <c r="S125" s="180"/>
      <c r="T125" s="182">
        <v>0</v>
      </c>
      <c r="AR125" s="183" t="s">
        <v>180</v>
      </c>
      <c r="AT125" s="184" t="s">
        <v>83</v>
      </c>
      <c r="AU125" s="184" t="s">
        <v>92</v>
      </c>
      <c r="AY125" s="183" t="s">
        <v>160</v>
      </c>
      <c r="BK125" s="185">
        <v>0</v>
      </c>
    </row>
    <row r="126" spans="1:65" s="12" customFormat="1" ht="22.9" customHeight="1">
      <c r="B126" s="172"/>
      <c r="C126" s="173"/>
      <c r="D126" s="174" t="s">
        <v>83</v>
      </c>
      <c r="E126" s="186" t="s">
        <v>916</v>
      </c>
      <c r="F126" s="186" t="s">
        <v>917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SUM(P127:P374)</f>
        <v>0</v>
      </c>
      <c r="Q126" s="180"/>
      <c r="R126" s="181">
        <f>SUM(R127:R374)</f>
        <v>0.54995249999999996</v>
      </c>
      <c r="S126" s="180"/>
      <c r="T126" s="182">
        <f>SUM(T127:T374)</f>
        <v>3.09E-2</v>
      </c>
      <c r="AR126" s="183" t="s">
        <v>180</v>
      </c>
      <c r="AT126" s="184" t="s">
        <v>83</v>
      </c>
      <c r="AU126" s="184" t="s">
        <v>92</v>
      </c>
      <c r="AY126" s="183" t="s">
        <v>160</v>
      </c>
      <c r="BK126" s="185">
        <f>SUM(BK127:BK374)</f>
        <v>0</v>
      </c>
    </row>
    <row r="127" spans="1:65" s="2" customFormat="1" ht="33" customHeight="1">
      <c r="A127" s="35"/>
      <c r="B127" s="36"/>
      <c r="C127" s="188" t="s">
        <v>92</v>
      </c>
      <c r="D127" s="188" t="s">
        <v>162</v>
      </c>
      <c r="E127" s="189" t="s">
        <v>918</v>
      </c>
      <c r="F127" s="190" t="s">
        <v>919</v>
      </c>
      <c r="G127" s="191" t="s">
        <v>261</v>
      </c>
      <c r="H127" s="192">
        <v>12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49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510</v>
      </c>
      <c r="AT127" s="200" t="s">
        <v>162</v>
      </c>
      <c r="AU127" s="200" t="s">
        <v>94</v>
      </c>
      <c r="AY127" s="17" t="s">
        <v>160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92</v>
      </c>
      <c r="BK127" s="201">
        <f>ROUND(I127*H127,2)</f>
        <v>0</v>
      </c>
      <c r="BL127" s="17" t="s">
        <v>510</v>
      </c>
      <c r="BM127" s="200" t="s">
        <v>920</v>
      </c>
    </row>
    <row r="128" spans="1:65" s="15" customFormat="1" ht="11.25">
      <c r="B128" s="242"/>
      <c r="C128" s="243"/>
      <c r="D128" s="204" t="s">
        <v>172</v>
      </c>
      <c r="E128" s="244" t="s">
        <v>1</v>
      </c>
      <c r="F128" s="245" t="s">
        <v>921</v>
      </c>
      <c r="G128" s="243"/>
      <c r="H128" s="244" t="s">
        <v>1</v>
      </c>
      <c r="I128" s="246"/>
      <c r="J128" s="243"/>
      <c r="K128" s="243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172</v>
      </c>
      <c r="AU128" s="251" t="s">
        <v>94</v>
      </c>
      <c r="AV128" s="15" t="s">
        <v>92</v>
      </c>
      <c r="AW128" s="15" t="s">
        <v>39</v>
      </c>
      <c r="AX128" s="15" t="s">
        <v>84</v>
      </c>
      <c r="AY128" s="251" t="s">
        <v>160</v>
      </c>
    </row>
    <row r="129" spans="1:65" s="13" customFormat="1" ht="11.25">
      <c r="B129" s="202"/>
      <c r="C129" s="203"/>
      <c r="D129" s="204" t="s">
        <v>172</v>
      </c>
      <c r="E129" s="205" t="s">
        <v>1</v>
      </c>
      <c r="F129" s="206" t="s">
        <v>226</v>
      </c>
      <c r="G129" s="203"/>
      <c r="H129" s="207">
        <v>12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172</v>
      </c>
      <c r="AU129" s="213" t="s">
        <v>94</v>
      </c>
      <c r="AV129" s="13" t="s">
        <v>94</v>
      </c>
      <c r="AW129" s="13" t="s">
        <v>39</v>
      </c>
      <c r="AX129" s="13" t="s">
        <v>84</v>
      </c>
      <c r="AY129" s="213" t="s">
        <v>160</v>
      </c>
    </row>
    <row r="130" spans="1:65" s="14" customFormat="1" ht="11.25">
      <c r="B130" s="214"/>
      <c r="C130" s="215"/>
      <c r="D130" s="204" t="s">
        <v>172</v>
      </c>
      <c r="E130" s="216" t="s">
        <v>1</v>
      </c>
      <c r="F130" s="217" t="s">
        <v>179</v>
      </c>
      <c r="G130" s="215"/>
      <c r="H130" s="218">
        <v>12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172</v>
      </c>
      <c r="AU130" s="224" t="s">
        <v>94</v>
      </c>
      <c r="AV130" s="14" t="s">
        <v>166</v>
      </c>
      <c r="AW130" s="14" t="s">
        <v>39</v>
      </c>
      <c r="AX130" s="14" t="s">
        <v>92</v>
      </c>
      <c r="AY130" s="224" t="s">
        <v>160</v>
      </c>
    </row>
    <row r="131" spans="1:65" s="2" customFormat="1" ht="24.2" customHeight="1">
      <c r="A131" s="35"/>
      <c r="B131" s="36"/>
      <c r="C131" s="188" t="s">
        <v>94</v>
      </c>
      <c r="D131" s="188" t="s">
        <v>162</v>
      </c>
      <c r="E131" s="189" t="s">
        <v>922</v>
      </c>
      <c r="F131" s="190" t="s">
        <v>923</v>
      </c>
      <c r="G131" s="191" t="s">
        <v>261</v>
      </c>
      <c r="H131" s="192">
        <v>1</v>
      </c>
      <c r="I131" s="193"/>
      <c r="J131" s="194">
        <f>ROUND(I131*H131,2)</f>
        <v>0</v>
      </c>
      <c r="K131" s="195"/>
      <c r="L131" s="40"/>
      <c r="M131" s="196" t="s">
        <v>1</v>
      </c>
      <c r="N131" s="197" t="s">
        <v>49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8.9999999999999998E-4</v>
      </c>
      <c r="T131" s="199">
        <f>S131*H131</f>
        <v>8.9999999999999998E-4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510</v>
      </c>
      <c r="AT131" s="200" t="s">
        <v>162</v>
      </c>
      <c r="AU131" s="200" t="s">
        <v>94</v>
      </c>
      <c r="AY131" s="17" t="s">
        <v>160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92</v>
      </c>
      <c r="BK131" s="201">
        <f>ROUND(I131*H131,2)</f>
        <v>0</v>
      </c>
      <c r="BL131" s="17" t="s">
        <v>510</v>
      </c>
      <c r="BM131" s="200" t="s">
        <v>924</v>
      </c>
    </row>
    <row r="132" spans="1:65" s="15" customFormat="1" ht="11.25">
      <c r="B132" s="242"/>
      <c r="C132" s="243"/>
      <c r="D132" s="204" t="s">
        <v>172</v>
      </c>
      <c r="E132" s="244" t="s">
        <v>1</v>
      </c>
      <c r="F132" s="245" t="s">
        <v>921</v>
      </c>
      <c r="G132" s="243"/>
      <c r="H132" s="244" t="s">
        <v>1</v>
      </c>
      <c r="I132" s="246"/>
      <c r="J132" s="243"/>
      <c r="K132" s="243"/>
      <c r="L132" s="247"/>
      <c r="M132" s="248"/>
      <c r="N132" s="249"/>
      <c r="O132" s="249"/>
      <c r="P132" s="249"/>
      <c r="Q132" s="249"/>
      <c r="R132" s="249"/>
      <c r="S132" s="249"/>
      <c r="T132" s="250"/>
      <c r="AT132" s="251" t="s">
        <v>172</v>
      </c>
      <c r="AU132" s="251" t="s">
        <v>94</v>
      </c>
      <c r="AV132" s="15" t="s">
        <v>92</v>
      </c>
      <c r="AW132" s="15" t="s">
        <v>39</v>
      </c>
      <c r="AX132" s="15" t="s">
        <v>84</v>
      </c>
      <c r="AY132" s="251" t="s">
        <v>160</v>
      </c>
    </row>
    <row r="133" spans="1:65" s="13" customFormat="1" ht="11.25">
      <c r="B133" s="202"/>
      <c r="C133" s="203"/>
      <c r="D133" s="204" t="s">
        <v>172</v>
      </c>
      <c r="E133" s="205" t="s">
        <v>1</v>
      </c>
      <c r="F133" s="206" t="s">
        <v>92</v>
      </c>
      <c r="G133" s="203"/>
      <c r="H133" s="207">
        <v>1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172</v>
      </c>
      <c r="AU133" s="213" t="s">
        <v>94</v>
      </c>
      <c r="AV133" s="13" t="s">
        <v>94</v>
      </c>
      <c r="AW133" s="13" t="s">
        <v>39</v>
      </c>
      <c r="AX133" s="13" t="s">
        <v>84</v>
      </c>
      <c r="AY133" s="213" t="s">
        <v>160</v>
      </c>
    </row>
    <row r="134" spans="1:65" s="14" customFormat="1" ht="11.25">
      <c r="B134" s="214"/>
      <c r="C134" s="215"/>
      <c r="D134" s="204" t="s">
        <v>172</v>
      </c>
      <c r="E134" s="216" t="s">
        <v>1</v>
      </c>
      <c r="F134" s="217" t="s">
        <v>179</v>
      </c>
      <c r="G134" s="215"/>
      <c r="H134" s="218">
        <v>1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172</v>
      </c>
      <c r="AU134" s="224" t="s">
        <v>94</v>
      </c>
      <c r="AV134" s="14" t="s">
        <v>166</v>
      </c>
      <c r="AW134" s="14" t="s">
        <v>39</v>
      </c>
      <c r="AX134" s="14" t="s">
        <v>92</v>
      </c>
      <c r="AY134" s="224" t="s">
        <v>160</v>
      </c>
    </row>
    <row r="135" spans="1:65" s="2" customFormat="1" ht="21.75" customHeight="1">
      <c r="A135" s="35"/>
      <c r="B135" s="36"/>
      <c r="C135" s="188" t="s">
        <v>180</v>
      </c>
      <c r="D135" s="188" t="s">
        <v>162</v>
      </c>
      <c r="E135" s="189" t="s">
        <v>925</v>
      </c>
      <c r="F135" s="190" t="s">
        <v>926</v>
      </c>
      <c r="G135" s="191" t="s">
        <v>927</v>
      </c>
      <c r="H135" s="192">
        <v>1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49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510</v>
      </c>
      <c r="AT135" s="200" t="s">
        <v>162</v>
      </c>
      <c r="AU135" s="200" t="s">
        <v>94</v>
      </c>
      <c r="AY135" s="17" t="s">
        <v>160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92</v>
      </c>
      <c r="BK135" s="201">
        <f>ROUND(I135*H135,2)</f>
        <v>0</v>
      </c>
      <c r="BL135" s="17" t="s">
        <v>510</v>
      </c>
      <c r="BM135" s="200" t="s">
        <v>928</v>
      </c>
    </row>
    <row r="136" spans="1:65" s="15" customFormat="1" ht="11.25">
      <c r="B136" s="242"/>
      <c r="C136" s="243"/>
      <c r="D136" s="204" t="s">
        <v>172</v>
      </c>
      <c r="E136" s="244" t="s">
        <v>1</v>
      </c>
      <c r="F136" s="245" t="s">
        <v>921</v>
      </c>
      <c r="G136" s="243"/>
      <c r="H136" s="244" t="s">
        <v>1</v>
      </c>
      <c r="I136" s="246"/>
      <c r="J136" s="243"/>
      <c r="K136" s="243"/>
      <c r="L136" s="247"/>
      <c r="M136" s="248"/>
      <c r="N136" s="249"/>
      <c r="O136" s="249"/>
      <c r="P136" s="249"/>
      <c r="Q136" s="249"/>
      <c r="R136" s="249"/>
      <c r="S136" s="249"/>
      <c r="T136" s="250"/>
      <c r="AT136" s="251" t="s">
        <v>172</v>
      </c>
      <c r="AU136" s="251" t="s">
        <v>94</v>
      </c>
      <c r="AV136" s="15" t="s">
        <v>92</v>
      </c>
      <c r="AW136" s="15" t="s">
        <v>39</v>
      </c>
      <c r="AX136" s="15" t="s">
        <v>84</v>
      </c>
      <c r="AY136" s="251" t="s">
        <v>160</v>
      </c>
    </row>
    <row r="137" spans="1:65" s="13" customFormat="1" ht="11.25">
      <c r="B137" s="202"/>
      <c r="C137" s="203"/>
      <c r="D137" s="204" t="s">
        <v>172</v>
      </c>
      <c r="E137" s="205" t="s">
        <v>1</v>
      </c>
      <c r="F137" s="206" t="s">
        <v>92</v>
      </c>
      <c r="G137" s="203"/>
      <c r="H137" s="207">
        <v>1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172</v>
      </c>
      <c r="AU137" s="213" t="s">
        <v>94</v>
      </c>
      <c r="AV137" s="13" t="s">
        <v>94</v>
      </c>
      <c r="AW137" s="13" t="s">
        <v>39</v>
      </c>
      <c r="AX137" s="13" t="s">
        <v>84</v>
      </c>
      <c r="AY137" s="213" t="s">
        <v>160</v>
      </c>
    </row>
    <row r="138" spans="1:65" s="14" customFormat="1" ht="11.25">
      <c r="B138" s="214"/>
      <c r="C138" s="215"/>
      <c r="D138" s="204" t="s">
        <v>172</v>
      </c>
      <c r="E138" s="216" t="s">
        <v>1</v>
      </c>
      <c r="F138" s="217" t="s">
        <v>179</v>
      </c>
      <c r="G138" s="215"/>
      <c r="H138" s="218">
        <v>1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172</v>
      </c>
      <c r="AU138" s="224" t="s">
        <v>94</v>
      </c>
      <c r="AV138" s="14" t="s">
        <v>166</v>
      </c>
      <c r="AW138" s="14" t="s">
        <v>39</v>
      </c>
      <c r="AX138" s="14" t="s">
        <v>92</v>
      </c>
      <c r="AY138" s="224" t="s">
        <v>160</v>
      </c>
    </row>
    <row r="139" spans="1:65" s="2" customFormat="1" ht="24.2" customHeight="1">
      <c r="A139" s="35"/>
      <c r="B139" s="36"/>
      <c r="C139" s="188" t="s">
        <v>166</v>
      </c>
      <c r="D139" s="188" t="s">
        <v>162</v>
      </c>
      <c r="E139" s="189" t="s">
        <v>929</v>
      </c>
      <c r="F139" s="190" t="s">
        <v>930</v>
      </c>
      <c r="G139" s="191" t="s">
        <v>261</v>
      </c>
      <c r="H139" s="192">
        <v>1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49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0.03</v>
      </c>
      <c r="T139" s="199">
        <f>S139*H139</f>
        <v>0.03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510</v>
      </c>
      <c r="AT139" s="200" t="s">
        <v>162</v>
      </c>
      <c r="AU139" s="200" t="s">
        <v>94</v>
      </c>
      <c r="AY139" s="17" t="s">
        <v>160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92</v>
      </c>
      <c r="BK139" s="201">
        <f>ROUND(I139*H139,2)</f>
        <v>0</v>
      </c>
      <c r="BL139" s="17" t="s">
        <v>510</v>
      </c>
      <c r="BM139" s="200" t="s">
        <v>931</v>
      </c>
    </row>
    <row r="140" spans="1:65" s="15" customFormat="1" ht="11.25">
      <c r="B140" s="242"/>
      <c r="C140" s="243"/>
      <c r="D140" s="204" t="s">
        <v>172</v>
      </c>
      <c r="E140" s="244" t="s">
        <v>1</v>
      </c>
      <c r="F140" s="245" t="s">
        <v>921</v>
      </c>
      <c r="G140" s="243"/>
      <c r="H140" s="244" t="s">
        <v>1</v>
      </c>
      <c r="I140" s="246"/>
      <c r="J140" s="243"/>
      <c r="K140" s="243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172</v>
      </c>
      <c r="AU140" s="251" t="s">
        <v>94</v>
      </c>
      <c r="AV140" s="15" t="s">
        <v>92</v>
      </c>
      <c r="AW140" s="15" t="s">
        <v>39</v>
      </c>
      <c r="AX140" s="15" t="s">
        <v>84</v>
      </c>
      <c r="AY140" s="251" t="s">
        <v>160</v>
      </c>
    </row>
    <row r="141" spans="1:65" s="13" customFormat="1" ht="11.25">
      <c r="B141" s="202"/>
      <c r="C141" s="203"/>
      <c r="D141" s="204" t="s">
        <v>172</v>
      </c>
      <c r="E141" s="205" t="s">
        <v>1</v>
      </c>
      <c r="F141" s="206" t="s">
        <v>92</v>
      </c>
      <c r="G141" s="203"/>
      <c r="H141" s="207">
        <v>1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172</v>
      </c>
      <c r="AU141" s="213" t="s">
        <v>94</v>
      </c>
      <c r="AV141" s="13" t="s">
        <v>94</v>
      </c>
      <c r="AW141" s="13" t="s">
        <v>39</v>
      </c>
      <c r="AX141" s="13" t="s">
        <v>84</v>
      </c>
      <c r="AY141" s="213" t="s">
        <v>160</v>
      </c>
    </row>
    <row r="142" spans="1:65" s="14" customFormat="1" ht="11.25">
      <c r="B142" s="214"/>
      <c r="C142" s="215"/>
      <c r="D142" s="204" t="s">
        <v>172</v>
      </c>
      <c r="E142" s="216" t="s">
        <v>1</v>
      </c>
      <c r="F142" s="217" t="s">
        <v>179</v>
      </c>
      <c r="G142" s="215"/>
      <c r="H142" s="218">
        <v>1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172</v>
      </c>
      <c r="AU142" s="224" t="s">
        <v>94</v>
      </c>
      <c r="AV142" s="14" t="s">
        <v>166</v>
      </c>
      <c r="AW142" s="14" t="s">
        <v>39</v>
      </c>
      <c r="AX142" s="14" t="s">
        <v>92</v>
      </c>
      <c r="AY142" s="224" t="s">
        <v>160</v>
      </c>
    </row>
    <row r="143" spans="1:65" s="2" customFormat="1" ht="33" customHeight="1">
      <c r="A143" s="35"/>
      <c r="B143" s="36"/>
      <c r="C143" s="188" t="s">
        <v>189</v>
      </c>
      <c r="D143" s="188" t="s">
        <v>162</v>
      </c>
      <c r="E143" s="189" t="s">
        <v>932</v>
      </c>
      <c r="F143" s="190" t="s">
        <v>933</v>
      </c>
      <c r="G143" s="191" t="s">
        <v>261</v>
      </c>
      <c r="H143" s="192">
        <v>2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49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510</v>
      </c>
      <c r="AT143" s="200" t="s">
        <v>162</v>
      </c>
      <c r="AU143" s="200" t="s">
        <v>94</v>
      </c>
      <c r="AY143" s="17" t="s">
        <v>160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92</v>
      </c>
      <c r="BK143" s="201">
        <f>ROUND(I143*H143,2)</f>
        <v>0</v>
      </c>
      <c r="BL143" s="17" t="s">
        <v>510</v>
      </c>
      <c r="BM143" s="200" t="s">
        <v>934</v>
      </c>
    </row>
    <row r="144" spans="1:65" s="15" customFormat="1" ht="11.25">
      <c r="B144" s="242"/>
      <c r="C144" s="243"/>
      <c r="D144" s="204" t="s">
        <v>172</v>
      </c>
      <c r="E144" s="244" t="s">
        <v>1</v>
      </c>
      <c r="F144" s="245" t="s">
        <v>921</v>
      </c>
      <c r="G144" s="243"/>
      <c r="H144" s="244" t="s">
        <v>1</v>
      </c>
      <c r="I144" s="246"/>
      <c r="J144" s="243"/>
      <c r="K144" s="243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172</v>
      </c>
      <c r="AU144" s="251" t="s">
        <v>94</v>
      </c>
      <c r="AV144" s="15" t="s">
        <v>92</v>
      </c>
      <c r="AW144" s="15" t="s">
        <v>39</v>
      </c>
      <c r="AX144" s="15" t="s">
        <v>84</v>
      </c>
      <c r="AY144" s="251" t="s">
        <v>160</v>
      </c>
    </row>
    <row r="145" spans="1:65" s="13" customFormat="1" ht="11.25">
      <c r="B145" s="202"/>
      <c r="C145" s="203"/>
      <c r="D145" s="204" t="s">
        <v>172</v>
      </c>
      <c r="E145" s="205" t="s">
        <v>1</v>
      </c>
      <c r="F145" s="206" t="s">
        <v>94</v>
      </c>
      <c r="G145" s="203"/>
      <c r="H145" s="207">
        <v>2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172</v>
      </c>
      <c r="AU145" s="213" t="s">
        <v>94</v>
      </c>
      <c r="AV145" s="13" t="s">
        <v>94</v>
      </c>
      <c r="AW145" s="13" t="s">
        <v>39</v>
      </c>
      <c r="AX145" s="13" t="s">
        <v>84</v>
      </c>
      <c r="AY145" s="213" t="s">
        <v>160</v>
      </c>
    </row>
    <row r="146" spans="1:65" s="14" customFormat="1" ht="11.25">
      <c r="B146" s="214"/>
      <c r="C146" s="215"/>
      <c r="D146" s="204" t="s">
        <v>172</v>
      </c>
      <c r="E146" s="216" t="s">
        <v>1</v>
      </c>
      <c r="F146" s="217" t="s">
        <v>179</v>
      </c>
      <c r="G146" s="215"/>
      <c r="H146" s="218">
        <v>2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172</v>
      </c>
      <c r="AU146" s="224" t="s">
        <v>94</v>
      </c>
      <c r="AV146" s="14" t="s">
        <v>166</v>
      </c>
      <c r="AW146" s="14" t="s">
        <v>39</v>
      </c>
      <c r="AX146" s="14" t="s">
        <v>92</v>
      </c>
      <c r="AY146" s="224" t="s">
        <v>160</v>
      </c>
    </row>
    <row r="147" spans="1:65" s="2" customFormat="1" ht="33" customHeight="1">
      <c r="A147" s="35"/>
      <c r="B147" s="36"/>
      <c r="C147" s="188" t="s">
        <v>194</v>
      </c>
      <c r="D147" s="188" t="s">
        <v>162</v>
      </c>
      <c r="E147" s="189" t="s">
        <v>935</v>
      </c>
      <c r="F147" s="190" t="s">
        <v>936</v>
      </c>
      <c r="G147" s="191" t="s">
        <v>261</v>
      </c>
      <c r="H147" s="192">
        <v>16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49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510</v>
      </c>
      <c r="AT147" s="200" t="s">
        <v>162</v>
      </c>
      <c r="AU147" s="200" t="s">
        <v>94</v>
      </c>
      <c r="AY147" s="17" t="s">
        <v>160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92</v>
      </c>
      <c r="BK147" s="201">
        <f>ROUND(I147*H147,2)</f>
        <v>0</v>
      </c>
      <c r="BL147" s="17" t="s">
        <v>510</v>
      </c>
      <c r="BM147" s="200" t="s">
        <v>937</v>
      </c>
    </row>
    <row r="148" spans="1:65" s="15" customFormat="1" ht="11.25">
      <c r="B148" s="242"/>
      <c r="C148" s="243"/>
      <c r="D148" s="204" t="s">
        <v>172</v>
      </c>
      <c r="E148" s="244" t="s">
        <v>1</v>
      </c>
      <c r="F148" s="245" t="s">
        <v>921</v>
      </c>
      <c r="G148" s="243"/>
      <c r="H148" s="244" t="s">
        <v>1</v>
      </c>
      <c r="I148" s="246"/>
      <c r="J148" s="243"/>
      <c r="K148" s="243"/>
      <c r="L148" s="247"/>
      <c r="M148" s="248"/>
      <c r="N148" s="249"/>
      <c r="O148" s="249"/>
      <c r="P148" s="249"/>
      <c r="Q148" s="249"/>
      <c r="R148" s="249"/>
      <c r="S148" s="249"/>
      <c r="T148" s="250"/>
      <c r="AT148" s="251" t="s">
        <v>172</v>
      </c>
      <c r="AU148" s="251" t="s">
        <v>94</v>
      </c>
      <c r="AV148" s="15" t="s">
        <v>92</v>
      </c>
      <c r="AW148" s="15" t="s">
        <v>39</v>
      </c>
      <c r="AX148" s="15" t="s">
        <v>84</v>
      </c>
      <c r="AY148" s="251" t="s">
        <v>160</v>
      </c>
    </row>
    <row r="149" spans="1:65" s="13" customFormat="1" ht="11.25">
      <c r="B149" s="202"/>
      <c r="C149" s="203"/>
      <c r="D149" s="204" t="s">
        <v>172</v>
      </c>
      <c r="E149" s="205" t="s">
        <v>1</v>
      </c>
      <c r="F149" s="206" t="s">
        <v>245</v>
      </c>
      <c r="G149" s="203"/>
      <c r="H149" s="207">
        <v>16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172</v>
      </c>
      <c r="AU149" s="213" t="s">
        <v>94</v>
      </c>
      <c r="AV149" s="13" t="s">
        <v>94</v>
      </c>
      <c r="AW149" s="13" t="s">
        <v>39</v>
      </c>
      <c r="AX149" s="13" t="s">
        <v>84</v>
      </c>
      <c r="AY149" s="213" t="s">
        <v>160</v>
      </c>
    </row>
    <row r="150" spans="1:65" s="14" customFormat="1" ht="11.25">
      <c r="B150" s="214"/>
      <c r="C150" s="215"/>
      <c r="D150" s="204" t="s">
        <v>172</v>
      </c>
      <c r="E150" s="216" t="s">
        <v>1</v>
      </c>
      <c r="F150" s="217" t="s">
        <v>179</v>
      </c>
      <c r="G150" s="215"/>
      <c r="H150" s="218">
        <v>16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172</v>
      </c>
      <c r="AU150" s="224" t="s">
        <v>94</v>
      </c>
      <c r="AV150" s="14" t="s">
        <v>166</v>
      </c>
      <c r="AW150" s="14" t="s">
        <v>39</v>
      </c>
      <c r="AX150" s="14" t="s">
        <v>92</v>
      </c>
      <c r="AY150" s="224" t="s">
        <v>160</v>
      </c>
    </row>
    <row r="151" spans="1:65" s="2" customFormat="1" ht="24.2" customHeight="1">
      <c r="A151" s="35"/>
      <c r="B151" s="36"/>
      <c r="C151" s="188" t="s">
        <v>199</v>
      </c>
      <c r="D151" s="188" t="s">
        <v>162</v>
      </c>
      <c r="E151" s="189" t="s">
        <v>938</v>
      </c>
      <c r="F151" s="190" t="s">
        <v>939</v>
      </c>
      <c r="G151" s="191" t="s">
        <v>252</v>
      </c>
      <c r="H151" s="192">
        <v>8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510</v>
      </c>
      <c r="AT151" s="200" t="s">
        <v>162</v>
      </c>
      <c r="AU151" s="200" t="s">
        <v>94</v>
      </c>
      <c r="AY151" s="17" t="s">
        <v>160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92</v>
      </c>
      <c r="BK151" s="201">
        <f>ROUND(I151*H151,2)</f>
        <v>0</v>
      </c>
      <c r="BL151" s="17" t="s">
        <v>510</v>
      </c>
      <c r="BM151" s="200" t="s">
        <v>940</v>
      </c>
    </row>
    <row r="152" spans="1:65" s="15" customFormat="1" ht="22.5">
      <c r="B152" s="242"/>
      <c r="C152" s="243"/>
      <c r="D152" s="204" t="s">
        <v>172</v>
      </c>
      <c r="E152" s="244" t="s">
        <v>1</v>
      </c>
      <c r="F152" s="245" t="s">
        <v>941</v>
      </c>
      <c r="G152" s="243"/>
      <c r="H152" s="244" t="s">
        <v>1</v>
      </c>
      <c r="I152" s="246"/>
      <c r="J152" s="243"/>
      <c r="K152" s="243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172</v>
      </c>
      <c r="AU152" s="251" t="s">
        <v>94</v>
      </c>
      <c r="AV152" s="15" t="s">
        <v>92</v>
      </c>
      <c r="AW152" s="15" t="s">
        <v>39</v>
      </c>
      <c r="AX152" s="15" t="s">
        <v>84</v>
      </c>
      <c r="AY152" s="251" t="s">
        <v>160</v>
      </c>
    </row>
    <row r="153" spans="1:65" s="13" customFormat="1" ht="11.25">
      <c r="B153" s="202"/>
      <c r="C153" s="203"/>
      <c r="D153" s="204" t="s">
        <v>172</v>
      </c>
      <c r="E153" s="205" t="s">
        <v>1</v>
      </c>
      <c r="F153" s="206" t="s">
        <v>204</v>
      </c>
      <c r="G153" s="203"/>
      <c r="H153" s="207">
        <v>8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172</v>
      </c>
      <c r="AU153" s="213" t="s">
        <v>94</v>
      </c>
      <c r="AV153" s="13" t="s">
        <v>94</v>
      </c>
      <c r="AW153" s="13" t="s">
        <v>39</v>
      </c>
      <c r="AX153" s="13" t="s">
        <v>84</v>
      </c>
      <c r="AY153" s="213" t="s">
        <v>160</v>
      </c>
    </row>
    <row r="154" spans="1:65" s="14" customFormat="1" ht="11.25">
      <c r="B154" s="214"/>
      <c r="C154" s="215"/>
      <c r="D154" s="204" t="s">
        <v>172</v>
      </c>
      <c r="E154" s="216" t="s">
        <v>1</v>
      </c>
      <c r="F154" s="217" t="s">
        <v>179</v>
      </c>
      <c r="G154" s="215"/>
      <c r="H154" s="218">
        <v>8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172</v>
      </c>
      <c r="AU154" s="224" t="s">
        <v>94</v>
      </c>
      <c r="AV154" s="14" t="s">
        <v>166</v>
      </c>
      <c r="AW154" s="14" t="s">
        <v>39</v>
      </c>
      <c r="AX154" s="14" t="s">
        <v>92</v>
      </c>
      <c r="AY154" s="224" t="s">
        <v>160</v>
      </c>
    </row>
    <row r="155" spans="1:65" s="2" customFormat="1" ht="24.2" customHeight="1">
      <c r="A155" s="35"/>
      <c r="B155" s="36"/>
      <c r="C155" s="188" t="s">
        <v>204</v>
      </c>
      <c r="D155" s="188" t="s">
        <v>162</v>
      </c>
      <c r="E155" s="189" t="s">
        <v>942</v>
      </c>
      <c r="F155" s="190" t="s">
        <v>943</v>
      </c>
      <c r="G155" s="191" t="s">
        <v>261</v>
      </c>
      <c r="H155" s="192">
        <v>2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49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510</v>
      </c>
      <c r="AT155" s="200" t="s">
        <v>162</v>
      </c>
      <c r="AU155" s="200" t="s">
        <v>94</v>
      </c>
      <c r="AY155" s="17" t="s">
        <v>160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92</v>
      </c>
      <c r="BK155" s="201">
        <f>ROUND(I155*H155,2)</f>
        <v>0</v>
      </c>
      <c r="BL155" s="17" t="s">
        <v>510</v>
      </c>
      <c r="BM155" s="200" t="s">
        <v>944</v>
      </c>
    </row>
    <row r="156" spans="1:65" s="15" customFormat="1" ht="11.25">
      <c r="B156" s="242"/>
      <c r="C156" s="243"/>
      <c r="D156" s="204" t="s">
        <v>172</v>
      </c>
      <c r="E156" s="244" t="s">
        <v>1</v>
      </c>
      <c r="F156" s="245" t="s">
        <v>921</v>
      </c>
      <c r="G156" s="243"/>
      <c r="H156" s="244" t="s">
        <v>1</v>
      </c>
      <c r="I156" s="246"/>
      <c r="J156" s="243"/>
      <c r="K156" s="243"/>
      <c r="L156" s="247"/>
      <c r="M156" s="248"/>
      <c r="N156" s="249"/>
      <c r="O156" s="249"/>
      <c r="P156" s="249"/>
      <c r="Q156" s="249"/>
      <c r="R156" s="249"/>
      <c r="S156" s="249"/>
      <c r="T156" s="250"/>
      <c r="AT156" s="251" t="s">
        <v>172</v>
      </c>
      <c r="AU156" s="251" t="s">
        <v>94</v>
      </c>
      <c r="AV156" s="15" t="s">
        <v>92</v>
      </c>
      <c r="AW156" s="15" t="s">
        <v>39</v>
      </c>
      <c r="AX156" s="15" t="s">
        <v>84</v>
      </c>
      <c r="AY156" s="251" t="s">
        <v>160</v>
      </c>
    </row>
    <row r="157" spans="1:65" s="13" customFormat="1" ht="11.25">
      <c r="B157" s="202"/>
      <c r="C157" s="203"/>
      <c r="D157" s="204" t="s">
        <v>172</v>
      </c>
      <c r="E157" s="205" t="s">
        <v>1</v>
      </c>
      <c r="F157" s="206" t="s">
        <v>94</v>
      </c>
      <c r="G157" s="203"/>
      <c r="H157" s="207">
        <v>2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172</v>
      </c>
      <c r="AU157" s="213" t="s">
        <v>94</v>
      </c>
      <c r="AV157" s="13" t="s">
        <v>94</v>
      </c>
      <c r="AW157" s="13" t="s">
        <v>39</v>
      </c>
      <c r="AX157" s="13" t="s">
        <v>84</v>
      </c>
      <c r="AY157" s="213" t="s">
        <v>160</v>
      </c>
    </row>
    <row r="158" spans="1:65" s="14" customFormat="1" ht="11.25">
      <c r="B158" s="214"/>
      <c r="C158" s="215"/>
      <c r="D158" s="204" t="s">
        <v>172</v>
      </c>
      <c r="E158" s="216" t="s">
        <v>1</v>
      </c>
      <c r="F158" s="217" t="s">
        <v>179</v>
      </c>
      <c r="G158" s="215"/>
      <c r="H158" s="218">
        <v>2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172</v>
      </c>
      <c r="AU158" s="224" t="s">
        <v>94</v>
      </c>
      <c r="AV158" s="14" t="s">
        <v>166</v>
      </c>
      <c r="AW158" s="14" t="s">
        <v>39</v>
      </c>
      <c r="AX158" s="14" t="s">
        <v>92</v>
      </c>
      <c r="AY158" s="224" t="s">
        <v>160</v>
      </c>
    </row>
    <row r="159" spans="1:65" s="2" customFormat="1" ht="24.2" customHeight="1">
      <c r="A159" s="35"/>
      <c r="B159" s="36"/>
      <c r="C159" s="188" t="s">
        <v>209</v>
      </c>
      <c r="D159" s="188" t="s">
        <v>162</v>
      </c>
      <c r="E159" s="189" t="s">
        <v>945</v>
      </c>
      <c r="F159" s="190" t="s">
        <v>946</v>
      </c>
      <c r="G159" s="191" t="s">
        <v>261</v>
      </c>
      <c r="H159" s="192">
        <v>1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49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510</v>
      </c>
      <c r="AT159" s="200" t="s">
        <v>162</v>
      </c>
      <c r="AU159" s="200" t="s">
        <v>94</v>
      </c>
      <c r="AY159" s="17" t="s">
        <v>160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92</v>
      </c>
      <c r="BK159" s="201">
        <f>ROUND(I159*H159,2)</f>
        <v>0</v>
      </c>
      <c r="BL159" s="17" t="s">
        <v>510</v>
      </c>
      <c r="BM159" s="200" t="s">
        <v>947</v>
      </c>
    </row>
    <row r="160" spans="1:65" s="15" customFormat="1" ht="11.25">
      <c r="B160" s="242"/>
      <c r="C160" s="243"/>
      <c r="D160" s="204" t="s">
        <v>172</v>
      </c>
      <c r="E160" s="244" t="s">
        <v>1</v>
      </c>
      <c r="F160" s="245" t="s">
        <v>921</v>
      </c>
      <c r="G160" s="243"/>
      <c r="H160" s="244" t="s">
        <v>1</v>
      </c>
      <c r="I160" s="246"/>
      <c r="J160" s="243"/>
      <c r="K160" s="243"/>
      <c r="L160" s="247"/>
      <c r="M160" s="248"/>
      <c r="N160" s="249"/>
      <c r="O160" s="249"/>
      <c r="P160" s="249"/>
      <c r="Q160" s="249"/>
      <c r="R160" s="249"/>
      <c r="S160" s="249"/>
      <c r="T160" s="250"/>
      <c r="AT160" s="251" t="s">
        <v>172</v>
      </c>
      <c r="AU160" s="251" t="s">
        <v>94</v>
      </c>
      <c r="AV160" s="15" t="s">
        <v>92</v>
      </c>
      <c r="AW160" s="15" t="s">
        <v>39</v>
      </c>
      <c r="AX160" s="15" t="s">
        <v>84</v>
      </c>
      <c r="AY160" s="251" t="s">
        <v>160</v>
      </c>
    </row>
    <row r="161" spans="1:65" s="13" customFormat="1" ht="11.25">
      <c r="B161" s="202"/>
      <c r="C161" s="203"/>
      <c r="D161" s="204" t="s">
        <v>172</v>
      </c>
      <c r="E161" s="205" t="s">
        <v>1</v>
      </c>
      <c r="F161" s="206" t="s">
        <v>92</v>
      </c>
      <c r="G161" s="203"/>
      <c r="H161" s="207">
        <v>1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172</v>
      </c>
      <c r="AU161" s="213" t="s">
        <v>94</v>
      </c>
      <c r="AV161" s="13" t="s">
        <v>94</v>
      </c>
      <c r="AW161" s="13" t="s">
        <v>39</v>
      </c>
      <c r="AX161" s="13" t="s">
        <v>84</v>
      </c>
      <c r="AY161" s="213" t="s">
        <v>160</v>
      </c>
    </row>
    <row r="162" spans="1:65" s="14" customFormat="1" ht="11.25">
      <c r="B162" s="214"/>
      <c r="C162" s="215"/>
      <c r="D162" s="204" t="s">
        <v>172</v>
      </c>
      <c r="E162" s="216" t="s">
        <v>1</v>
      </c>
      <c r="F162" s="217" t="s">
        <v>179</v>
      </c>
      <c r="G162" s="215"/>
      <c r="H162" s="218">
        <v>1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172</v>
      </c>
      <c r="AU162" s="224" t="s">
        <v>94</v>
      </c>
      <c r="AV162" s="14" t="s">
        <v>166</v>
      </c>
      <c r="AW162" s="14" t="s">
        <v>39</v>
      </c>
      <c r="AX162" s="14" t="s">
        <v>92</v>
      </c>
      <c r="AY162" s="224" t="s">
        <v>160</v>
      </c>
    </row>
    <row r="163" spans="1:65" s="2" customFormat="1" ht="21.75" customHeight="1">
      <c r="A163" s="35"/>
      <c r="B163" s="36"/>
      <c r="C163" s="188" t="s">
        <v>215</v>
      </c>
      <c r="D163" s="188" t="s">
        <v>162</v>
      </c>
      <c r="E163" s="189" t="s">
        <v>948</v>
      </c>
      <c r="F163" s="190" t="s">
        <v>949</v>
      </c>
      <c r="G163" s="191" t="s">
        <v>950</v>
      </c>
      <c r="H163" s="192">
        <v>0.04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49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510</v>
      </c>
      <c r="AT163" s="200" t="s">
        <v>162</v>
      </c>
      <c r="AU163" s="200" t="s">
        <v>94</v>
      </c>
      <c r="AY163" s="17" t="s">
        <v>160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92</v>
      </c>
      <c r="BK163" s="201">
        <f>ROUND(I163*H163,2)</f>
        <v>0</v>
      </c>
      <c r="BL163" s="17" t="s">
        <v>510</v>
      </c>
      <c r="BM163" s="200" t="s">
        <v>951</v>
      </c>
    </row>
    <row r="164" spans="1:65" s="15" customFormat="1" ht="11.25">
      <c r="B164" s="242"/>
      <c r="C164" s="243"/>
      <c r="D164" s="204" t="s">
        <v>172</v>
      </c>
      <c r="E164" s="244" t="s">
        <v>1</v>
      </c>
      <c r="F164" s="245" t="s">
        <v>952</v>
      </c>
      <c r="G164" s="243"/>
      <c r="H164" s="244" t="s">
        <v>1</v>
      </c>
      <c r="I164" s="246"/>
      <c r="J164" s="243"/>
      <c r="K164" s="243"/>
      <c r="L164" s="247"/>
      <c r="M164" s="248"/>
      <c r="N164" s="249"/>
      <c r="O164" s="249"/>
      <c r="P164" s="249"/>
      <c r="Q164" s="249"/>
      <c r="R164" s="249"/>
      <c r="S164" s="249"/>
      <c r="T164" s="250"/>
      <c r="AT164" s="251" t="s">
        <v>172</v>
      </c>
      <c r="AU164" s="251" t="s">
        <v>94</v>
      </c>
      <c r="AV164" s="15" t="s">
        <v>92</v>
      </c>
      <c r="AW164" s="15" t="s">
        <v>39</v>
      </c>
      <c r="AX164" s="15" t="s">
        <v>84</v>
      </c>
      <c r="AY164" s="251" t="s">
        <v>160</v>
      </c>
    </row>
    <row r="165" spans="1:65" s="13" customFormat="1" ht="11.25">
      <c r="B165" s="202"/>
      <c r="C165" s="203"/>
      <c r="D165" s="204" t="s">
        <v>172</v>
      </c>
      <c r="E165" s="205" t="s">
        <v>1</v>
      </c>
      <c r="F165" s="206" t="s">
        <v>953</v>
      </c>
      <c r="G165" s="203"/>
      <c r="H165" s="207">
        <v>0.04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172</v>
      </c>
      <c r="AU165" s="213" t="s">
        <v>94</v>
      </c>
      <c r="AV165" s="13" t="s">
        <v>94</v>
      </c>
      <c r="AW165" s="13" t="s">
        <v>39</v>
      </c>
      <c r="AX165" s="13" t="s">
        <v>84</v>
      </c>
      <c r="AY165" s="213" t="s">
        <v>160</v>
      </c>
    </row>
    <row r="166" spans="1:65" s="14" customFormat="1" ht="11.25">
      <c r="B166" s="214"/>
      <c r="C166" s="215"/>
      <c r="D166" s="204" t="s">
        <v>172</v>
      </c>
      <c r="E166" s="216" t="s">
        <v>1</v>
      </c>
      <c r="F166" s="217" t="s">
        <v>179</v>
      </c>
      <c r="G166" s="215"/>
      <c r="H166" s="218">
        <v>0.04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172</v>
      </c>
      <c r="AU166" s="224" t="s">
        <v>94</v>
      </c>
      <c r="AV166" s="14" t="s">
        <v>166</v>
      </c>
      <c r="AW166" s="14" t="s">
        <v>39</v>
      </c>
      <c r="AX166" s="14" t="s">
        <v>92</v>
      </c>
      <c r="AY166" s="224" t="s">
        <v>160</v>
      </c>
    </row>
    <row r="167" spans="1:65" s="2" customFormat="1" ht="16.5" customHeight="1">
      <c r="A167" s="35"/>
      <c r="B167" s="36"/>
      <c r="C167" s="188" t="s">
        <v>222</v>
      </c>
      <c r="D167" s="188" t="s">
        <v>162</v>
      </c>
      <c r="E167" s="189" t="s">
        <v>954</v>
      </c>
      <c r="F167" s="190" t="s">
        <v>955</v>
      </c>
      <c r="G167" s="191" t="s">
        <v>261</v>
      </c>
      <c r="H167" s="192">
        <v>1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49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510</v>
      </c>
      <c r="AT167" s="200" t="s">
        <v>162</v>
      </c>
      <c r="AU167" s="200" t="s">
        <v>94</v>
      </c>
      <c r="AY167" s="17" t="s">
        <v>160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92</v>
      </c>
      <c r="BK167" s="201">
        <f>ROUND(I167*H167,2)</f>
        <v>0</v>
      </c>
      <c r="BL167" s="17" t="s">
        <v>510</v>
      </c>
      <c r="BM167" s="200" t="s">
        <v>956</v>
      </c>
    </row>
    <row r="168" spans="1:65" s="15" customFormat="1" ht="11.25">
      <c r="B168" s="242"/>
      <c r="C168" s="243"/>
      <c r="D168" s="204" t="s">
        <v>172</v>
      </c>
      <c r="E168" s="244" t="s">
        <v>1</v>
      </c>
      <c r="F168" s="245" t="s">
        <v>921</v>
      </c>
      <c r="G168" s="243"/>
      <c r="H168" s="244" t="s">
        <v>1</v>
      </c>
      <c r="I168" s="246"/>
      <c r="J168" s="243"/>
      <c r="K168" s="243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172</v>
      </c>
      <c r="AU168" s="251" t="s">
        <v>94</v>
      </c>
      <c r="AV168" s="15" t="s">
        <v>92</v>
      </c>
      <c r="AW168" s="15" t="s">
        <v>39</v>
      </c>
      <c r="AX168" s="15" t="s">
        <v>84</v>
      </c>
      <c r="AY168" s="251" t="s">
        <v>160</v>
      </c>
    </row>
    <row r="169" spans="1:65" s="13" customFormat="1" ht="11.25">
      <c r="B169" s="202"/>
      <c r="C169" s="203"/>
      <c r="D169" s="204" t="s">
        <v>172</v>
      </c>
      <c r="E169" s="205" t="s">
        <v>1</v>
      </c>
      <c r="F169" s="206" t="s">
        <v>92</v>
      </c>
      <c r="G169" s="203"/>
      <c r="H169" s="207">
        <v>1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172</v>
      </c>
      <c r="AU169" s="213" t="s">
        <v>94</v>
      </c>
      <c r="AV169" s="13" t="s">
        <v>94</v>
      </c>
      <c r="AW169" s="13" t="s">
        <v>39</v>
      </c>
      <c r="AX169" s="13" t="s">
        <v>84</v>
      </c>
      <c r="AY169" s="213" t="s">
        <v>160</v>
      </c>
    </row>
    <row r="170" spans="1:65" s="14" customFormat="1" ht="11.25">
      <c r="B170" s="214"/>
      <c r="C170" s="215"/>
      <c r="D170" s="204" t="s">
        <v>172</v>
      </c>
      <c r="E170" s="216" t="s">
        <v>1</v>
      </c>
      <c r="F170" s="217" t="s">
        <v>179</v>
      </c>
      <c r="G170" s="215"/>
      <c r="H170" s="218">
        <v>1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172</v>
      </c>
      <c r="AU170" s="224" t="s">
        <v>94</v>
      </c>
      <c r="AV170" s="14" t="s">
        <v>166</v>
      </c>
      <c r="AW170" s="14" t="s">
        <v>39</v>
      </c>
      <c r="AX170" s="14" t="s">
        <v>92</v>
      </c>
      <c r="AY170" s="224" t="s">
        <v>160</v>
      </c>
    </row>
    <row r="171" spans="1:65" s="2" customFormat="1" ht="24.2" customHeight="1">
      <c r="A171" s="35"/>
      <c r="B171" s="36"/>
      <c r="C171" s="188" t="s">
        <v>226</v>
      </c>
      <c r="D171" s="188" t="s">
        <v>162</v>
      </c>
      <c r="E171" s="189" t="s">
        <v>957</v>
      </c>
      <c r="F171" s="190" t="s">
        <v>958</v>
      </c>
      <c r="G171" s="191" t="s">
        <v>261</v>
      </c>
      <c r="H171" s="192">
        <v>1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49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510</v>
      </c>
      <c r="AT171" s="200" t="s">
        <v>162</v>
      </c>
      <c r="AU171" s="200" t="s">
        <v>94</v>
      </c>
      <c r="AY171" s="17" t="s">
        <v>160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92</v>
      </c>
      <c r="BK171" s="201">
        <f>ROUND(I171*H171,2)</f>
        <v>0</v>
      </c>
      <c r="BL171" s="17" t="s">
        <v>510</v>
      </c>
      <c r="BM171" s="200" t="s">
        <v>959</v>
      </c>
    </row>
    <row r="172" spans="1:65" s="15" customFormat="1" ht="11.25">
      <c r="B172" s="242"/>
      <c r="C172" s="243"/>
      <c r="D172" s="204" t="s">
        <v>172</v>
      </c>
      <c r="E172" s="244" t="s">
        <v>1</v>
      </c>
      <c r="F172" s="245" t="s">
        <v>921</v>
      </c>
      <c r="G172" s="243"/>
      <c r="H172" s="244" t="s">
        <v>1</v>
      </c>
      <c r="I172" s="246"/>
      <c r="J172" s="243"/>
      <c r="K172" s="243"/>
      <c r="L172" s="247"/>
      <c r="M172" s="248"/>
      <c r="N172" s="249"/>
      <c r="O172" s="249"/>
      <c r="P172" s="249"/>
      <c r="Q172" s="249"/>
      <c r="R172" s="249"/>
      <c r="S172" s="249"/>
      <c r="T172" s="250"/>
      <c r="AT172" s="251" t="s">
        <v>172</v>
      </c>
      <c r="AU172" s="251" t="s">
        <v>94</v>
      </c>
      <c r="AV172" s="15" t="s">
        <v>92</v>
      </c>
      <c r="AW172" s="15" t="s">
        <v>39</v>
      </c>
      <c r="AX172" s="15" t="s">
        <v>84</v>
      </c>
      <c r="AY172" s="251" t="s">
        <v>160</v>
      </c>
    </row>
    <row r="173" spans="1:65" s="13" customFormat="1" ht="11.25">
      <c r="B173" s="202"/>
      <c r="C173" s="203"/>
      <c r="D173" s="204" t="s">
        <v>172</v>
      </c>
      <c r="E173" s="205" t="s">
        <v>1</v>
      </c>
      <c r="F173" s="206" t="s">
        <v>92</v>
      </c>
      <c r="G173" s="203"/>
      <c r="H173" s="207">
        <v>1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172</v>
      </c>
      <c r="AU173" s="213" t="s">
        <v>94</v>
      </c>
      <c r="AV173" s="13" t="s">
        <v>94</v>
      </c>
      <c r="AW173" s="13" t="s">
        <v>39</v>
      </c>
      <c r="AX173" s="13" t="s">
        <v>84</v>
      </c>
      <c r="AY173" s="213" t="s">
        <v>160</v>
      </c>
    </row>
    <row r="174" spans="1:65" s="14" customFormat="1" ht="11.25">
      <c r="B174" s="214"/>
      <c r="C174" s="215"/>
      <c r="D174" s="204" t="s">
        <v>172</v>
      </c>
      <c r="E174" s="216" t="s">
        <v>1</v>
      </c>
      <c r="F174" s="217" t="s">
        <v>179</v>
      </c>
      <c r="G174" s="215"/>
      <c r="H174" s="218">
        <v>1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172</v>
      </c>
      <c r="AU174" s="224" t="s">
        <v>94</v>
      </c>
      <c r="AV174" s="14" t="s">
        <v>166</v>
      </c>
      <c r="AW174" s="14" t="s">
        <v>39</v>
      </c>
      <c r="AX174" s="14" t="s">
        <v>92</v>
      </c>
      <c r="AY174" s="224" t="s">
        <v>160</v>
      </c>
    </row>
    <row r="175" spans="1:65" s="2" customFormat="1" ht="37.9" customHeight="1">
      <c r="A175" s="35"/>
      <c r="B175" s="36"/>
      <c r="C175" s="188" t="s">
        <v>230</v>
      </c>
      <c r="D175" s="188" t="s">
        <v>162</v>
      </c>
      <c r="E175" s="189" t="s">
        <v>960</v>
      </c>
      <c r="F175" s="190" t="s">
        <v>961</v>
      </c>
      <c r="G175" s="191" t="s">
        <v>261</v>
      </c>
      <c r="H175" s="192">
        <v>28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49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510</v>
      </c>
      <c r="AT175" s="200" t="s">
        <v>162</v>
      </c>
      <c r="AU175" s="200" t="s">
        <v>94</v>
      </c>
      <c r="AY175" s="17" t="s">
        <v>160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92</v>
      </c>
      <c r="BK175" s="201">
        <f>ROUND(I175*H175,2)</f>
        <v>0</v>
      </c>
      <c r="BL175" s="17" t="s">
        <v>510</v>
      </c>
      <c r="BM175" s="200" t="s">
        <v>962</v>
      </c>
    </row>
    <row r="176" spans="1:65" s="15" customFormat="1" ht="11.25">
      <c r="B176" s="242"/>
      <c r="C176" s="243"/>
      <c r="D176" s="204" t="s">
        <v>172</v>
      </c>
      <c r="E176" s="244" t="s">
        <v>1</v>
      </c>
      <c r="F176" s="245" t="s">
        <v>921</v>
      </c>
      <c r="G176" s="243"/>
      <c r="H176" s="244" t="s">
        <v>1</v>
      </c>
      <c r="I176" s="246"/>
      <c r="J176" s="243"/>
      <c r="K176" s="243"/>
      <c r="L176" s="247"/>
      <c r="M176" s="248"/>
      <c r="N176" s="249"/>
      <c r="O176" s="249"/>
      <c r="P176" s="249"/>
      <c r="Q176" s="249"/>
      <c r="R176" s="249"/>
      <c r="S176" s="249"/>
      <c r="T176" s="250"/>
      <c r="AT176" s="251" t="s">
        <v>172</v>
      </c>
      <c r="AU176" s="251" t="s">
        <v>94</v>
      </c>
      <c r="AV176" s="15" t="s">
        <v>92</v>
      </c>
      <c r="AW176" s="15" t="s">
        <v>39</v>
      </c>
      <c r="AX176" s="15" t="s">
        <v>84</v>
      </c>
      <c r="AY176" s="251" t="s">
        <v>160</v>
      </c>
    </row>
    <row r="177" spans="1:65" s="13" customFormat="1" ht="11.25">
      <c r="B177" s="202"/>
      <c r="C177" s="203"/>
      <c r="D177" s="204" t="s">
        <v>172</v>
      </c>
      <c r="E177" s="205" t="s">
        <v>1</v>
      </c>
      <c r="F177" s="206" t="s">
        <v>318</v>
      </c>
      <c r="G177" s="203"/>
      <c r="H177" s="207">
        <v>28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172</v>
      </c>
      <c r="AU177" s="213" t="s">
        <v>94</v>
      </c>
      <c r="AV177" s="13" t="s">
        <v>94</v>
      </c>
      <c r="AW177" s="13" t="s">
        <v>39</v>
      </c>
      <c r="AX177" s="13" t="s">
        <v>84</v>
      </c>
      <c r="AY177" s="213" t="s">
        <v>160</v>
      </c>
    </row>
    <row r="178" spans="1:65" s="14" customFormat="1" ht="11.25">
      <c r="B178" s="214"/>
      <c r="C178" s="215"/>
      <c r="D178" s="204" t="s">
        <v>172</v>
      </c>
      <c r="E178" s="216" t="s">
        <v>1</v>
      </c>
      <c r="F178" s="217" t="s">
        <v>179</v>
      </c>
      <c r="G178" s="215"/>
      <c r="H178" s="218">
        <v>28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172</v>
      </c>
      <c r="AU178" s="224" t="s">
        <v>94</v>
      </c>
      <c r="AV178" s="14" t="s">
        <v>166</v>
      </c>
      <c r="AW178" s="14" t="s">
        <v>39</v>
      </c>
      <c r="AX178" s="14" t="s">
        <v>92</v>
      </c>
      <c r="AY178" s="224" t="s">
        <v>160</v>
      </c>
    </row>
    <row r="179" spans="1:65" s="2" customFormat="1" ht="21.75" customHeight="1">
      <c r="A179" s="35"/>
      <c r="B179" s="36"/>
      <c r="C179" s="188" t="s">
        <v>236</v>
      </c>
      <c r="D179" s="188" t="s">
        <v>162</v>
      </c>
      <c r="E179" s="189" t="s">
        <v>963</v>
      </c>
      <c r="F179" s="190" t="s">
        <v>964</v>
      </c>
      <c r="G179" s="191" t="s">
        <v>261</v>
      </c>
      <c r="H179" s="192">
        <v>1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49</v>
      </c>
      <c r="O179" s="72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510</v>
      </c>
      <c r="AT179" s="200" t="s">
        <v>162</v>
      </c>
      <c r="AU179" s="200" t="s">
        <v>94</v>
      </c>
      <c r="AY179" s="17" t="s">
        <v>160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92</v>
      </c>
      <c r="BK179" s="201">
        <f>ROUND(I179*H179,2)</f>
        <v>0</v>
      </c>
      <c r="BL179" s="17" t="s">
        <v>510</v>
      </c>
      <c r="BM179" s="200" t="s">
        <v>965</v>
      </c>
    </row>
    <row r="180" spans="1:65" s="15" customFormat="1" ht="11.25">
      <c r="B180" s="242"/>
      <c r="C180" s="243"/>
      <c r="D180" s="204" t="s">
        <v>172</v>
      </c>
      <c r="E180" s="244" t="s">
        <v>1</v>
      </c>
      <c r="F180" s="245" t="s">
        <v>921</v>
      </c>
      <c r="G180" s="243"/>
      <c r="H180" s="244" t="s">
        <v>1</v>
      </c>
      <c r="I180" s="246"/>
      <c r="J180" s="243"/>
      <c r="K180" s="243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172</v>
      </c>
      <c r="AU180" s="251" t="s">
        <v>94</v>
      </c>
      <c r="AV180" s="15" t="s">
        <v>92</v>
      </c>
      <c r="AW180" s="15" t="s">
        <v>39</v>
      </c>
      <c r="AX180" s="15" t="s">
        <v>84</v>
      </c>
      <c r="AY180" s="251" t="s">
        <v>160</v>
      </c>
    </row>
    <row r="181" spans="1:65" s="13" customFormat="1" ht="11.25">
      <c r="B181" s="202"/>
      <c r="C181" s="203"/>
      <c r="D181" s="204" t="s">
        <v>172</v>
      </c>
      <c r="E181" s="205" t="s">
        <v>1</v>
      </c>
      <c r="F181" s="206" t="s">
        <v>92</v>
      </c>
      <c r="G181" s="203"/>
      <c r="H181" s="207">
        <v>1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172</v>
      </c>
      <c r="AU181" s="213" t="s">
        <v>94</v>
      </c>
      <c r="AV181" s="13" t="s">
        <v>94</v>
      </c>
      <c r="AW181" s="13" t="s">
        <v>39</v>
      </c>
      <c r="AX181" s="13" t="s">
        <v>84</v>
      </c>
      <c r="AY181" s="213" t="s">
        <v>160</v>
      </c>
    </row>
    <row r="182" spans="1:65" s="14" customFormat="1" ht="11.25">
      <c r="B182" s="214"/>
      <c r="C182" s="215"/>
      <c r="D182" s="204" t="s">
        <v>172</v>
      </c>
      <c r="E182" s="216" t="s">
        <v>1</v>
      </c>
      <c r="F182" s="217" t="s">
        <v>179</v>
      </c>
      <c r="G182" s="215"/>
      <c r="H182" s="218">
        <v>1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172</v>
      </c>
      <c r="AU182" s="224" t="s">
        <v>94</v>
      </c>
      <c r="AV182" s="14" t="s">
        <v>166</v>
      </c>
      <c r="AW182" s="14" t="s">
        <v>39</v>
      </c>
      <c r="AX182" s="14" t="s">
        <v>92</v>
      </c>
      <c r="AY182" s="224" t="s">
        <v>160</v>
      </c>
    </row>
    <row r="183" spans="1:65" s="2" customFormat="1" ht="33" customHeight="1">
      <c r="A183" s="35"/>
      <c r="B183" s="36"/>
      <c r="C183" s="188" t="s">
        <v>8</v>
      </c>
      <c r="D183" s="188" t="s">
        <v>162</v>
      </c>
      <c r="E183" s="189" t="s">
        <v>966</v>
      </c>
      <c r="F183" s="190" t="s">
        <v>967</v>
      </c>
      <c r="G183" s="191" t="s">
        <v>252</v>
      </c>
      <c r="H183" s="192">
        <v>10.5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49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510</v>
      </c>
      <c r="AT183" s="200" t="s">
        <v>162</v>
      </c>
      <c r="AU183" s="200" t="s">
        <v>94</v>
      </c>
      <c r="AY183" s="17" t="s">
        <v>160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92</v>
      </c>
      <c r="BK183" s="201">
        <f>ROUND(I183*H183,2)</f>
        <v>0</v>
      </c>
      <c r="BL183" s="17" t="s">
        <v>510</v>
      </c>
      <c r="BM183" s="200" t="s">
        <v>968</v>
      </c>
    </row>
    <row r="184" spans="1:65" s="15" customFormat="1" ht="22.5">
      <c r="B184" s="242"/>
      <c r="C184" s="243"/>
      <c r="D184" s="204" t="s">
        <v>172</v>
      </c>
      <c r="E184" s="244" t="s">
        <v>1</v>
      </c>
      <c r="F184" s="245" t="s">
        <v>941</v>
      </c>
      <c r="G184" s="243"/>
      <c r="H184" s="244" t="s">
        <v>1</v>
      </c>
      <c r="I184" s="246"/>
      <c r="J184" s="243"/>
      <c r="K184" s="243"/>
      <c r="L184" s="247"/>
      <c r="M184" s="248"/>
      <c r="N184" s="249"/>
      <c r="O184" s="249"/>
      <c r="P184" s="249"/>
      <c r="Q184" s="249"/>
      <c r="R184" s="249"/>
      <c r="S184" s="249"/>
      <c r="T184" s="250"/>
      <c r="AT184" s="251" t="s">
        <v>172</v>
      </c>
      <c r="AU184" s="251" t="s">
        <v>94</v>
      </c>
      <c r="AV184" s="15" t="s">
        <v>92</v>
      </c>
      <c r="AW184" s="15" t="s">
        <v>39</v>
      </c>
      <c r="AX184" s="15" t="s">
        <v>84</v>
      </c>
      <c r="AY184" s="251" t="s">
        <v>160</v>
      </c>
    </row>
    <row r="185" spans="1:65" s="13" customFormat="1" ht="11.25">
      <c r="B185" s="202"/>
      <c r="C185" s="203"/>
      <c r="D185" s="204" t="s">
        <v>172</v>
      </c>
      <c r="E185" s="205" t="s">
        <v>1</v>
      </c>
      <c r="F185" s="206" t="s">
        <v>969</v>
      </c>
      <c r="G185" s="203"/>
      <c r="H185" s="207">
        <v>10.5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172</v>
      </c>
      <c r="AU185" s="213" t="s">
        <v>94</v>
      </c>
      <c r="AV185" s="13" t="s">
        <v>94</v>
      </c>
      <c r="AW185" s="13" t="s">
        <v>39</v>
      </c>
      <c r="AX185" s="13" t="s">
        <v>84</v>
      </c>
      <c r="AY185" s="213" t="s">
        <v>160</v>
      </c>
    </row>
    <row r="186" spans="1:65" s="14" customFormat="1" ht="11.25">
      <c r="B186" s="214"/>
      <c r="C186" s="215"/>
      <c r="D186" s="204" t="s">
        <v>172</v>
      </c>
      <c r="E186" s="216" t="s">
        <v>1</v>
      </c>
      <c r="F186" s="217" t="s">
        <v>179</v>
      </c>
      <c r="G186" s="215"/>
      <c r="H186" s="218">
        <v>10.5</v>
      </c>
      <c r="I186" s="219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172</v>
      </c>
      <c r="AU186" s="224" t="s">
        <v>94</v>
      </c>
      <c r="AV186" s="14" t="s">
        <v>166</v>
      </c>
      <c r="AW186" s="14" t="s">
        <v>39</v>
      </c>
      <c r="AX186" s="14" t="s">
        <v>92</v>
      </c>
      <c r="AY186" s="224" t="s">
        <v>160</v>
      </c>
    </row>
    <row r="187" spans="1:65" s="2" customFormat="1" ht="24.2" customHeight="1">
      <c r="A187" s="35"/>
      <c r="B187" s="36"/>
      <c r="C187" s="188" t="s">
        <v>245</v>
      </c>
      <c r="D187" s="188" t="s">
        <v>162</v>
      </c>
      <c r="E187" s="189" t="s">
        <v>970</v>
      </c>
      <c r="F187" s="190" t="s">
        <v>971</v>
      </c>
      <c r="G187" s="191" t="s">
        <v>261</v>
      </c>
      <c r="H187" s="192">
        <v>1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49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510</v>
      </c>
      <c r="AT187" s="200" t="s">
        <v>162</v>
      </c>
      <c r="AU187" s="200" t="s">
        <v>94</v>
      </c>
      <c r="AY187" s="17" t="s">
        <v>160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92</v>
      </c>
      <c r="BK187" s="201">
        <f>ROUND(I187*H187,2)</f>
        <v>0</v>
      </c>
      <c r="BL187" s="17" t="s">
        <v>510</v>
      </c>
      <c r="BM187" s="200" t="s">
        <v>972</v>
      </c>
    </row>
    <row r="188" spans="1:65" s="15" customFormat="1" ht="11.25">
      <c r="B188" s="242"/>
      <c r="C188" s="243"/>
      <c r="D188" s="204" t="s">
        <v>172</v>
      </c>
      <c r="E188" s="244" t="s">
        <v>1</v>
      </c>
      <c r="F188" s="245" t="s">
        <v>921</v>
      </c>
      <c r="G188" s="243"/>
      <c r="H188" s="244" t="s">
        <v>1</v>
      </c>
      <c r="I188" s="246"/>
      <c r="J188" s="243"/>
      <c r="K188" s="243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172</v>
      </c>
      <c r="AU188" s="251" t="s">
        <v>94</v>
      </c>
      <c r="AV188" s="15" t="s">
        <v>92</v>
      </c>
      <c r="AW188" s="15" t="s">
        <v>39</v>
      </c>
      <c r="AX188" s="15" t="s">
        <v>84</v>
      </c>
      <c r="AY188" s="251" t="s">
        <v>160</v>
      </c>
    </row>
    <row r="189" spans="1:65" s="13" customFormat="1" ht="11.25">
      <c r="B189" s="202"/>
      <c r="C189" s="203"/>
      <c r="D189" s="204" t="s">
        <v>172</v>
      </c>
      <c r="E189" s="205" t="s">
        <v>1</v>
      </c>
      <c r="F189" s="206" t="s">
        <v>92</v>
      </c>
      <c r="G189" s="203"/>
      <c r="H189" s="207">
        <v>1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172</v>
      </c>
      <c r="AU189" s="213" t="s">
        <v>94</v>
      </c>
      <c r="AV189" s="13" t="s">
        <v>94</v>
      </c>
      <c r="AW189" s="13" t="s">
        <v>39</v>
      </c>
      <c r="AX189" s="13" t="s">
        <v>84</v>
      </c>
      <c r="AY189" s="213" t="s">
        <v>160</v>
      </c>
    </row>
    <row r="190" spans="1:65" s="14" customFormat="1" ht="11.25">
      <c r="B190" s="214"/>
      <c r="C190" s="215"/>
      <c r="D190" s="204" t="s">
        <v>172</v>
      </c>
      <c r="E190" s="216" t="s">
        <v>1</v>
      </c>
      <c r="F190" s="217" t="s">
        <v>179</v>
      </c>
      <c r="G190" s="215"/>
      <c r="H190" s="218">
        <v>1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172</v>
      </c>
      <c r="AU190" s="224" t="s">
        <v>94</v>
      </c>
      <c r="AV190" s="14" t="s">
        <v>166</v>
      </c>
      <c r="AW190" s="14" t="s">
        <v>39</v>
      </c>
      <c r="AX190" s="14" t="s">
        <v>92</v>
      </c>
      <c r="AY190" s="224" t="s">
        <v>160</v>
      </c>
    </row>
    <row r="191" spans="1:65" s="2" customFormat="1" ht="33" customHeight="1">
      <c r="A191" s="35"/>
      <c r="B191" s="36"/>
      <c r="C191" s="188" t="s">
        <v>249</v>
      </c>
      <c r="D191" s="188" t="s">
        <v>162</v>
      </c>
      <c r="E191" s="189" t="s">
        <v>973</v>
      </c>
      <c r="F191" s="190" t="s">
        <v>974</v>
      </c>
      <c r="G191" s="191" t="s">
        <v>252</v>
      </c>
      <c r="H191" s="192">
        <v>100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49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510</v>
      </c>
      <c r="AT191" s="200" t="s">
        <v>162</v>
      </c>
      <c r="AU191" s="200" t="s">
        <v>94</v>
      </c>
      <c r="AY191" s="17" t="s">
        <v>160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7" t="s">
        <v>92</v>
      </c>
      <c r="BK191" s="201">
        <f>ROUND(I191*H191,2)</f>
        <v>0</v>
      </c>
      <c r="BL191" s="17" t="s">
        <v>510</v>
      </c>
      <c r="BM191" s="200" t="s">
        <v>975</v>
      </c>
    </row>
    <row r="192" spans="1:65" s="15" customFormat="1" ht="22.5">
      <c r="B192" s="242"/>
      <c r="C192" s="243"/>
      <c r="D192" s="204" t="s">
        <v>172</v>
      </c>
      <c r="E192" s="244" t="s">
        <v>1</v>
      </c>
      <c r="F192" s="245" t="s">
        <v>941</v>
      </c>
      <c r="G192" s="243"/>
      <c r="H192" s="244" t="s">
        <v>1</v>
      </c>
      <c r="I192" s="246"/>
      <c r="J192" s="243"/>
      <c r="K192" s="243"/>
      <c r="L192" s="247"/>
      <c r="M192" s="248"/>
      <c r="N192" s="249"/>
      <c r="O192" s="249"/>
      <c r="P192" s="249"/>
      <c r="Q192" s="249"/>
      <c r="R192" s="249"/>
      <c r="S192" s="249"/>
      <c r="T192" s="250"/>
      <c r="AT192" s="251" t="s">
        <v>172</v>
      </c>
      <c r="AU192" s="251" t="s">
        <v>94</v>
      </c>
      <c r="AV192" s="15" t="s">
        <v>92</v>
      </c>
      <c r="AW192" s="15" t="s">
        <v>39</v>
      </c>
      <c r="AX192" s="15" t="s">
        <v>84</v>
      </c>
      <c r="AY192" s="251" t="s">
        <v>160</v>
      </c>
    </row>
    <row r="193" spans="1:65" s="13" customFormat="1" ht="11.25">
      <c r="B193" s="202"/>
      <c r="C193" s="203"/>
      <c r="D193" s="204" t="s">
        <v>172</v>
      </c>
      <c r="E193" s="205" t="s">
        <v>1</v>
      </c>
      <c r="F193" s="206" t="s">
        <v>976</v>
      </c>
      <c r="G193" s="203"/>
      <c r="H193" s="207">
        <v>100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172</v>
      </c>
      <c r="AU193" s="213" t="s">
        <v>94</v>
      </c>
      <c r="AV193" s="13" t="s">
        <v>94</v>
      </c>
      <c r="AW193" s="13" t="s">
        <v>39</v>
      </c>
      <c r="AX193" s="13" t="s">
        <v>84</v>
      </c>
      <c r="AY193" s="213" t="s">
        <v>160</v>
      </c>
    </row>
    <row r="194" spans="1:65" s="14" customFormat="1" ht="11.25">
      <c r="B194" s="214"/>
      <c r="C194" s="215"/>
      <c r="D194" s="204" t="s">
        <v>172</v>
      </c>
      <c r="E194" s="216" t="s">
        <v>1</v>
      </c>
      <c r="F194" s="217" t="s">
        <v>179</v>
      </c>
      <c r="G194" s="215"/>
      <c r="H194" s="218">
        <v>100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172</v>
      </c>
      <c r="AU194" s="224" t="s">
        <v>94</v>
      </c>
      <c r="AV194" s="14" t="s">
        <v>166</v>
      </c>
      <c r="AW194" s="14" t="s">
        <v>39</v>
      </c>
      <c r="AX194" s="14" t="s">
        <v>92</v>
      </c>
      <c r="AY194" s="224" t="s">
        <v>160</v>
      </c>
    </row>
    <row r="195" spans="1:65" s="2" customFormat="1" ht="24.2" customHeight="1">
      <c r="A195" s="35"/>
      <c r="B195" s="36"/>
      <c r="C195" s="188" t="s">
        <v>254</v>
      </c>
      <c r="D195" s="188" t="s">
        <v>162</v>
      </c>
      <c r="E195" s="189" t="s">
        <v>977</v>
      </c>
      <c r="F195" s="190" t="s">
        <v>978</v>
      </c>
      <c r="G195" s="191" t="s">
        <v>261</v>
      </c>
      <c r="H195" s="192">
        <v>1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49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510</v>
      </c>
      <c r="AT195" s="200" t="s">
        <v>162</v>
      </c>
      <c r="AU195" s="200" t="s">
        <v>94</v>
      </c>
      <c r="AY195" s="17" t="s">
        <v>160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92</v>
      </c>
      <c r="BK195" s="201">
        <f>ROUND(I195*H195,2)</f>
        <v>0</v>
      </c>
      <c r="BL195" s="17" t="s">
        <v>510</v>
      </c>
      <c r="BM195" s="200" t="s">
        <v>979</v>
      </c>
    </row>
    <row r="196" spans="1:65" s="15" customFormat="1" ht="11.25">
      <c r="B196" s="242"/>
      <c r="C196" s="243"/>
      <c r="D196" s="204" t="s">
        <v>172</v>
      </c>
      <c r="E196" s="244" t="s">
        <v>1</v>
      </c>
      <c r="F196" s="245" t="s">
        <v>921</v>
      </c>
      <c r="G196" s="243"/>
      <c r="H196" s="244" t="s">
        <v>1</v>
      </c>
      <c r="I196" s="246"/>
      <c r="J196" s="243"/>
      <c r="K196" s="243"/>
      <c r="L196" s="247"/>
      <c r="M196" s="248"/>
      <c r="N196" s="249"/>
      <c r="O196" s="249"/>
      <c r="P196" s="249"/>
      <c r="Q196" s="249"/>
      <c r="R196" s="249"/>
      <c r="S196" s="249"/>
      <c r="T196" s="250"/>
      <c r="AT196" s="251" t="s">
        <v>172</v>
      </c>
      <c r="AU196" s="251" t="s">
        <v>94</v>
      </c>
      <c r="AV196" s="15" t="s">
        <v>92</v>
      </c>
      <c r="AW196" s="15" t="s">
        <v>39</v>
      </c>
      <c r="AX196" s="15" t="s">
        <v>84</v>
      </c>
      <c r="AY196" s="251" t="s">
        <v>160</v>
      </c>
    </row>
    <row r="197" spans="1:65" s="13" customFormat="1" ht="11.25">
      <c r="B197" s="202"/>
      <c r="C197" s="203"/>
      <c r="D197" s="204" t="s">
        <v>172</v>
      </c>
      <c r="E197" s="205" t="s">
        <v>1</v>
      </c>
      <c r="F197" s="206" t="s">
        <v>92</v>
      </c>
      <c r="G197" s="203"/>
      <c r="H197" s="207">
        <v>1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172</v>
      </c>
      <c r="AU197" s="213" t="s">
        <v>94</v>
      </c>
      <c r="AV197" s="13" t="s">
        <v>94</v>
      </c>
      <c r="AW197" s="13" t="s">
        <v>39</v>
      </c>
      <c r="AX197" s="13" t="s">
        <v>84</v>
      </c>
      <c r="AY197" s="213" t="s">
        <v>160</v>
      </c>
    </row>
    <row r="198" spans="1:65" s="14" customFormat="1" ht="11.25">
      <c r="B198" s="214"/>
      <c r="C198" s="215"/>
      <c r="D198" s="204" t="s">
        <v>172</v>
      </c>
      <c r="E198" s="216" t="s">
        <v>1</v>
      </c>
      <c r="F198" s="217" t="s">
        <v>179</v>
      </c>
      <c r="G198" s="215"/>
      <c r="H198" s="218">
        <v>1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172</v>
      </c>
      <c r="AU198" s="224" t="s">
        <v>94</v>
      </c>
      <c r="AV198" s="14" t="s">
        <v>166</v>
      </c>
      <c r="AW198" s="14" t="s">
        <v>39</v>
      </c>
      <c r="AX198" s="14" t="s">
        <v>92</v>
      </c>
      <c r="AY198" s="224" t="s">
        <v>160</v>
      </c>
    </row>
    <row r="199" spans="1:65" s="2" customFormat="1" ht="24.2" customHeight="1">
      <c r="A199" s="35"/>
      <c r="B199" s="36"/>
      <c r="C199" s="225" t="s">
        <v>258</v>
      </c>
      <c r="D199" s="225" t="s">
        <v>216</v>
      </c>
      <c r="E199" s="226" t="s">
        <v>980</v>
      </c>
      <c r="F199" s="227" t="s">
        <v>981</v>
      </c>
      <c r="G199" s="228" t="s">
        <v>927</v>
      </c>
      <c r="H199" s="229">
        <v>1</v>
      </c>
      <c r="I199" s="230"/>
      <c r="J199" s="231">
        <f>ROUND(I199*H199,2)</f>
        <v>0</v>
      </c>
      <c r="K199" s="232"/>
      <c r="L199" s="233"/>
      <c r="M199" s="234" t="s">
        <v>1</v>
      </c>
      <c r="N199" s="235" t="s">
        <v>49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982</v>
      </c>
      <c r="AT199" s="200" t="s">
        <v>216</v>
      </c>
      <c r="AU199" s="200" t="s">
        <v>94</v>
      </c>
      <c r="AY199" s="17" t="s">
        <v>160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7" t="s">
        <v>92</v>
      </c>
      <c r="BK199" s="201">
        <f>ROUND(I199*H199,2)</f>
        <v>0</v>
      </c>
      <c r="BL199" s="17" t="s">
        <v>510</v>
      </c>
      <c r="BM199" s="200" t="s">
        <v>983</v>
      </c>
    </row>
    <row r="200" spans="1:65" s="15" customFormat="1" ht="11.25">
      <c r="B200" s="242"/>
      <c r="C200" s="243"/>
      <c r="D200" s="204" t="s">
        <v>172</v>
      </c>
      <c r="E200" s="244" t="s">
        <v>1</v>
      </c>
      <c r="F200" s="245" t="s">
        <v>921</v>
      </c>
      <c r="G200" s="243"/>
      <c r="H200" s="244" t="s">
        <v>1</v>
      </c>
      <c r="I200" s="246"/>
      <c r="J200" s="243"/>
      <c r="K200" s="243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172</v>
      </c>
      <c r="AU200" s="251" t="s">
        <v>94</v>
      </c>
      <c r="AV200" s="15" t="s">
        <v>92</v>
      </c>
      <c r="AW200" s="15" t="s">
        <v>39</v>
      </c>
      <c r="AX200" s="15" t="s">
        <v>84</v>
      </c>
      <c r="AY200" s="251" t="s">
        <v>160</v>
      </c>
    </row>
    <row r="201" spans="1:65" s="13" customFormat="1" ht="11.25">
      <c r="B201" s="202"/>
      <c r="C201" s="203"/>
      <c r="D201" s="204" t="s">
        <v>172</v>
      </c>
      <c r="E201" s="205" t="s">
        <v>1</v>
      </c>
      <c r="F201" s="206" t="s">
        <v>92</v>
      </c>
      <c r="G201" s="203"/>
      <c r="H201" s="207">
        <v>1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172</v>
      </c>
      <c r="AU201" s="213" t="s">
        <v>94</v>
      </c>
      <c r="AV201" s="13" t="s">
        <v>94</v>
      </c>
      <c r="AW201" s="13" t="s">
        <v>39</v>
      </c>
      <c r="AX201" s="13" t="s">
        <v>84</v>
      </c>
      <c r="AY201" s="213" t="s">
        <v>160</v>
      </c>
    </row>
    <row r="202" spans="1:65" s="14" customFormat="1" ht="11.25">
      <c r="B202" s="214"/>
      <c r="C202" s="215"/>
      <c r="D202" s="204" t="s">
        <v>172</v>
      </c>
      <c r="E202" s="216" t="s">
        <v>1</v>
      </c>
      <c r="F202" s="217" t="s">
        <v>179</v>
      </c>
      <c r="G202" s="215"/>
      <c r="H202" s="218">
        <v>1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172</v>
      </c>
      <c r="AU202" s="224" t="s">
        <v>94</v>
      </c>
      <c r="AV202" s="14" t="s">
        <v>166</v>
      </c>
      <c r="AW202" s="14" t="s">
        <v>39</v>
      </c>
      <c r="AX202" s="14" t="s">
        <v>92</v>
      </c>
      <c r="AY202" s="224" t="s">
        <v>160</v>
      </c>
    </row>
    <row r="203" spans="1:65" s="2" customFormat="1" ht="24.2" customHeight="1">
      <c r="A203" s="35"/>
      <c r="B203" s="36"/>
      <c r="C203" s="188" t="s">
        <v>264</v>
      </c>
      <c r="D203" s="188" t="s">
        <v>162</v>
      </c>
      <c r="E203" s="189" t="s">
        <v>984</v>
      </c>
      <c r="F203" s="190" t="s">
        <v>985</v>
      </c>
      <c r="G203" s="191" t="s">
        <v>261</v>
      </c>
      <c r="H203" s="192">
        <v>8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49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510</v>
      </c>
      <c r="AT203" s="200" t="s">
        <v>162</v>
      </c>
      <c r="AU203" s="200" t="s">
        <v>94</v>
      </c>
      <c r="AY203" s="17" t="s">
        <v>160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92</v>
      </c>
      <c r="BK203" s="201">
        <f>ROUND(I203*H203,2)</f>
        <v>0</v>
      </c>
      <c r="BL203" s="17" t="s">
        <v>510</v>
      </c>
      <c r="BM203" s="200" t="s">
        <v>986</v>
      </c>
    </row>
    <row r="204" spans="1:65" s="15" customFormat="1" ht="11.25">
      <c r="B204" s="242"/>
      <c r="C204" s="243"/>
      <c r="D204" s="204" t="s">
        <v>172</v>
      </c>
      <c r="E204" s="244" t="s">
        <v>1</v>
      </c>
      <c r="F204" s="245" t="s">
        <v>921</v>
      </c>
      <c r="G204" s="243"/>
      <c r="H204" s="244" t="s">
        <v>1</v>
      </c>
      <c r="I204" s="246"/>
      <c r="J204" s="243"/>
      <c r="K204" s="243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172</v>
      </c>
      <c r="AU204" s="251" t="s">
        <v>94</v>
      </c>
      <c r="AV204" s="15" t="s">
        <v>92</v>
      </c>
      <c r="AW204" s="15" t="s">
        <v>39</v>
      </c>
      <c r="AX204" s="15" t="s">
        <v>84</v>
      </c>
      <c r="AY204" s="251" t="s">
        <v>160</v>
      </c>
    </row>
    <row r="205" spans="1:65" s="13" customFormat="1" ht="11.25">
      <c r="B205" s="202"/>
      <c r="C205" s="203"/>
      <c r="D205" s="204" t="s">
        <v>172</v>
      </c>
      <c r="E205" s="205" t="s">
        <v>1</v>
      </c>
      <c r="F205" s="206" t="s">
        <v>204</v>
      </c>
      <c r="G205" s="203"/>
      <c r="H205" s="207">
        <v>8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172</v>
      </c>
      <c r="AU205" s="213" t="s">
        <v>94</v>
      </c>
      <c r="AV205" s="13" t="s">
        <v>94</v>
      </c>
      <c r="AW205" s="13" t="s">
        <v>39</v>
      </c>
      <c r="AX205" s="13" t="s">
        <v>84</v>
      </c>
      <c r="AY205" s="213" t="s">
        <v>160</v>
      </c>
    </row>
    <row r="206" spans="1:65" s="14" customFormat="1" ht="11.25">
      <c r="B206" s="214"/>
      <c r="C206" s="215"/>
      <c r="D206" s="204" t="s">
        <v>172</v>
      </c>
      <c r="E206" s="216" t="s">
        <v>1</v>
      </c>
      <c r="F206" s="217" t="s">
        <v>179</v>
      </c>
      <c r="G206" s="215"/>
      <c r="H206" s="218">
        <v>8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172</v>
      </c>
      <c r="AU206" s="224" t="s">
        <v>94</v>
      </c>
      <c r="AV206" s="14" t="s">
        <v>166</v>
      </c>
      <c r="AW206" s="14" t="s">
        <v>39</v>
      </c>
      <c r="AX206" s="14" t="s">
        <v>92</v>
      </c>
      <c r="AY206" s="224" t="s">
        <v>160</v>
      </c>
    </row>
    <row r="207" spans="1:65" s="2" customFormat="1" ht="24.2" customHeight="1">
      <c r="A207" s="35"/>
      <c r="B207" s="36"/>
      <c r="C207" s="188" t="s">
        <v>7</v>
      </c>
      <c r="D207" s="188" t="s">
        <v>162</v>
      </c>
      <c r="E207" s="189" t="s">
        <v>987</v>
      </c>
      <c r="F207" s="190" t="s">
        <v>988</v>
      </c>
      <c r="G207" s="191" t="s">
        <v>261</v>
      </c>
      <c r="H207" s="192">
        <v>6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49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510</v>
      </c>
      <c r="AT207" s="200" t="s">
        <v>162</v>
      </c>
      <c r="AU207" s="200" t="s">
        <v>94</v>
      </c>
      <c r="AY207" s="17" t="s">
        <v>160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92</v>
      </c>
      <c r="BK207" s="201">
        <f>ROUND(I207*H207,2)</f>
        <v>0</v>
      </c>
      <c r="BL207" s="17" t="s">
        <v>510</v>
      </c>
      <c r="BM207" s="200" t="s">
        <v>989</v>
      </c>
    </row>
    <row r="208" spans="1:65" s="15" customFormat="1" ht="11.25">
      <c r="B208" s="242"/>
      <c r="C208" s="243"/>
      <c r="D208" s="204" t="s">
        <v>172</v>
      </c>
      <c r="E208" s="244" t="s">
        <v>1</v>
      </c>
      <c r="F208" s="245" t="s">
        <v>952</v>
      </c>
      <c r="G208" s="243"/>
      <c r="H208" s="244" t="s">
        <v>1</v>
      </c>
      <c r="I208" s="246"/>
      <c r="J208" s="243"/>
      <c r="K208" s="243"/>
      <c r="L208" s="247"/>
      <c r="M208" s="248"/>
      <c r="N208" s="249"/>
      <c r="O208" s="249"/>
      <c r="P208" s="249"/>
      <c r="Q208" s="249"/>
      <c r="R208" s="249"/>
      <c r="S208" s="249"/>
      <c r="T208" s="250"/>
      <c r="AT208" s="251" t="s">
        <v>172</v>
      </c>
      <c r="AU208" s="251" t="s">
        <v>94</v>
      </c>
      <c r="AV208" s="15" t="s">
        <v>92</v>
      </c>
      <c r="AW208" s="15" t="s">
        <v>39</v>
      </c>
      <c r="AX208" s="15" t="s">
        <v>84</v>
      </c>
      <c r="AY208" s="251" t="s">
        <v>160</v>
      </c>
    </row>
    <row r="209" spans="1:65" s="13" customFormat="1" ht="11.25">
      <c r="B209" s="202"/>
      <c r="C209" s="203"/>
      <c r="D209" s="204" t="s">
        <v>172</v>
      </c>
      <c r="E209" s="205" t="s">
        <v>1</v>
      </c>
      <c r="F209" s="206" t="s">
        <v>194</v>
      </c>
      <c r="G209" s="203"/>
      <c r="H209" s="207">
        <v>6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172</v>
      </c>
      <c r="AU209" s="213" t="s">
        <v>94</v>
      </c>
      <c r="AV209" s="13" t="s">
        <v>94</v>
      </c>
      <c r="AW209" s="13" t="s">
        <v>39</v>
      </c>
      <c r="AX209" s="13" t="s">
        <v>84</v>
      </c>
      <c r="AY209" s="213" t="s">
        <v>160</v>
      </c>
    </row>
    <row r="210" spans="1:65" s="14" customFormat="1" ht="11.25">
      <c r="B210" s="214"/>
      <c r="C210" s="215"/>
      <c r="D210" s="204" t="s">
        <v>172</v>
      </c>
      <c r="E210" s="216" t="s">
        <v>1</v>
      </c>
      <c r="F210" s="217" t="s">
        <v>179</v>
      </c>
      <c r="G210" s="215"/>
      <c r="H210" s="218">
        <v>6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172</v>
      </c>
      <c r="AU210" s="224" t="s">
        <v>94</v>
      </c>
      <c r="AV210" s="14" t="s">
        <v>166</v>
      </c>
      <c r="AW210" s="14" t="s">
        <v>39</v>
      </c>
      <c r="AX210" s="14" t="s">
        <v>92</v>
      </c>
      <c r="AY210" s="224" t="s">
        <v>160</v>
      </c>
    </row>
    <row r="211" spans="1:65" s="2" customFormat="1" ht="24.2" customHeight="1">
      <c r="A211" s="35"/>
      <c r="B211" s="36"/>
      <c r="C211" s="225" t="s">
        <v>272</v>
      </c>
      <c r="D211" s="225" t="s">
        <v>216</v>
      </c>
      <c r="E211" s="226" t="s">
        <v>990</v>
      </c>
      <c r="F211" s="227" t="s">
        <v>991</v>
      </c>
      <c r="G211" s="228" t="s">
        <v>927</v>
      </c>
      <c r="H211" s="229">
        <v>3</v>
      </c>
      <c r="I211" s="230"/>
      <c r="J211" s="231">
        <f>ROUND(I211*H211,2)</f>
        <v>0</v>
      </c>
      <c r="K211" s="232"/>
      <c r="L211" s="233"/>
      <c r="M211" s="234" t="s">
        <v>1</v>
      </c>
      <c r="N211" s="235" t="s">
        <v>49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982</v>
      </c>
      <c r="AT211" s="200" t="s">
        <v>216</v>
      </c>
      <c r="AU211" s="200" t="s">
        <v>94</v>
      </c>
      <c r="AY211" s="17" t="s">
        <v>160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92</v>
      </c>
      <c r="BK211" s="201">
        <f>ROUND(I211*H211,2)</f>
        <v>0</v>
      </c>
      <c r="BL211" s="17" t="s">
        <v>510</v>
      </c>
      <c r="BM211" s="200" t="s">
        <v>992</v>
      </c>
    </row>
    <row r="212" spans="1:65" s="15" customFormat="1" ht="11.25">
      <c r="B212" s="242"/>
      <c r="C212" s="243"/>
      <c r="D212" s="204" t="s">
        <v>172</v>
      </c>
      <c r="E212" s="244" t="s">
        <v>1</v>
      </c>
      <c r="F212" s="245" t="s">
        <v>921</v>
      </c>
      <c r="G212" s="243"/>
      <c r="H212" s="244" t="s">
        <v>1</v>
      </c>
      <c r="I212" s="246"/>
      <c r="J212" s="243"/>
      <c r="K212" s="243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172</v>
      </c>
      <c r="AU212" s="251" t="s">
        <v>94</v>
      </c>
      <c r="AV212" s="15" t="s">
        <v>92</v>
      </c>
      <c r="AW212" s="15" t="s">
        <v>39</v>
      </c>
      <c r="AX212" s="15" t="s">
        <v>84</v>
      </c>
      <c r="AY212" s="251" t="s">
        <v>160</v>
      </c>
    </row>
    <row r="213" spans="1:65" s="13" customFormat="1" ht="11.25">
      <c r="B213" s="202"/>
      <c r="C213" s="203"/>
      <c r="D213" s="204" t="s">
        <v>172</v>
      </c>
      <c r="E213" s="205" t="s">
        <v>1</v>
      </c>
      <c r="F213" s="206" t="s">
        <v>180</v>
      </c>
      <c r="G213" s="203"/>
      <c r="H213" s="207">
        <v>3</v>
      </c>
      <c r="I213" s="208"/>
      <c r="J213" s="203"/>
      <c r="K213" s="203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172</v>
      </c>
      <c r="AU213" s="213" t="s">
        <v>94</v>
      </c>
      <c r="AV213" s="13" t="s">
        <v>94</v>
      </c>
      <c r="AW213" s="13" t="s">
        <v>39</v>
      </c>
      <c r="AX213" s="13" t="s">
        <v>84</v>
      </c>
      <c r="AY213" s="213" t="s">
        <v>160</v>
      </c>
    </row>
    <row r="214" spans="1:65" s="14" customFormat="1" ht="11.25">
      <c r="B214" s="214"/>
      <c r="C214" s="215"/>
      <c r="D214" s="204" t="s">
        <v>172</v>
      </c>
      <c r="E214" s="216" t="s">
        <v>1</v>
      </c>
      <c r="F214" s="217" t="s">
        <v>179</v>
      </c>
      <c r="G214" s="215"/>
      <c r="H214" s="218">
        <v>3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172</v>
      </c>
      <c r="AU214" s="224" t="s">
        <v>94</v>
      </c>
      <c r="AV214" s="14" t="s">
        <v>166</v>
      </c>
      <c r="AW214" s="14" t="s">
        <v>39</v>
      </c>
      <c r="AX214" s="14" t="s">
        <v>92</v>
      </c>
      <c r="AY214" s="224" t="s">
        <v>160</v>
      </c>
    </row>
    <row r="215" spans="1:65" s="2" customFormat="1" ht="24.2" customHeight="1">
      <c r="A215" s="35"/>
      <c r="B215" s="36"/>
      <c r="C215" s="225" t="s">
        <v>278</v>
      </c>
      <c r="D215" s="225" t="s">
        <v>216</v>
      </c>
      <c r="E215" s="226" t="s">
        <v>993</v>
      </c>
      <c r="F215" s="227" t="s">
        <v>994</v>
      </c>
      <c r="G215" s="228" t="s">
        <v>927</v>
      </c>
      <c r="H215" s="229">
        <v>2</v>
      </c>
      <c r="I215" s="230"/>
      <c r="J215" s="231">
        <f>ROUND(I215*H215,2)</f>
        <v>0</v>
      </c>
      <c r="K215" s="232"/>
      <c r="L215" s="233"/>
      <c r="M215" s="234" t="s">
        <v>1</v>
      </c>
      <c r="N215" s="235" t="s">
        <v>49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982</v>
      </c>
      <c r="AT215" s="200" t="s">
        <v>216</v>
      </c>
      <c r="AU215" s="200" t="s">
        <v>94</v>
      </c>
      <c r="AY215" s="17" t="s">
        <v>160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7" t="s">
        <v>92</v>
      </c>
      <c r="BK215" s="201">
        <f>ROUND(I215*H215,2)</f>
        <v>0</v>
      </c>
      <c r="BL215" s="17" t="s">
        <v>510</v>
      </c>
      <c r="BM215" s="200" t="s">
        <v>995</v>
      </c>
    </row>
    <row r="216" spans="1:65" s="15" customFormat="1" ht="11.25">
      <c r="B216" s="242"/>
      <c r="C216" s="243"/>
      <c r="D216" s="204" t="s">
        <v>172</v>
      </c>
      <c r="E216" s="244" t="s">
        <v>1</v>
      </c>
      <c r="F216" s="245" t="s">
        <v>921</v>
      </c>
      <c r="G216" s="243"/>
      <c r="H216" s="244" t="s">
        <v>1</v>
      </c>
      <c r="I216" s="246"/>
      <c r="J216" s="243"/>
      <c r="K216" s="243"/>
      <c r="L216" s="247"/>
      <c r="M216" s="248"/>
      <c r="N216" s="249"/>
      <c r="O216" s="249"/>
      <c r="P216" s="249"/>
      <c r="Q216" s="249"/>
      <c r="R216" s="249"/>
      <c r="S216" s="249"/>
      <c r="T216" s="250"/>
      <c r="AT216" s="251" t="s">
        <v>172</v>
      </c>
      <c r="AU216" s="251" t="s">
        <v>94</v>
      </c>
      <c r="AV216" s="15" t="s">
        <v>92</v>
      </c>
      <c r="AW216" s="15" t="s">
        <v>39</v>
      </c>
      <c r="AX216" s="15" t="s">
        <v>84</v>
      </c>
      <c r="AY216" s="251" t="s">
        <v>160</v>
      </c>
    </row>
    <row r="217" spans="1:65" s="13" customFormat="1" ht="11.25">
      <c r="B217" s="202"/>
      <c r="C217" s="203"/>
      <c r="D217" s="204" t="s">
        <v>172</v>
      </c>
      <c r="E217" s="205" t="s">
        <v>1</v>
      </c>
      <c r="F217" s="206" t="s">
        <v>94</v>
      </c>
      <c r="G217" s="203"/>
      <c r="H217" s="207">
        <v>2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172</v>
      </c>
      <c r="AU217" s="213" t="s">
        <v>94</v>
      </c>
      <c r="AV217" s="13" t="s">
        <v>94</v>
      </c>
      <c r="AW217" s="13" t="s">
        <v>39</v>
      </c>
      <c r="AX217" s="13" t="s">
        <v>84</v>
      </c>
      <c r="AY217" s="213" t="s">
        <v>160</v>
      </c>
    </row>
    <row r="218" spans="1:65" s="14" customFormat="1" ht="11.25">
      <c r="B218" s="214"/>
      <c r="C218" s="215"/>
      <c r="D218" s="204" t="s">
        <v>172</v>
      </c>
      <c r="E218" s="216" t="s">
        <v>1</v>
      </c>
      <c r="F218" s="217" t="s">
        <v>179</v>
      </c>
      <c r="G218" s="215"/>
      <c r="H218" s="218">
        <v>2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172</v>
      </c>
      <c r="AU218" s="224" t="s">
        <v>94</v>
      </c>
      <c r="AV218" s="14" t="s">
        <v>166</v>
      </c>
      <c r="AW218" s="14" t="s">
        <v>39</v>
      </c>
      <c r="AX218" s="14" t="s">
        <v>92</v>
      </c>
      <c r="AY218" s="224" t="s">
        <v>160</v>
      </c>
    </row>
    <row r="219" spans="1:65" s="2" customFormat="1" ht="24.2" customHeight="1">
      <c r="A219" s="35"/>
      <c r="B219" s="36"/>
      <c r="C219" s="225" t="s">
        <v>283</v>
      </c>
      <c r="D219" s="225" t="s">
        <v>216</v>
      </c>
      <c r="E219" s="226" t="s">
        <v>996</v>
      </c>
      <c r="F219" s="227" t="s">
        <v>997</v>
      </c>
      <c r="G219" s="228" t="s">
        <v>927</v>
      </c>
      <c r="H219" s="229">
        <v>1</v>
      </c>
      <c r="I219" s="230"/>
      <c r="J219" s="231">
        <f>ROUND(I219*H219,2)</f>
        <v>0</v>
      </c>
      <c r="K219" s="232"/>
      <c r="L219" s="233"/>
      <c r="M219" s="234" t="s">
        <v>1</v>
      </c>
      <c r="N219" s="235" t="s">
        <v>49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982</v>
      </c>
      <c r="AT219" s="200" t="s">
        <v>216</v>
      </c>
      <c r="AU219" s="200" t="s">
        <v>94</v>
      </c>
      <c r="AY219" s="17" t="s">
        <v>160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7" t="s">
        <v>92</v>
      </c>
      <c r="BK219" s="201">
        <f>ROUND(I219*H219,2)</f>
        <v>0</v>
      </c>
      <c r="BL219" s="17" t="s">
        <v>510</v>
      </c>
      <c r="BM219" s="200" t="s">
        <v>998</v>
      </c>
    </row>
    <row r="220" spans="1:65" s="15" customFormat="1" ht="11.25">
      <c r="B220" s="242"/>
      <c r="C220" s="243"/>
      <c r="D220" s="204" t="s">
        <v>172</v>
      </c>
      <c r="E220" s="244" t="s">
        <v>1</v>
      </c>
      <c r="F220" s="245" t="s">
        <v>921</v>
      </c>
      <c r="G220" s="243"/>
      <c r="H220" s="244" t="s">
        <v>1</v>
      </c>
      <c r="I220" s="246"/>
      <c r="J220" s="243"/>
      <c r="K220" s="243"/>
      <c r="L220" s="247"/>
      <c r="M220" s="248"/>
      <c r="N220" s="249"/>
      <c r="O220" s="249"/>
      <c r="P220" s="249"/>
      <c r="Q220" s="249"/>
      <c r="R220" s="249"/>
      <c r="S220" s="249"/>
      <c r="T220" s="250"/>
      <c r="AT220" s="251" t="s">
        <v>172</v>
      </c>
      <c r="AU220" s="251" t="s">
        <v>94</v>
      </c>
      <c r="AV220" s="15" t="s">
        <v>92</v>
      </c>
      <c r="AW220" s="15" t="s">
        <v>39</v>
      </c>
      <c r="AX220" s="15" t="s">
        <v>84</v>
      </c>
      <c r="AY220" s="251" t="s">
        <v>160</v>
      </c>
    </row>
    <row r="221" spans="1:65" s="13" customFormat="1" ht="11.25">
      <c r="B221" s="202"/>
      <c r="C221" s="203"/>
      <c r="D221" s="204" t="s">
        <v>172</v>
      </c>
      <c r="E221" s="205" t="s">
        <v>1</v>
      </c>
      <c r="F221" s="206" t="s">
        <v>92</v>
      </c>
      <c r="G221" s="203"/>
      <c r="H221" s="207">
        <v>1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172</v>
      </c>
      <c r="AU221" s="213" t="s">
        <v>94</v>
      </c>
      <c r="AV221" s="13" t="s">
        <v>94</v>
      </c>
      <c r="AW221" s="13" t="s">
        <v>39</v>
      </c>
      <c r="AX221" s="13" t="s">
        <v>84</v>
      </c>
      <c r="AY221" s="213" t="s">
        <v>160</v>
      </c>
    </row>
    <row r="222" spans="1:65" s="14" customFormat="1" ht="11.25">
      <c r="B222" s="214"/>
      <c r="C222" s="215"/>
      <c r="D222" s="204" t="s">
        <v>172</v>
      </c>
      <c r="E222" s="216" t="s">
        <v>1</v>
      </c>
      <c r="F222" s="217" t="s">
        <v>179</v>
      </c>
      <c r="G222" s="215"/>
      <c r="H222" s="218">
        <v>1</v>
      </c>
      <c r="I222" s="219"/>
      <c r="J222" s="215"/>
      <c r="K222" s="215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172</v>
      </c>
      <c r="AU222" s="224" t="s">
        <v>94</v>
      </c>
      <c r="AV222" s="14" t="s">
        <v>166</v>
      </c>
      <c r="AW222" s="14" t="s">
        <v>39</v>
      </c>
      <c r="AX222" s="14" t="s">
        <v>92</v>
      </c>
      <c r="AY222" s="224" t="s">
        <v>160</v>
      </c>
    </row>
    <row r="223" spans="1:65" s="2" customFormat="1" ht="16.5" customHeight="1">
      <c r="A223" s="35"/>
      <c r="B223" s="36"/>
      <c r="C223" s="225" t="s">
        <v>288</v>
      </c>
      <c r="D223" s="225" t="s">
        <v>216</v>
      </c>
      <c r="E223" s="226" t="s">
        <v>999</v>
      </c>
      <c r="F223" s="227" t="s">
        <v>1000</v>
      </c>
      <c r="G223" s="228" t="s">
        <v>927</v>
      </c>
      <c r="H223" s="229">
        <v>6</v>
      </c>
      <c r="I223" s="230"/>
      <c r="J223" s="231">
        <f>ROUND(I223*H223,2)</f>
        <v>0</v>
      </c>
      <c r="K223" s="232"/>
      <c r="L223" s="233"/>
      <c r="M223" s="234" t="s">
        <v>1</v>
      </c>
      <c r="N223" s="235" t="s">
        <v>49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982</v>
      </c>
      <c r="AT223" s="200" t="s">
        <v>216</v>
      </c>
      <c r="AU223" s="200" t="s">
        <v>94</v>
      </c>
      <c r="AY223" s="17" t="s">
        <v>160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7" t="s">
        <v>92</v>
      </c>
      <c r="BK223" s="201">
        <f>ROUND(I223*H223,2)</f>
        <v>0</v>
      </c>
      <c r="BL223" s="17" t="s">
        <v>510</v>
      </c>
      <c r="BM223" s="200" t="s">
        <v>1001</v>
      </c>
    </row>
    <row r="224" spans="1:65" s="15" customFormat="1" ht="11.25">
      <c r="B224" s="242"/>
      <c r="C224" s="243"/>
      <c r="D224" s="204" t="s">
        <v>172</v>
      </c>
      <c r="E224" s="244" t="s">
        <v>1</v>
      </c>
      <c r="F224" s="245" t="s">
        <v>921</v>
      </c>
      <c r="G224" s="243"/>
      <c r="H224" s="244" t="s">
        <v>1</v>
      </c>
      <c r="I224" s="246"/>
      <c r="J224" s="243"/>
      <c r="K224" s="243"/>
      <c r="L224" s="247"/>
      <c r="M224" s="248"/>
      <c r="N224" s="249"/>
      <c r="O224" s="249"/>
      <c r="P224" s="249"/>
      <c r="Q224" s="249"/>
      <c r="R224" s="249"/>
      <c r="S224" s="249"/>
      <c r="T224" s="250"/>
      <c r="AT224" s="251" t="s">
        <v>172</v>
      </c>
      <c r="AU224" s="251" t="s">
        <v>94</v>
      </c>
      <c r="AV224" s="15" t="s">
        <v>92</v>
      </c>
      <c r="AW224" s="15" t="s">
        <v>39</v>
      </c>
      <c r="AX224" s="15" t="s">
        <v>84</v>
      </c>
      <c r="AY224" s="251" t="s">
        <v>160</v>
      </c>
    </row>
    <row r="225" spans="1:65" s="13" customFormat="1" ht="11.25">
      <c r="B225" s="202"/>
      <c r="C225" s="203"/>
      <c r="D225" s="204" t="s">
        <v>172</v>
      </c>
      <c r="E225" s="205" t="s">
        <v>1</v>
      </c>
      <c r="F225" s="206" t="s">
        <v>194</v>
      </c>
      <c r="G225" s="203"/>
      <c r="H225" s="207">
        <v>6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172</v>
      </c>
      <c r="AU225" s="213" t="s">
        <v>94</v>
      </c>
      <c r="AV225" s="13" t="s">
        <v>94</v>
      </c>
      <c r="AW225" s="13" t="s">
        <v>39</v>
      </c>
      <c r="AX225" s="13" t="s">
        <v>84</v>
      </c>
      <c r="AY225" s="213" t="s">
        <v>160</v>
      </c>
    </row>
    <row r="226" spans="1:65" s="14" customFormat="1" ht="11.25">
      <c r="B226" s="214"/>
      <c r="C226" s="215"/>
      <c r="D226" s="204" t="s">
        <v>172</v>
      </c>
      <c r="E226" s="216" t="s">
        <v>1</v>
      </c>
      <c r="F226" s="217" t="s">
        <v>179</v>
      </c>
      <c r="G226" s="215"/>
      <c r="H226" s="218">
        <v>6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172</v>
      </c>
      <c r="AU226" s="224" t="s">
        <v>94</v>
      </c>
      <c r="AV226" s="14" t="s">
        <v>166</v>
      </c>
      <c r="AW226" s="14" t="s">
        <v>39</v>
      </c>
      <c r="AX226" s="14" t="s">
        <v>92</v>
      </c>
      <c r="AY226" s="224" t="s">
        <v>160</v>
      </c>
    </row>
    <row r="227" spans="1:65" s="2" customFormat="1" ht="24.2" customHeight="1">
      <c r="A227" s="35"/>
      <c r="B227" s="36"/>
      <c r="C227" s="188" t="s">
        <v>293</v>
      </c>
      <c r="D227" s="188" t="s">
        <v>162</v>
      </c>
      <c r="E227" s="189" t="s">
        <v>1002</v>
      </c>
      <c r="F227" s="190" t="s">
        <v>1003</v>
      </c>
      <c r="G227" s="191" t="s">
        <v>261</v>
      </c>
      <c r="H227" s="192">
        <v>3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49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510</v>
      </c>
      <c r="AT227" s="200" t="s">
        <v>162</v>
      </c>
      <c r="AU227" s="200" t="s">
        <v>94</v>
      </c>
      <c r="AY227" s="17" t="s">
        <v>160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7" t="s">
        <v>92</v>
      </c>
      <c r="BK227" s="201">
        <f>ROUND(I227*H227,2)</f>
        <v>0</v>
      </c>
      <c r="BL227" s="17" t="s">
        <v>510</v>
      </c>
      <c r="BM227" s="200" t="s">
        <v>1004</v>
      </c>
    </row>
    <row r="228" spans="1:65" s="15" customFormat="1" ht="11.25">
      <c r="B228" s="242"/>
      <c r="C228" s="243"/>
      <c r="D228" s="204" t="s">
        <v>172</v>
      </c>
      <c r="E228" s="244" t="s">
        <v>1</v>
      </c>
      <c r="F228" s="245" t="s">
        <v>952</v>
      </c>
      <c r="G228" s="243"/>
      <c r="H228" s="244" t="s">
        <v>1</v>
      </c>
      <c r="I228" s="246"/>
      <c r="J228" s="243"/>
      <c r="K228" s="243"/>
      <c r="L228" s="247"/>
      <c r="M228" s="248"/>
      <c r="N228" s="249"/>
      <c r="O228" s="249"/>
      <c r="P228" s="249"/>
      <c r="Q228" s="249"/>
      <c r="R228" s="249"/>
      <c r="S228" s="249"/>
      <c r="T228" s="250"/>
      <c r="AT228" s="251" t="s">
        <v>172</v>
      </c>
      <c r="AU228" s="251" t="s">
        <v>94</v>
      </c>
      <c r="AV228" s="15" t="s">
        <v>92</v>
      </c>
      <c r="AW228" s="15" t="s">
        <v>39</v>
      </c>
      <c r="AX228" s="15" t="s">
        <v>84</v>
      </c>
      <c r="AY228" s="251" t="s">
        <v>160</v>
      </c>
    </row>
    <row r="229" spans="1:65" s="13" customFormat="1" ht="11.25">
      <c r="B229" s="202"/>
      <c r="C229" s="203"/>
      <c r="D229" s="204" t="s">
        <v>172</v>
      </c>
      <c r="E229" s="205" t="s">
        <v>1</v>
      </c>
      <c r="F229" s="206" t="s">
        <v>180</v>
      </c>
      <c r="G229" s="203"/>
      <c r="H229" s="207">
        <v>3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172</v>
      </c>
      <c r="AU229" s="213" t="s">
        <v>94</v>
      </c>
      <c r="AV229" s="13" t="s">
        <v>94</v>
      </c>
      <c r="AW229" s="13" t="s">
        <v>39</v>
      </c>
      <c r="AX229" s="13" t="s">
        <v>84</v>
      </c>
      <c r="AY229" s="213" t="s">
        <v>160</v>
      </c>
    </row>
    <row r="230" spans="1:65" s="14" customFormat="1" ht="11.25">
      <c r="B230" s="214"/>
      <c r="C230" s="215"/>
      <c r="D230" s="204" t="s">
        <v>172</v>
      </c>
      <c r="E230" s="216" t="s">
        <v>1</v>
      </c>
      <c r="F230" s="217" t="s">
        <v>179</v>
      </c>
      <c r="G230" s="215"/>
      <c r="H230" s="218">
        <v>3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172</v>
      </c>
      <c r="AU230" s="224" t="s">
        <v>94</v>
      </c>
      <c r="AV230" s="14" t="s">
        <v>166</v>
      </c>
      <c r="AW230" s="14" t="s">
        <v>39</v>
      </c>
      <c r="AX230" s="14" t="s">
        <v>92</v>
      </c>
      <c r="AY230" s="224" t="s">
        <v>160</v>
      </c>
    </row>
    <row r="231" spans="1:65" s="2" customFormat="1" ht="24.2" customHeight="1">
      <c r="A231" s="35"/>
      <c r="B231" s="36"/>
      <c r="C231" s="225" t="s">
        <v>298</v>
      </c>
      <c r="D231" s="225" t="s">
        <v>216</v>
      </c>
      <c r="E231" s="226" t="s">
        <v>1005</v>
      </c>
      <c r="F231" s="227" t="s">
        <v>1006</v>
      </c>
      <c r="G231" s="228" t="s">
        <v>927</v>
      </c>
      <c r="H231" s="229">
        <v>1</v>
      </c>
      <c r="I231" s="230"/>
      <c r="J231" s="231">
        <f>ROUND(I231*H231,2)</f>
        <v>0</v>
      </c>
      <c r="K231" s="232"/>
      <c r="L231" s="233"/>
      <c r="M231" s="234" t="s">
        <v>1</v>
      </c>
      <c r="N231" s="235" t="s">
        <v>49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982</v>
      </c>
      <c r="AT231" s="200" t="s">
        <v>216</v>
      </c>
      <c r="AU231" s="200" t="s">
        <v>94</v>
      </c>
      <c r="AY231" s="17" t="s">
        <v>160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7" t="s">
        <v>92</v>
      </c>
      <c r="BK231" s="201">
        <f>ROUND(I231*H231,2)</f>
        <v>0</v>
      </c>
      <c r="BL231" s="17" t="s">
        <v>510</v>
      </c>
      <c r="BM231" s="200" t="s">
        <v>1007</v>
      </c>
    </row>
    <row r="232" spans="1:65" s="15" customFormat="1" ht="11.25">
      <c r="B232" s="242"/>
      <c r="C232" s="243"/>
      <c r="D232" s="204" t="s">
        <v>172</v>
      </c>
      <c r="E232" s="244" t="s">
        <v>1</v>
      </c>
      <c r="F232" s="245" t="s">
        <v>921</v>
      </c>
      <c r="G232" s="243"/>
      <c r="H232" s="244" t="s">
        <v>1</v>
      </c>
      <c r="I232" s="246"/>
      <c r="J232" s="243"/>
      <c r="K232" s="243"/>
      <c r="L232" s="247"/>
      <c r="M232" s="248"/>
      <c r="N232" s="249"/>
      <c r="O232" s="249"/>
      <c r="P232" s="249"/>
      <c r="Q232" s="249"/>
      <c r="R232" s="249"/>
      <c r="S232" s="249"/>
      <c r="T232" s="250"/>
      <c r="AT232" s="251" t="s">
        <v>172</v>
      </c>
      <c r="AU232" s="251" t="s">
        <v>94</v>
      </c>
      <c r="AV232" s="15" t="s">
        <v>92</v>
      </c>
      <c r="AW232" s="15" t="s">
        <v>39</v>
      </c>
      <c r="AX232" s="15" t="s">
        <v>84</v>
      </c>
      <c r="AY232" s="251" t="s">
        <v>160</v>
      </c>
    </row>
    <row r="233" spans="1:65" s="13" customFormat="1" ht="11.25">
      <c r="B233" s="202"/>
      <c r="C233" s="203"/>
      <c r="D233" s="204" t="s">
        <v>172</v>
      </c>
      <c r="E233" s="205" t="s">
        <v>1</v>
      </c>
      <c r="F233" s="206" t="s">
        <v>92</v>
      </c>
      <c r="G233" s="203"/>
      <c r="H233" s="207">
        <v>1</v>
      </c>
      <c r="I233" s="208"/>
      <c r="J233" s="203"/>
      <c r="K233" s="203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172</v>
      </c>
      <c r="AU233" s="213" t="s">
        <v>94</v>
      </c>
      <c r="AV233" s="13" t="s">
        <v>94</v>
      </c>
      <c r="AW233" s="13" t="s">
        <v>39</v>
      </c>
      <c r="AX233" s="13" t="s">
        <v>84</v>
      </c>
      <c r="AY233" s="213" t="s">
        <v>160</v>
      </c>
    </row>
    <row r="234" spans="1:65" s="14" customFormat="1" ht="11.25">
      <c r="B234" s="214"/>
      <c r="C234" s="215"/>
      <c r="D234" s="204" t="s">
        <v>172</v>
      </c>
      <c r="E234" s="216" t="s">
        <v>1</v>
      </c>
      <c r="F234" s="217" t="s">
        <v>179</v>
      </c>
      <c r="G234" s="215"/>
      <c r="H234" s="218">
        <v>1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172</v>
      </c>
      <c r="AU234" s="224" t="s">
        <v>94</v>
      </c>
      <c r="AV234" s="14" t="s">
        <v>166</v>
      </c>
      <c r="AW234" s="14" t="s">
        <v>39</v>
      </c>
      <c r="AX234" s="14" t="s">
        <v>92</v>
      </c>
      <c r="AY234" s="224" t="s">
        <v>160</v>
      </c>
    </row>
    <row r="235" spans="1:65" s="2" customFormat="1" ht="24.2" customHeight="1">
      <c r="A235" s="35"/>
      <c r="B235" s="36"/>
      <c r="C235" s="225" t="s">
        <v>318</v>
      </c>
      <c r="D235" s="225" t="s">
        <v>216</v>
      </c>
      <c r="E235" s="226" t="s">
        <v>1008</v>
      </c>
      <c r="F235" s="227" t="s">
        <v>1009</v>
      </c>
      <c r="G235" s="228" t="s">
        <v>927</v>
      </c>
      <c r="H235" s="229">
        <v>1</v>
      </c>
      <c r="I235" s="230"/>
      <c r="J235" s="231">
        <f>ROUND(I235*H235,2)</f>
        <v>0</v>
      </c>
      <c r="K235" s="232"/>
      <c r="L235" s="233"/>
      <c r="M235" s="234" t="s">
        <v>1</v>
      </c>
      <c r="N235" s="235" t="s">
        <v>49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982</v>
      </c>
      <c r="AT235" s="200" t="s">
        <v>216</v>
      </c>
      <c r="AU235" s="200" t="s">
        <v>94</v>
      </c>
      <c r="AY235" s="17" t="s">
        <v>160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7" t="s">
        <v>92</v>
      </c>
      <c r="BK235" s="201">
        <f>ROUND(I235*H235,2)</f>
        <v>0</v>
      </c>
      <c r="BL235" s="17" t="s">
        <v>510</v>
      </c>
      <c r="BM235" s="200" t="s">
        <v>1010</v>
      </c>
    </row>
    <row r="236" spans="1:65" s="15" customFormat="1" ht="11.25">
      <c r="B236" s="242"/>
      <c r="C236" s="243"/>
      <c r="D236" s="204" t="s">
        <v>172</v>
      </c>
      <c r="E236" s="244" t="s">
        <v>1</v>
      </c>
      <c r="F236" s="245" t="s">
        <v>921</v>
      </c>
      <c r="G236" s="243"/>
      <c r="H236" s="244" t="s">
        <v>1</v>
      </c>
      <c r="I236" s="246"/>
      <c r="J236" s="243"/>
      <c r="K236" s="243"/>
      <c r="L236" s="247"/>
      <c r="M236" s="248"/>
      <c r="N236" s="249"/>
      <c r="O236" s="249"/>
      <c r="P236" s="249"/>
      <c r="Q236" s="249"/>
      <c r="R236" s="249"/>
      <c r="S236" s="249"/>
      <c r="T236" s="250"/>
      <c r="AT236" s="251" t="s">
        <v>172</v>
      </c>
      <c r="AU236" s="251" t="s">
        <v>94</v>
      </c>
      <c r="AV236" s="15" t="s">
        <v>92</v>
      </c>
      <c r="AW236" s="15" t="s">
        <v>39</v>
      </c>
      <c r="AX236" s="15" t="s">
        <v>84</v>
      </c>
      <c r="AY236" s="251" t="s">
        <v>160</v>
      </c>
    </row>
    <row r="237" spans="1:65" s="13" customFormat="1" ht="11.25">
      <c r="B237" s="202"/>
      <c r="C237" s="203"/>
      <c r="D237" s="204" t="s">
        <v>172</v>
      </c>
      <c r="E237" s="205" t="s">
        <v>1</v>
      </c>
      <c r="F237" s="206" t="s">
        <v>92</v>
      </c>
      <c r="G237" s="203"/>
      <c r="H237" s="207">
        <v>1</v>
      </c>
      <c r="I237" s="208"/>
      <c r="J237" s="203"/>
      <c r="K237" s="203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172</v>
      </c>
      <c r="AU237" s="213" t="s">
        <v>94</v>
      </c>
      <c r="AV237" s="13" t="s">
        <v>94</v>
      </c>
      <c r="AW237" s="13" t="s">
        <v>39</v>
      </c>
      <c r="AX237" s="13" t="s">
        <v>84</v>
      </c>
      <c r="AY237" s="213" t="s">
        <v>160</v>
      </c>
    </row>
    <row r="238" spans="1:65" s="14" customFormat="1" ht="11.25">
      <c r="B238" s="214"/>
      <c r="C238" s="215"/>
      <c r="D238" s="204" t="s">
        <v>172</v>
      </c>
      <c r="E238" s="216" t="s">
        <v>1</v>
      </c>
      <c r="F238" s="217" t="s">
        <v>179</v>
      </c>
      <c r="G238" s="215"/>
      <c r="H238" s="218">
        <v>1</v>
      </c>
      <c r="I238" s="219"/>
      <c r="J238" s="215"/>
      <c r="K238" s="215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172</v>
      </c>
      <c r="AU238" s="224" t="s">
        <v>94</v>
      </c>
      <c r="AV238" s="14" t="s">
        <v>166</v>
      </c>
      <c r="AW238" s="14" t="s">
        <v>39</v>
      </c>
      <c r="AX238" s="14" t="s">
        <v>92</v>
      </c>
      <c r="AY238" s="224" t="s">
        <v>160</v>
      </c>
    </row>
    <row r="239" spans="1:65" s="2" customFormat="1" ht="33" customHeight="1">
      <c r="A239" s="35"/>
      <c r="B239" s="36"/>
      <c r="C239" s="225" t="s">
        <v>330</v>
      </c>
      <c r="D239" s="225" t="s">
        <v>216</v>
      </c>
      <c r="E239" s="226" t="s">
        <v>1011</v>
      </c>
      <c r="F239" s="227" t="s">
        <v>1012</v>
      </c>
      <c r="G239" s="228" t="s">
        <v>927</v>
      </c>
      <c r="H239" s="229">
        <v>1</v>
      </c>
      <c r="I239" s="230"/>
      <c r="J239" s="231">
        <f>ROUND(I239*H239,2)</f>
        <v>0</v>
      </c>
      <c r="K239" s="232"/>
      <c r="L239" s="233"/>
      <c r="M239" s="234" t="s">
        <v>1</v>
      </c>
      <c r="N239" s="235" t="s">
        <v>49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982</v>
      </c>
      <c r="AT239" s="200" t="s">
        <v>216</v>
      </c>
      <c r="AU239" s="200" t="s">
        <v>94</v>
      </c>
      <c r="AY239" s="17" t="s">
        <v>160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7" t="s">
        <v>92</v>
      </c>
      <c r="BK239" s="201">
        <f>ROUND(I239*H239,2)</f>
        <v>0</v>
      </c>
      <c r="BL239" s="17" t="s">
        <v>510</v>
      </c>
      <c r="BM239" s="200" t="s">
        <v>1013</v>
      </c>
    </row>
    <row r="240" spans="1:65" s="15" customFormat="1" ht="11.25">
      <c r="B240" s="242"/>
      <c r="C240" s="243"/>
      <c r="D240" s="204" t="s">
        <v>172</v>
      </c>
      <c r="E240" s="244" t="s">
        <v>1</v>
      </c>
      <c r="F240" s="245" t="s">
        <v>921</v>
      </c>
      <c r="G240" s="243"/>
      <c r="H240" s="244" t="s">
        <v>1</v>
      </c>
      <c r="I240" s="246"/>
      <c r="J240" s="243"/>
      <c r="K240" s="243"/>
      <c r="L240" s="247"/>
      <c r="M240" s="248"/>
      <c r="N240" s="249"/>
      <c r="O240" s="249"/>
      <c r="P240" s="249"/>
      <c r="Q240" s="249"/>
      <c r="R240" s="249"/>
      <c r="S240" s="249"/>
      <c r="T240" s="250"/>
      <c r="AT240" s="251" t="s">
        <v>172</v>
      </c>
      <c r="AU240" s="251" t="s">
        <v>94</v>
      </c>
      <c r="AV240" s="15" t="s">
        <v>92</v>
      </c>
      <c r="AW240" s="15" t="s">
        <v>39</v>
      </c>
      <c r="AX240" s="15" t="s">
        <v>84</v>
      </c>
      <c r="AY240" s="251" t="s">
        <v>160</v>
      </c>
    </row>
    <row r="241" spans="1:65" s="13" customFormat="1" ht="11.25">
      <c r="B241" s="202"/>
      <c r="C241" s="203"/>
      <c r="D241" s="204" t="s">
        <v>172</v>
      </c>
      <c r="E241" s="205" t="s">
        <v>1</v>
      </c>
      <c r="F241" s="206" t="s">
        <v>92</v>
      </c>
      <c r="G241" s="203"/>
      <c r="H241" s="207">
        <v>1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172</v>
      </c>
      <c r="AU241" s="213" t="s">
        <v>94</v>
      </c>
      <c r="AV241" s="13" t="s">
        <v>94</v>
      </c>
      <c r="AW241" s="13" t="s">
        <v>39</v>
      </c>
      <c r="AX241" s="13" t="s">
        <v>84</v>
      </c>
      <c r="AY241" s="213" t="s">
        <v>160</v>
      </c>
    </row>
    <row r="242" spans="1:65" s="14" customFormat="1" ht="11.25">
      <c r="B242" s="214"/>
      <c r="C242" s="215"/>
      <c r="D242" s="204" t="s">
        <v>172</v>
      </c>
      <c r="E242" s="216" t="s">
        <v>1</v>
      </c>
      <c r="F242" s="217" t="s">
        <v>179</v>
      </c>
      <c r="G242" s="215"/>
      <c r="H242" s="218">
        <v>1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172</v>
      </c>
      <c r="AU242" s="224" t="s">
        <v>94</v>
      </c>
      <c r="AV242" s="14" t="s">
        <v>166</v>
      </c>
      <c r="AW242" s="14" t="s">
        <v>39</v>
      </c>
      <c r="AX242" s="14" t="s">
        <v>92</v>
      </c>
      <c r="AY242" s="224" t="s">
        <v>160</v>
      </c>
    </row>
    <row r="243" spans="1:65" s="2" customFormat="1" ht="16.5" customHeight="1">
      <c r="A243" s="35"/>
      <c r="B243" s="36"/>
      <c r="C243" s="188" t="s">
        <v>339</v>
      </c>
      <c r="D243" s="188" t="s">
        <v>162</v>
      </c>
      <c r="E243" s="189" t="s">
        <v>1014</v>
      </c>
      <c r="F243" s="190" t="s">
        <v>1015</v>
      </c>
      <c r="G243" s="191" t="s">
        <v>261</v>
      </c>
      <c r="H243" s="192">
        <v>6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49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510</v>
      </c>
      <c r="AT243" s="200" t="s">
        <v>162</v>
      </c>
      <c r="AU243" s="200" t="s">
        <v>94</v>
      </c>
      <c r="AY243" s="17" t="s">
        <v>160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7" t="s">
        <v>92</v>
      </c>
      <c r="BK243" s="201">
        <f>ROUND(I243*H243,2)</f>
        <v>0</v>
      </c>
      <c r="BL243" s="17" t="s">
        <v>510</v>
      </c>
      <c r="BM243" s="200" t="s">
        <v>1016</v>
      </c>
    </row>
    <row r="244" spans="1:65" s="15" customFormat="1" ht="11.25">
      <c r="B244" s="242"/>
      <c r="C244" s="243"/>
      <c r="D244" s="204" t="s">
        <v>172</v>
      </c>
      <c r="E244" s="244" t="s">
        <v>1</v>
      </c>
      <c r="F244" s="245" t="s">
        <v>921</v>
      </c>
      <c r="G244" s="243"/>
      <c r="H244" s="244" t="s">
        <v>1</v>
      </c>
      <c r="I244" s="246"/>
      <c r="J244" s="243"/>
      <c r="K244" s="243"/>
      <c r="L244" s="247"/>
      <c r="M244" s="248"/>
      <c r="N244" s="249"/>
      <c r="O244" s="249"/>
      <c r="P244" s="249"/>
      <c r="Q244" s="249"/>
      <c r="R244" s="249"/>
      <c r="S244" s="249"/>
      <c r="T244" s="250"/>
      <c r="AT244" s="251" t="s">
        <v>172</v>
      </c>
      <c r="AU244" s="251" t="s">
        <v>94</v>
      </c>
      <c r="AV244" s="15" t="s">
        <v>92</v>
      </c>
      <c r="AW244" s="15" t="s">
        <v>39</v>
      </c>
      <c r="AX244" s="15" t="s">
        <v>84</v>
      </c>
      <c r="AY244" s="251" t="s">
        <v>160</v>
      </c>
    </row>
    <row r="245" spans="1:65" s="13" customFormat="1" ht="11.25">
      <c r="B245" s="202"/>
      <c r="C245" s="203"/>
      <c r="D245" s="204" t="s">
        <v>172</v>
      </c>
      <c r="E245" s="205" t="s">
        <v>1</v>
      </c>
      <c r="F245" s="206" t="s">
        <v>194</v>
      </c>
      <c r="G245" s="203"/>
      <c r="H245" s="207">
        <v>6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172</v>
      </c>
      <c r="AU245" s="213" t="s">
        <v>94</v>
      </c>
      <c r="AV245" s="13" t="s">
        <v>94</v>
      </c>
      <c r="AW245" s="13" t="s">
        <v>39</v>
      </c>
      <c r="AX245" s="13" t="s">
        <v>84</v>
      </c>
      <c r="AY245" s="213" t="s">
        <v>160</v>
      </c>
    </row>
    <row r="246" spans="1:65" s="14" customFormat="1" ht="11.25">
      <c r="B246" s="214"/>
      <c r="C246" s="215"/>
      <c r="D246" s="204" t="s">
        <v>172</v>
      </c>
      <c r="E246" s="216" t="s">
        <v>1</v>
      </c>
      <c r="F246" s="217" t="s">
        <v>179</v>
      </c>
      <c r="G246" s="215"/>
      <c r="H246" s="218">
        <v>6</v>
      </c>
      <c r="I246" s="219"/>
      <c r="J246" s="215"/>
      <c r="K246" s="215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172</v>
      </c>
      <c r="AU246" s="224" t="s">
        <v>94</v>
      </c>
      <c r="AV246" s="14" t="s">
        <v>166</v>
      </c>
      <c r="AW246" s="14" t="s">
        <v>39</v>
      </c>
      <c r="AX246" s="14" t="s">
        <v>92</v>
      </c>
      <c r="AY246" s="224" t="s">
        <v>160</v>
      </c>
    </row>
    <row r="247" spans="1:65" s="2" customFormat="1" ht="24.2" customHeight="1">
      <c r="A247" s="35"/>
      <c r="B247" s="36"/>
      <c r="C247" s="225" t="s">
        <v>347</v>
      </c>
      <c r="D247" s="225" t="s">
        <v>216</v>
      </c>
      <c r="E247" s="226" t="s">
        <v>1017</v>
      </c>
      <c r="F247" s="227" t="s">
        <v>1018</v>
      </c>
      <c r="G247" s="228" t="s">
        <v>927</v>
      </c>
      <c r="H247" s="229">
        <v>3</v>
      </c>
      <c r="I247" s="230"/>
      <c r="J247" s="231">
        <f>ROUND(I247*H247,2)</f>
        <v>0</v>
      </c>
      <c r="K247" s="232"/>
      <c r="L247" s="233"/>
      <c r="M247" s="234" t="s">
        <v>1</v>
      </c>
      <c r="N247" s="235" t="s">
        <v>49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0</v>
      </c>
      <c r="T247" s="19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982</v>
      </c>
      <c r="AT247" s="200" t="s">
        <v>216</v>
      </c>
      <c r="AU247" s="200" t="s">
        <v>94</v>
      </c>
      <c r="AY247" s="17" t="s">
        <v>160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7" t="s">
        <v>92</v>
      </c>
      <c r="BK247" s="201">
        <f>ROUND(I247*H247,2)</f>
        <v>0</v>
      </c>
      <c r="BL247" s="17" t="s">
        <v>510</v>
      </c>
      <c r="BM247" s="200" t="s">
        <v>1019</v>
      </c>
    </row>
    <row r="248" spans="1:65" s="15" customFormat="1" ht="11.25">
      <c r="B248" s="242"/>
      <c r="C248" s="243"/>
      <c r="D248" s="204" t="s">
        <v>172</v>
      </c>
      <c r="E248" s="244" t="s">
        <v>1</v>
      </c>
      <c r="F248" s="245" t="s">
        <v>921</v>
      </c>
      <c r="G248" s="243"/>
      <c r="H248" s="244" t="s">
        <v>1</v>
      </c>
      <c r="I248" s="246"/>
      <c r="J248" s="243"/>
      <c r="K248" s="243"/>
      <c r="L248" s="247"/>
      <c r="M248" s="248"/>
      <c r="N248" s="249"/>
      <c r="O248" s="249"/>
      <c r="P248" s="249"/>
      <c r="Q248" s="249"/>
      <c r="R248" s="249"/>
      <c r="S248" s="249"/>
      <c r="T248" s="250"/>
      <c r="AT248" s="251" t="s">
        <v>172</v>
      </c>
      <c r="AU248" s="251" t="s">
        <v>94</v>
      </c>
      <c r="AV248" s="15" t="s">
        <v>92</v>
      </c>
      <c r="AW248" s="15" t="s">
        <v>39</v>
      </c>
      <c r="AX248" s="15" t="s">
        <v>84</v>
      </c>
      <c r="AY248" s="251" t="s">
        <v>160</v>
      </c>
    </row>
    <row r="249" spans="1:65" s="13" customFormat="1" ht="11.25">
      <c r="B249" s="202"/>
      <c r="C249" s="203"/>
      <c r="D249" s="204" t="s">
        <v>172</v>
      </c>
      <c r="E249" s="205" t="s">
        <v>1</v>
      </c>
      <c r="F249" s="206" t="s">
        <v>180</v>
      </c>
      <c r="G249" s="203"/>
      <c r="H249" s="207">
        <v>3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172</v>
      </c>
      <c r="AU249" s="213" t="s">
        <v>94</v>
      </c>
      <c r="AV249" s="13" t="s">
        <v>94</v>
      </c>
      <c r="AW249" s="13" t="s">
        <v>39</v>
      </c>
      <c r="AX249" s="13" t="s">
        <v>84</v>
      </c>
      <c r="AY249" s="213" t="s">
        <v>160</v>
      </c>
    </row>
    <row r="250" spans="1:65" s="14" customFormat="1" ht="11.25">
      <c r="B250" s="214"/>
      <c r="C250" s="215"/>
      <c r="D250" s="204" t="s">
        <v>172</v>
      </c>
      <c r="E250" s="216" t="s">
        <v>1</v>
      </c>
      <c r="F250" s="217" t="s">
        <v>179</v>
      </c>
      <c r="G250" s="215"/>
      <c r="H250" s="218">
        <v>3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172</v>
      </c>
      <c r="AU250" s="224" t="s">
        <v>94</v>
      </c>
      <c r="AV250" s="14" t="s">
        <v>166</v>
      </c>
      <c r="AW250" s="14" t="s">
        <v>39</v>
      </c>
      <c r="AX250" s="14" t="s">
        <v>92</v>
      </c>
      <c r="AY250" s="224" t="s">
        <v>160</v>
      </c>
    </row>
    <row r="251" spans="1:65" s="2" customFormat="1" ht="24.2" customHeight="1">
      <c r="A251" s="35"/>
      <c r="B251" s="36"/>
      <c r="C251" s="225" t="s">
        <v>357</v>
      </c>
      <c r="D251" s="225" t="s">
        <v>216</v>
      </c>
      <c r="E251" s="226" t="s">
        <v>1020</v>
      </c>
      <c r="F251" s="227" t="s">
        <v>1021</v>
      </c>
      <c r="G251" s="228" t="s">
        <v>927</v>
      </c>
      <c r="H251" s="229">
        <v>2</v>
      </c>
      <c r="I251" s="230"/>
      <c r="J251" s="231">
        <f>ROUND(I251*H251,2)</f>
        <v>0</v>
      </c>
      <c r="K251" s="232"/>
      <c r="L251" s="233"/>
      <c r="M251" s="234" t="s">
        <v>1</v>
      </c>
      <c r="N251" s="235" t="s">
        <v>49</v>
      </c>
      <c r="O251" s="7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982</v>
      </c>
      <c r="AT251" s="200" t="s">
        <v>216</v>
      </c>
      <c r="AU251" s="200" t="s">
        <v>94</v>
      </c>
      <c r="AY251" s="17" t="s">
        <v>160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7" t="s">
        <v>92</v>
      </c>
      <c r="BK251" s="201">
        <f>ROUND(I251*H251,2)</f>
        <v>0</v>
      </c>
      <c r="BL251" s="17" t="s">
        <v>510</v>
      </c>
      <c r="BM251" s="200" t="s">
        <v>1022</v>
      </c>
    </row>
    <row r="252" spans="1:65" s="15" customFormat="1" ht="11.25">
      <c r="B252" s="242"/>
      <c r="C252" s="243"/>
      <c r="D252" s="204" t="s">
        <v>172</v>
      </c>
      <c r="E252" s="244" t="s">
        <v>1</v>
      </c>
      <c r="F252" s="245" t="s">
        <v>921</v>
      </c>
      <c r="G252" s="243"/>
      <c r="H252" s="244" t="s">
        <v>1</v>
      </c>
      <c r="I252" s="246"/>
      <c r="J252" s="243"/>
      <c r="K252" s="243"/>
      <c r="L252" s="247"/>
      <c r="M252" s="248"/>
      <c r="N252" s="249"/>
      <c r="O252" s="249"/>
      <c r="P252" s="249"/>
      <c r="Q252" s="249"/>
      <c r="R252" s="249"/>
      <c r="S252" s="249"/>
      <c r="T252" s="250"/>
      <c r="AT252" s="251" t="s">
        <v>172</v>
      </c>
      <c r="AU252" s="251" t="s">
        <v>94</v>
      </c>
      <c r="AV252" s="15" t="s">
        <v>92</v>
      </c>
      <c r="AW252" s="15" t="s">
        <v>39</v>
      </c>
      <c r="AX252" s="15" t="s">
        <v>84</v>
      </c>
      <c r="AY252" s="251" t="s">
        <v>160</v>
      </c>
    </row>
    <row r="253" spans="1:65" s="13" customFormat="1" ht="11.25">
      <c r="B253" s="202"/>
      <c r="C253" s="203"/>
      <c r="D253" s="204" t="s">
        <v>172</v>
      </c>
      <c r="E253" s="205" t="s">
        <v>1</v>
      </c>
      <c r="F253" s="206" t="s">
        <v>94</v>
      </c>
      <c r="G253" s="203"/>
      <c r="H253" s="207">
        <v>2</v>
      </c>
      <c r="I253" s="208"/>
      <c r="J253" s="203"/>
      <c r="K253" s="203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172</v>
      </c>
      <c r="AU253" s="213" t="s">
        <v>94</v>
      </c>
      <c r="AV253" s="13" t="s">
        <v>94</v>
      </c>
      <c r="AW253" s="13" t="s">
        <v>39</v>
      </c>
      <c r="AX253" s="13" t="s">
        <v>84</v>
      </c>
      <c r="AY253" s="213" t="s">
        <v>160</v>
      </c>
    </row>
    <row r="254" spans="1:65" s="14" customFormat="1" ht="11.25">
      <c r="B254" s="214"/>
      <c r="C254" s="215"/>
      <c r="D254" s="204" t="s">
        <v>172</v>
      </c>
      <c r="E254" s="216" t="s">
        <v>1</v>
      </c>
      <c r="F254" s="217" t="s">
        <v>179</v>
      </c>
      <c r="G254" s="215"/>
      <c r="H254" s="218">
        <v>2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172</v>
      </c>
      <c r="AU254" s="224" t="s">
        <v>94</v>
      </c>
      <c r="AV254" s="14" t="s">
        <v>166</v>
      </c>
      <c r="AW254" s="14" t="s">
        <v>39</v>
      </c>
      <c r="AX254" s="14" t="s">
        <v>92</v>
      </c>
      <c r="AY254" s="224" t="s">
        <v>160</v>
      </c>
    </row>
    <row r="255" spans="1:65" s="2" customFormat="1" ht="24.2" customHeight="1">
      <c r="A255" s="35"/>
      <c r="B255" s="36"/>
      <c r="C255" s="225" t="s">
        <v>364</v>
      </c>
      <c r="D255" s="225" t="s">
        <v>216</v>
      </c>
      <c r="E255" s="226" t="s">
        <v>1023</v>
      </c>
      <c r="F255" s="227" t="s">
        <v>1024</v>
      </c>
      <c r="G255" s="228" t="s">
        <v>927</v>
      </c>
      <c r="H255" s="229">
        <v>1</v>
      </c>
      <c r="I255" s="230"/>
      <c r="J255" s="231">
        <f>ROUND(I255*H255,2)</f>
        <v>0</v>
      </c>
      <c r="K255" s="232"/>
      <c r="L255" s="233"/>
      <c r="M255" s="234" t="s">
        <v>1</v>
      </c>
      <c r="N255" s="235" t="s">
        <v>49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982</v>
      </c>
      <c r="AT255" s="200" t="s">
        <v>216</v>
      </c>
      <c r="AU255" s="200" t="s">
        <v>94</v>
      </c>
      <c r="AY255" s="17" t="s">
        <v>160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7" t="s">
        <v>92</v>
      </c>
      <c r="BK255" s="201">
        <f>ROUND(I255*H255,2)</f>
        <v>0</v>
      </c>
      <c r="BL255" s="17" t="s">
        <v>510</v>
      </c>
      <c r="BM255" s="200" t="s">
        <v>1025</v>
      </c>
    </row>
    <row r="256" spans="1:65" s="15" customFormat="1" ht="11.25">
      <c r="B256" s="242"/>
      <c r="C256" s="243"/>
      <c r="D256" s="204" t="s">
        <v>172</v>
      </c>
      <c r="E256" s="244" t="s">
        <v>1</v>
      </c>
      <c r="F256" s="245" t="s">
        <v>921</v>
      </c>
      <c r="G256" s="243"/>
      <c r="H256" s="244" t="s">
        <v>1</v>
      </c>
      <c r="I256" s="246"/>
      <c r="J256" s="243"/>
      <c r="K256" s="243"/>
      <c r="L256" s="247"/>
      <c r="M256" s="248"/>
      <c r="N256" s="249"/>
      <c r="O256" s="249"/>
      <c r="P256" s="249"/>
      <c r="Q256" s="249"/>
      <c r="R256" s="249"/>
      <c r="S256" s="249"/>
      <c r="T256" s="250"/>
      <c r="AT256" s="251" t="s">
        <v>172</v>
      </c>
      <c r="AU256" s="251" t="s">
        <v>94</v>
      </c>
      <c r="AV256" s="15" t="s">
        <v>92</v>
      </c>
      <c r="AW256" s="15" t="s">
        <v>39</v>
      </c>
      <c r="AX256" s="15" t="s">
        <v>84</v>
      </c>
      <c r="AY256" s="251" t="s">
        <v>160</v>
      </c>
    </row>
    <row r="257" spans="1:65" s="13" customFormat="1" ht="11.25">
      <c r="B257" s="202"/>
      <c r="C257" s="203"/>
      <c r="D257" s="204" t="s">
        <v>172</v>
      </c>
      <c r="E257" s="205" t="s">
        <v>1</v>
      </c>
      <c r="F257" s="206" t="s">
        <v>92</v>
      </c>
      <c r="G257" s="203"/>
      <c r="H257" s="207">
        <v>1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172</v>
      </c>
      <c r="AU257" s="213" t="s">
        <v>94</v>
      </c>
      <c r="AV257" s="13" t="s">
        <v>94</v>
      </c>
      <c r="AW257" s="13" t="s">
        <v>39</v>
      </c>
      <c r="AX257" s="13" t="s">
        <v>84</v>
      </c>
      <c r="AY257" s="213" t="s">
        <v>160</v>
      </c>
    </row>
    <row r="258" spans="1:65" s="14" customFormat="1" ht="11.25">
      <c r="B258" s="214"/>
      <c r="C258" s="215"/>
      <c r="D258" s="204" t="s">
        <v>172</v>
      </c>
      <c r="E258" s="216" t="s">
        <v>1</v>
      </c>
      <c r="F258" s="217" t="s">
        <v>179</v>
      </c>
      <c r="G258" s="215"/>
      <c r="H258" s="218">
        <v>1</v>
      </c>
      <c r="I258" s="219"/>
      <c r="J258" s="215"/>
      <c r="K258" s="215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172</v>
      </c>
      <c r="AU258" s="224" t="s">
        <v>94</v>
      </c>
      <c r="AV258" s="14" t="s">
        <v>166</v>
      </c>
      <c r="AW258" s="14" t="s">
        <v>39</v>
      </c>
      <c r="AX258" s="14" t="s">
        <v>92</v>
      </c>
      <c r="AY258" s="224" t="s">
        <v>160</v>
      </c>
    </row>
    <row r="259" spans="1:65" s="2" customFormat="1" ht="21.75" customHeight="1">
      <c r="A259" s="35"/>
      <c r="B259" s="36"/>
      <c r="C259" s="188" t="s">
        <v>368</v>
      </c>
      <c r="D259" s="188" t="s">
        <v>162</v>
      </c>
      <c r="E259" s="189" t="s">
        <v>1026</v>
      </c>
      <c r="F259" s="190" t="s">
        <v>1027</v>
      </c>
      <c r="G259" s="191" t="s">
        <v>261</v>
      </c>
      <c r="H259" s="192">
        <v>7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49</v>
      </c>
      <c r="O259" s="72"/>
      <c r="P259" s="198">
        <f>O259*H259</f>
        <v>0</v>
      </c>
      <c r="Q259" s="198">
        <v>0</v>
      </c>
      <c r="R259" s="198">
        <f>Q259*H259</f>
        <v>0</v>
      </c>
      <c r="S259" s="198">
        <v>0</v>
      </c>
      <c r="T259" s="19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510</v>
      </c>
      <c r="AT259" s="200" t="s">
        <v>162</v>
      </c>
      <c r="AU259" s="200" t="s">
        <v>94</v>
      </c>
      <c r="AY259" s="17" t="s">
        <v>160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7" t="s">
        <v>92</v>
      </c>
      <c r="BK259" s="201">
        <f>ROUND(I259*H259,2)</f>
        <v>0</v>
      </c>
      <c r="BL259" s="17" t="s">
        <v>510</v>
      </c>
      <c r="BM259" s="200" t="s">
        <v>1028</v>
      </c>
    </row>
    <row r="260" spans="1:65" s="15" customFormat="1" ht="11.25">
      <c r="B260" s="242"/>
      <c r="C260" s="243"/>
      <c r="D260" s="204" t="s">
        <v>172</v>
      </c>
      <c r="E260" s="244" t="s">
        <v>1</v>
      </c>
      <c r="F260" s="245" t="s">
        <v>921</v>
      </c>
      <c r="G260" s="243"/>
      <c r="H260" s="244" t="s">
        <v>1</v>
      </c>
      <c r="I260" s="246"/>
      <c r="J260" s="243"/>
      <c r="K260" s="243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172</v>
      </c>
      <c r="AU260" s="251" t="s">
        <v>94</v>
      </c>
      <c r="AV260" s="15" t="s">
        <v>92</v>
      </c>
      <c r="AW260" s="15" t="s">
        <v>39</v>
      </c>
      <c r="AX260" s="15" t="s">
        <v>84</v>
      </c>
      <c r="AY260" s="251" t="s">
        <v>160</v>
      </c>
    </row>
    <row r="261" spans="1:65" s="13" customFormat="1" ht="11.25">
      <c r="B261" s="202"/>
      <c r="C261" s="203"/>
      <c r="D261" s="204" t="s">
        <v>172</v>
      </c>
      <c r="E261" s="205" t="s">
        <v>1</v>
      </c>
      <c r="F261" s="206" t="s">
        <v>199</v>
      </c>
      <c r="G261" s="203"/>
      <c r="H261" s="207">
        <v>7</v>
      </c>
      <c r="I261" s="208"/>
      <c r="J261" s="203"/>
      <c r="K261" s="203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172</v>
      </c>
      <c r="AU261" s="213" t="s">
        <v>94</v>
      </c>
      <c r="AV261" s="13" t="s">
        <v>94</v>
      </c>
      <c r="AW261" s="13" t="s">
        <v>39</v>
      </c>
      <c r="AX261" s="13" t="s">
        <v>84</v>
      </c>
      <c r="AY261" s="213" t="s">
        <v>160</v>
      </c>
    </row>
    <row r="262" spans="1:65" s="14" customFormat="1" ht="11.25">
      <c r="B262" s="214"/>
      <c r="C262" s="215"/>
      <c r="D262" s="204" t="s">
        <v>172</v>
      </c>
      <c r="E262" s="216" t="s">
        <v>1</v>
      </c>
      <c r="F262" s="217" t="s">
        <v>179</v>
      </c>
      <c r="G262" s="215"/>
      <c r="H262" s="218">
        <v>7</v>
      </c>
      <c r="I262" s="219"/>
      <c r="J262" s="215"/>
      <c r="K262" s="215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172</v>
      </c>
      <c r="AU262" s="224" t="s">
        <v>94</v>
      </c>
      <c r="AV262" s="14" t="s">
        <v>166</v>
      </c>
      <c r="AW262" s="14" t="s">
        <v>39</v>
      </c>
      <c r="AX262" s="14" t="s">
        <v>92</v>
      </c>
      <c r="AY262" s="224" t="s">
        <v>160</v>
      </c>
    </row>
    <row r="263" spans="1:65" s="2" customFormat="1" ht="24.2" customHeight="1">
      <c r="A263" s="35"/>
      <c r="B263" s="36"/>
      <c r="C263" s="225" t="s">
        <v>373</v>
      </c>
      <c r="D263" s="225" t="s">
        <v>216</v>
      </c>
      <c r="E263" s="226" t="s">
        <v>1029</v>
      </c>
      <c r="F263" s="227" t="s">
        <v>1030</v>
      </c>
      <c r="G263" s="228" t="s">
        <v>927</v>
      </c>
      <c r="H263" s="229">
        <v>3</v>
      </c>
      <c r="I263" s="230"/>
      <c r="J263" s="231">
        <f>ROUND(I263*H263,2)</f>
        <v>0</v>
      </c>
      <c r="K263" s="232"/>
      <c r="L263" s="233"/>
      <c r="M263" s="234" t="s">
        <v>1</v>
      </c>
      <c r="N263" s="235" t="s">
        <v>49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982</v>
      </c>
      <c r="AT263" s="200" t="s">
        <v>216</v>
      </c>
      <c r="AU263" s="200" t="s">
        <v>94</v>
      </c>
      <c r="AY263" s="17" t="s">
        <v>160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7" t="s">
        <v>92</v>
      </c>
      <c r="BK263" s="201">
        <f>ROUND(I263*H263,2)</f>
        <v>0</v>
      </c>
      <c r="BL263" s="17" t="s">
        <v>510</v>
      </c>
      <c r="BM263" s="200" t="s">
        <v>1031</v>
      </c>
    </row>
    <row r="264" spans="1:65" s="15" customFormat="1" ht="11.25">
      <c r="B264" s="242"/>
      <c r="C264" s="243"/>
      <c r="D264" s="204" t="s">
        <v>172</v>
      </c>
      <c r="E264" s="244" t="s">
        <v>1</v>
      </c>
      <c r="F264" s="245" t="s">
        <v>921</v>
      </c>
      <c r="G264" s="243"/>
      <c r="H264" s="244" t="s">
        <v>1</v>
      </c>
      <c r="I264" s="246"/>
      <c r="J264" s="243"/>
      <c r="K264" s="243"/>
      <c r="L264" s="247"/>
      <c r="M264" s="248"/>
      <c r="N264" s="249"/>
      <c r="O264" s="249"/>
      <c r="P264" s="249"/>
      <c r="Q264" s="249"/>
      <c r="R264" s="249"/>
      <c r="S264" s="249"/>
      <c r="T264" s="250"/>
      <c r="AT264" s="251" t="s">
        <v>172</v>
      </c>
      <c r="AU264" s="251" t="s">
        <v>94</v>
      </c>
      <c r="AV264" s="15" t="s">
        <v>92</v>
      </c>
      <c r="AW264" s="15" t="s">
        <v>39</v>
      </c>
      <c r="AX264" s="15" t="s">
        <v>84</v>
      </c>
      <c r="AY264" s="251" t="s">
        <v>160</v>
      </c>
    </row>
    <row r="265" spans="1:65" s="13" customFormat="1" ht="11.25">
      <c r="B265" s="202"/>
      <c r="C265" s="203"/>
      <c r="D265" s="204" t="s">
        <v>172</v>
      </c>
      <c r="E265" s="205" t="s">
        <v>1</v>
      </c>
      <c r="F265" s="206" t="s">
        <v>180</v>
      </c>
      <c r="G265" s="203"/>
      <c r="H265" s="207">
        <v>3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172</v>
      </c>
      <c r="AU265" s="213" t="s">
        <v>94</v>
      </c>
      <c r="AV265" s="13" t="s">
        <v>94</v>
      </c>
      <c r="AW265" s="13" t="s">
        <v>39</v>
      </c>
      <c r="AX265" s="13" t="s">
        <v>84</v>
      </c>
      <c r="AY265" s="213" t="s">
        <v>160</v>
      </c>
    </row>
    <row r="266" spans="1:65" s="14" customFormat="1" ht="11.25">
      <c r="B266" s="214"/>
      <c r="C266" s="215"/>
      <c r="D266" s="204" t="s">
        <v>172</v>
      </c>
      <c r="E266" s="216" t="s">
        <v>1</v>
      </c>
      <c r="F266" s="217" t="s">
        <v>179</v>
      </c>
      <c r="G266" s="215"/>
      <c r="H266" s="218">
        <v>3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172</v>
      </c>
      <c r="AU266" s="224" t="s">
        <v>94</v>
      </c>
      <c r="AV266" s="14" t="s">
        <v>166</v>
      </c>
      <c r="AW266" s="14" t="s">
        <v>39</v>
      </c>
      <c r="AX266" s="14" t="s">
        <v>92</v>
      </c>
      <c r="AY266" s="224" t="s">
        <v>160</v>
      </c>
    </row>
    <row r="267" spans="1:65" s="2" customFormat="1" ht="24.2" customHeight="1">
      <c r="A267" s="35"/>
      <c r="B267" s="36"/>
      <c r="C267" s="225" t="s">
        <v>381</v>
      </c>
      <c r="D267" s="225" t="s">
        <v>216</v>
      </c>
      <c r="E267" s="226" t="s">
        <v>1032</v>
      </c>
      <c r="F267" s="227" t="s">
        <v>1033</v>
      </c>
      <c r="G267" s="228" t="s">
        <v>927</v>
      </c>
      <c r="H267" s="229">
        <v>1</v>
      </c>
      <c r="I267" s="230"/>
      <c r="J267" s="231">
        <f>ROUND(I267*H267,2)</f>
        <v>0</v>
      </c>
      <c r="K267" s="232"/>
      <c r="L267" s="233"/>
      <c r="M267" s="234" t="s">
        <v>1</v>
      </c>
      <c r="N267" s="235" t="s">
        <v>49</v>
      </c>
      <c r="O267" s="72"/>
      <c r="P267" s="198">
        <f>O267*H267</f>
        <v>0</v>
      </c>
      <c r="Q267" s="198">
        <v>0</v>
      </c>
      <c r="R267" s="198">
        <f>Q267*H267</f>
        <v>0</v>
      </c>
      <c r="S267" s="198">
        <v>0</v>
      </c>
      <c r="T267" s="19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982</v>
      </c>
      <c r="AT267" s="200" t="s">
        <v>216</v>
      </c>
      <c r="AU267" s="200" t="s">
        <v>94</v>
      </c>
      <c r="AY267" s="17" t="s">
        <v>160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7" t="s">
        <v>92</v>
      </c>
      <c r="BK267" s="201">
        <f>ROUND(I267*H267,2)</f>
        <v>0</v>
      </c>
      <c r="BL267" s="17" t="s">
        <v>510</v>
      </c>
      <c r="BM267" s="200" t="s">
        <v>1034</v>
      </c>
    </row>
    <row r="268" spans="1:65" s="15" customFormat="1" ht="11.25">
      <c r="B268" s="242"/>
      <c r="C268" s="243"/>
      <c r="D268" s="204" t="s">
        <v>172</v>
      </c>
      <c r="E268" s="244" t="s">
        <v>1</v>
      </c>
      <c r="F268" s="245" t="s">
        <v>921</v>
      </c>
      <c r="G268" s="243"/>
      <c r="H268" s="244" t="s">
        <v>1</v>
      </c>
      <c r="I268" s="246"/>
      <c r="J268" s="243"/>
      <c r="K268" s="243"/>
      <c r="L268" s="247"/>
      <c r="M268" s="248"/>
      <c r="N268" s="249"/>
      <c r="O268" s="249"/>
      <c r="P268" s="249"/>
      <c r="Q268" s="249"/>
      <c r="R268" s="249"/>
      <c r="S268" s="249"/>
      <c r="T268" s="250"/>
      <c r="AT268" s="251" t="s">
        <v>172</v>
      </c>
      <c r="AU268" s="251" t="s">
        <v>94</v>
      </c>
      <c r="AV268" s="15" t="s">
        <v>92</v>
      </c>
      <c r="AW268" s="15" t="s">
        <v>39</v>
      </c>
      <c r="AX268" s="15" t="s">
        <v>84</v>
      </c>
      <c r="AY268" s="251" t="s">
        <v>160</v>
      </c>
    </row>
    <row r="269" spans="1:65" s="13" customFormat="1" ht="11.25">
      <c r="B269" s="202"/>
      <c r="C269" s="203"/>
      <c r="D269" s="204" t="s">
        <v>172</v>
      </c>
      <c r="E269" s="205" t="s">
        <v>1</v>
      </c>
      <c r="F269" s="206" t="s">
        <v>92</v>
      </c>
      <c r="G269" s="203"/>
      <c r="H269" s="207">
        <v>1</v>
      </c>
      <c r="I269" s="208"/>
      <c r="J269" s="203"/>
      <c r="K269" s="203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172</v>
      </c>
      <c r="AU269" s="213" t="s">
        <v>94</v>
      </c>
      <c r="AV269" s="13" t="s">
        <v>94</v>
      </c>
      <c r="AW269" s="13" t="s">
        <v>39</v>
      </c>
      <c r="AX269" s="13" t="s">
        <v>84</v>
      </c>
      <c r="AY269" s="213" t="s">
        <v>160</v>
      </c>
    </row>
    <row r="270" spans="1:65" s="14" customFormat="1" ht="11.25">
      <c r="B270" s="214"/>
      <c r="C270" s="215"/>
      <c r="D270" s="204" t="s">
        <v>172</v>
      </c>
      <c r="E270" s="216" t="s">
        <v>1</v>
      </c>
      <c r="F270" s="217" t="s">
        <v>179</v>
      </c>
      <c r="G270" s="215"/>
      <c r="H270" s="218">
        <v>1</v>
      </c>
      <c r="I270" s="219"/>
      <c r="J270" s="215"/>
      <c r="K270" s="215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172</v>
      </c>
      <c r="AU270" s="224" t="s">
        <v>94</v>
      </c>
      <c r="AV270" s="14" t="s">
        <v>166</v>
      </c>
      <c r="AW270" s="14" t="s">
        <v>39</v>
      </c>
      <c r="AX270" s="14" t="s">
        <v>92</v>
      </c>
      <c r="AY270" s="224" t="s">
        <v>160</v>
      </c>
    </row>
    <row r="271" spans="1:65" s="2" customFormat="1" ht="24.2" customHeight="1">
      <c r="A271" s="35"/>
      <c r="B271" s="36"/>
      <c r="C271" s="225" t="s">
        <v>388</v>
      </c>
      <c r="D271" s="225" t="s">
        <v>216</v>
      </c>
      <c r="E271" s="226" t="s">
        <v>1035</v>
      </c>
      <c r="F271" s="227" t="s">
        <v>1036</v>
      </c>
      <c r="G271" s="228" t="s">
        <v>927</v>
      </c>
      <c r="H271" s="229">
        <v>1</v>
      </c>
      <c r="I271" s="230"/>
      <c r="J271" s="231">
        <f>ROUND(I271*H271,2)</f>
        <v>0</v>
      </c>
      <c r="K271" s="232"/>
      <c r="L271" s="233"/>
      <c r="M271" s="234" t="s">
        <v>1</v>
      </c>
      <c r="N271" s="235" t="s">
        <v>49</v>
      </c>
      <c r="O271" s="72"/>
      <c r="P271" s="198">
        <f>O271*H271</f>
        <v>0</v>
      </c>
      <c r="Q271" s="198">
        <v>0</v>
      </c>
      <c r="R271" s="198">
        <f>Q271*H271</f>
        <v>0</v>
      </c>
      <c r="S271" s="198">
        <v>0</v>
      </c>
      <c r="T271" s="19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0" t="s">
        <v>982</v>
      </c>
      <c r="AT271" s="200" t="s">
        <v>216</v>
      </c>
      <c r="AU271" s="200" t="s">
        <v>94</v>
      </c>
      <c r="AY271" s="17" t="s">
        <v>160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17" t="s">
        <v>92</v>
      </c>
      <c r="BK271" s="201">
        <f>ROUND(I271*H271,2)</f>
        <v>0</v>
      </c>
      <c r="BL271" s="17" t="s">
        <v>510</v>
      </c>
      <c r="BM271" s="200" t="s">
        <v>1037</v>
      </c>
    </row>
    <row r="272" spans="1:65" s="15" customFormat="1" ht="11.25">
      <c r="B272" s="242"/>
      <c r="C272" s="243"/>
      <c r="D272" s="204" t="s">
        <v>172</v>
      </c>
      <c r="E272" s="244" t="s">
        <v>1</v>
      </c>
      <c r="F272" s="245" t="s">
        <v>921</v>
      </c>
      <c r="G272" s="243"/>
      <c r="H272" s="244" t="s">
        <v>1</v>
      </c>
      <c r="I272" s="246"/>
      <c r="J272" s="243"/>
      <c r="K272" s="243"/>
      <c r="L272" s="247"/>
      <c r="M272" s="248"/>
      <c r="N272" s="249"/>
      <c r="O272" s="249"/>
      <c r="P272" s="249"/>
      <c r="Q272" s="249"/>
      <c r="R272" s="249"/>
      <c r="S272" s="249"/>
      <c r="T272" s="250"/>
      <c r="AT272" s="251" t="s">
        <v>172</v>
      </c>
      <c r="AU272" s="251" t="s">
        <v>94</v>
      </c>
      <c r="AV272" s="15" t="s">
        <v>92</v>
      </c>
      <c r="AW272" s="15" t="s">
        <v>39</v>
      </c>
      <c r="AX272" s="15" t="s">
        <v>84</v>
      </c>
      <c r="AY272" s="251" t="s">
        <v>160</v>
      </c>
    </row>
    <row r="273" spans="1:65" s="13" customFormat="1" ht="11.25">
      <c r="B273" s="202"/>
      <c r="C273" s="203"/>
      <c r="D273" s="204" t="s">
        <v>172</v>
      </c>
      <c r="E273" s="205" t="s">
        <v>1</v>
      </c>
      <c r="F273" s="206" t="s">
        <v>92</v>
      </c>
      <c r="G273" s="203"/>
      <c r="H273" s="207">
        <v>1</v>
      </c>
      <c r="I273" s="208"/>
      <c r="J273" s="203"/>
      <c r="K273" s="203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172</v>
      </c>
      <c r="AU273" s="213" t="s">
        <v>94</v>
      </c>
      <c r="AV273" s="13" t="s">
        <v>94</v>
      </c>
      <c r="AW273" s="13" t="s">
        <v>39</v>
      </c>
      <c r="AX273" s="13" t="s">
        <v>84</v>
      </c>
      <c r="AY273" s="213" t="s">
        <v>160</v>
      </c>
    </row>
    <row r="274" spans="1:65" s="14" customFormat="1" ht="11.25">
      <c r="B274" s="214"/>
      <c r="C274" s="215"/>
      <c r="D274" s="204" t="s">
        <v>172</v>
      </c>
      <c r="E274" s="216" t="s">
        <v>1</v>
      </c>
      <c r="F274" s="217" t="s">
        <v>179</v>
      </c>
      <c r="G274" s="215"/>
      <c r="H274" s="218">
        <v>1</v>
      </c>
      <c r="I274" s="219"/>
      <c r="J274" s="215"/>
      <c r="K274" s="215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172</v>
      </c>
      <c r="AU274" s="224" t="s">
        <v>94</v>
      </c>
      <c r="AV274" s="14" t="s">
        <v>166</v>
      </c>
      <c r="AW274" s="14" t="s">
        <v>39</v>
      </c>
      <c r="AX274" s="14" t="s">
        <v>92</v>
      </c>
      <c r="AY274" s="224" t="s">
        <v>160</v>
      </c>
    </row>
    <row r="275" spans="1:65" s="2" customFormat="1" ht="24.2" customHeight="1">
      <c r="A275" s="35"/>
      <c r="B275" s="36"/>
      <c r="C275" s="225" t="s">
        <v>397</v>
      </c>
      <c r="D275" s="225" t="s">
        <v>216</v>
      </c>
      <c r="E275" s="226" t="s">
        <v>1038</v>
      </c>
      <c r="F275" s="227" t="s">
        <v>1039</v>
      </c>
      <c r="G275" s="228" t="s">
        <v>927</v>
      </c>
      <c r="H275" s="229">
        <v>1</v>
      </c>
      <c r="I275" s="230"/>
      <c r="J275" s="231">
        <f>ROUND(I275*H275,2)</f>
        <v>0</v>
      </c>
      <c r="K275" s="232"/>
      <c r="L275" s="233"/>
      <c r="M275" s="234" t="s">
        <v>1</v>
      </c>
      <c r="N275" s="235" t="s">
        <v>49</v>
      </c>
      <c r="O275" s="72"/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982</v>
      </c>
      <c r="AT275" s="200" t="s">
        <v>216</v>
      </c>
      <c r="AU275" s="200" t="s">
        <v>94</v>
      </c>
      <c r="AY275" s="17" t="s">
        <v>160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7" t="s">
        <v>92</v>
      </c>
      <c r="BK275" s="201">
        <f>ROUND(I275*H275,2)</f>
        <v>0</v>
      </c>
      <c r="BL275" s="17" t="s">
        <v>510</v>
      </c>
      <c r="BM275" s="200" t="s">
        <v>1040</v>
      </c>
    </row>
    <row r="276" spans="1:65" s="15" customFormat="1" ht="11.25">
      <c r="B276" s="242"/>
      <c r="C276" s="243"/>
      <c r="D276" s="204" t="s">
        <v>172</v>
      </c>
      <c r="E276" s="244" t="s">
        <v>1</v>
      </c>
      <c r="F276" s="245" t="s">
        <v>921</v>
      </c>
      <c r="G276" s="243"/>
      <c r="H276" s="244" t="s">
        <v>1</v>
      </c>
      <c r="I276" s="246"/>
      <c r="J276" s="243"/>
      <c r="K276" s="243"/>
      <c r="L276" s="247"/>
      <c r="M276" s="248"/>
      <c r="N276" s="249"/>
      <c r="O276" s="249"/>
      <c r="P276" s="249"/>
      <c r="Q276" s="249"/>
      <c r="R276" s="249"/>
      <c r="S276" s="249"/>
      <c r="T276" s="250"/>
      <c r="AT276" s="251" t="s">
        <v>172</v>
      </c>
      <c r="AU276" s="251" t="s">
        <v>94</v>
      </c>
      <c r="AV276" s="15" t="s">
        <v>92</v>
      </c>
      <c r="AW276" s="15" t="s">
        <v>39</v>
      </c>
      <c r="AX276" s="15" t="s">
        <v>84</v>
      </c>
      <c r="AY276" s="251" t="s">
        <v>160</v>
      </c>
    </row>
    <row r="277" spans="1:65" s="13" customFormat="1" ht="11.25">
      <c r="B277" s="202"/>
      <c r="C277" s="203"/>
      <c r="D277" s="204" t="s">
        <v>172</v>
      </c>
      <c r="E277" s="205" t="s">
        <v>1</v>
      </c>
      <c r="F277" s="206" t="s">
        <v>92</v>
      </c>
      <c r="G277" s="203"/>
      <c r="H277" s="207">
        <v>1</v>
      </c>
      <c r="I277" s="208"/>
      <c r="J277" s="203"/>
      <c r="K277" s="203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172</v>
      </c>
      <c r="AU277" s="213" t="s">
        <v>94</v>
      </c>
      <c r="AV277" s="13" t="s">
        <v>94</v>
      </c>
      <c r="AW277" s="13" t="s">
        <v>39</v>
      </c>
      <c r="AX277" s="13" t="s">
        <v>84</v>
      </c>
      <c r="AY277" s="213" t="s">
        <v>160</v>
      </c>
    </row>
    <row r="278" spans="1:65" s="14" customFormat="1" ht="11.25">
      <c r="B278" s="214"/>
      <c r="C278" s="215"/>
      <c r="D278" s="204" t="s">
        <v>172</v>
      </c>
      <c r="E278" s="216" t="s">
        <v>1</v>
      </c>
      <c r="F278" s="217" t="s">
        <v>179</v>
      </c>
      <c r="G278" s="215"/>
      <c r="H278" s="218">
        <v>1</v>
      </c>
      <c r="I278" s="219"/>
      <c r="J278" s="215"/>
      <c r="K278" s="215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172</v>
      </c>
      <c r="AU278" s="224" t="s">
        <v>94</v>
      </c>
      <c r="AV278" s="14" t="s">
        <v>166</v>
      </c>
      <c r="AW278" s="14" t="s">
        <v>39</v>
      </c>
      <c r="AX278" s="14" t="s">
        <v>92</v>
      </c>
      <c r="AY278" s="224" t="s">
        <v>160</v>
      </c>
    </row>
    <row r="279" spans="1:65" s="2" customFormat="1" ht="24.2" customHeight="1">
      <c r="A279" s="35"/>
      <c r="B279" s="36"/>
      <c r="C279" s="225" t="s">
        <v>402</v>
      </c>
      <c r="D279" s="225" t="s">
        <v>216</v>
      </c>
      <c r="E279" s="226" t="s">
        <v>1041</v>
      </c>
      <c r="F279" s="227" t="s">
        <v>1042</v>
      </c>
      <c r="G279" s="228" t="s">
        <v>927</v>
      </c>
      <c r="H279" s="229">
        <v>1</v>
      </c>
      <c r="I279" s="230"/>
      <c r="J279" s="231">
        <f>ROUND(I279*H279,2)</f>
        <v>0</v>
      </c>
      <c r="K279" s="232"/>
      <c r="L279" s="233"/>
      <c r="M279" s="234" t="s">
        <v>1</v>
      </c>
      <c r="N279" s="235" t="s">
        <v>49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982</v>
      </c>
      <c r="AT279" s="200" t="s">
        <v>216</v>
      </c>
      <c r="AU279" s="200" t="s">
        <v>94</v>
      </c>
      <c r="AY279" s="17" t="s">
        <v>160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7" t="s">
        <v>92</v>
      </c>
      <c r="BK279" s="201">
        <f>ROUND(I279*H279,2)</f>
        <v>0</v>
      </c>
      <c r="BL279" s="17" t="s">
        <v>510</v>
      </c>
      <c r="BM279" s="200" t="s">
        <v>1043</v>
      </c>
    </row>
    <row r="280" spans="1:65" s="15" customFormat="1" ht="11.25">
      <c r="B280" s="242"/>
      <c r="C280" s="243"/>
      <c r="D280" s="204" t="s">
        <v>172</v>
      </c>
      <c r="E280" s="244" t="s">
        <v>1</v>
      </c>
      <c r="F280" s="245" t="s">
        <v>921</v>
      </c>
      <c r="G280" s="243"/>
      <c r="H280" s="244" t="s">
        <v>1</v>
      </c>
      <c r="I280" s="246"/>
      <c r="J280" s="243"/>
      <c r="K280" s="243"/>
      <c r="L280" s="247"/>
      <c r="M280" s="248"/>
      <c r="N280" s="249"/>
      <c r="O280" s="249"/>
      <c r="P280" s="249"/>
      <c r="Q280" s="249"/>
      <c r="R280" s="249"/>
      <c r="S280" s="249"/>
      <c r="T280" s="250"/>
      <c r="AT280" s="251" t="s">
        <v>172</v>
      </c>
      <c r="AU280" s="251" t="s">
        <v>94</v>
      </c>
      <c r="AV280" s="15" t="s">
        <v>92</v>
      </c>
      <c r="AW280" s="15" t="s">
        <v>39</v>
      </c>
      <c r="AX280" s="15" t="s">
        <v>84</v>
      </c>
      <c r="AY280" s="251" t="s">
        <v>160</v>
      </c>
    </row>
    <row r="281" spans="1:65" s="13" customFormat="1" ht="11.25">
      <c r="B281" s="202"/>
      <c r="C281" s="203"/>
      <c r="D281" s="204" t="s">
        <v>172</v>
      </c>
      <c r="E281" s="205" t="s">
        <v>1</v>
      </c>
      <c r="F281" s="206" t="s">
        <v>92</v>
      </c>
      <c r="G281" s="203"/>
      <c r="H281" s="207">
        <v>1</v>
      </c>
      <c r="I281" s="208"/>
      <c r="J281" s="203"/>
      <c r="K281" s="203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172</v>
      </c>
      <c r="AU281" s="213" t="s">
        <v>94</v>
      </c>
      <c r="AV281" s="13" t="s">
        <v>94</v>
      </c>
      <c r="AW281" s="13" t="s">
        <v>39</v>
      </c>
      <c r="AX281" s="13" t="s">
        <v>84</v>
      </c>
      <c r="AY281" s="213" t="s">
        <v>160</v>
      </c>
    </row>
    <row r="282" spans="1:65" s="14" customFormat="1" ht="11.25">
      <c r="B282" s="214"/>
      <c r="C282" s="215"/>
      <c r="D282" s="204" t="s">
        <v>172</v>
      </c>
      <c r="E282" s="216" t="s">
        <v>1</v>
      </c>
      <c r="F282" s="217" t="s">
        <v>179</v>
      </c>
      <c r="G282" s="215"/>
      <c r="H282" s="218">
        <v>1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172</v>
      </c>
      <c r="AU282" s="224" t="s">
        <v>94</v>
      </c>
      <c r="AV282" s="14" t="s">
        <v>166</v>
      </c>
      <c r="AW282" s="14" t="s">
        <v>39</v>
      </c>
      <c r="AX282" s="14" t="s">
        <v>92</v>
      </c>
      <c r="AY282" s="224" t="s">
        <v>160</v>
      </c>
    </row>
    <row r="283" spans="1:65" s="2" customFormat="1" ht="24.2" customHeight="1">
      <c r="A283" s="35"/>
      <c r="B283" s="36"/>
      <c r="C283" s="188" t="s">
        <v>407</v>
      </c>
      <c r="D283" s="188" t="s">
        <v>162</v>
      </c>
      <c r="E283" s="189" t="s">
        <v>1044</v>
      </c>
      <c r="F283" s="190" t="s">
        <v>1045</v>
      </c>
      <c r="G283" s="191" t="s">
        <v>261</v>
      </c>
      <c r="H283" s="192">
        <v>3</v>
      </c>
      <c r="I283" s="193"/>
      <c r="J283" s="194">
        <f>ROUND(I283*H283,2)</f>
        <v>0</v>
      </c>
      <c r="K283" s="195"/>
      <c r="L283" s="40"/>
      <c r="M283" s="196" t="s">
        <v>1</v>
      </c>
      <c r="N283" s="197" t="s">
        <v>49</v>
      </c>
      <c r="O283" s="72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510</v>
      </c>
      <c r="AT283" s="200" t="s">
        <v>162</v>
      </c>
      <c r="AU283" s="200" t="s">
        <v>94</v>
      </c>
      <c r="AY283" s="17" t="s">
        <v>160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7" t="s">
        <v>92</v>
      </c>
      <c r="BK283" s="201">
        <f>ROUND(I283*H283,2)</f>
        <v>0</v>
      </c>
      <c r="BL283" s="17" t="s">
        <v>510</v>
      </c>
      <c r="BM283" s="200" t="s">
        <v>1046</v>
      </c>
    </row>
    <row r="284" spans="1:65" s="15" customFormat="1" ht="11.25">
      <c r="B284" s="242"/>
      <c r="C284" s="243"/>
      <c r="D284" s="204" t="s">
        <v>172</v>
      </c>
      <c r="E284" s="244" t="s">
        <v>1</v>
      </c>
      <c r="F284" s="245" t="s">
        <v>921</v>
      </c>
      <c r="G284" s="243"/>
      <c r="H284" s="244" t="s">
        <v>1</v>
      </c>
      <c r="I284" s="246"/>
      <c r="J284" s="243"/>
      <c r="K284" s="243"/>
      <c r="L284" s="247"/>
      <c r="M284" s="248"/>
      <c r="N284" s="249"/>
      <c r="O284" s="249"/>
      <c r="P284" s="249"/>
      <c r="Q284" s="249"/>
      <c r="R284" s="249"/>
      <c r="S284" s="249"/>
      <c r="T284" s="250"/>
      <c r="AT284" s="251" t="s">
        <v>172</v>
      </c>
      <c r="AU284" s="251" t="s">
        <v>94</v>
      </c>
      <c r="AV284" s="15" t="s">
        <v>92</v>
      </c>
      <c r="AW284" s="15" t="s">
        <v>39</v>
      </c>
      <c r="AX284" s="15" t="s">
        <v>84</v>
      </c>
      <c r="AY284" s="251" t="s">
        <v>160</v>
      </c>
    </row>
    <row r="285" spans="1:65" s="13" customFormat="1" ht="11.25">
      <c r="B285" s="202"/>
      <c r="C285" s="203"/>
      <c r="D285" s="204" t="s">
        <v>172</v>
      </c>
      <c r="E285" s="205" t="s">
        <v>1</v>
      </c>
      <c r="F285" s="206" t="s">
        <v>180</v>
      </c>
      <c r="G285" s="203"/>
      <c r="H285" s="207">
        <v>3</v>
      </c>
      <c r="I285" s="208"/>
      <c r="J285" s="203"/>
      <c r="K285" s="203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172</v>
      </c>
      <c r="AU285" s="213" t="s">
        <v>94</v>
      </c>
      <c r="AV285" s="13" t="s">
        <v>94</v>
      </c>
      <c r="AW285" s="13" t="s">
        <v>39</v>
      </c>
      <c r="AX285" s="13" t="s">
        <v>84</v>
      </c>
      <c r="AY285" s="213" t="s">
        <v>160</v>
      </c>
    </row>
    <row r="286" spans="1:65" s="14" customFormat="1" ht="11.25">
      <c r="B286" s="214"/>
      <c r="C286" s="215"/>
      <c r="D286" s="204" t="s">
        <v>172</v>
      </c>
      <c r="E286" s="216" t="s">
        <v>1</v>
      </c>
      <c r="F286" s="217" t="s">
        <v>179</v>
      </c>
      <c r="G286" s="215"/>
      <c r="H286" s="218">
        <v>3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172</v>
      </c>
      <c r="AU286" s="224" t="s">
        <v>94</v>
      </c>
      <c r="AV286" s="14" t="s">
        <v>166</v>
      </c>
      <c r="AW286" s="14" t="s">
        <v>39</v>
      </c>
      <c r="AX286" s="14" t="s">
        <v>92</v>
      </c>
      <c r="AY286" s="224" t="s">
        <v>160</v>
      </c>
    </row>
    <row r="287" spans="1:65" s="2" customFormat="1" ht="24.2" customHeight="1">
      <c r="A287" s="35"/>
      <c r="B287" s="36"/>
      <c r="C287" s="225" t="s">
        <v>411</v>
      </c>
      <c r="D287" s="225" t="s">
        <v>216</v>
      </c>
      <c r="E287" s="226" t="s">
        <v>1047</v>
      </c>
      <c r="F287" s="227" t="s">
        <v>1048</v>
      </c>
      <c r="G287" s="228" t="s">
        <v>927</v>
      </c>
      <c r="H287" s="229">
        <v>3</v>
      </c>
      <c r="I287" s="230"/>
      <c r="J287" s="231">
        <f>ROUND(I287*H287,2)</f>
        <v>0</v>
      </c>
      <c r="K287" s="232"/>
      <c r="L287" s="233"/>
      <c r="M287" s="234" t="s">
        <v>1</v>
      </c>
      <c r="N287" s="235" t="s">
        <v>49</v>
      </c>
      <c r="O287" s="72"/>
      <c r="P287" s="198">
        <f>O287*H287</f>
        <v>0</v>
      </c>
      <c r="Q287" s="198">
        <v>0</v>
      </c>
      <c r="R287" s="198">
        <f>Q287*H287</f>
        <v>0</v>
      </c>
      <c r="S287" s="198">
        <v>0</v>
      </c>
      <c r="T287" s="19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982</v>
      </c>
      <c r="AT287" s="200" t="s">
        <v>216</v>
      </c>
      <c r="AU287" s="200" t="s">
        <v>94</v>
      </c>
      <c r="AY287" s="17" t="s">
        <v>160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7" t="s">
        <v>92</v>
      </c>
      <c r="BK287" s="201">
        <f>ROUND(I287*H287,2)</f>
        <v>0</v>
      </c>
      <c r="BL287" s="17" t="s">
        <v>510</v>
      </c>
      <c r="BM287" s="200" t="s">
        <v>1049</v>
      </c>
    </row>
    <row r="288" spans="1:65" s="15" customFormat="1" ht="11.25">
      <c r="B288" s="242"/>
      <c r="C288" s="243"/>
      <c r="D288" s="204" t="s">
        <v>172</v>
      </c>
      <c r="E288" s="244" t="s">
        <v>1</v>
      </c>
      <c r="F288" s="245" t="s">
        <v>921</v>
      </c>
      <c r="G288" s="243"/>
      <c r="H288" s="244" t="s">
        <v>1</v>
      </c>
      <c r="I288" s="246"/>
      <c r="J288" s="243"/>
      <c r="K288" s="243"/>
      <c r="L288" s="247"/>
      <c r="M288" s="248"/>
      <c r="N288" s="249"/>
      <c r="O288" s="249"/>
      <c r="P288" s="249"/>
      <c r="Q288" s="249"/>
      <c r="R288" s="249"/>
      <c r="S288" s="249"/>
      <c r="T288" s="250"/>
      <c r="AT288" s="251" t="s">
        <v>172</v>
      </c>
      <c r="AU288" s="251" t="s">
        <v>94</v>
      </c>
      <c r="AV288" s="15" t="s">
        <v>92</v>
      </c>
      <c r="AW288" s="15" t="s">
        <v>39</v>
      </c>
      <c r="AX288" s="15" t="s">
        <v>84</v>
      </c>
      <c r="AY288" s="251" t="s">
        <v>160</v>
      </c>
    </row>
    <row r="289" spans="1:65" s="13" customFormat="1" ht="11.25">
      <c r="B289" s="202"/>
      <c r="C289" s="203"/>
      <c r="D289" s="204" t="s">
        <v>172</v>
      </c>
      <c r="E289" s="205" t="s">
        <v>1</v>
      </c>
      <c r="F289" s="206" t="s">
        <v>180</v>
      </c>
      <c r="G289" s="203"/>
      <c r="H289" s="207">
        <v>3</v>
      </c>
      <c r="I289" s="208"/>
      <c r="J289" s="203"/>
      <c r="K289" s="203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172</v>
      </c>
      <c r="AU289" s="213" t="s">
        <v>94</v>
      </c>
      <c r="AV289" s="13" t="s">
        <v>94</v>
      </c>
      <c r="AW289" s="13" t="s">
        <v>39</v>
      </c>
      <c r="AX289" s="13" t="s">
        <v>84</v>
      </c>
      <c r="AY289" s="213" t="s">
        <v>160</v>
      </c>
    </row>
    <row r="290" spans="1:65" s="14" customFormat="1" ht="11.25">
      <c r="B290" s="214"/>
      <c r="C290" s="215"/>
      <c r="D290" s="204" t="s">
        <v>172</v>
      </c>
      <c r="E290" s="216" t="s">
        <v>1</v>
      </c>
      <c r="F290" s="217" t="s">
        <v>179</v>
      </c>
      <c r="G290" s="215"/>
      <c r="H290" s="218">
        <v>3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172</v>
      </c>
      <c r="AU290" s="224" t="s">
        <v>94</v>
      </c>
      <c r="AV290" s="14" t="s">
        <v>166</v>
      </c>
      <c r="AW290" s="14" t="s">
        <v>39</v>
      </c>
      <c r="AX290" s="14" t="s">
        <v>92</v>
      </c>
      <c r="AY290" s="224" t="s">
        <v>160</v>
      </c>
    </row>
    <row r="291" spans="1:65" s="2" customFormat="1" ht="16.5" customHeight="1">
      <c r="A291" s="35"/>
      <c r="B291" s="36"/>
      <c r="C291" s="225" t="s">
        <v>28</v>
      </c>
      <c r="D291" s="225" t="s">
        <v>216</v>
      </c>
      <c r="E291" s="226" t="s">
        <v>1050</v>
      </c>
      <c r="F291" s="227" t="s">
        <v>1051</v>
      </c>
      <c r="G291" s="228" t="s">
        <v>927</v>
      </c>
      <c r="H291" s="229">
        <v>3</v>
      </c>
      <c r="I291" s="230"/>
      <c r="J291" s="231">
        <f>ROUND(I291*H291,2)</f>
        <v>0</v>
      </c>
      <c r="K291" s="232"/>
      <c r="L291" s="233"/>
      <c r="M291" s="234" t="s">
        <v>1</v>
      </c>
      <c r="N291" s="235" t="s">
        <v>49</v>
      </c>
      <c r="O291" s="72"/>
      <c r="P291" s="198">
        <f>O291*H291</f>
        <v>0</v>
      </c>
      <c r="Q291" s="198">
        <v>0</v>
      </c>
      <c r="R291" s="198">
        <f>Q291*H291</f>
        <v>0</v>
      </c>
      <c r="S291" s="198">
        <v>0</v>
      </c>
      <c r="T291" s="19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0" t="s">
        <v>982</v>
      </c>
      <c r="AT291" s="200" t="s">
        <v>216</v>
      </c>
      <c r="AU291" s="200" t="s">
        <v>94</v>
      </c>
      <c r="AY291" s="17" t="s">
        <v>160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7" t="s">
        <v>92</v>
      </c>
      <c r="BK291" s="201">
        <f>ROUND(I291*H291,2)</f>
        <v>0</v>
      </c>
      <c r="BL291" s="17" t="s">
        <v>510</v>
      </c>
      <c r="BM291" s="200" t="s">
        <v>1052</v>
      </c>
    </row>
    <row r="292" spans="1:65" s="15" customFormat="1" ht="11.25">
      <c r="B292" s="242"/>
      <c r="C292" s="243"/>
      <c r="D292" s="204" t="s">
        <v>172</v>
      </c>
      <c r="E292" s="244" t="s">
        <v>1</v>
      </c>
      <c r="F292" s="245" t="s">
        <v>921</v>
      </c>
      <c r="G292" s="243"/>
      <c r="H292" s="244" t="s">
        <v>1</v>
      </c>
      <c r="I292" s="246"/>
      <c r="J292" s="243"/>
      <c r="K292" s="243"/>
      <c r="L292" s="247"/>
      <c r="M292" s="248"/>
      <c r="N292" s="249"/>
      <c r="O292" s="249"/>
      <c r="P292" s="249"/>
      <c r="Q292" s="249"/>
      <c r="R292" s="249"/>
      <c r="S292" s="249"/>
      <c r="T292" s="250"/>
      <c r="AT292" s="251" t="s">
        <v>172</v>
      </c>
      <c r="AU292" s="251" t="s">
        <v>94</v>
      </c>
      <c r="AV292" s="15" t="s">
        <v>92</v>
      </c>
      <c r="AW292" s="15" t="s">
        <v>39</v>
      </c>
      <c r="AX292" s="15" t="s">
        <v>84</v>
      </c>
      <c r="AY292" s="251" t="s">
        <v>160</v>
      </c>
    </row>
    <row r="293" spans="1:65" s="13" customFormat="1" ht="11.25">
      <c r="B293" s="202"/>
      <c r="C293" s="203"/>
      <c r="D293" s="204" t="s">
        <v>172</v>
      </c>
      <c r="E293" s="205" t="s">
        <v>1</v>
      </c>
      <c r="F293" s="206" t="s">
        <v>180</v>
      </c>
      <c r="G293" s="203"/>
      <c r="H293" s="207">
        <v>3</v>
      </c>
      <c r="I293" s="208"/>
      <c r="J293" s="203"/>
      <c r="K293" s="203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172</v>
      </c>
      <c r="AU293" s="213" t="s">
        <v>94</v>
      </c>
      <c r="AV293" s="13" t="s">
        <v>94</v>
      </c>
      <c r="AW293" s="13" t="s">
        <v>39</v>
      </c>
      <c r="AX293" s="13" t="s">
        <v>84</v>
      </c>
      <c r="AY293" s="213" t="s">
        <v>160</v>
      </c>
    </row>
    <row r="294" spans="1:65" s="14" customFormat="1" ht="11.25">
      <c r="B294" s="214"/>
      <c r="C294" s="215"/>
      <c r="D294" s="204" t="s">
        <v>172</v>
      </c>
      <c r="E294" s="216" t="s">
        <v>1</v>
      </c>
      <c r="F294" s="217" t="s">
        <v>179</v>
      </c>
      <c r="G294" s="215"/>
      <c r="H294" s="218">
        <v>3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172</v>
      </c>
      <c r="AU294" s="224" t="s">
        <v>94</v>
      </c>
      <c r="AV294" s="14" t="s">
        <v>166</v>
      </c>
      <c r="AW294" s="14" t="s">
        <v>39</v>
      </c>
      <c r="AX294" s="14" t="s">
        <v>92</v>
      </c>
      <c r="AY294" s="224" t="s">
        <v>160</v>
      </c>
    </row>
    <row r="295" spans="1:65" s="2" customFormat="1" ht="16.5" customHeight="1">
      <c r="A295" s="35"/>
      <c r="B295" s="36"/>
      <c r="C295" s="225" t="s">
        <v>419</v>
      </c>
      <c r="D295" s="225" t="s">
        <v>216</v>
      </c>
      <c r="E295" s="226" t="s">
        <v>1053</v>
      </c>
      <c r="F295" s="227" t="s">
        <v>1054</v>
      </c>
      <c r="G295" s="228" t="s">
        <v>927</v>
      </c>
      <c r="H295" s="229">
        <v>4</v>
      </c>
      <c r="I295" s="230"/>
      <c r="J295" s="231">
        <f>ROUND(I295*H295,2)</f>
        <v>0</v>
      </c>
      <c r="K295" s="232"/>
      <c r="L295" s="233"/>
      <c r="M295" s="234" t="s">
        <v>1</v>
      </c>
      <c r="N295" s="235" t="s">
        <v>49</v>
      </c>
      <c r="O295" s="72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982</v>
      </c>
      <c r="AT295" s="200" t="s">
        <v>216</v>
      </c>
      <c r="AU295" s="200" t="s">
        <v>94</v>
      </c>
      <c r="AY295" s="17" t="s">
        <v>160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7" t="s">
        <v>92</v>
      </c>
      <c r="BK295" s="201">
        <f>ROUND(I295*H295,2)</f>
        <v>0</v>
      </c>
      <c r="BL295" s="17" t="s">
        <v>510</v>
      </c>
      <c r="BM295" s="200" t="s">
        <v>1055</v>
      </c>
    </row>
    <row r="296" spans="1:65" s="15" customFormat="1" ht="11.25">
      <c r="B296" s="242"/>
      <c r="C296" s="243"/>
      <c r="D296" s="204" t="s">
        <v>172</v>
      </c>
      <c r="E296" s="244" t="s">
        <v>1</v>
      </c>
      <c r="F296" s="245" t="s">
        <v>921</v>
      </c>
      <c r="G296" s="243"/>
      <c r="H296" s="244" t="s">
        <v>1</v>
      </c>
      <c r="I296" s="246"/>
      <c r="J296" s="243"/>
      <c r="K296" s="243"/>
      <c r="L296" s="247"/>
      <c r="M296" s="248"/>
      <c r="N296" s="249"/>
      <c r="O296" s="249"/>
      <c r="P296" s="249"/>
      <c r="Q296" s="249"/>
      <c r="R296" s="249"/>
      <c r="S296" s="249"/>
      <c r="T296" s="250"/>
      <c r="AT296" s="251" t="s">
        <v>172</v>
      </c>
      <c r="AU296" s="251" t="s">
        <v>94</v>
      </c>
      <c r="AV296" s="15" t="s">
        <v>92</v>
      </c>
      <c r="AW296" s="15" t="s">
        <v>39</v>
      </c>
      <c r="AX296" s="15" t="s">
        <v>84</v>
      </c>
      <c r="AY296" s="251" t="s">
        <v>160</v>
      </c>
    </row>
    <row r="297" spans="1:65" s="13" customFormat="1" ht="11.25">
      <c r="B297" s="202"/>
      <c r="C297" s="203"/>
      <c r="D297" s="204" t="s">
        <v>172</v>
      </c>
      <c r="E297" s="205" t="s">
        <v>1</v>
      </c>
      <c r="F297" s="206" t="s">
        <v>166</v>
      </c>
      <c r="G297" s="203"/>
      <c r="H297" s="207">
        <v>4</v>
      </c>
      <c r="I297" s="208"/>
      <c r="J297" s="203"/>
      <c r="K297" s="203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172</v>
      </c>
      <c r="AU297" s="213" t="s">
        <v>94</v>
      </c>
      <c r="AV297" s="13" t="s">
        <v>94</v>
      </c>
      <c r="AW297" s="13" t="s">
        <v>39</v>
      </c>
      <c r="AX297" s="13" t="s">
        <v>84</v>
      </c>
      <c r="AY297" s="213" t="s">
        <v>160</v>
      </c>
    </row>
    <row r="298" spans="1:65" s="14" customFormat="1" ht="11.25">
      <c r="B298" s="214"/>
      <c r="C298" s="215"/>
      <c r="D298" s="204" t="s">
        <v>172</v>
      </c>
      <c r="E298" s="216" t="s">
        <v>1</v>
      </c>
      <c r="F298" s="217" t="s">
        <v>179</v>
      </c>
      <c r="G298" s="215"/>
      <c r="H298" s="218">
        <v>4</v>
      </c>
      <c r="I298" s="219"/>
      <c r="J298" s="215"/>
      <c r="K298" s="215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172</v>
      </c>
      <c r="AU298" s="224" t="s">
        <v>94</v>
      </c>
      <c r="AV298" s="14" t="s">
        <v>166</v>
      </c>
      <c r="AW298" s="14" t="s">
        <v>39</v>
      </c>
      <c r="AX298" s="14" t="s">
        <v>92</v>
      </c>
      <c r="AY298" s="224" t="s">
        <v>160</v>
      </c>
    </row>
    <row r="299" spans="1:65" s="2" customFormat="1" ht="16.5" customHeight="1">
      <c r="A299" s="35"/>
      <c r="B299" s="36"/>
      <c r="C299" s="225" t="s">
        <v>423</v>
      </c>
      <c r="D299" s="225" t="s">
        <v>216</v>
      </c>
      <c r="E299" s="226" t="s">
        <v>1056</v>
      </c>
      <c r="F299" s="227" t="s">
        <v>1057</v>
      </c>
      <c r="G299" s="228" t="s">
        <v>927</v>
      </c>
      <c r="H299" s="229">
        <v>2</v>
      </c>
      <c r="I299" s="230"/>
      <c r="J299" s="231">
        <f>ROUND(I299*H299,2)</f>
        <v>0</v>
      </c>
      <c r="K299" s="232"/>
      <c r="L299" s="233"/>
      <c r="M299" s="234" t="s">
        <v>1</v>
      </c>
      <c r="N299" s="235" t="s">
        <v>49</v>
      </c>
      <c r="O299" s="72"/>
      <c r="P299" s="198">
        <f>O299*H299</f>
        <v>0</v>
      </c>
      <c r="Q299" s="198">
        <v>0</v>
      </c>
      <c r="R299" s="198">
        <f>Q299*H299</f>
        <v>0</v>
      </c>
      <c r="S299" s="198">
        <v>0</v>
      </c>
      <c r="T299" s="19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0" t="s">
        <v>982</v>
      </c>
      <c r="AT299" s="200" t="s">
        <v>216</v>
      </c>
      <c r="AU299" s="200" t="s">
        <v>94</v>
      </c>
      <c r="AY299" s="17" t="s">
        <v>160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7" t="s">
        <v>92</v>
      </c>
      <c r="BK299" s="201">
        <f>ROUND(I299*H299,2)</f>
        <v>0</v>
      </c>
      <c r="BL299" s="17" t="s">
        <v>510</v>
      </c>
      <c r="BM299" s="200" t="s">
        <v>1058</v>
      </c>
    </row>
    <row r="300" spans="1:65" s="15" customFormat="1" ht="11.25">
      <c r="B300" s="242"/>
      <c r="C300" s="243"/>
      <c r="D300" s="204" t="s">
        <v>172</v>
      </c>
      <c r="E300" s="244" t="s">
        <v>1</v>
      </c>
      <c r="F300" s="245" t="s">
        <v>921</v>
      </c>
      <c r="G300" s="243"/>
      <c r="H300" s="244" t="s">
        <v>1</v>
      </c>
      <c r="I300" s="246"/>
      <c r="J300" s="243"/>
      <c r="K300" s="243"/>
      <c r="L300" s="247"/>
      <c r="M300" s="248"/>
      <c r="N300" s="249"/>
      <c r="O300" s="249"/>
      <c r="P300" s="249"/>
      <c r="Q300" s="249"/>
      <c r="R300" s="249"/>
      <c r="S300" s="249"/>
      <c r="T300" s="250"/>
      <c r="AT300" s="251" t="s">
        <v>172</v>
      </c>
      <c r="AU300" s="251" t="s">
        <v>94</v>
      </c>
      <c r="AV300" s="15" t="s">
        <v>92</v>
      </c>
      <c r="AW300" s="15" t="s">
        <v>39</v>
      </c>
      <c r="AX300" s="15" t="s">
        <v>84</v>
      </c>
      <c r="AY300" s="251" t="s">
        <v>160</v>
      </c>
    </row>
    <row r="301" spans="1:65" s="13" customFormat="1" ht="11.25">
      <c r="B301" s="202"/>
      <c r="C301" s="203"/>
      <c r="D301" s="204" t="s">
        <v>172</v>
      </c>
      <c r="E301" s="205" t="s">
        <v>1</v>
      </c>
      <c r="F301" s="206" t="s">
        <v>94</v>
      </c>
      <c r="G301" s="203"/>
      <c r="H301" s="207">
        <v>2</v>
      </c>
      <c r="I301" s="208"/>
      <c r="J301" s="203"/>
      <c r="K301" s="203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172</v>
      </c>
      <c r="AU301" s="213" t="s">
        <v>94</v>
      </c>
      <c r="AV301" s="13" t="s">
        <v>94</v>
      </c>
      <c r="AW301" s="13" t="s">
        <v>39</v>
      </c>
      <c r="AX301" s="13" t="s">
        <v>84</v>
      </c>
      <c r="AY301" s="213" t="s">
        <v>160</v>
      </c>
    </row>
    <row r="302" spans="1:65" s="14" customFormat="1" ht="11.25">
      <c r="B302" s="214"/>
      <c r="C302" s="215"/>
      <c r="D302" s="204" t="s">
        <v>172</v>
      </c>
      <c r="E302" s="216" t="s">
        <v>1</v>
      </c>
      <c r="F302" s="217" t="s">
        <v>179</v>
      </c>
      <c r="G302" s="215"/>
      <c r="H302" s="218">
        <v>2</v>
      </c>
      <c r="I302" s="219"/>
      <c r="J302" s="215"/>
      <c r="K302" s="215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172</v>
      </c>
      <c r="AU302" s="224" t="s">
        <v>94</v>
      </c>
      <c r="AV302" s="14" t="s">
        <v>166</v>
      </c>
      <c r="AW302" s="14" t="s">
        <v>39</v>
      </c>
      <c r="AX302" s="14" t="s">
        <v>92</v>
      </c>
      <c r="AY302" s="224" t="s">
        <v>160</v>
      </c>
    </row>
    <row r="303" spans="1:65" s="2" customFormat="1" ht="16.5" customHeight="1">
      <c r="A303" s="35"/>
      <c r="B303" s="36"/>
      <c r="C303" s="225" t="s">
        <v>428</v>
      </c>
      <c r="D303" s="225" t="s">
        <v>216</v>
      </c>
      <c r="E303" s="226" t="s">
        <v>1059</v>
      </c>
      <c r="F303" s="227" t="s">
        <v>1060</v>
      </c>
      <c r="G303" s="228" t="s">
        <v>927</v>
      </c>
      <c r="H303" s="229">
        <v>1</v>
      </c>
      <c r="I303" s="230"/>
      <c r="J303" s="231">
        <f>ROUND(I303*H303,2)</f>
        <v>0</v>
      </c>
      <c r="K303" s="232"/>
      <c r="L303" s="233"/>
      <c r="M303" s="234" t="s">
        <v>1</v>
      </c>
      <c r="N303" s="235" t="s">
        <v>49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982</v>
      </c>
      <c r="AT303" s="200" t="s">
        <v>216</v>
      </c>
      <c r="AU303" s="200" t="s">
        <v>94</v>
      </c>
      <c r="AY303" s="17" t="s">
        <v>160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92</v>
      </c>
      <c r="BK303" s="201">
        <f>ROUND(I303*H303,2)</f>
        <v>0</v>
      </c>
      <c r="BL303" s="17" t="s">
        <v>510</v>
      </c>
      <c r="BM303" s="200" t="s">
        <v>1061</v>
      </c>
    </row>
    <row r="304" spans="1:65" s="15" customFormat="1" ht="11.25">
      <c r="B304" s="242"/>
      <c r="C304" s="243"/>
      <c r="D304" s="204" t="s">
        <v>172</v>
      </c>
      <c r="E304" s="244" t="s">
        <v>1</v>
      </c>
      <c r="F304" s="245" t="s">
        <v>921</v>
      </c>
      <c r="G304" s="243"/>
      <c r="H304" s="244" t="s">
        <v>1</v>
      </c>
      <c r="I304" s="246"/>
      <c r="J304" s="243"/>
      <c r="K304" s="243"/>
      <c r="L304" s="247"/>
      <c r="M304" s="248"/>
      <c r="N304" s="249"/>
      <c r="O304" s="249"/>
      <c r="P304" s="249"/>
      <c r="Q304" s="249"/>
      <c r="R304" s="249"/>
      <c r="S304" s="249"/>
      <c r="T304" s="250"/>
      <c r="AT304" s="251" t="s">
        <v>172</v>
      </c>
      <c r="AU304" s="251" t="s">
        <v>94</v>
      </c>
      <c r="AV304" s="15" t="s">
        <v>92</v>
      </c>
      <c r="AW304" s="15" t="s">
        <v>39</v>
      </c>
      <c r="AX304" s="15" t="s">
        <v>84</v>
      </c>
      <c r="AY304" s="251" t="s">
        <v>160</v>
      </c>
    </row>
    <row r="305" spans="1:65" s="13" customFormat="1" ht="11.25">
      <c r="B305" s="202"/>
      <c r="C305" s="203"/>
      <c r="D305" s="204" t="s">
        <v>172</v>
      </c>
      <c r="E305" s="205" t="s">
        <v>1</v>
      </c>
      <c r="F305" s="206" t="s">
        <v>92</v>
      </c>
      <c r="G305" s="203"/>
      <c r="H305" s="207">
        <v>1</v>
      </c>
      <c r="I305" s="208"/>
      <c r="J305" s="203"/>
      <c r="K305" s="203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172</v>
      </c>
      <c r="AU305" s="213" t="s">
        <v>94</v>
      </c>
      <c r="AV305" s="13" t="s">
        <v>94</v>
      </c>
      <c r="AW305" s="13" t="s">
        <v>39</v>
      </c>
      <c r="AX305" s="13" t="s">
        <v>84</v>
      </c>
      <c r="AY305" s="213" t="s">
        <v>160</v>
      </c>
    </row>
    <row r="306" spans="1:65" s="14" customFormat="1" ht="11.25">
      <c r="B306" s="214"/>
      <c r="C306" s="215"/>
      <c r="D306" s="204" t="s">
        <v>172</v>
      </c>
      <c r="E306" s="216" t="s">
        <v>1</v>
      </c>
      <c r="F306" s="217" t="s">
        <v>179</v>
      </c>
      <c r="G306" s="215"/>
      <c r="H306" s="218">
        <v>1</v>
      </c>
      <c r="I306" s="219"/>
      <c r="J306" s="215"/>
      <c r="K306" s="215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172</v>
      </c>
      <c r="AU306" s="224" t="s">
        <v>94</v>
      </c>
      <c r="AV306" s="14" t="s">
        <v>166</v>
      </c>
      <c r="AW306" s="14" t="s">
        <v>39</v>
      </c>
      <c r="AX306" s="14" t="s">
        <v>92</v>
      </c>
      <c r="AY306" s="224" t="s">
        <v>160</v>
      </c>
    </row>
    <row r="307" spans="1:65" s="2" customFormat="1" ht="24.2" customHeight="1">
      <c r="A307" s="35"/>
      <c r="B307" s="36"/>
      <c r="C307" s="188" t="s">
        <v>434</v>
      </c>
      <c r="D307" s="188" t="s">
        <v>162</v>
      </c>
      <c r="E307" s="189" t="s">
        <v>1062</v>
      </c>
      <c r="F307" s="190" t="s">
        <v>1063</v>
      </c>
      <c r="G307" s="191" t="s">
        <v>252</v>
      </c>
      <c r="H307" s="192">
        <v>65</v>
      </c>
      <c r="I307" s="193"/>
      <c r="J307" s="194">
        <f>ROUND(I307*H307,2)</f>
        <v>0</v>
      </c>
      <c r="K307" s="195"/>
      <c r="L307" s="40"/>
      <c r="M307" s="196" t="s">
        <v>1</v>
      </c>
      <c r="N307" s="197" t="s">
        <v>49</v>
      </c>
      <c r="O307" s="72"/>
      <c r="P307" s="198">
        <f>O307*H307</f>
        <v>0</v>
      </c>
      <c r="Q307" s="198">
        <v>0</v>
      </c>
      <c r="R307" s="198">
        <f>Q307*H307</f>
        <v>0</v>
      </c>
      <c r="S307" s="198">
        <v>0</v>
      </c>
      <c r="T307" s="19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0" t="s">
        <v>510</v>
      </c>
      <c r="AT307" s="200" t="s">
        <v>162</v>
      </c>
      <c r="AU307" s="200" t="s">
        <v>94</v>
      </c>
      <c r="AY307" s="17" t="s">
        <v>160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17" t="s">
        <v>92</v>
      </c>
      <c r="BK307" s="201">
        <f>ROUND(I307*H307,2)</f>
        <v>0</v>
      </c>
      <c r="BL307" s="17" t="s">
        <v>510</v>
      </c>
      <c r="BM307" s="200" t="s">
        <v>1064</v>
      </c>
    </row>
    <row r="308" spans="1:65" s="15" customFormat="1" ht="22.5">
      <c r="B308" s="242"/>
      <c r="C308" s="243"/>
      <c r="D308" s="204" t="s">
        <v>172</v>
      </c>
      <c r="E308" s="244" t="s">
        <v>1</v>
      </c>
      <c r="F308" s="245" t="s">
        <v>941</v>
      </c>
      <c r="G308" s="243"/>
      <c r="H308" s="244" t="s">
        <v>1</v>
      </c>
      <c r="I308" s="246"/>
      <c r="J308" s="243"/>
      <c r="K308" s="243"/>
      <c r="L308" s="247"/>
      <c r="M308" s="248"/>
      <c r="N308" s="249"/>
      <c r="O308" s="249"/>
      <c r="P308" s="249"/>
      <c r="Q308" s="249"/>
      <c r="R308" s="249"/>
      <c r="S308" s="249"/>
      <c r="T308" s="250"/>
      <c r="AT308" s="251" t="s">
        <v>172</v>
      </c>
      <c r="AU308" s="251" t="s">
        <v>94</v>
      </c>
      <c r="AV308" s="15" t="s">
        <v>92</v>
      </c>
      <c r="AW308" s="15" t="s">
        <v>39</v>
      </c>
      <c r="AX308" s="15" t="s">
        <v>84</v>
      </c>
      <c r="AY308" s="251" t="s">
        <v>160</v>
      </c>
    </row>
    <row r="309" spans="1:65" s="13" customFormat="1" ht="11.25">
      <c r="B309" s="202"/>
      <c r="C309" s="203"/>
      <c r="D309" s="204" t="s">
        <v>172</v>
      </c>
      <c r="E309" s="205" t="s">
        <v>1</v>
      </c>
      <c r="F309" s="206" t="s">
        <v>514</v>
      </c>
      <c r="G309" s="203"/>
      <c r="H309" s="207">
        <v>65</v>
      </c>
      <c r="I309" s="208"/>
      <c r="J309" s="203"/>
      <c r="K309" s="203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172</v>
      </c>
      <c r="AU309" s="213" t="s">
        <v>94</v>
      </c>
      <c r="AV309" s="13" t="s">
        <v>94</v>
      </c>
      <c r="AW309" s="13" t="s">
        <v>39</v>
      </c>
      <c r="AX309" s="13" t="s">
        <v>84</v>
      </c>
      <c r="AY309" s="213" t="s">
        <v>160</v>
      </c>
    </row>
    <row r="310" spans="1:65" s="14" customFormat="1" ht="11.25">
      <c r="B310" s="214"/>
      <c r="C310" s="215"/>
      <c r="D310" s="204" t="s">
        <v>172</v>
      </c>
      <c r="E310" s="216" t="s">
        <v>1</v>
      </c>
      <c r="F310" s="217" t="s">
        <v>179</v>
      </c>
      <c r="G310" s="215"/>
      <c r="H310" s="218">
        <v>65</v>
      </c>
      <c r="I310" s="219"/>
      <c r="J310" s="215"/>
      <c r="K310" s="215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172</v>
      </c>
      <c r="AU310" s="224" t="s">
        <v>94</v>
      </c>
      <c r="AV310" s="14" t="s">
        <v>166</v>
      </c>
      <c r="AW310" s="14" t="s">
        <v>39</v>
      </c>
      <c r="AX310" s="14" t="s">
        <v>92</v>
      </c>
      <c r="AY310" s="224" t="s">
        <v>160</v>
      </c>
    </row>
    <row r="311" spans="1:65" s="2" customFormat="1" ht="16.5" customHeight="1">
      <c r="A311" s="35"/>
      <c r="B311" s="36"/>
      <c r="C311" s="225" t="s">
        <v>439</v>
      </c>
      <c r="D311" s="225" t="s">
        <v>216</v>
      </c>
      <c r="E311" s="226" t="s">
        <v>1065</v>
      </c>
      <c r="F311" s="227" t="s">
        <v>1066</v>
      </c>
      <c r="G311" s="228" t="s">
        <v>252</v>
      </c>
      <c r="H311" s="229">
        <v>65</v>
      </c>
      <c r="I311" s="230"/>
      <c r="J311" s="231">
        <f>ROUND(I311*H311,2)</f>
        <v>0</v>
      </c>
      <c r="K311" s="232"/>
      <c r="L311" s="233"/>
      <c r="M311" s="234" t="s">
        <v>1</v>
      </c>
      <c r="N311" s="235" t="s">
        <v>49</v>
      </c>
      <c r="O311" s="72"/>
      <c r="P311" s="198">
        <f>O311*H311</f>
        <v>0</v>
      </c>
      <c r="Q311" s="198">
        <v>1.2E-4</v>
      </c>
      <c r="R311" s="198">
        <f>Q311*H311</f>
        <v>7.8000000000000005E-3</v>
      </c>
      <c r="S311" s="198">
        <v>0</v>
      </c>
      <c r="T311" s="19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0" t="s">
        <v>982</v>
      </c>
      <c r="AT311" s="200" t="s">
        <v>216</v>
      </c>
      <c r="AU311" s="200" t="s">
        <v>94</v>
      </c>
      <c r="AY311" s="17" t="s">
        <v>160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7" t="s">
        <v>92</v>
      </c>
      <c r="BK311" s="201">
        <f>ROUND(I311*H311,2)</f>
        <v>0</v>
      </c>
      <c r="BL311" s="17" t="s">
        <v>510</v>
      </c>
      <c r="BM311" s="200" t="s">
        <v>1067</v>
      </c>
    </row>
    <row r="312" spans="1:65" s="15" customFormat="1" ht="22.5">
      <c r="B312" s="242"/>
      <c r="C312" s="243"/>
      <c r="D312" s="204" t="s">
        <v>172</v>
      </c>
      <c r="E312" s="244" t="s">
        <v>1</v>
      </c>
      <c r="F312" s="245" t="s">
        <v>941</v>
      </c>
      <c r="G312" s="243"/>
      <c r="H312" s="244" t="s">
        <v>1</v>
      </c>
      <c r="I312" s="246"/>
      <c r="J312" s="243"/>
      <c r="K312" s="243"/>
      <c r="L312" s="247"/>
      <c r="M312" s="248"/>
      <c r="N312" s="249"/>
      <c r="O312" s="249"/>
      <c r="P312" s="249"/>
      <c r="Q312" s="249"/>
      <c r="R312" s="249"/>
      <c r="S312" s="249"/>
      <c r="T312" s="250"/>
      <c r="AT312" s="251" t="s">
        <v>172</v>
      </c>
      <c r="AU312" s="251" t="s">
        <v>94</v>
      </c>
      <c r="AV312" s="15" t="s">
        <v>92</v>
      </c>
      <c r="AW312" s="15" t="s">
        <v>39</v>
      </c>
      <c r="AX312" s="15" t="s">
        <v>84</v>
      </c>
      <c r="AY312" s="251" t="s">
        <v>160</v>
      </c>
    </row>
    <row r="313" spans="1:65" s="13" customFormat="1" ht="11.25">
      <c r="B313" s="202"/>
      <c r="C313" s="203"/>
      <c r="D313" s="204" t="s">
        <v>172</v>
      </c>
      <c r="E313" s="205" t="s">
        <v>1</v>
      </c>
      <c r="F313" s="206" t="s">
        <v>514</v>
      </c>
      <c r="G313" s="203"/>
      <c r="H313" s="207">
        <v>65</v>
      </c>
      <c r="I313" s="208"/>
      <c r="J313" s="203"/>
      <c r="K313" s="203"/>
      <c r="L313" s="209"/>
      <c r="M313" s="210"/>
      <c r="N313" s="211"/>
      <c r="O313" s="211"/>
      <c r="P313" s="211"/>
      <c r="Q313" s="211"/>
      <c r="R313" s="211"/>
      <c r="S313" s="211"/>
      <c r="T313" s="212"/>
      <c r="AT313" s="213" t="s">
        <v>172</v>
      </c>
      <c r="AU313" s="213" t="s">
        <v>94</v>
      </c>
      <c r="AV313" s="13" t="s">
        <v>94</v>
      </c>
      <c r="AW313" s="13" t="s">
        <v>39</v>
      </c>
      <c r="AX313" s="13" t="s">
        <v>84</v>
      </c>
      <c r="AY313" s="213" t="s">
        <v>160</v>
      </c>
    </row>
    <row r="314" spans="1:65" s="14" customFormat="1" ht="11.25">
      <c r="B314" s="214"/>
      <c r="C314" s="215"/>
      <c r="D314" s="204" t="s">
        <v>172</v>
      </c>
      <c r="E314" s="216" t="s">
        <v>1</v>
      </c>
      <c r="F314" s="217" t="s">
        <v>179</v>
      </c>
      <c r="G314" s="215"/>
      <c r="H314" s="218">
        <v>65</v>
      </c>
      <c r="I314" s="219"/>
      <c r="J314" s="215"/>
      <c r="K314" s="215"/>
      <c r="L314" s="220"/>
      <c r="M314" s="221"/>
      <c r="N314" s="222"/>
      <c r="O314" s="222"/>
      <c r="P314" s="222"/>
      <c r="Q314" s="222"/>
      <c r="R314" s="222"/>
      <c r="S314" s="222"/>
      <c r="T314" s="223"/>
      <c r="AT314" s="224" t="s">
        <v>172</v>
      </c>
      <c r="AU314" s="224" t="s">
        <v>94</v>
      </c>
      <c r="AV314" s="14" t="s">
        <v>166</v>
      </c>
      <c r="AW314" s="14" t="s">
        <v>39</v>
      </c>
      <c r="AX314" s="14" t="s">
        <v>92</v>
      </c>
      <c r="AY314" s="224" t="s">
        <v>160</v>
      </c>
    </row>
    <row r="315" spans="1:65" s="2" customFormat="1" ht="24.2" customHeight="1">
      <c r="A315" s="35"/>
      <c r="B315" s="36"/>
      <c r="C315" s="188" t="s">
        <v>443</v>
      </c>
      <c r="D315" s="188" t="s">
        <v>162</v>
      </c>
      <c r="E315" s="189" t="s">
        <v>1068</v>
      </c>
      <c r="F315" s="190" t="s">
        <v>1069</v>
      </c>
      <c r="G315" s="191" t="s">
        <v>252</v>
      </c>
      <c r="H315" s="192">
        <v>290</v>
      </c>
      <c r="I315" s="193"/>
      <c r="J315" s="194">
        <f>ROUND(I315*H315,2)</f>
        <v>0</v>
      </c>
      <c r="K315" s="195"/>
      <c r="L315" s="40"/>
      <c r="M315" s="196" t="s">
        <v>1</v>
      </c>
      <c r="N315" s="197" t="s">
        <v>49</v>
      </c>
      <c r="O315" s="72"/>
      <c r="P315" s="198">
        <f>O315*H315</f>
        <v>0</v>
      </c>
      <c r="Q315" s="198">
        <v>0</v>
      </c>
      <c r="R315" s="198">
        <f>Q315*H315</f>
        <v>0</v>
      </c>
      <c r="S315" s="198">
        <v>0</v>
      </c>
      <c r="T315" s="199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0" t="s">
        <v>510</v>
      </c>
      <c r="AT315" s="200" t="s">
        <v>162</v>
      </c>
      <c r="AU315" s="200" t="s">
        <v>94</v>
      </c>
      <c r="AY315" s="17" t="s">
        <v>160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7" t="s">
        <v>92</v>
      </c>
      <c r="BK315" s="201">
        <f>ROUND(I315*H315,2)</f>
        <v>0</v>
      </c>
      <c r="BL315" s="17" t="s">
        <v>510</v>
      </c>
      <c r="BM315" s="200" t="s">
        <v>1070</v>
      </c>
    </row>
    <row r="316" spans="1:65" s="15" customFormat="1" ht="22.5">
      <c r="B316" s="242"/>
      <c r="C316" s="243"/>
      <c r="D316" s="204" t="s">
        <v>172</v>
      </c>
      <c r="E316" s="244" t="s">
        <v>1</v>
      </c>
      <c r="F316" s="245" t="s">
        <v>941</v>
      </c>
      <c r="G316" s="243"/>
      <c r="H316" s="244" t="s">
        <v>1</v>
      </c>
      <c r="I316" s="246"/>
      <c r="J316" s="243"/>
      <c r="K316" s="243"/>
      <c r="L316" s="247"/>
      <c r="M316" s="248"/>
      <c r="N316" s="249"/>
      <c r="O316" s="249"/>
      <c r="P316" s="249"/>
      <c r="Q316" s="249"/>
      <c r="R316" s="249"/>
      <c r="S316" s="249"/>
      <c r="T316" s="250"/>
      <c r="AT316" s="251" t="s">
        <v>172</v>
      </c>
      <c r="AU316" s="251" t="s">
        <v>94</v>
      </c>
      <c r="AV316" s="15" t="s">
        <v>92</v>
      </c>
      <c r="AW316" s="15" t="s">
        <v>39</v>
      </c>
      <c r="AX316" s="15" t="s">
        <v>84</v>
      </c>
      <c r="AY316" s="251" t="s">
        <v>160</v>
      </c>
    </row>
    <row r="317" spans="1:65" s="13" customFormat="1" ht="11.25">
      <c r="B317" s="202"/>
      <c r="C317" s="203"/>
      <c r="D317" s="204" t="s">
        <v>172</v>
      </c>
      <c r="E317" s="205" t="s">
        <v>1</v>
      </c>
      <c r="F317" s="206" t="s">
        <v>1071</v>
      </c>
      <c r="G317" s="203"/>
      <c r="H317" s="207">
        <v>290</v>
      </c>
      <c r="I317" s="208"/>
      <c r="J317" s="203"/>
      <c r="K317" s="203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172</v>
      </c>
      <c r="AU317" s="213" t="s">
        <v>94</v>
      </c>
      <c r="AV317" s="13" t="s">
        <v>94</v>
      </c>
      <c r="AW317" s="13" t="s">
        <v>39</v>
      </c>
      <c r="AX317" s="13" t="s">
        <v>84</v>
      </c>
      <c r="AY317" s="213" t="s">
        <v>160</v>
      </c>
    </row>
    <row r="318" spans="1:65" s="14" customFormat="1" ht="11.25">
      <c r="B318" s="214"/>
      <c r="C318" s="215"/>
      <c r="D318" s="204" t="s">
        <v>172</v>
      </c>
      <c r="E318" s="216" t="s">
        <v>1</v>
      </c>
      <c r="F318" s="217" t="s">
        <v>179</v>
      </c>
      <c r="G318" s="215"/>
      <c r="H318" s="218">
        <v>290</v>
      </c>
      <c r="I318" s="219"/>
      <c r="J318" s="215"/>
      <c r="K318" s="215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172</v>
      </c>
      <c r="AU318" s="224" t="s">
        <v>94</v>
      </c>
      <c r="AV318" s="14" t="s">
        <v>166</v>
      </c>
      <c r="AW318" s="14" t="s">
        <v>39</v>
      </c>
      <c r="AX318" s="14" t="s">
        <v>92</v>
      </c>
      <c r="AY318" s="224" t="s">
        <v>160</v>
      </c>
    </row>
    <row r="319" spans="1:65" s="2" customFormat="1" ht="24.2" customHeight="1">
      <c r="A319" s="35"/>
      <c r="B319" s="36"/>
      <c r="C319" s="188" t="s">
        <v>447</v>
      </c>
      <c r="D319" s="188" t="s">
        <v>162</v>
      </c>
      <c r="E319" s="189" t="s">
        <v>1072</v>
      </c>
      <c r="F319" s="190" t="s">
        <v>1073</v>
      </c>
      <c r="G319" s="191" t="s">
        <v>252</v>
      </c>
      <c r="H319" s="192">
        <v>48</v>
      </c>
      <c r="I319" s="193"/>
      <c r="J319" s="194">
        <f>ROUND(I319*H319,2)</f>
        <v>0</v>
      </c>
      <c r="K319" s="195"/>
      <c r="L319" s="40"/>
      <c r="M319" s="196" t="s">
        <v>1</v>
      </c>
      <c r="N319" s="197" t="s">
        <v>49</v>
      </c>
      <c r="O319" s="72"/>
      <c r="P319" s="198">
        <f>O319*H319</f>
        <v>0</v>
      </c>
      <c r="Q319" s="198">
        <v>0</v>
      </c>
      <c r="R319" s="198">
        <f>Q319*H319</f>
        <v>0</v>
      </c>
      <c r="S319" s="198">
        <v>0</v>
      </c>
      <c r="T319" s="19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0" t="s">
        <v>510</v>
      </c>
      <c r="AT319" s="200" t="s">
        <v>162</v>
      </c>
      <c r="AU319" s="200" t="s">
        <v>94</v>
      </c>
      <c r="AY319" s="17" t="s">
        <v>160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92</v>
      </c>
      <c r="BK319" s="201">
        <f>ROUND(I319*H319,2)</f>
        <v>0</v>
      </c>
      <c r="BL319" s="17" t="s">
        <v>510</v>
      </c>
      <c r="BM319" s="200" t="s">
        <v>1074</v>
      </c>
    </row>
    <row r="320" spans="1:65" s="15" customFormat="1" ht="22.5">
      <c r="B320" s="242"/>
      <c r="C320" s="243"/>
      <c r="D320" s="204" t="s">
        <v>172</v>
      </c>
      <c r="E320" s="244" t="s">
        <v>1</v>
      </c>
      <c r="F320" s="245" t="s">
        <v>941</v>
      </c>
      <c r="G320" s="243"/>
      <c r="H320" s="244" t="s">
        <v>1</v>
      </c>
      <c r="I320" s="246"/>
      <c r="J320" s="243"/>
      <c r="K320" s="243"/>
      <c r="L320" s="247"/>
      <c r="M320" s="248"/>
      <c r="N320" s="249"/>
      <c r="O320" s="249"/>
      <c r="P320" s="249"/>
      <c r="Q320" s="249"/>
      <c r="R320" s="249"/>
      <c r="S320" s="249"/>
      <c r="T320" s="250"/>
      <c r="AT320" s="251" t="s">
        <v>172</v>
      </c>
      <c r="AU320" s="251" t="s">
        <v>94</v>
      </c>
      <c r="AV320" s="15" t="s">
        <v>92</v>
      </c>
      <c r="AW320" s="15" t="s">
        <v>39</v>
      </c>
      <c r="AX320" s="15" t="s">
        <v>84</v>
      </c>
      <c r="AY320" s="251" t="s">
        <v>160</v>
      </c>
    </row>
    <row r="321" spans="1:65" s="13" customFormat="1" ht="11.25">
      <c r="B321" s="202"/>
      <c r="C321" s="203"/>
      <c r="D321" s="204" t="s">
        <v>172</v>
      </c>
      <c r="E321" s="205" t="s">
        <v>1</v>
      </c>
      <c r="F321" s="206" t="s">
        <v>443</v>
      </c>
      <c r="G321" s="203"/>
      <c r="H321" s="207">
        <v>48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172</v>
      </c>
      <c r="AU321" s="213" t="s">
        <v>94</v>
      </c>
      <c r="AV321" s="13" t="s">
        <v>94</v>
      </c>
      <c r="AW321" s="13" t="s">
        <v>39</v>
      </c>
      <c r="AX321" s="13" t="s">
        <v>84</v>
      </c>
      <c r="AY321" s="213" t="s">
        <v>160</v>
      </c>
    </row>
    <row r="322" spans="1:65" s="14" customFormat="1" ht="11.25">
      <c r="B322" s="214"/>
      <c r="C322" s="215"/>
      <c r="D322" s="204" t="s">
        <v>172</v>
      </c>
      <c r="E322" s="216" t="s">
        <v>1</v>
      </c>
      <c r="F322" s="217" t="s">
        <v>179</v>
      </c>
      <c r="G322" s="215"/>
      <c r="H322" s="218">
        <v>48</v>
      </c>
      <c r="I322" s="219"/>
      <c r="J322" s="215"/>
      <c r="K322" s="215"/>
      <c r="L322" s="220"/>
      <c r="M322" s="221"/>
      <c r="N322" s="222"/>
      <c r="O322" s="222"/>
      <c r="P322" s="222"/>
      <c r="Q322" s="222"/>
      <c r="R322" s="222"/>
      <c r="S322" s="222"/>
      <c r="T322" s="223"/>
      <c r="AT322" s="224" t="s">
        <v>172</v>
      </c>
      <c r="AU322" s="224" t="s">
        <v>94</v>
      </c>
      <c r="AV322" s="14" t="s">
        <v>166</v>
      </c>
      <c r="AW322" s="14" t="s">
        <v>39</v>
      </c>
      <c r="AX322" s="14" t="s">
        <v>92</v>
      </c>
      <c r="AY322" s="224" t="s">
        <v>160</v>
      </c>
    </row>
    <row r="323" spans="1:65" s="2" customFormat="1" ht="16.5" customHeight="1">
      <c r="A323" s="35"/>
      <c r="B323" s="36"/>
      <c r="C323" s="225" t="s">
        <v>451</v>
      </c>
      <c r="D323" s="225" t="s">
        <v>216</v>
      </c>
      <c r="E323" s="226" t="s">
        <v>1075</v>
      </c>
      <c r="F323" s="227" t="s">
        <v>1076</v>
      </c>
      <c r="G323" s="228" t="s">
        <v>252</v>
      </c>
      <c r="H323" s="229">
        <v>338</v>
      </c>
      <c r="I323" s="230"/>
      <c r="J323" s="231">
        <f>ROUND(I323*H323,2)</f>
        <v>0</v>
      </c>
      <c r="K323" s="232"/>
      <c r="L323" s="233"/>
      <c r="M323" s="234" t="s">
        <v>1</v>
      </c>
      <c r="N323" s="235" t="s">
        <v>49</v>
      </c>
      <c r="O323" s="72"/>
      <c r="P323" s="198">
        <f>O323*H323</f>
        <v>0</v>
      </c>
      <c r="Q323" s="198">
        <v>8.9999999999999998E-4</v>
      </c>
      <c r="R323" s="198">
        <f>Q323*H323</f>
        <v>0.30419999999999997</v>
      </c>
      <c r="S323" s="198">
        <v>0</v>
      </c>
      <c r="T323" s="19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982</v>
      </c>
      <c r="AT323" s="200" t="s">
        <v>216</v>
      </c>
      <c r="AU323" s="200" t="s">
        <v>94</v>
      </c>
      <c r="AY323" s="17" t="s">
        <v>160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7" t="s">
        <v>92</v>
      </c>
      <c r="BK323" s="201">
        <f>ROUND(I323*H323,2)</f>
        <v>0</v>
      </c>
      <c r="BL323" s="17" t="s">
        <v>510</v>
      </c>
      <c r="BM323" s="200" t="s">
        <v>1077</v>
      </c>
    </row>
    <row r="324" spans="1:65" s="15" customFormat="1" ht="22.5">
      <c r="B324" s="242"/>
      <c r="C324" s="243"/>
      <c r="D324" s="204" t="s">
        <v>172</v>
      </c>
      <c r="E324" s="244" t="s">
        <v>1</v>
      </c>
      <c r="F324" s="245" t="s">
        <v>941</v>
      </c>
      <c r="G324" s="243"/>
      <c r="H324" s="244" t="s">
        <v>1</v>
      </c>
      <c r="I324" s="246"/>
      <c r="J324" s="243"/>
      <c r="K324" s="243"/>
      <c r="L324" s="247"/>
      <c r="M324" s="248"/>
      <c r="N324" s="249"/>
      <c r="O324" s="249"/>
      <c r="P324" s="249"/>
      <c r="Q324" s="249"/>
      <c r="R324" s="249"/>
      <c r="S324" s="249"/>
      <c r="T324" s="250"/>
      <c r="AT324" s="251" t="s">
        <v>172</v>
      </c>
      <c r="AU324" s="251" t="s">
        <v>94</v>
      </c>
      <c r="AV324" s="15" t="s">
        <v>92</v>
      </c>
      <c r="AW324" s="15" t="s">
        <v>39</v>
      </c>
      <c r="AX324" s="15" t="s">
        <v>84</v>
      </c>
      <c r="AY324" s="251" t="s">
        <v>160</v>
      </c>
    </row>
    <row r="325" spans="1:65" s="13" customFormat="1" ht="11.25">
      <c r="B325" s="202"/>
      <c r="C325" s="203"/>
      <c r="D325" s="204" t="s">
        <v>172</v>
      </c>
      <c r="E325" s="205" t="s">
        <v>1</v>
      </c>
      <c r="F325" s="206" t="s">
        <v>1078</v>
      </c>
      <c r="G325" s="203"/>
      <c r="H325" s="207">
        <v>338</v>
      </c>
      <c r="I325" s="208"/>
      <c r="J325" s="203"/>
      <c r="K325" s="203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172</v>
      </c>
      <c r="AU325" s="213" t="s">
        <v>94</v>
      </c>
      <c r="AV325" s="13" t="s">
        <v>94</v>
      </c>
      <c r="AW325" s="13" t="s">
        <v>39</v>
      </c>
      <c r="AX325" s="13" t="s">
        <v>84</v>
      </c>
      <c r="AY325" s="213" t="s">
        <v>160</v>
      </c>
    </row>
    <row r="326" spans="1:65" s="14" customFormat="1" ht="11.25">
      <c r="B326" s="214"/>
      <c r="C326" s="215"/>
      <c r="D326" s="204" t="s">
        <v>172</v>
      </c>
      <c r="E326" s="216" t="s">
        <v>1</v>
      </c>
      <c r="F326" s="217" t="s">
        <v>179</v>
      </c>
      <c r="G326" s="215"/>
      <c r="H326" s="218">
        <v>338</v>
      </c>
      <c r="I326" s="219"/>
      <c r="J326" s="215"/>
      <c r="K326" s="215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172</v>
      </c>
      <c r="AU326" s="224" t="s">
        <v>94</v>
      </c>
      <c r="AV326" s="14" t="s">
        <v>166</v>
      </c>
      <c r="AW326" s="14" t="s">
        <v>39</v>
      </c>
      <c r="AX326" s="14" t="s">
        <v>92</v>
      </c>
      <c r="AY326" s="224" t="s">
        <v>160</v>
      </c>
    </row>
    <row r="327" spans="1:65" s="2" customFormat="1" ht="24.2" customHeight="1">
      <c r="A327" s="35"/>
      <c r="B327" s="36"/>
      <c r="C327" s="188" t="s">
        <v>455</v>
      </c>
      <c r="D327" s="188" t="s">
        <v>162</v>
      </c>
      <c r="E327" s="189" t="s">
        <v>1079</v>
      </c>
      <c r="F327" s="190" t="s">
        <v>1080</v>
      </c>
      <c r="G327" s="191" t="s">
        <v>252</v>
      </c>
      <c r="H327" s="192">
        <v>43</v>
      </c>
      <c r="I327" s="193"/>
      <c r="J327" s="194">
        <f>ROUND(I327*H327,2)</f>
        <v>0</v>
      </c>
      <c r="K327" s="195"/>
      <c r="L327" s="40"/>
      <c r="M327" s="196" t="s">
        <v>1</v>
      </c>
      <c r="N327" s="197" t="s">
        <v>49</v>
      </c>
      <c r="O327" s="72"/>
      <c r="P327" s="198">
        <f>O327*H327</f>
        <v>0</v>
      </c>
      <c r="Q327" s="198">
        <v>0</v>
      </c>
      <c r="R327" s="198">
        <f>Q327*H327</f>
        <v>0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510</v>
      </c>
      <c r="AT327" s="200" t="s">
        <v>162</v>
      </c>
      <c r="AU327" s="200" t="s">
        <v>94</v>
      </c>
      <c r="AY327" s="17" t="s">
        <v>160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7" t="s">
        <v>92</v>
      </c>
      <c r="BK327" s="201">
        <f>ROUND(I327*H327,2)</f>
        <v>0</v>
      </c>
      <c r="BL327" s="17" t="s">
        <v>510</v>
      </c>
      <c r="BM327" s="200" t="s">
        <v>1081</v>
      </c>
    </row>
    <row r="328" spans="1:65" s="15" customFormat="1" ht="22.5">
      <c r="B328" s="242"/>
      <c r="C328" s="243"/>
      <c r="D328" s="204" t="s">
        <v>172</v>
      </c>
      <c r="E328" s="244" t="s">
        <v>1</v>
      </c>
      <c r="F328" s="245" t="s">
        <v>941</v>
      </c>
      <c r="G328" s="243"/>
      <c r="H328" s="244" t="s">
        <v>1</v>
      </c>
      <c r="I328" s="246"/>
      <c r="J328" s="243"/>
      <c r="K328" s="243"/>
      <c r="L328" s="247"/>
      <c r="M328" s="248"/>
      <c r="N328" s="249"/>
      <c r="O328" s="249"/>
      <c r="P328" s="249"/>
      <c r="Q328" s="249"/>
      <c r="R328" s="249"/>
      <c r="S328" s="249"/>
      <c r="T328" s="250"/>
      <c r="AT328" s="251" t="s">
        <v>172</v>
      </c>
      <c r="AU328" s="251" t="s">
        <v>94</v>
      </c>
      <c r="AV328" s="15" t="s">
        <v>92</v>
      </c>
      <c r="AW328" s="15" t="s">
        <v>39</v>
      </c>
      <c r="AX328" s="15" t="s">
        <v>84</v>
      </c>
      <c r="AY328" s="251" t="s">
        <v>160</v>
      </c>
    </row>
    <row r="329" spans="1:65" s="13" customFormat="1" ht="11.25">
      <c r="B329" s="202"/>
      <c r="C329" s="203"/>
      <c r="D329" s="204" t="s">
        <v>172</v>
      </c>
      <c r="E329" s="205" t="s">
        <v>1</v>
      </c>
      <c r="F329" s="206" t="s">
        <v>419</v>
      </c>
      <c r="G329" s="203"/>
      <c r="H329" s="207">
        <v>43</v>
      </c>
      <c r="I329" s="208"/>
      <c r="J329" s="203"/>
      <c r="K329" s="203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172</v>
      </c>
      <c r="AU329" s="213" t="s">
        <v>94</v>
      </c>
      <c r="AV329" s="13" t="s">
        <v>94</v>
      </c>
      <c r="AW329" s="13" t="s">
        <v>39</v>
      </c>
      <c r="AX329" s="13" t="s">
        <v>84</v>
      </c>
      <c r="AY329" s="213" t="s">
        <v>160</v>
      </c>
    </row>
    <row r="330" spans="1:65" s="14" customFormat="1" ht="11.25">
      <c r="B330" s="214"/>
      <c r="C330" s="215"/>
      <c r="D330" s="204" t="s">
        <v>172</v>
      </c>
      <c r="E330" s="216" t="s">
        <v>1</v>
      </c>
      <c r="F330" s="217" t="s">
        <v>179</v>
      </c>
      <c r="G330" s="215"/>
      <c r="H330" s="218">
        <v>43</v>
      </c>
      <c r="I330" s="219"/>
      <c r="J330" s="215"/>
      <c r="K330" s="215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172</v>
      </c>
      <c r="AU330" s="224" t="s">
        <v>94</v>
      </c>
      <c r="AV330" s="14" t="s">
        <v>166</v>
      </c>
      <c r="AW330" s="14" t="s">
        <v>39</v>
      </c>
      <c r="AX330" s="14" t="s">
        <v>92</v>
      </c>
      <c r="AY330" s="224" t="s">
        <v>160</v>
      </c>
    </row>
    <row r="331" spans="1:65" s="2" customFormat="1" ht="24.2" customHeight="1">
      <c r="A331" s="35"/>
      <c r="B331" s="36"/>
      <c r="C331" s="225" t="s">
        <v>459</v>
      </c>
      <c r="D331" s="225" t="s">
        <v>216</v>
      </c>
      <c r="E331" s="226" t="s">
        <v>1082</v>
      </c>
      <c r="F331" s="227" t="s">
        <v>1083</v>
      </c>
      <c r="G331" s="228" t="s">
        <v>252</v>
      </c>
      <c r="H331" s="229">
        <v>43</v>
      </c>
      <c r="I331" s="230"/>
      <c r="J331" s="231">
        <f>ROUND(I331*H331,2)</f>
        <v>0</v>
      </c>
      <c r="K331" s="232"/>
      <c r="L331" s="233"/>
      <c r="M331" s="234" t="s">
        <v>1</v>
      </c>
      <c r="N331" s="235" t="s">
        <v>49</v>
      </c>
      <c r="O331" s="72"/>
      <c r="P331" s="198">
        <f>O331*H331</f>
        <v>0</v>
      </c>
      <c r="Q331" s="198">
        <v>3.5E-4</v>
      </c>
      <c r="R331" s="198">
        <f>Q331*H331</f>
        <v>1.5049999999999999E-2</v>
      </c>
      <c r="S331" s="198">
        <v>0</v>
      </c>
      <c r="T331" s="19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982</v>
      </c>
      <c r="AT331" s="200" t="s">
        <v>216</v>
      </c>
      <c r="AU331" s="200" t="s">
        <v>94</v>
      </c>
      <c r="AY331" s="17" t="s">
        <v>160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7" t="s">
        <v>92</v>
      </c>
      <c r="BK331" s="201">
        <f>ROUND(I331*H331,2)</f>
        <v>0</v>
      </c>
      <c r="BL331" s="17" t="s">
        <v>510</v>
      </c>
      <c r="BM331" s="200" t="s">
        <v>1084</v>
      </c>
    </row>
    <row r="332" spans="1:65" s="15" customFormat="1" ht="22.5">
      <c r="B332" s="242"/>
      <c r="C332" s="243"/>
      <c r="D332" s="204" t="s">
        <v>172</v>
      </c>
      <c r="E332" s="244" t="s">
        <v>1</v>
      </c>
      <c r="F332" s="245" t="s">
        <v>941</v>
      </c>
      <c r="G332" s="243"/>
      <c r="H332" s="244" t="s">
        <v>1</v>
      </c>
      <c r="I332" s="246"/>
      <c r="J332" s="243"/>
      <c r="K332" s="243"/>
      <c r="L332" s="247"/>
      <c r="M332" s="248"/>
      <c r="N332" s="249"/>
      <c r="O332" s="249"/>
      <c r="P332" s="249"/>
      <c r="Q332" s="249"/>
      <c r="R332" s="249"/>
      <c r="S332" s="249"/>
      <c r="T332" s="250"/>
      <c r="AT332" s="251" t="s">
        <v>172</v>
      </c>
      <c r="AU332" s="251" t="s">
        <v>94</v>
      </c>
      <c r="AV332" s="15" t="s">
        <v>92</v>
      </c>
      <c r="AW332" s="15" t="s">
        <v>39</v>
      </c>
      <c r="AX332" s="15" t="s">
        <v>84</v>
      </c>
      <c r="AY332" s="251" t="s">
        <v>160</v>
      </c>
    </row>
    <row r="333" spans="1:65" s="13" customFormat="1" ht="11.25">
      <c r="B333" s="202"/>
      <c r="C333" s="203"/>
      <c r="D333" s="204" t="s">
        <v>172</v>
      </c>
      <c r="E333" s="205" t="s">
        <v>1</v>
      </c>
      <c r="F333" s="206" t="s">
        <v>419</v>
      </c>
      <c r="G333" s="203"/>
      <c r="H333" s="207">
        <v>43</v>
      </c>
      <c r="I333" s="208"/>
      <c r="J333" s="203"/>
      <c r="K333" s="203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172</v>
      </c>
      <c r="AU333" s="213" t="s">
        <v>94</v>
      </c>
      <c r="AV333" s="13" t="s">
        <v>94</v>
      </c>
      <c r="AW333" s="13" t="s">
        <v>39</v>
      </c>
      <c r="AX333" s="13" t="s">
        <v>84</v>
      </c>
      <c r="AY333" s="213" t="s">
        <v>160</v>
      </c>
    </row>
    <row r="334" spans="1:65" s="14" customFormat="1" ht="11.25">
      <c r="B334" s="214"/>
      <c r="C334" s="215"/>
      <c r="D334" s="204" t="s">
        <v>172</v>
      </c>
      <c r="E334" s="216" t="s">
        <v>1</v>
      </c>
      <c r="F334" s="217" t="s">
        <v>179</v>
      </c>
      <c r="G334" s="215"/>
      <c r="H334" s="218">
        <v>43</v>
      </c>
      <c r="I334" s="219"/>
      <c r="J334" s="215"/>
      <c r="K334" s="215"/>
      <c r="L334" s="220"/>
      <c r="M334" s="221"/>
      <c r="N334" s="222"/>
      <c r="O334" s="222"/>
      <c r="P334" s="222"/>
      <c r="Q334" s="222"/>
      <c r="R334" s="222"/>
      <c r="S334" s="222"/>
      <c r="T334" s="223"/>
      <c r="AT334" s="224" t="s">
        <v>172</v>
      </c>
      <c r="AU334" s="224" t="s">
        <v>94</v>
      </c>
      <c r="AV334" s="14" t="s">
        <v>166</v>
      </c>
      <c r="AW334" s="14" t="s">
        <v>39</v>
      </c>
      <c r="AX334" s="14" t="s">
        <v>92</v>
      </c>
      <c r="AY334" s="224" t="s">
        <v>160</v>
      </c>
    </row>
    <row r="335" spans="1:65" s="2" customFormat="1" ht="24.2" customHeight="1">
      <c r="A335" s="35"/>
      <c r="B335" s="36"/>
      <c r="C335" s="188" t="s">
        <v>463</v>
      </c>
      <c r="D335" s="188" t="s">
        <v>162</v>
      </c>
      <c r="E335" s="189" t="s">
        <v>1085</v>
      </c>
      <c r="F335" s="190" t="s">
        <v>1086</v>
      </c>
      <c r="G335" s="191" t="s">
        <v>252</v>
      </c>
      <c r="H335" s="192">
        <v>36</v>
      </c>
      <c r="I335" s="193"/>
      <c r="J335" s="194">
        <f>ROUND(I335*H335,2)</f>
        <v>0</v>
      </c>
      <c r="K335" s="195"/>
      <c r="L335" s="40"/>
      <c r="M335" s="196" t="s">
        <v>1</v>
      </c>
      <c r="N335" s="197" t="s">
        <v>49</v>
      </c>
      <c r="O335" s="72"/>
      <c r="P335" s="198">
        <f>O335*H335</f>
        <v>0</v>
      </c>
      <c r="Q335" s="198">
        <v>0</v>
      </c>
      <c r="R335" s="198">
        <f>Q335*H335</f>
        <v>0</v>
      </c>
      <c r="S335" s="198">
        <v>0</v>
      </c>
      <c r="T335" s="19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0" t="s">
        <v>510</v>
      </c>
      <c r="AT335" s="200" t="s">
        <v>162</v>
      </c>
      <c r="AU335" s="200" t="s">
        <v>94</v>
      </c>
      <c r="AY335" s="17" t="s">
        <v>160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17" t="s">
        <v>92</v>
      </c>
      <c r="BK335" s="201">
        <f>ROUND(I335*H335,2)</f>
        <v>0</v>
      </c>
      <c r="BL335" s="17" t="s">
        <v>510</v>
      </c>
      <c r="BM335" s="200" t="s">
        <v>1087</v>
      </c>
    </row>
    <row r="336" spans="1:65" s="15" customFormat="1" ht="22.5">
      <c r="B336" s="242"/>
      <c r="C336" s="243"/>
      <c r="D336" s="204" t="s">
        <v>172</v>
      </c>
      <c r="E336" s="244" t="s">
        <v>1</v>
      </c>
      <c r="F336" s="245" t="s">
        <v>941</v>
      </c>
      <c r="G336" s="243"/>
      <c r="H336" s="244" t="s">
        <v>1</v>
      </c>
      <c r="I336" s="246"/>
      <c r="J336" s="243"/>
      <c r="K336" s="243"/>
      <c r="L336" s="247"/>
      <c r="M336" s="248"/>
      <c r="N336" s="249"/>
      <c r="O336" s="249"/>
      <c r="P336" s="249"/>
      <c r="Q336" s="249"/>
      <c r="R336" s="249"/>
      <c r="S336" s="249"/>
      <c r="T336" s="250"/>
      <c r="AT336" s="251" t="s">
        <v>172</v>
      </c>
      <c r="AU336" s="251" t="s">
        <v>94</v>
      </c>
      <c r="AV336" s="15" t="s">
        <v>92</v>
      </c>
      <c r="AW336" s="15" t="s">
        <v>39</v>
      </c>
      <c r="AX336" s="15" t="s">
        <v>84</v>
      </c>
      <c r="AY336" s="251" t="s">
        <v>160</v>
      </c>
    </row>
    <row r="337" spans="1:65" s="13" customFormat="1" ht="11.25">
      <c r="B337" s="202"/>
      <c r="C337" s="203"/>
      <c r="D337" s="204" t="s">
        <v>172</v>
      </c>
      <c r="E337" s="205" t="s">
        <v>1</v>
      </c>
      <c r="F337" s="206" t="s">
        <v>381</v>
      </c>
      <c r="G337" s="203"/>
      <c r="H337" s="207">
        <v>36</v>
      </c>
      <c r="I337" s="208"/>
      <c r="J337" s="203"/>
      <c r="K337" s="203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172</v>
      </c>
      <c r="AU337" s="213" t="s">
        <v>94</v>
      </c>
      <c r="AV337" s="13" t="s">
        <v>94</v>
      </c>
      <c r="AW337" s="13" t="s">
        <v>39</v>
      </c>
      <c r="AX337" s="13" t="s">
        <v>84</v>
      </c>
      <c r="AY337" s="213" t="s">
        <v>160</v>
      </c>
    </row>
    <row r="338" spans="1:65" s="14" customFormat="1" ht="11.25">
      <c r="B338" s="214"/>
      <c r="C338" s="215"/>
      <c r="D338" s="204" t="s">
        <v>172</v>
      </c>
      <c r="E338" s="216" t="s">
        <v>1</v>
      </c>
      <c r="F338" s="217" t="s">
        <v>179</v>
      </c>
      <c r="G338" s="215"/>
      <c r="H338" s="218">
        <v>36</v>
      </c>
      <c r="I338" s="219"/>
      <c r="J338" s="215"/>
      <c r="K338" s="215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172</v>
      </c>
      <c r="AU338" s="224" t="s">
        <v>94</v>
      </c>
      <c r="AV338" s="14" t="s">
        <v>166</v>
      </c>
      <c r="AW338" s="14" t="s">
        <v>39</v>
      </c>
      <c r="AX338" s="14" t="s">
        <v>92</v>
      </c>
      <c r="AY338" s="224" t="s">
        <v>160</v>
      </c>
    </row>
    <row r="339" spans="1:65" s="2" customFormat="1" ht="24.2" customHeight="1">
      <c r="A339" s="35"/>
      <c r="B339" s="36"/>
      <c r="C339" s="225" t="s">
        <v>468</v>
      </c>
      <c r="D339" s="225" t="s">
        <v>216</v>
      </c>
      <c r="E339" s="226" t="s">
        <v>1088</v>
      </c>
      <c r="F339" s="227" t="s">
        <v>1089</v>
      </c>
      <c r="G339" s="228" t="s">
        <v>252</v>
      </c>
      <c r="H339" s="229">
        <v>36</v>
      </c>
      <c r="I339" s="230"/>
      <c r="J339" s="231">
        <f>ROUND(I339*H339,2)</f>
        <v>0</v>
      </c>
      <c r="K339" s="232"/>
      <c r="L339" s="233"/>
      <c r="M339" s="234" t="s">
        <v>1</v>
      </c>
      <c r="N339" s="235" t="s">
        <v>49</v>
      </c>
      <c r="O339" s="72"/>
      <c r="P339" s="198">
        <f>O339*H339</f>
        <v>0</v>
      </c>
      <c r="Q339" s="198">
        <v>1.9000000000000001E-4</v>
      </c>
      <c r="R339" s="198">
        <f>Q339*H339</f>
        <v>6.8400000000000006E-3</v>
      </c>
      <c r="S339" s="198">
        <v>0</v>
      </c>
      <c r="T339" s="19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982</v>
      </c>
      <c r="AT339" s="200" t="s">
        <v>216</v>
      </c>
      <c r="AU339" s="200" t="s">
        <v>94</v>
      </c>
      <c r="AY339" s="17" t="s">
        <v>160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7" t="s">
        <v>92</v>
      </c>
      <c r="BK339" s="201">
        <f>ROUND(I339*H339,2)</f>
        <v>0</v>
      </c>
      <c r="BL339" s="17" t="s">
        <v>510</v>
      </c>
      <c r="BM339" s="200" t="s">
        <v>1090</v>
      </c>
    </row>
    <row r="340" spans="1:65" s="15" customFormat="1" ht="22.5">
      <c r="B340" s="242"/>
      <c r="C340" s="243"/>
      <c r="D340" s="204" t="s">
        <v>172</v>
      </c>
      <c r="E340" s="244" t="s">
        <v>1</v>
      </c>
      <c r="F340" s="245" t="s">
        <v>941</v>
      </c>
      <c r="G340" s="243"/>
      <c r="H340" s="244" t="s">
        <v>1</v>
      </c>
      <c r="I340" s="246"/>
      <c r="J340" s="243"/>
      <c r="K340" s="243"/>
      <c r="L340" s="247"/>
      <c r="M340" s="248"/>
      <c r="N340" s="249"/>
      <c r="O340" s="249"/>
      <c r="P340" s="249"/>
      <c r="Q340" s="249"/>
      <c r="R340" s="249"/>
      <c r="S340" s="249"/>
      <c r="T340" s="250"/>
      <c r="AT340" s="251" t="s">
        <v>172</v>
      </c>
      <c r="AU340" s="251" t="s">
        <v>94</v>
      </c>
      <c r="AV340" s="15" t="s">
        <v>92</v>
      </c>
      <c r="AW340" s="15" t="s">
        <v>39</v>
      </c>
      <c r="AX340" s="15" t="s">
        <v>84</v>
      </c>
      <c r="AY340" s="251" t="s">
        <v>160</v>
      </c>
    </row>
    <row r="341" spans="1:65" s="13" customFormat="1" ht="11.25">
      <c r="B341" s="202"/>
      <c r="C341" s="203"/>
      <c r="D341" s="204" t="s">
        <v>172</v>
      </c>
      <c r="E341" s="205" t="s">
        <v>1</v>
      </c>
      <c r="F341" s="206" t="s">
        <v>381</v>
      </c>
      <c r="G341" s="203"/>
      <c r="H341" s="207">
        <v>36</v>
      </c>
      <c r="I341" s="208"/>
      <c r="J341" s="203"/>
      <c r="K341" s="203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172</v>
      </c>
      <c r="AU341" s="213" t="s">
        <v>94</v>
      </c>
      <c r="AV341" s="13" t="s">
        <v>94</v>
      </c>
      <c r="AW341" s="13" t="s">
        <v>39</v>
      </c>
      <c r="AX341" s="13" t="s">
        <v>84</v>
      </c>
      <c r="AY341" s="213" t="s">
        <v>160</v>
      </c>
    </row>
    <row r="342" spans="1:65" s="14" customFormat="1" ht="11.25">
      <c r="B342" s="214"/>
      <c r="C342" s="215"/>
      <c r="D342" s="204" t="s">
        <v>172</v>
      </c>
      <c r="E342" s="216" t="s">
        <v>1</v>
      </c>
      <c r="F342" s="217" t="s">
        <v>179</v>
      </c>
      <c r="G342" s="215"/>
      <c r="H342" s="218">
        <v>36</v>
      </c>
      <c r="I342" s="219"/>
      <c r="J342" s="215"/>
      <c r="K342" s="215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172</v>
      </c>
      <c r="AU342" s="224" t="s">
        <v>94</v>
      </c>
      <c r="AV342" s="14" t="s">
        <v>166</v>
      </c>
      <c r="AW342" s="14" t="s">
        <v>39</v>
      </c>
      <c r="AX342" s="14" t="s">
        <v>92</v>
      </c>
      <c r="AY342" s="224" t="s">
        <v>160</v>
      </c>
    </row>
    <row r="343" spans="1:65" s="2" customFormat="1" ht="24.2" customHeight="1">
      <c r="A343" s="35"/>
      <c r="B343" s="36"/>
      <c r="C343" s="188" t="s">
        <v>472</v>
      </c>
      <c r="D343" s="188" t="s">
        <v>162</v>
      </c>
      <c r="E343" s="189" t="s">
        <v>1091</v>
      </c>
      <c r="F343" s="190" t="s">
        <v>1092</v>
      </c>
      <c r="G343" s="191" t="s">
        <v>252</v>
      </c>
      <c r="H343" s="192">
        <v>30</v>
      </c>
      <c r="I343" s="193"/>
      <c r="J343" s="194">
        <f>ROUND(I343*H343,2)</f>
        <v>0</v>
      </c>
      <c r="K343" s="195"/>
      <c r="L343" s="40"/>
      <c r="M343" s="196" t="s">
        <v>1</v>
      </c>
      <c r="N343" s="197" t="s">
        <v>49</v>
      </c>
      <c r="O343" s="72"/>
      <c r="P343" s="198">
        <f>O343*H343</f>
        <v>0</v>
      </c>
      <c r="Q343" s="198">
        <v>0</v>
      </c>
      <c r="R343" s="198">
        <f>Q343*H343</f>
        <v>0</v>
      </c>
      <c r="S343" s="198">
        <v>0</v>
      </c>
      <c r="T343" s="19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510</v>
      </c>
      <c r="AT343" s="200" t="s">
        <v>162</v>
      </c>
      <c r="AU343" s="200" t="s">
        <v>94</v>
      </c>
      <c r="AY343" s="17" t="s">
        <v>160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7" t="s">
        <v>92</v>
      </c>
      <c r="BK343" s="201">
        <f>ROUND(I343*H343,2)</f>
        <v>0</v>
      </c>
      <c r="BL343" s="17" t="s">
        <v>510</v>
      </c>
      <c r="BM343" s="200" t="s">
        <v>1093</v>
      </c>
    </row>
    <row r="344" spans="1:65" s="15" customFormat="1" ht="22.5">
      <c r="B344" s="242"/>
      <c r="C344" s="243"/>
      <c r="D344" s="204" t="s">
        <v>172</v>
      </c>
      <c r="E344" s="244" t="s">
        <v>1</v>
      </c>
      <c r="F344" s="245" t="s">
        <v>1094</v>
      </c>
      <c r="G344" s="243"/>
      <c r="H344" s="244" t="s">
        <v>1</v>
      </c>
      <c r="I344" s="246"/>
      <c r="J344" s="243"/>
      <c r="K344" s="243"/>
      <c r="L344" s="247"/>
      <c r="M344" s="248"/>
      <c r="N344" s="249"/>
      <c r="O344" s="249"/>
      <c r="P344" s="249"/>
      <c r="Q344" s="249"/>
      <c r="R344" s="249"/>
      <c r="S344" s="249"/>
      <c r="T344" s="250"/>
      <c r="AT344" s="251" t="s">
        <v>172</v>
      </c>
      <c r="AU344" s="251" t="s">
        <v>94</v>
      </c>
      <c r="AV344" s="15" t="s">
        <v>92</v>
      </c>
      <c r="AW344" s="15" t="s">
        <v>39</v>
      </c>
      <c r="AX344" s="15" t="s">
        <v>84</v>
      </c>
      <c r="AY344" s="251" t="s">
        <v>160</v>
      </c>
    </row>
    <row r="345" spans="1:65" s="13" customFormat="1" ht="11.25">
      <c r="B345" s="202"/>
      <c r="C345" s="203"/>
      <c r="D345" s="204" t="s">
        <v>172</v>
      </c>
      <c r="E345" s="205" t="s">
        <v>1</v>
      </c>
      <c r="F345" s="206" t="s">
        <v>339</v>
      </c>
      <c r="G345" s="203"/>
      <c r="H345" s="207">
        <v>30</v>
      </c>
      <c r="I345" s="208"/>
      <c r="J345" s="203"/>
      <c r="K345" s="203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172</v>
      </c>
      <c r="AU345" s="213" t="s">
        <v>94</v>
      </c>
      <c r="AV345" s="13" t="s">
        <v>94</v>
      </c>
      <c r="AW345" s="13" t="s">
        <v>39</v>
      </c>
      <c r="AX345" s="13" t="s">
        <v>84</v>
      </c>
      <c r="AY345" s="213" t="s">
        <v>160</v>
      </c>
    </row>
    <row r="346" spans="1:65" s="14" customFormat="1" ht="11.25">
      <c r="B346" s="214"/>
      <c r="C346" s="215"/>
      <c r="D346" s="204" t="s">
        <v>172</v>
      </c>
      <c r="E346" s="216" t="s">
        <v>1</v>
      </c>
      <c r="F346" s="217" t="s">
        <v>179</v>
      </c>
      <c r="G346" s="215"/>
      <c r="H346" s="218">
        <v>30</v>
      </c>
      <c r="I346" s="219"/>
      <c r="J346" s="215"/>
      <c r="K346" s="215"/>
      <c r="L346" s="220"/>
      <c r="M346" s="221"/>
      <c r="N346" s="222"/>
      <c r="O346" s="222"/>
      <c r="P346" s="222"/>
      <c r="Q346" s="222"/>
      <c r="R346" s="222"/>
      <c r="S346" s="222"/>
      <c r="T346" s="223"/>
      <c r="AT346" s="224" t="s">
        <v>172</v>
      </c>
      <c r="AU346" s="224" t="s">
        <v>94</v>
      </c>
      <c r="AV346" s="14" t="s">
        <v>166</v>
      </c>
      <c r="AW346" s="14" t="s">
        <v>39</v>
      </c>
      <c r="AX346" s="14" t="s">
        <v>92</v>
      </c>
      <c r="AY346" s="224" t="s">
        <v>160</v>
      </c>
    </row>
    <row r="347" spans="1:65" s="2" customFormat="1" ht="21.75" customHeight="1">
      <c r="A347" s="35"/>
      <c r="B347" s="36"/>
      <c r="C347" s="188" t="s">
        <v>476</v>
      </c>
      <c r="D347" s="188" t="s">
        <v>162</v>
      </c>
      <c r="E347" s="189" t="s">
        <v>1095</v>
      </c>
      <c r="F347" s="190" t="s">
        <v>1096</v>
      </c>
      <c r="G347" s="191" t="s">
        <v>261</v>
      </c>
      <c r="H347" s="192">
        <v>36</v>
      </c>
      <c r="I347" s="193"/>
      <c r="J347" s="194">
        <f>ROUND(I347*H347,2)</f>
        <v>0</v>
      </c>
      <c r="K347" s="195"/>
      <c r="L347" s="40"/>
      <c r="M347" s="196" t="s">
        <v>1</v>
      </c>
      <c r="N347" s="197" t="s">
        <v>49</v>
      </c>
      <c r="O347" s="72"/>
      <c r="P347" s="198">
        <f>O347*H347</f>
        <v>0</v>
      </c>
      <c r="Q347" s="198">
        <v>0</v>
      </c>
      <c r="R347" s="198">
        <f>Q347*H347</f>
        <v>0</v>
      </c>
      <c r="S347" s="198">
        <v>0</v>
      </c>
      <c r="T347" s="19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0" t="s">
        <v>510</v>
      </c>
      <c r="AT347" s="200" t="s">
        <v>162</v>
      </c>
      <c r="AU347" s="200" t="s">
        <v>94</v>
      </c>
      <c r="AY347" s="17" t="s">
        <v>160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7" t="s">
        <v>92</v>
      </c>
      <c r="BK347" s="201">
        <f>ROUND(I347*H347,2)</f>
        <v>0</v>
      </c>
      <c r="BL347" s="17" t="s">
        <v>510</v>
      </c>
      <c r="BM347" s="200" t="s">
        <v>1097</v>
      </c>
    </row>
    <row r="348" spans="1:65" s="15" customFormat="1" ht="11.25">
      <c r="B348" s="242"/>
      <c r="C348" s="243"/>
      <c r="D348" s="204" t="s">
        <v>172</v>
      </c>
      <c r="E348" s="244" t="s">
        <v>1</v>
      </c>
      <c r="F348" s="245" t="s">
        <v>921</v>
      </c>
      <c r="G348" s="243"/>
      <c r="H348" s="244" t="s">
        <v>1</v>
      </c>
      <c r="I348" s="246"/>
      <c r="J348" s="243"/>
      <c r="K348" s="243"/>
      <c r="L348" s="247"/>
      <c r="M348" s="248"/>
      <c r="N348" s="249"/>
      <c r="O348" s="249"/>
      <c r="P348" s="249"/>
      <c r="Q348" s="249"/>
      <c r="R348" s="249"/>
      <c r="S348" s="249"/>
      <c r="T348" s="250"/>
      <c r="AT348" s="251" t="s">
        <v>172</v>
      </c>
      <c r="AU348" s="251" t="s">
        <v>94</v>
      </c>
      <c r="AV348" s="15" t="s">
        <v>92</v>
      </c>
      <c r="AW348" s="15" t="s">
        <v>39</v>
      </c>
      <c r="AX348" s="15" t="s">
        <v>84</v>
      </c>
      <c r="AY348" s="251" t="s">
        <v>160</v>
      </c>
    </row>
    <row r="349" spans="1:65" s="13" customFormat="1" ht="11.25">
      <c r="B349" s="202"/>
      <c r="C349" s="203"/>
      <c r="D349" s="204" t="s">
        <v>172</v>
      </c>
      <c r="E349" s="205" t="s">
        <v>1</v>
      </c>
      <c r="F349" s="206" t="s">
        <v>381</v>
      </c>
      <c r="G349" s="203"/>
      <c r="H349" s="207">
        <v>36</v>
      </c>
      <c r="I349" s="208"/>
      <c r="J349" s="203"/>
      <c r="K349" s="203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172</v>
      </c>
      <c r="AU349" s="213" t="s">
        <v>94</v>
      </c>
      <c r="AV349" s="13" t="s">
        <v>94</v>
      </c>
      <c r="AW349" s="13" t="s">
        <v>39</v>
      </c>
      <c r="AX349" s="13" t="s">
        <v>84</v>
      </c>
      <c r="AY349" s="213" t="s">
        <v>160</v>
      </c>
    </row>
    <row r="350" spans="1:65" s="14" customFormat="1" ht="11.25">
      <c r="B350" s="214"/>
      <c r="C350" s="215"/>
      <c r="D350" s="204" t="s">
        <v>172</v>
      </c>
      <c r="E350" s="216" t="s">
        <v>1</v>
      </c>
      <c r="F350" s="217" t="s">
        <v>179</v>
      </c>
      <c r="G350" s="215"/>
      <c r="H350" s="218">
        <v>36</v>
      </c>
      <c r="I350" s="219"/>
      <c r="J350" s="215"/>
      <c r="K350" s="215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172</v>
      </c>
      <c r="AU350" s="224" t="s">
        <v>94</v>
      </c>
      <c r="AV350" s="14" t="s">
        <v>166</v>
      </c>
      <c r="AW350" s="14" t="s">
        <v>39</v>
      </c>
      <c r="AX350" s="14" t="s">
        <v>92</v>
      </c>
      <c r="AY350" s="224" t="s">
        <v>160</v>
      </c>
    </row>
    <row r="351" spans="1:65" s="2" customFormat="1" ht="21.75" customHeight="1">
      <c r="A351" s="35"/>
      <c r="B351" s="36"/>
      <c r="C351" s="188" t="s">
        <v>480</v>
      </c>
      <c r="D351" s="188" t="s">
        <v>162</v>
      </c>
      <c r="E351" s="189" t="s">
        <v>1098</v>
      </c>
      <c r="F351" s="190" t="s">
        <v>1099</v>
      </c>
      <c r="G351" s="191" t="s">
        <v>261</v>
      </c>
      <c r="H351" s="192">
        <v>96</v>
      </c>
      <c r="I351" s="193"/>
      <c r="J351" s="194">
        <f>ROUND(I351*H351,2)</f>
        <v>0</v>
      </c>
      <c r="K351" s="195"/>
      <c r="L351" s="40"/>
      <c r="M351" s="196" t="s">
        <v>1</v>
      </c>
      <c r="N351" s="197" t="s">
        <v>49</v>
      </c>
      <c r="O351" s="72"/>
      <c r="P351" s="198">
        <f>O351*H351</f>
        <v>0</v>
      </c>
      <c r="Q351" s="198">
        <v>0</v>
      </c>
      <c r="R351" s="198">
        <f>Q351*H351</f>
        <v>0</v>
      </c>
      <c r="S351" s="198">
        <v>0</v>
      </c>
      <c r="T351" s="19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510</v>
      </c>
      <c r="AT351" s="200" t="s">
        <v>162</v>
      </c>
      <c r="AU351" s="200" t="s">
        <v>94</v>
      </c>
      <c r="AY351" s="17" t="s">
        <v>160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7" t="s">
        <v>92</v>
      </c>
      <c r="BK351" s="201">
        <f>ROUND(I351*H351,2)</f>
        <v>0</v>
      </c>
      <c r="BL351" s="17" t="s">
        <v>510</v>
      </c>
      <c r="BM351" s="200" t="s">
        <v>1100</v>
      </c>
    </row>
    <row r="352" spans="1:65" s="15" customFormat="1" ht="11.25">
      <c r="B352" s="242"/>
      <c r="C352" s="243"/>
      <c r="D352" s="204" t="s">
        <v>172</v>
      </c>
      <c r="E352" s="244" t="s">
        <v>1</v>
      </c>
      <c r="F352" s="245" t="s">
        <v>921</v>
      </c>
      <c r="G352" s="243"/>
      <c r="H352" s="244" t="s">
        <v>1</v>
      </c>
      <c r="I352" s="246"/>
      <c r="J352" s="243"/>
      <c r="K352" s="243"/>
      <c r="L352" s="247"/>
      <c r="M352" s="248"/>
      <c r="N352" s="249"/>
      <c r="O352" s="249"/>
      <c r="P352" s="249"/>
      <c r="Q352" s="249"/>
      <c r="R352" s="249"/>
      <c r="S352" s="249"/>
      <c r="T352" s="250"/>
      <c r="AT352" s="251" t="s">
        <v>172</v>
      </c>
      <c r="AU352" s="251" t="s">
        <v>94</v>
      </c>
      <c r="AV352" s="15" t="s">
        <v>92</v>
      </c>
      <c r="AW352" s="15" t="s">
        <v>39</v>
      </c>
      <c r="AX352" s="15" t="s">
        <v>84</v>
      </c>
      <c r="AY352" s="251" t="s">
        <v>160</v>
      </c>
    </row>
    <row r="353" spans="1:65" s="13" customFormat="1" ht="11.25">
      <c r="B353" s="202"/>
      <c r="C353" s="203"/>
      <c r="D353" s="204" t="s">
        <v>172</v>
      </c>
      <c r="E353" s="205" t="s">
        <v>1</v>
      </c>
      <c r="F353" s="206" t="s">
        <v>1101</v>
      </c>
      <c r="G353" s="203"/>
      <c r="H353" s="207">
        <v>96</v>
      </c>
      <c r="I353" s="208"/>
      <c r="J353" s="203"/>
      <c r="K353" s="203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172</v>
      </c>
      <c r="AU353" s="213" t="s">
        <v>94</v>
      </c>
      <c r="AV353" s="13" t="s">
        <v>94</v>
      </c>
      <c r="AW353" s="13" t="s">
        <v>39</v>
      </c>
      <c r="AX353" s="13" t="s">
        <v>84</v>
      </c>
      <c r="AY353" s="213" t="s">
        <v>160</v>
      </c>
    </row>
    <row r="354" spans="1:65" s="14" customFormat="1" ht="11.25">
      <c r="B354" s="214"/>
      <c r="C354" s="215"/>
      <c r="D354" s="204" t="s">
        <v>172</v>
      </c>
      <c r="E354" s="216" t="s">
        <v>1</v>
      </c>
      <c r="F354" s="217" t="s">
        <v>179</v>
      </c>
      <c r="G354" s="215"/>
      <c r="H354" s="218">
        <v>96</v>
      </c>
      <c r="I354" s="219"/>
      <c r="J354" s="215"/>
      <c r="K354" s="215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172</v>
      </c>
      <c r="AU354" s="224" t="s">
        <v>94</v>
      </c>
      <c r="AV354" s="14" t="s">
        <v>166</v>
      </c>
      <c r="AW354" s="14" t="s">
        <v>39</v>
      </c>
      <c r="AX354" s="14" t="s">
        <v>92</v>
      </c>
      <c r="AY354" s="224" t="s">
        <v>160</v>
      </c>
    </row>
    <row r="355" spans="1:65" s="2" customFormat="1" ht="33" customHeight="1">
      <c r="A355" s="35"/>
      <c r="B355" s="36"/>
      <c r="C355" s="188" t="s">
        <v>484</v>
      </c>
      <c r="D355" s="188" t="s">
        <v>162</v>
      </c>
      <c r="E355" s="189" t="s">
        <v>1102</v>
      </c>
      <c r="F355" s="190" t="s">
        <v>1103</v>
      </c>
      <c r="G355" s="191" t="s">
        <v>252</v>
      </c>
      <c r="H355" s="192">
        <v>301</v>
      </c>
      <c r="I355" s="193"/>
      <c r="J355" s="194">
        <f>ROUND(I355*H355,2)</f>
        <v>0</v>
      </c>
      <c r="K355" s="195"/>
      <c r="L355" s="40"/>
      <c r="M355" s="196" t="s">
        <v>1</v>
      </c>
      <c r="N355" s="197" t="s">
        <v>49</v>
      </c>
      <c r="O355" s="72"/>
      <c r="P355" s="198">
        <f>O355*H355</f>
        <v>0</v>
      </c>
      <c r="Q355" s="198">
        <v>0</v>
      </c>
      <c r="R355" s="198">
        <f>Q355*H355</f>
        <v>0</v>
      </c>
      <c r="S355" s="198">
        <v>0</v>
      </c>
      <c r="T355" s="19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0" t="s">
        <v>510</v>
      </c>
      <c r="AT355" s="200" t="s">
        <v>162</v>
      </c>
      <c r="AU355" s="200" t="s">
        <v>94</v>
      </c>
      <c r="AY355" s="17" t="s">
        <v>160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17" t="s">
        <v>92</v>
      </c>
      <c r="BK355" s="201">
        <f>ROUND(I355*H355,2)</f>
        <v>0</v>
      </c>
      <c r="BL355" s="17" t="s">
        <v>510</v>
      </c>
      <c r="BM355" s="200" t="s">
        <v>1104</v>
      </c>
    </row>
    <row r="356" spans="1:65" s="15" customFormat="1" ht="22.5">
      <c r="B356" s="242"/>
      <c r="C356" s="243"/>
      <c r="D356" s="204" t="s">
        <v>172</v>
      </c>
      <c r="E356" s="244" t="s">
        <v>1</v>
      </c>
      <c r="F356" s="245" t="s">
        <v>1094</v>
      </c>
      <c r="G356" s="243"/>
      <c r="H356" s="244" t="s">
        <v>1</v>
      </c>
      <c r="I356" s="246"/>
      <c r="J356" s="243"/>
      <c r="K356" s="243"/>
      <c r="L356" s="247"/>
      <c r="M356" s="248"/>
      <c r="N356" s="249"/>
      <c r="O356" s="249"/>
      <c r="P356" s="249"/>
      <c r="Q356" s="249"/>
      <c r="R356" s="249"/>
      <c r="S356" s="249"/>
      <c r="T356" s="250"/>
      <c r="AT356" s="251" t="s">
        <v>172</v>
      </c>
      <c r="AU356" s="251" t="s">
        <v>94</v>
      </c>
      <c r="AV356" s="15" t="s">
        <v>92</v>
      </c>
      <c r="AW356" s="15" t="s">
        <v>39</v>
      </c>
      <c r="AX356" s="15" t="s">
        <v>84</v>
      </c>
      <c r="AY356" s="251" t="s">
        <v>160</v>
      </c>
    </row>
    <row r="357" spans="1:65" s="13" customFormat="1" ht="11.25">
      <c r="B357" s="202"/>
      <c r="C357" s="203"/>
      <c r="D357" s="204" t="s">
        <v>172</v>
      </c>
      <c r="E357" s="205" t="s">
        <v>1</v>
      </c>
      <c r="F357" s="206" t="s">
        <v>1105</v>
      </c>
      <c r="G357" s="203"/>
      <c r="H357" s="207">
        <v>301</v>
      </c>
      <c r="I357" s="208"/>
      <c r="J357" s="203"/>
      <c r="K357" s="203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172</v>
      </c>
      <c r="AU357" s="213" t="s">
        <v>94</v>
      </c>
      <c r="AV357" s="13" t="s">
        <v>94</v>
      </c>
      <c r="AW357" s="13" t="s">
        <v>39</v>
      </c>
      <c r="AX357" s="13" t="s">
        <v>84</v>
      </c>
      <c r="AY357" s="213" t="s">
        <v>160</v>
      </c>
    </row>
    <row r="358" spans="1:65" s="14" customFormat="1" ht="11.25">
      <c r="B358" s="214"/>
      <c r="C358" s="215"/>
      <c r="D358" s="204" t="s">
        <v>172</v>
      </c>
      <c r="E358" s="216" t="s">
        <v>1</v>
      </c>
      <c r="F358" s="217" t="s">
        <v>179</v>
      </c>
      <c r="G358" s="215"/>
      <c r="H358" s="218">
        <v>301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172</v>
      </c>
      <c r="AU358" s="224" t="s">
        <v>94</v>
      </c>
      <c r="AV358" s="14" t="s">
        <v>166</v>
      </c>
      <c r="AW358" s="14" t="s">
        <v>39</v>
      </c>
      <c r="AX358" s="14" t="s">
        <v>92</v>
      </c>
      <c r="AY358" s="224" t="s">
        <v>160</v>
      </c>
    </row>
    <row r="359" spans="1:65" s="2" customFormat="1" ht="16.5" customHeight="1">
      <c r="A359" s="35"/>
      <c r="B359" s="36"/>
      <c r="C359" s="225" t="s">
        <v>488</v>
      </c>
      <c r="D359" s="225" t="s">
        <v>216</v>
      </c>
      <c r="E359" s="226" t="s">
        <v>1106</v>
      </c>
      <c r="F359" s="227" t="s">
        <v>1107</v>
      </c>
      <c r="G359" s="228" t="s">
        <v>261</v>
      </c>
      <c r="H359" s="229">
        <v>28</v>
      </c>
      <c r="I359" s="230"/>
      <c r="J359" s="231">
        <f>ROUND(I359*H359,2)</f>
        <v>0</v>
      </c>
      <c r="K359" s="232"/>
      <c r="L359" s="233"/>
      <c r="M359" s="234" t="s">
        <v>1</v>
      </c>
      <c r="N359" s="235" t="s">
        <v>49</v>
      </c>
      <c r="O359" s="72"/>
      <c r="P359" s="198">
        <f>O359*H359</f>
        <v>0</v>
      </c>
      <c r="Q359" s="198">
        <v>1.2E-4</v>
      </c>
      <c r="R359" s="198">
        <f>Q359*H359</f>
        <v>3.3600000000000001E-3</v>
      </c>
      <c r="S359" s="198">
        <v>0</v>
      </c>
      <c r="T359" s="199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0" t="s">
        <v>982</v>
      </c>
      <c r="AT359" s="200" t="s">
        <v>216</v>
      </c>
      <c r="AU359" s="200" t="s">
        <v>94</v>
      </c>
      <c r="AY359" s="17" t="s">
        <v>160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17" t="s">
        <v>92</v>
      </c>
      <c r="BK359" s="201">
        <f>ROUND(I359*H359,2)</f>
        <v>0</v>
      </c>
      <c r="BL359" s="17" t="s">
        <v>510</v>
      </c>
      <c r="BM359" s="200" t="s">
        <v>1108</v>
      </c>
    </row>
    <row r="360" spans="1:65" s="15" customFormat="1" ht="11.25">
      <c r="B360" s="242"/>
      <c r="C360" s="243"/>
      <c r="D360" s="204" t="s">
        <v>172</v>
      </c>
      <c r="E360" s="244" t="s">
        <v>1</v>
      </c>
      <c r="F360" s="245" t="s">
        <v>921</v>
      </c>
      <c r="G360" s="243"/>
      <c r="H360" s="244" t="s">
        <v>1</v>
      </c>
      <c r="I360" s="246"/>
      <c r="J360" s="243"/>
      <c r="K360" s="243"/>
      <c r="L360" s="247"/>
      <c r="M360" s="248"/>
      <c r="N360" s="249"/>
      <c r="O360" s="249"/>
      <c r="P360" s="249"/>
      <c r="Q360" s="249"/>
      <c r="R360" s="249"/>
      <c r="S360" s="249"/>
      <c r="T360" s="250"/>
      <c r="AT360" s="251" t="s">
        <v>172</v>
      </c>
      <c r="AU360" s="251" t="s">
        <v>94</v>
      </c>
      <c r="AV360" s="15" t="s">
        <v>92</v>
      </c>
      <c r="AW360" s="15" t="s">
        <v>39</v>
      </c>
      <c r="AX360" s="15" t="s">
        <v>84</v>
      </c>
      <c r="AY360" s="251" t="s">
        <v>160</v>
      </c>
    </row>
    <row r="361" spans="1:65" s="13" customFormat="1" ht="11.25">
      <c r="B361" s="202"/>
      <c r="C361" s="203"/>
      <c r="D361" s="204" t="s">
        <v>172</v>
      </c>
      <c r="E361" s="205" t="s">
        <v>1</v>
      </c>
      <c r="F361" s="206" t="s">
        <v>318</v>
      </c>
      <c r="G361" s="203"/>
      <c r="H361" s="207">
        <v>28</v>
      </c>
      <c r="I361" s="208"/>
      <c r="J361" s="203"/>
      <c r="K361" s="203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172</v>
      </c>
      <c r="AU361" s="213" t="s">
        <v>94</v>
      </c>
      <c r="AV361" s="13" t="s">
        <v>94</v>
      </c>
      <c r="AW361" s="13" t="s">
        <v>39</v>
      </c>
      <c r="AX361" s="13" t="s">
        <v>84</v>
      </c>
      <c r="AY361" s="213" t="s">
        <v>160</v>
      </c>
    </row>
    <row r="362" spans="1:65" s="14" customFormat="1" ht="11.25">
      <c r="B362" s="214"/>
      <c r="C362" s="215"/>
      <c r="D362" s="204" t="s">
        <v>172</v>
      </c>
      <c r="E362" s="216" t="s">
        <v>1</v>
      </c>
      <c r="F362" s="217" t="s">
        <v>179</v>
      </c>
      <c r="G362" s="215"/>
      <c r="H362" s="218">
        <v>28</v>
      </c>
      <c r="I362" s="219"/>
      <c r="J362" s="215"/>
      <c r="K362" s="215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172</v>
      </c>
      <c r="AU362" s="224" t="s">
        <v>94</v>
      </c>
      <c r="AV362" s="14" t="s">
        <v>166</v>
      </c>
      <c r="AW362" s="14" t="s">
        <v>39</v>
      </c>
      <c r="AX362" s="14" t="s">
        <v>92</v>
      </c>
      <c r="AY362" s="224" t="s">
        <v>160</v>
      </c>
    </row>
    <row r="363" spans="1:65" s="2" customFormat="1" ht="16.5" customHeight="1">
      <c r="A363" s="35"/>
      <c r="B363" s="36"/>
      <c r="C363" s="225" t="s">
        <v>492</v>
      </c>
      <c r="D363" s="225" t="s">
        <v>216</v>
      </c>
      <c r="E363" s="226" t="s">
        <v>1109</v>
      </c>
      <c r="F363" s="227" t="s">
        <v>1110</v>
      </c>
      <c r="G363" s="228" t="s">
        <v>233</v>
      </c>
      <c r="H363" s="229">
        <v>186.62</v>
      </c>
      <c r="I363" s="230"/>
      <c r="J363" s="231">
        <f>ROUND(I363*H363,2)</f>
        <v>0</v>
      </c>
      <c r="K363" s="232"/>
      <c r="L363" s="233"/>
      <c r="M363" s="234" t="s">
        <v>1</v>
      </c>
      <c r="N363" s="235" t="s">
        <v>49</v>
      </c>
      <c r="O363" s="72"/>
      <c r="P363" s="198">
        <f>O363*H363</f>
        <v>0</v>
      </c>
      <c r="Q363" s="198">
        <v>1E-3</v>
      </c>
      <c r="R363" s="198">
        <f>Q363*H363</f>
        <v>0.18662000000000001</v>
      </c>
      <c r="S363" s="198">
        <v>0</v>
      </c>
      <c r="T363" s="19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982</v>
      </c>
      <c r="AT363" s="200" t="s">
        <v>216</v>
      </c>
      <c r="AU363" s="200" t="s">
        <v>94</v>
      </c>
      <c r="AY363" s="17" t="s">
        <v>160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7" t="s">
        <v>92</v>
      </c>
      <c r="BK363" s="201">
        <f>ROUND(I363*H363,2)</f>
        <v>0</v>
      </c>
      <c r="BL363" s="17" t="s">
        <v>510</v>
      </c>
      <c r="BM363" s="200" t="s">
        <v>1111</v>
      </c>
    </row>
    <row r="364" spans="1:65" s="15" customFormat="1" ht="22.5">
      <c r="B364" s="242"/>
      <c r="C364" s="243"/>
      <c r="D364" s="204" t="s">
        <v>172</v>
      </c>
      <c r="E364" s="244" t="s">
        <v>1</v>
      </c>
      <c r="F364" s="245" t="s">
        <v>941</v>
      </c>
      <c r="G364" s="243"/>
      <c r="H364" s="244" t="s">
        <v>1</v>
      </c>
      <c r="I364" s="246"/>
      <c r="J364" s="243"/>
      <c r="K364" s="243"/>
      <c r="L364" s="247"/>
      <c r="M364" s="248"/>
      <c r="N364" s="249"/>
      <c r="O364" s="249"/>
      <c r="P364" s="249"/>
      <c r="Q364" s="249"/>
      <c r="R364" s="249"/>
      <c r="S364" s="249"/>
      <c r="T364" s="250"/>
      <c r="AT364" s="251" t="s">
        <v>172</v>
      </c>
      <c r="AU364" s="251" t="s">
        <v>94</v>
      </c>
      <c r="AV364" s="15" t="s">
        <v>92</v>
      </c>
      <c r="AW364" s="15" t="s">
        <v>39</v>
      </c>
      <c r="AX364" s="15" t="s">
        <v>84</v>
      </c>
      <c r="AY364" s="251" t="s">
        <v>160</v>
      </c>
    </row>
    <row r="365" spans="1:65" s="13" customFormat="1" ht="11.25">
      <c r="B365" s="202"/>
      <c r="C365" s="203"/>
      <c r="D365" s="204" t="s">
        <v>172</v>
      </c>
      <c r="E365" s="205" t="s">
        <v>1</v>
      </c>
      <c r="F365" s="206" t="s">
        <v>1112</v>
      </c>
      <c r="G365" s="203"/>
      <c r="H365" s="207">
        <v>186.62</v>
      </c>
      <c r="I365" s="208"/>
      <c r="J365" s="203"/>
      <c r="K365" s="203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172</v>
      </c>
      <c r="AU365" s="213" t="s">
        <v>94</v>
      </c>
      <c r="AV365" s="13" t="s">
        <v>94</v>
      </c>
      <c r="AW365" s="13" t="s">
        <v>39</v>
      </c>
      <c r="AX365" s="13" t="s">
        <v>84</v>
      </c>
      <c r="AY365" s="213" t="s">
        <v>160</v>
      </c>
    </row>
    <row r="366" spans="1:65" s="14" customFormat="1" ht="11.25">
      <c r="B366" s="214"/>
      <c r="C366" s="215"/>
      <c r="D366" s="204" t="s">
        <v>172</v>
      </c>
      <c r="E366" s="216" t="s">
        <v>1</v>
      </c>
      <c r="F366" s="217" t="s">
        <v>179</v>
      </c>
      <c r="G366" s="215"/>
      <c r="H366" s="218">
        <v>186.62</v>
      </c>
      <c r="I366" s="219"/>
      <c r="J366" s="215"/>
      <c r="K366" s="215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172</v>
      </c>
      <c r="AU366" s="224" t="s">
        <v>94</v>
      </c>
      <c r="AV366" s="14" t="s">
        <v>166</v>
      </c>
      <c r="AW366" s="14" t="s">
        <v>39</v>
      </c>
      <c r="AX366" s="14" t="s">
        <v>92</v>
      </c>
      <c r="AY366" s="224" t="s">
        <v>160</v>
      </c>
    </row>
    <row r="367" spans="1:65" s="2" customFormat="1" ht="24.2" customHeight="1">
      <c r="A367" s="35"/>
      <c r="B367" s="36"/>
      <c r="C367" s="188" t="s">
        <v>497</v>
      </c>
      <c r="D367" s="188" t="s">
        <v>162</v>
      </c>
      <c r="E367" s="189" t="s">
        <v>1113</v>
      </c>
      <c r="F367" s="190" t="s">
        <v>1114</v>
      </c>
      <c r="G367" s="191" t="s">
        <v>261</v>
      </c>
      <c r="H367" s="192">
        <v>1</v>
      </c>
      <c r="I367" s="193"/>
      <c r="J367" s="194">
        <f>ROUND(I367*H367,2)</f>
        <v>0</v>
      </c>
      <c r="K367" s="195"/>
      <c r="L367" s="40"/>
      <c r="M367" s="196" t="s">
        <v>1</v>
      </c>
      <c r="N367" s="197" t="s">
        <v>49</v>
      </c>
      <c r="O367" s="72"/>
      <c r="P367" s="198">
        <f>O367*H367</f>
        <v>0</v>
      </c>
      <c r="Q367" s="198">
        <v>2.2522500000000001E-2</v>
      </c>
      <c r="R367" s="198">
        <f>Q367*H367</f>
        <v>2.2522500000000001E-2</v>
      </c>
      <c r="S367" s="198">
        <v>0</v>
      </c>
      <c r="T367" s="19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0" t="s">
        <v>510</v>
      </c>
      <c r="AT367" s="200" t="s">
        <v>162</v>
      </c>
      <c r="AU367" s="200" t="s">
        <v>94</v>
      </c>
      <c r="AY367" s="17" t="s">
        <v>160</v>
      </c>
      <c r="BE367" s="201">
        <f>IF(N367="základní",J367,0)</f>
        <v>0</v>
      </c>
      <c r="BF367" s="201">
        <f>IF(N367="snížená",J367,0)</f>
        <v>0</v>
      </c>
      <c r="BG367" s="201">
        <f>IF(N367="zákl. přenesená",J367,0)</f>
        <v>0</v>
      </c>
      <c r="BH367" s="201">
        <f>IF(N367="sníž. přenesená",J367,0)</f>
        <v>0</v>
      </c>
      <c r="BI367" s="201">
        <f>IF(N367="nulová",J367,0)</f>
        <v>0</v>
      </c>
      <c r="BJ367" s="17" t="s">
        <v>92</v>
      </c>
      <c r="BK367" s="201">
        <f>ROUND(I367*H367,2)</f>
        <v>0</v>
      </c>
      <c r="BL367" s="17" t="s">
        <v>510</v>
      </c>
      <c r="BM367" s="200" t="s">
        <v>1115</v>
      </c>
    </row>
    <row r="368" spans="1:65" s="15" customFormat="1" ht="11.25">
      <c r="B368" s="242"/>
      <c r="C368" s="243"/>
      <c r="D368" s="204" t="s">
        <v>172</v>
      </c>
      <c r="E368" s="244" t="s">
        <v>1</v>
      </c>
      <c r="F368" s="245" t="s">
        <v>921</v>
      </c>
      <c r="G368" s="243"/>
      <c r="H368" s="244" t="s">
        <v>1</v>
      </c>
      <c r="I368" s="246"/>
      <c r="J368" s="243"/>
      <c r="K368" s="243"/>
      <c r="L368" s="247"/>
      <c r="M368" s="248"/>
      <c r="N368" s="249"/>
      <c r="O368" s="249"/>
      <c r="P368" s="249"/>
      <c r="Q368" s="249"/>
      <c r="R368" s="249"/>
      <c r="S368" s="249"/>
      <c r="T368" s="250"/>
      <c r="AT368" s="251" t="s">
        <v>172</v>
      </c>
      <c r="AU368" s="251" t="s">
        <v>94</v>
      </c>
      <c r="AV368" s="15" t="s">
        <v>92</v>
      </c>
      <c r="AW368" s="15" t="s">
        <v>39</v>
      </c>
      <c r="AX368" s="15" t="s">
        <v>84</v>
      </c>
      <c r="AY368" s="251" t="s">
        <v>160</v>
      </c>
    </row>
    <row r="369" spans="1:65" s="13" customFormat="1" ht="11.25">
      <c r="B369" s="202"/>
      <c r="C369" s="203"/>
      <c r="D369" s="204" t="s">
        <v>172</v>
      </c>
      <c r="E369" s="205" t="s">
        <v>1</v>
      </c>
      <c r="F369" s="206" t="s">
        <v>92</v>
      </c>
      <c r="G369" s="203"/>
      <c r="H369" s="207">
        <v>1</v>
      </c>
      <c r="I369" s="208"/>
      <c r="J369" s="203"/>
      <c r="K369" s="203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172</v>
      </c>
      <c r="AU369" s="213" t="s">
        <v>94</v>
      </c>
      <c r="AV369" s="13" t="s">
        <v>94</v>
      </c>
      <c r="AW369" s="13" t="s">
        <v>39</v>
      </c>
      <c r="AX369" s="13" t="s">
        <v>84</v>
      </c>
      <c r="AY369" s="213" t="s">
        <v>160</v>
      </c>
    </row>
    <row r="370" spans="1:65" s="14" customFormat="1" ht="11.25">
      <c r="B370" s="214"/>
      <c r="C370" s="215"/>
      <c r="D370" s="204" t="s">
        <v>172</v>
      </c>
      <c r="E370" s="216" t="s">
        <v>1</v>
      </c>
      <c r="F370" s="217" t="s">
        <v>179</v>
      </c>
      <c r="G370" s="215"/>
      <c r="H370" s="218">
        <v>1</v>
      </c>
      <c r="I370" s="219"/>
      <c r="J370" s="215"/>
      <c r="K370" s="215"/>
      <c r="L370" s="220"/>
      <c r="M370" s="221"/>
      <c r="N370" s="222"/>
      <c r="O370" s="222"/>
      <c r="P370" s="222"/>
      <c r="Q370" s="222"/>
      <c r="R370" s="222"/>
      <c r="S370" s="222"/>
      <c r="T370" s="223"/>
      <c r="AT370" s="224" t="s">
        <v>172</v>
      </c>
      <c r="AU370" s="224" t="s">
        <v>94</v>
      </c>
      <c r="AV370" s="14" t="s">
        <v>166</v>
      </c>
      <c r="AW370" s="14" t="s">
        <v>39</v>
      </c>
      <c r="AX370" s="14" t="s">
        <v>92</v>
      </c>
      <c r="AY370" s="224" t="s">
        <v>160</v>
      </c>
    </row>
    <row r="371" spans="1:65" s="2" customFormat="1" ht="24.2" customHeight="1">
      <c r="A371" s="35"/>
      <c r="B371" s="36"/>
      <c r="C371" s="188" t="s">
        <v>501</v>
      </c>
      <c r="D371" s="188" t="s">
        <v>162</v>
      </c>
      <c r="E371" s="189" t="s">
        <v>1116</v>
      </c>
      <c r="F371" s="190" t="s">
        <v>1117</v>
      </c>
      <c r="G371" s="191" t="s">
        <v>252</v>
      </c>
      <c r="H371" s="192">
        <v>2</v>
      </c>
      <c r="I371" s="193"/>
      <c r="J371" s="194">
        <f>ROUND(I371*H371,2)</f>
        <v>0</v>
      </c>
      <c r="K371" s="195"/>
      <c r="L371" s="40"/>
      <c r="M371" s="196" t="s">
        <v>1</v>
      </c>
      <c r="N371" s="197" t="s">
        <v>49</v>
      </c>
      <c r="O371" s="72"/>
      <c r="P371" s="198">
        <f>O371*H371</f>
        <v>0</v>
      </c>
      <c r="Q371" s="198">
        <v>1.7799999999999999E-3</v>
      </c>
      <c r="R371" s="198">
        <f>Q371*H371</f>
        <v>3.5599999999999998E-3</v>
      </c>
      <c r="S371" s="198">
        <v>0</v>
      </c>
      <c r="T371" s="199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0" t="s">
        <v>510</v>
      </c>
      <c r="AT371" s="200" t="s">
        <v>162</v>
      </c>
      <c r="AU371" s="200" t="s">
        <v>94</v>
      </c>
      <c r="AY371" s="17" t="s">
        <v>160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17" t="s">
        <v>92</v>
      </c>
      <c r="BK371" s="201">
        <f>ROUND(I371*H371,2)</f>
        <v>0</v>
      </c>
      <c r="BL371" s="17" t="s">
        <v>510</v>
      </c>
      <c r="BM371" s="200" t="s">
        <v>1118</v>
      </c>
    </row>
    <row r="372" spans="1:65" s="15" customFormat="1" ht="11.25">
      <c r="B372" s="242"/>
      <c r="C372" s="243"/>
      <c r="D372" s="204" t="s">
        <v>172</v>
      </c>
      <c r="E372" s="244" t="s">
        <v>1</v>
      </c>
      <c r="F372" s="245" t="s">
        <v>921</v>
      </c>
      <c r="G372" s="243"/>
      <c r="H372" s="244" t="s">
        <v>1</v>
      </c>
      <c r="I372" s="246"/>
      <c r="J372" s="243"/>
      <c r="K372" s="243"/>
      <c r="L372" s="247"/>
      <c r="M372" s="248"/>
      <c r="N372" s="249"/>
      <c r="O372" s="249"/>
      <c r="P372" s="249"/>
      <c r="Q372" s="249"/>
      <c r="R372" s="249"/>
      <c r="S372" s="249"/>
      <c r="T372" s="250"/>
      <c r="AT372" s="251" t="s">
        <v>172</v>
      </c>
      <c r="AU372" s="251" t="s">
        <v>94</v>
      </c>
      <c r="AV372" s="15" t="s">
        <v>92</v>
      </c>
      <c r="AW372" s="15" t="s">
        <v>39</v>
      </c>
      <c r="AX372" s="15" t="s">
        <v>84</v>
      </c>
      <c r="AY372" s="251" t="s">
        <v>160</v>
      </c>
    </row>
    <row r="373" spans="1:65" s="13" customFormat="1" ht="11.25">
      <c r="B373" s="202"/>
      <c r="C373" s="203"/>
      <c r="D373" s="204" t="s">
        <v>172</v>
      </c>
      <c r="E373" s="205" t="s">
        <v>1</v>
      </c>
      <c r="F373" s="206" t="s">
        <v>94</v>
      </c>
      <c r="G373" s="203"/>
      <c r="H373" s="207">
        <v>2</v>
      </c>
      <c r="I373" s="208"/>
      <c r="J373" s="203"/>
      <c r="K373" s="203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172</v>
      </c>
      <c r="AU373" s="213" t="s">
        <v>94</v>
      </c>
      <c r="AV373" s="13" t="s">
        <v>94</v>
      </c>
      <c r="AW373" s="13" t="s">
        <v>39</v>
      </c>
      <c r="AX373" s="13" t="s">
        <v>84</v>
      </c>
      <c r="AY373" s="213" t="s">
        <v>160</v>
      </c>
    </row>
    <row r="374" spans="1:65" s="14" customFormat="1" ht="11.25">
      <c r="B374" s="214"/>
      <c r="C374" s="215"/>
      <c r="D374" s="204" t="s">
        <v>172</v>
      </c>
      <c r="E374" s="216" t="s">
        <v>1</v>
      </c>
      <c r="F374" s="217" t="s">
        <v>179</v>
      </c>
      <c r="G374" s="215"/>
      <c r="H374" s="218">
        <v>2</v>
      </c>
      <c r="I374" s="219"/>
      <c r="J374" s="215"/>
      <c r="K374" s="215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172</v>
      </c>
      <c r="AU374" s="224" t="s">
        <v>94</v>
      </c>
      <c r="AV374" s="14" t="s">
        <v>166</v>
      </c>
      <c r="AW374" s="14" t="s">
        <v>39</v>
      </c>
      <c r="AX374" s="14" t="s">
        <v>92</v>
      </c>
      <c r="AY374" s="224" t="s">
        <v>160</v>
      </c>
    </row>
    <row r="375" spans="1:65" s="12" customFormat="1" ht="22.9" customHeight="1">
      <c r="B375" s="172"/>
      <c r="C375" s="173"/>
      <c r="D375" s="174" t="s">
        <v>83</v>
      </c>
      <c r="E375" s="186" t="s">
        <v>1119</v>
      </c>
      <c r="F375" s="186" t="s">
        <v>1120</v>
      </c>
      <c r="G375" s="173"/>
      <c r="H375" s="173"/>
      <c r="I375" s="176"/>
      <c r="J375" s="187">
        <f>BK375</f>
        <v>0</v>
      </c>
      <c r="K375" s="173"/>
      <c r="L375" s="178"/>
      <c r="M375" s="179"/>
      <c r="N375" s="180"/>
      <c r="O375" s="180"/>
      <c r="P375" s="181">
        <f>SUM(P376:P474)</f>
        <v>0</v>
      </c>
      <c r="Q375" s="180"/>
      <c r="R375" s="181">
        <f>SUM(R376:R474)</f>
        <v>43.545379465720004</v>
      </c>
      <c r="S375" s="180"/>
      <c r="T375" s="182">
        <f>SUM(T376:T474)</f>
        <v>3.036</v>
      </c>
      <c r="AR375" s="183" t="s">
        <v>180</v>
      </c>
      <c r="AT375" s="184" t="s">
        <v>83</v>
      </c>
      <c r="AU375" s="184" t="s">
        <v>92</v>
      </c>
      <c r="AY375" s="183" t="s">
        <v>160</v>
      </c>
      <c r="BK375" s="185">
        <f>SUM(BK376:BK474)</f>
        <v>0</v>
      </c>
    </row>
    <row r="376" spans="1:65" s="2" customFormat="1" ht="24.2" customHeight="1">
      <c r="A376" s="35"/>
      <c r="B376" s="36"/>
      <c r="C376" s="188" t="s">
        <v>506</v>
      </c>
      <c r="D376" s="188" t="s">
        <v>162</v>
      </c>
      <c r="E376" s="189" t="s">
        <v>1121</v>
      </c>
      <c r="F376" s="190" t="s">
        <v>1122</v>
      </c>
      <c r="G376" s="191" t="s">
        <v>170</v>
      </c>
      <c r="H376" s="192">
        <v>1.38</v>
      </c>
      <c r="I376" s="193"/>
      <c r="J376" s="194">
        <f>ROUND(I376*H376,2)</f>
        <v>0</v>
      </c>
      <c r="K376" s="195"/>
      <c r="L376" s="40"/>
      <c r="M376" s="196" t="s">
        <v>1</v>
      </c>
      <c r="N376" s="197" t="s">
        <v>49</v>
      </c>
      <c r="O376" s="72"/>
      <c r="P376" s="198">
        <f>O376*H376</f>
        <v>0</v>
      </c>
      <c r="Q376" s="198">
        <v>0</v>
      </c>
      <c r="R376" s="198">
        <f>Q376*H376</f>
        <v>0</v>
      </c>
      <c r="S376" s="198">
        <v>2.2000000000000002</v>
      </c>
      <c r="T376" s="199">
        <f>S376*H376</f>
        <v>3.036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0" t="s">
        <v>510</v>
      </c>
      <c r="AT376" s="200" t="s">
        <v>162</v>
      </c>
      <c r="AU376" s="200" t="s">
        <v>94</v>
      </c>
      <c r="AY376" s="17" t="s">
        <v>160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17" t="s">
        <v>92</v>
      </c>
      <c r="BK376" s="201">
        <f>ROUND(I376*H376,2)</f>
        <v>0</v>
      </c>
      <c r="BL376" s="17" t="s">
        <v>510</v>
      </c>
      <c r="BM376" s="200" t="s">
        <v>1123</v>
      </c>
    </row>
    <row r="377" spans="1:65" s="15" customFormat="1" ht="11.25">
      <c r="B377" s="242"/>
      <c r="C377" s="243"/>
      <c r="D377" s="204" t="s">
        <v>172</v>
      </c>
      <c r="E377" s="244" t="s">
        <v>1</v>
      </c>
      <c r="F377" s="245" t="s">
        <v>1124</v>
      </c>
      <c r="G377" s="243"/>
      <c r="H377" s="244" t="s">
        <v>1</v>
      </c>
      <c r="I377" s="246"/>
      <c r="J377" s="243"/>
      <c r="K377" s="243"/>
      <c r="L377" s="247"/>
      <c r="M377" s="248"/>
      <c r="N377" s="249"/>
      <c r="O377" s="249"/>
      <c r="P377" s="249"/>
      <c r="Q377" s="249"/>
      <c r="R377" s="249"/>
      <c r="S377" s="249"/>
      <c r="T377" s="250"/>
      <c r="AT377" s="251" t="s">
        <v>172</v>
      </c>
      <c r="AU377" s="251" t="s">
        <v>94</v>
      </c>
      <c r="AV377" s="15" t="s">
        <v>92</v>
      </c>
      <c r="AW377" s="15" t="s">
        <v>39</v>
      </c>
      <c r="AX377" s="15" t="s">
        <v>84</v>
      </c>
      <c r="AY377" s="251" t="s">
        <v>160</v>
      </c>
    </row>
    <row r="378" spans="1:65" s="13" customFormat="1" ht="11.25">
      <c r="B378" s="202"/>
      <c r="C378" s="203"/>
      <c r="D378" s="204" t="s">
        <v>172</v>
      </c>
      <c r="E378" s="205" t="s">
        <v>1</v>
      </c>
      <c r="F378" s="206" t="s">
        <v>1125</v>
      </c>
      <c r="G378" s="203"/>
      <c r="H378" s="207">
        <v>1.38</v>
      </c>
      <c r="I378" s="208"/>
      <c r="J378" s="203"/>
      <c r="K378" s="203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172</v>
      </c>
      <c r="AU378" s="213" t="s">
        <v>94</v>
      </c>
      <c r="AV378" s="13" t="s">
        <v>94</v>
      </c>
      <c r="AW378" s="13" t="s">
        <v>39</v>
      </c>
      <c r="AX378" s="13" t="s">
        <v>84</v>
      </c>
      <c r="AY378" s="213" t="s">
        <v>160</v>
      </c>
    </row>
    <row r="379" spans="1:65" s="14" customFormat="1" ht="11.25">
      <c r="B379" s="214"/>
      <c r="C379" s="215"/>
      <c r="D379" s="204" t="s">
        <v>172</v>
      </c>
      <c r="E379" s="216" t="s">
        <v>1</v>
      </c>
      <c r="F379" s="217" t="s">
        <v>179</v>
      </c>
      <c r="G379" s="215"/>
      <c r="H379" s="218">
        <v>1.38</v>
      </c>
      <c r="I379" s="219"/>
      <c r="J379" s="215"/>
      <c r="K379" s="215"/>
      <c r="L379" s="220"/>
      <c r="M379" s="221"/>
      <c r="N379" s="222"/>
      <c r="O379" s="222"/>
      <c r="P379" s="222"/>
      <c r="Q379" s="222"/>
      <c r="R379" s="222"/>
      <c r="S379" s="222"/>
      <c r="T379" s="223"/>
      <c r="AT379" s="224" t="s">
        <v>172</v>
      </c>
      <c r="AU379" s="224" t="s">
        <v>94</v>
      </c>
      <c r="AV379" s="14" t="s">
        <v>166</v>
      </c>
      <c r="AW379" s="14" t="s">
        <v>39</v>
      </c>
      <c r="AX379" s="14" t="s">
        <v>92</v>
      </c>
      <c r="AY379" s="224" t="s">
        <v>160</v>
      </c>
    </row>
    <row r="380" spans="1:65" s="2" customFormat="1" ht="24.2" customHeight="1">
      <c r="A380" s="35"/>
      <c r="B380" s="36"/>
      <c r="C380" s="188" t="s">
        <v>510</v>
      </c>
      <c r="D380" s="188" t="s">
        <v>162</v>
      </c>
      <c r="E380" s="189" t="s">
        <v>1126</v>
      </c>
      <c r="F380" s="190" t="s">
        <v>1127</v>
      </c>
      <c r="G380" s="191" t="s">
        <v>170</v>
      </c>
      <c r="H380" s="192">
        <v>1.38</v>
      </c>
      <c r="I380" s="193"/>
      <c r="J380" s="194">
        <f>ROUND(I380*H380,2)</f>
        <v>0</v>
      </c>
      <c r="K380" s="195"/>
      <c r="L380" s="40"/>
      <c r="M380" s="196" t="s">
        <v>1</v>
      </c>
      <c r="N380" s="197" t="s">
        <v>49</v>
      </c>
      <c r="O380" s="72"/>
      <c r="P380" s="198">
        <f>O380*H380</f>
        <v>0</v>
      </c>
      <c r="Q380" s="198">
        <v>0</v>
      </c>
      <c r="R380" s="198">
        <f>Q380*H380</f>
        <v>0</v>
      </c>
      <c r="S380" s="198">
        <v>0</v>
      </c>
      <c r="T380" s="19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510</v>
      </c>
      <c r="AT380" s="200" t="s">
        <v>162</v>
      </c>
      <c r="AU380" s="200" t="s">
        <v>94</v>
      </c>
      <c r="AY380" s="17" t="s">
        <v>160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7" t="s">
        <v>92</v>
      </c>
      <c r="BK380" s="201">
        <f>ROUND(I380*H380,2)</f>
        <v>0</v>
      </c>
      <c r="BL380" s="17" t="s">
        <v>510</v>
      </c>
      <c r="BM380" s="200" t="s">
        <v>1128</v>
      </c>
    </row>
    <row r="381" spans="1:65" s="15" customFormat="1" ht="11.25">
      <c r="B381" s="242"/>
      <c r="C381" s="243"/>
      <c r="D381" s="204" t="s">
        <v>172</v>
      </c>
      <c r="E381" s="244" t="s">
        <v>1</v>
      </c>
      <c r="F381" s="245" t="s">
        <v>1124</v>
      </c>
      <c r="G381" s="243"/>
      <c r="H381" s="244" t="s">
        <v>1</v>
      </c>
      <c r="I381" s="246"/>
      <c r="J381" s="243"/>
      <c r="K381" s="243"/>
      <c r="L381" s="247"/>
      <c r="M381" s="248"/>
      <c r="N381" s="249"/>
      <c r="O381" s="249"/>
      <c r="P381" s="249"/>
      <c r="Q381" s="249"/>
      <c r="R381" s="249"/>
      <c r="S381" s="249"/>
      <c r="T381" s="250"/>
      <c r="AT381" s="251" t="s">
        <v>172</v>
      </c>
      <c r="AU381" s="251" t="s">
        <v>94</v>
      </c>
      <c r="AV381" s="15" t="s">
        <v>92</v>
      </c>
      <c r="AW381" s="15" t="s">
        <v>39</v>
      </c>
      <c r="AX381" s="15" t="s">
        <v>84</v>
      </c>
      <c r="AY381" s="251" t="s">
        <v>160</v>
      </c>
    </row>
    <row r="382" spans="1:65" s="13" customFormat="1" ht="11.25">
      <c r="B382" s="202"/>
      <c r="C382" s="203"/>
      <c r="D382" s="204" t="s">
        <v>172</v>
      </c>
      <c r="E382" s="205" t="s">
        <v>1</v>
      </c>
      <c r="F382" s="206" t="s">
        <v>1125</v>
      </c>
      <c r="G382" s="203"/>
      <c r="H382" s="207">
        <v>1.38</v>
      </c>
      <c r="I382" s="208"/>
      <c r="J382" s="203"/>
      <c r="K382" s="203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172</v>
      </c>
      <c r="AU382" s="213" t="s">
        <v>94</v>
      </c>
      <c r="AV382" s="13" t="s">
        <v>94</v>
      </c>
      <c r="AW382" s="13" t="s">
        <v>39</v>
      </c>
      <c r="AX382" s="13" t="s">
        <v>84</v>
      </c>
      <c r="AY382" s="213" t="s">
        <v>160</v>
      </c>
    </row>
    <row r="383" spans="1:65" s="14" customFormat="1" ht="11.25">
      <c r="B383" s="214"/>
      <c r="C383" s="215"/>
      <c r="D383" s="204" t="s">
        <v>172</v>
      </c>
      <c r="E383" s="216" t="s">
        <v>1</v>
      </c>
      <c r="F383" s="217" t="s">
        <v>179</v>
      </c>
      <c r="G383" s="215"/>
      <c r="H383" s="218">
        <v>1.38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172</v>
      </c>
      <c r="AU383" s="224" t="s">
        <v>94</v>
      </c>
      <c r="AV383" s="14" t="s">
        <v>166</v>
      </c>
      <c r="AW383" s="14" t="s">
        <v>39</v>
      </c>
      <c r="AX383" s="14" t="s">
        <v>92</v>
      </c>
      <c r="AY383" s="224" t="s">
        <v>160</v>
      </c>
    </row>
    <row r="384" spans="1:65" s="2" customFormat="1" ht="16.5" customHeight="1">
      <c r="A384" s="35"/>
      <c r="B384" s="36"/>
      <c r="C384" s="188" t="s">
        <v>514</v>
      </c>
      <c r="D384" s="188" t="s">
        <v>162</v>
      </c>
      <c r="E384" s="189" t="s">
        <v>1129</v>
      </c>
      <c r="F384" s="190" t="s">
        <v>1130</v>
      </c>
      <c r="G384" s="191" t="s">
        <v>927</v>
      </c>
      <c r="H384" s="192">
        <v>9</v>
      </c>
      <c r="I384" s="193"/>
      <c r="J384" s="194">
        <f>ROUND(I384*H384,2)</f>
        <v>0</v>
      </c>
      <c r="K384" s="195"/>
      <c r="L384" s="40"/>
      <c r="M384" s="196" t="s">
        <v>1</v>
      </c>
      <c r="N384" s="197" t="s">
        <v>49</v>
      </c>
      <c r="O384" s="72"/>
      <c r="P384" s="198">
        <f>O384*H384</f>
        <v>0</v>
      </c>
      <c r="Q384" s="198">
        <v>0</v>
      </c>
      <c r="R384" s="198">
        <f>Q384*H384</f>
        <v>0</v>
      </c>
      <c r="S384" s="198">
        <v>0</v>
      </c>
      <c r="T384" s="199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0" t="s">
        <v>510</v>
      </c>
      <c r="AT384" s="200" t="s">
        <v>162</v>
      </c>
      <c r="AU384" s="200" t="s">
        <v>94</v>
      </c>
      <c r="AY384" s="17" t="s">
        <v>160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17" t="s">
        <v>92</v>
      </c>
      <c r="BK384" s="201">
        <f>ROUND(I384*H384,2)</f>
        <v>0</v>
      </c>
      <c r="BL384" s="17" t="s">
        <v>510</v>
      </c>
      <c r="BM384" s="200" t="s">
        <v>1131</v>
      </c>
    </row>
    <row r="385" spans="1:65" s="15" customFormat="1" ht="11.25">
      <c r="B385" s="242"/>
      <c r="C385" s="243"/>
      <c r="D385" s="204" t="s">
        <v>172</v>
      </c>
      <c r="E385" s="244" t="s">
        <v>1</v>
      </c>
      <c r="F385" s="245" t="s">
        <v>921</v>
      </c>
      <c r="G385" s="243"/>
      <c r="H385" s="244" t="s">
        <v>1</v>
      </c>
      <c r="I385" s="246"/>
      <c r="J385" s="243"/>
      <c r="K385" s="243"/>
      <c r="L385" s="247"/>
      <c r="M385" s="248"/>
      <c r="N385" s="249"/>
      <c r="O385" s="249"/>
      <c r="P385" s="249"/>
      <c r="Q385" s="249"/>
      <c r="R385" s="249"/>
      <c r="S385" s="249"/>
      <c r="T385" s="250"/>
      <c r="AT385" s="251" t="s">
        <v>172</v>
      </c>
      <c r="AU385" s="251" t="s">
        <v>94</v>
      </c>
      <c r="AV385" s="15" t="s">
        <v>92</v>
      </c>
      <c r="AW385" s="15" t="s">
        <v>39</v>
      </c>
      <c r="AX385" s="15" t="s">
        <v>84</v>
      </c>
      <c r="AY385" s="251" t="s">
        <v>160</v>
      </c>
    </row>
    <row r="386" spans="1:65" s="13" customFormat="1" ht="11.25">
      <c r="B386" s="202"/>
      <c r="C386" s="203"/>
      <c r="D386" s="204" t="s">
        <v>172</v>
      </c>
      <c r="E386" s="205" t="s">
        <v>1</v>
      </c>
      <c r="F386" s="206" t="s">
        <v>209</v>
      </c>
      <c r="G386" s="203"/>
      <c r="H386" s="207">
        <v>9</v>
      </c>
      <c r="I386" s="208"/>
      <c r="J386" s="203"/>
      <c r="K386" s="203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172</v>
      </c>
      <c r="AU386" s="213" t="s">
        <v>94</v>
      </c>
      <c r="AV386" s="13" t="s">
        <v>94</v>
      </c>
      <c r="AW386" s="13" t="s">
        <v>39</v>
      </c>
      <c r="AX386" s="13" t="s">
        <v>84</v>
      </c>
      <c r="AY386" s="213" t="s">
        <v>160</v>
      </c>
    </row>
    <row r="387" spans="1:65" s="14" customFormat="1" ht="11.25">
      <c r="B387" s="214"/>
      <c r="C387" s="215"/>
      <c r="D387" s="204" t="s">
        <v>172</v>
      </c>
      <c r="E387" s="216" t="s">
        <v>1</v>
      </c>
      <c r="F387" s="217" t="s">
        <v>179</v>
      </c>
      <c r="G387" s="215"/>
      <c r="H387" s="218">
        <v>9</v>
      </c>
      <c r="I387" s="219"/>
      <c r="J387" s="215"/>
      <c r="K387" s="215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172</v>
      </c>
      <c r="AU387" s="224" t="s">
        <v>94</v>
      </c>
      <c r="AV387" s="14" t="s">
        <v>166</v>
      </c>
      <c r="AW387" s="14" t="s">
        <v>39</v>
      </c>
      <c r="AX387" s="14" t="s">
        <v>92</v>
      </c>
      <c r="AY387" s="224" t="s">
        <v>160</v>
      </c>
    </row>
    <row r="388" spans="1:65" s="2" customFormat="1" ht="24.2" customHeight="1">
      <c r="A388" s="35"/>
      <c r="B388" s="36"/>
      <c r="C388" s="188" t="s">
        <v>526</v>
      </c>
      <c r="D388" s="188" t="s">
        <v>162</v>
      </c>
      <c r="E388" s="189" t="s">
        <v>1132</v>
      </c>
      <c r="F388" s="190" t="s">
        <v>1133</v>
      </c>
      <c r="G388" s="191" t="s">
        <v>261</v>
      </c>
      <c r="H388" s="192">
        <v>9</v>
      </c>
      <c r="I388" s="193"/>
      <c r="J388" s="194">
        <f>ROUND(I388*H388,2)</f>
        <v>0</v>
      </c>
      <c r="K388" s="195"/>
      <c r="L388" s="40"/>
      <c r="M388" s="196" t="s">
        <v>1</v>
      </c>
      <c r="N388" s="197" t="s">
        <v>49</v>
      </c>
      <c r="O388" s="72"/>
      <c r="P388" s="198">
        <f>O388*H388</f>
        <v>0</v>
      </c>
      <c r="Q388" s="198">
        <v>0</v>
      </c>
      <c r="R388" s="198">
        <f>Q388*H388</f>
        <v>0</v>
      </c>
      <c r="S388" s="198">
        <v>0</v>
      </c>
      <c r="T388" s="199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0" t="s">
        <v>510</v>
      </c>
      <c r="AT388" s="200" t="s">
        <v>162</v>
      </c>
      <c r="AU388" s="200" t="s">
        <v>94</v>
      </c>
      <c r="AY388" s="17" t="s">
        <v>160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7" t="s">
        <v>92</v>
      </c>
      <c r="BK388" s="201">
        <f>ROUND(I388*H388,2)</f>
        <v>0</v>
      </c>
      <c r="BL388" s="17" t="s">
        <v>510</v>
      </c>
      <c r="BM388" s="200" t="s">
        <v>1134</v>
      </c>
    </row>
    <row r="389" spans="1:65" s="15" customFormat="1" ht="11.25">
      <c r="B389" s="242"/>
      <c r="C389" s="243"/>
      <c r="D389" s="204" t="s">
        <v>172</v>
      </c>
      <c r="E389" s="244" t="s">
        <v>1</v>
      </c>
      <c r="F389" s="245" t="s">
        <v>921</v>
      </c>
      <c r="G389" s="243"/>
      <c r="H389" s="244" t="s">
        <v>1</v>
      </c>
      <c r="I389" s="246"/>
      <c r="J389" s="243"/>
      <c r="K389" s="243"/>
      <c r="L389" s="247"/>
      <c r="M389" s="248"/>
      <c r="N389" s="249"/>
      <c r="O389" s="249"/>
      <c r="P389" s="249"/>
      <c r="Q389" s="249"/>
      <c r="R389" s="249"/>
      <c r="S389" s="249"/>
      <c r="T389" s="250"/>
      <c r="AT389" s="251" t="s">
        <v>172</v>
      </c>
      <c r="AU389" s="251" t="s">
        <v>94</v>
      </c>
      <c r="AV389" s="15" t="s">
        <v>92</v>
      </c>
      <c r="AW389" s="15" t="s">
        <v>39</v>
      </c>
      <c r="AX389" s="15" t="s">
        <v>84</v>
      </c>
      <c r="AY389" s="251" t="s">
        <v>160</v>
      </c>
    </row>
    <row r="390" spans="1:65" s="13" customFormat="1" ht="11.25">
      <c r="B390" s="202"/>
      <c r="C390" s="203"/>
      <c r="D390" s="204" t="s">
        <v>172</v>
      </c>
      <c r="E390" s="205" t="s">
        <v>1</v>
      </c>
      <c r="F390" s="206" t="s">
        <v>209</v>
      </c>
      <c r="G390" s="203"/>
      <c r="H390" s="207">
        <v>9</v>
      </c>
      <c r="I390" s="208"/>
      <c r="J390" s="203"/>
      <c r="K390" s="203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172</v>
      </c>
      <c r="AU390" s="213" t="s">
        <v>94</v>
      </c>
      <c r="AV390" s="13" t="s">
        <v>94</v>
      </c>
      <c r="AW390" s="13" t="s">
        <v>39</v>
      </c>
      <c r="AX390" s="13" t="s">
        <v>84</v>
      </c>
      <c r="AY390" s="213" t="s">
        <v>160</v>
      </c>
    </row>
    <row r="391" spans="1:65" s="14" customFormat="1" ht="11.25">
      <c r="B391" s="214"/>
      <c r="C391" s="215"/>
      <c r="D391" s="204" t="s">
        <v>172</v>
      </c>
      <c r="E391" s="216" t="s">
        <v>1</v>
      </c>
      <c r="F391" s="217" t="s">
        <v>179</v>
      </c>
      <c r="G391" s="215"/>
      <c r="H391" s="218">
        <v>9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172</v>
      </c>
      <c r="AU391" s="224" t="s">
        <v>94</v>
      </c>
      <c r="AV391" s="14" t="s">
        <v>166</v>
      </c>
      <c r="AW391" s="14" t="s">
        <v>39</v>
      </c>
      <c r="AX391" s="14" t="s">
        <v>92</v>
      </c>
      <c r="AY391" s="224" t="s">
        <v>160</v>
      </c>
    </row>
    <row r="392" spans="1:65" s="2" customFormat="1" ht="24.2" customHeight="1">
      <c r="A392" s="35"/>
      <c r="B392" s="36"/>
      <c r="C392" s="188" t="s">
        <v>531</v>
      </c>
      <c r="D392" s="188" t="s">
        <v>162</v>
      </c>
      <c r="E392" s="189" t="s">
        <v>1135</v>
      </c>
      <c r="F392" s="190" t="s">
        <v>1136</v>
      </c>
      <c r="G392" s="191" t="s">
        <v>170</v>
      </c>
      <c r="H392" s="192">
        <v>3.64</v>
      </c>
      <c r="I392" s="193"/>
      <c r="J392" s="194">
        <f>ROUND(I392*H392,2)</f>
        <v>0</v>
      </c>
      <c r="K392" s="195"/>
      <c r="L392" s="40"/>
      <c r="M392" s="196" t="s">
        <v>1</v>
      </c>
      <c r="N392" s="197" t="s">
        <v>49</v>
      </c>
      <c r="O392" s="72"/>
      <c r="P392" s="198">
        <f>O392*H392</f>
        <v>0</v>
      </c>
      <c r="Q392" s="198">
        <v>2.3010222040000001</v>
      </c>
      <c r="R392" s="198">
        <f>Q392*H392</f>
        <v>8.3757208225599999</v>
      </c>
      <c r="S392" s="198">
        <v>0</v>
      </c>
      <c r="T392" s="19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0" t="s">
        <v>510</v>
      </c>
      <c r="AT392" s="200" t="s">
        <v>162</v>
      </c>
      <c r="AU392" s="200" t="s">
        <v>94</v>
      </c>
      <c r="AY392" s="17" t="s">
        <v>160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7" t="s">
        <v>92</v>
      </c>
      <c r="BK392" s="201">
        <f>ROUND(I392*H392,2)</f>
        <v>0</v>
      </c>
      <c r="BL392" s="17" t="s">
        <v>510</v>
      </c>
      <c r="BM392" s="200" t="s">
        <v>1137</v>
      </c>
    </row>
    <row r="393" spans="1:65" s="15" customFormat="1" ht="22.5">
      <c r="B393" s="242"/>
      <c r="C393" s="243"/>
      <c r="D393" s="204" t="s">
        <v>172</v>
      </c>
      <c r="E393" s="244" t="s">
        <v>1</v>
      </c>
      <c r="F393" s="245" t="s">
        <v>1138</v>
      </c>
      <c r="G393" s="243"/>
      <c r="H393" s="244" t="s">
        <v>1</v>
      </c>
      <c r="I393" s="246"/>
      <c r="J393" s="243"/>
      <c r="K393" s="243"/>
      <c r="L393" s="247"/>
      <c r="M393" s="248"/>
      <c r="N393" s="249"/>
      <c r="O393" s="249"/>
      <c r="P393" s="249"/>
      <c r="Q393" s="249"/>
      <c r="R393" s="249"/>
      <c r="S393" s="249"/>
      <c r="T393" s="250"/>
      <c r="AT393" s="251" t="s">
        <v>172</v>
      </c>
      <c r="AU393" s="251" t="s">
        <v>94</v>
      </c>
      <c r="AV393" s="15" t="s">
        <v>92</v>
      </c>
      <c r="AW393" s="15" t="s">
        <v>39</v>
      </c>
      <c r="AX393" s="15" t="s">
        <v>84</v>
      </c>
      <c r="AY393" s="251" t="s">
        <v>160</v>
      </c>
    </row>
    <row r="394" spans="1:65" s="13" customFormat="1" ht="11.25">
      <c r="B394" s="202"/>
      <c r="C394" s="203"/>
      <c r="D394" s="204" t="s">
        <v>172</v>
      </c>
      <c r="E394" s="205" t="s">
        <v>1</v>
      </c>
      <c r="F394" s="206" t="s">
        <v>1139</v>
      </c>
      <c r="G394" s="203"/>
      <c r="H394" s="207">
        <v>3.64</v>
      </c>
      <c r="I394" s="208"/>
      <c r="J394" s="203"/>
      <c r="K394" s="203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172</v>
      </c>
      <c r="AU394" s="213" t="s">
        <v>94</v>
      </c>
      <c r="AV394" s="13" t="s">
        <v>94</v>
      </c>
      <c r="AW394" s="13" t="s">
        <v>39</v>
      </c>
      <c r="AX394" s="13" t="s">
        <v>84</v>
      </c>
      <c r="AY394" s="213" t="s">
        <v>160</v>
      </c>
    </row>
    <row r="395" spans="1:65" s="14" customFormat="1" ht="11.25">
      <c r="B395" s="214"/>
      <c r="C395" s="215"/>
      <c r="D395" s="204" t="s">
        <v>172</v>
      </c>
      <c r="E395" s="216" t="s">
        <v>1</v>
      </c>
      <c r="F395" s="217" t="s">
        <v>179</v>
      </c>
      <c r="G395" s="215"/>
      <c r="H395" s="218">
        <v>3.64</v>
      </c>
      <c r="I395" s="219"/>
      <c r="J395" s="215"/>
      <c r="K395" s="215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172</v>
      </c>
      <c r="AU395" s="224" t="s">
        <v>94</v>
      </c>
      <c r="AV395" s="14" t="s">
        <v>166</v>
      </c>
      <c r="AW395" s="14" t="s">
        <v>39</v>
      </c>
      <c r="AX395" s="14" t="s">
        <v>92</v>
      </c>
      <c r="AY395" s="224" t="s">
        <v>160</v>
      </c>
    </row>
    <row r="396" spans="1:65" s="2" customFormat="1" ht="24.2" customHeight="1">
      <c r="A396" s="35"/>
      <c r="B396" s="36"/>
      <c r="C396" s="225" t="s">
        <v>537</v>
      </c>
      <c r="D396" s="225" t="s">
        <v>216</v>
      </c>
      <c r="E396" s="226" t="s">
        <v>1140</v>
      </c>
      <c r="F396" s="227" t="s">
        <v>1141</v>
      </c>
      <c r="G396" s="228" t="s">
        <v>927</v>
      </c>
      <c r="H396" s="229">
        <v>3</v>
      </c>
      <c r="I396" s="230"/>
      <c r="J396" s="231">
        <f>ROUND(I396*H396,2)</f>
        <v>0</v>
      </c>
      <c r="K396" s="232"/>
      <c r="L396" s="233"/>
      <c r="M396" s="234" t="s">
        <v>1</v>
      </c>
      <c r="N396" s="235" t="s">
        <v>49</v>
      </c>
      <c r="O396" s="72"/>
      <c r="P396" s="198">
        <f>O396*H396</f>
        <v>0</v>
      </c>
      <c r="Q396" s="198">
        <v>0</v>
      </c>
      <c r="R396" s="198">
        <f>Q396*H396</f>
        <v>0</v>
      </c>
      <c r="S396" s="198">
        <v>0</v>
      </c>
      <c r="T396" s="199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0" t="s">
        <v>982</v>
      </c>
      <c r="AT396" s="200" t="s">
        <v>216</v>
      </c>
      <c r="AU396" s="200" t="s">
        <v>94</v>
      </c>
      <c r="AY396" s="17" t="s">
        <v>160</v>
      </c>
      <c r="BE396" s="201">
        <f>IF(N396="základní",J396,0)</f>
        <v>0</v>
      </c>
      <c r="BF396" s="201">
        <f>IF(N396="snížená",J396,0)</f>
        <v>0</v>
      </c>
      <c r="BG396" s="201">
        <f>IF(N396="zákl. přenesená",J396,0)</f>
        <v>0</v>
      </c>
      <c r="BH396" s="201">
        <f>IF(N396="sníž. přenesená",J396,0)</f>
        <v>0</v>
      </c>
      <c r="BI396" s="201">
        <f>IF(N396="nulová",J396,0)</f>
        <v>0</v>
      </c>
      <c r="BJ396" s="17" t="s">
        <v>92</v>
      </c>
      <c r="BK396" s="201">
        <f>ROUND(I396*H396,2)</f>
        <v>0</v>
      </c>
      <c r="BL396" s="17" t="s">
        <v>510</v>
      </c>
      <c r="BM396" s="200" t="s">
        <v>1142</v>
      </c>
    </row>
    <row r="397" spans="1:65" s="15" customFormat="1" ht="11.25">
      <c r="B397" s="242"/>
      <c r="C397" s="243"/>
      <c r="D397" s="204" t="s">
        <v>172</v>
      </c>
      <c r="E397" s="244" t="s">
        <v>1</v>
      </c>
      <c r="F397" s="245" t="s">
        <v>921</v>
      </c>
      <c r="G397" s="243"/>
      <c r="H397" s="244" t="s">
        <v>1</v>
      </c>
      <c r="I397" s="246"/>
      <c r="J397" s="243"/>
      <c r="K397" s="243"/>
      <c r="L397" s="247"/>
      <c r="M397" s="248"/>
      <c r="N397" s="249"/>
      <c r="O397" s="249"/>
      <c r="P397" s="249"/>
      <c r="Q397" s="249"/>
      <c r="R397" s="249"/>
      <c r="S397" s="249"/>
      <c r="T397" s="250"/>
      <c r="AT397" s="251" t="s">
        <v>172</v>
      </c>
      <c r="AU397" s="251" t="s">
        <v>94</v>
      </c>
      <c r="AV397" s="15" t="s">
        <v>92</v>
      </c>
      <c r="AW397" s="15" t="s">
        <v>39</v>
      </c>
      <c r="AX397" s="15" t="s">
        <v>84</v>
      </c>
      <c r="AY397" s="251" t="s">
        <v>160</v>
      </c>
    </row>
    <row r="398" spans="1:65" s="13" customFormat="1" ht="11.25">
      <c r="B398" s="202"/>
      <c r="C398" s="203"/>
      <c r="D398" s="204" t="s">
        <v>172</v>
      </c>
      <c r="E398" s="205" t="s">
        <v>1</v>
      </c>
      <c r="F398" s="206" t="s">
        <v>180</v>
      </c>
      <c r="G398" s="203"/>
      <c r="H398" s="207">
        <v>3</v>
      </c>
      <c r="I398" s="208"/>
      <c r="J398" s="203"/>
      <c r="K398" s="203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172</v>
      </c>
      <c r="AU398" s="213" t="s">
        <v>94</v>
      </c>
      <c r="AV398" s="13" t="s">
        <v>94</v>
      </c>
      <c r="AW398" s="13" t="s">
        <v>39</v>
      </c>
      <c r="AX398" s="13" t="s">
        <v>84</v>
      </c>
      <c r="AY398" s="213" t="s">
        <v>160</v>
      </c>
    </row>
    <row r="399" spans="1:65" s="14" customFormat="1" ht="11.25">
      <c r="B399" s="214"/>
      <c r="C399" s="215"/>
      <c r="D399" s="204" t="s">
        <v>172</v>
      </c>
      <c r="E399" s="216" t="s">
        <v>1</v>
      </c>
      <c r="F399" s="217" t="s">
        <v>179</v>
      </c>
      <c r="G399" s="215"/>
      <c r="H399" s="218">
        <v>3</v>
      </c>
      <c r="I399" s="219"/>
      <c r="J399" s="215"/>
      <c r="K399" s="215"/>
      <c r="L399" s="220"/>
      <c r="M399" s="221"/>
      <c r="N399" s="222"/>
      <c r="O399" s="222"/>
      <c r="P399" s="222"/>
      <c r="Q399" s="222"/>
      <c r="R399" s="222"/>
      <c r="S399" s="222"/>
      <c r="T399" s="223"/>
      <c r="AT399" s="224" t="s">
        <v>172</v>
      </c>
      <c r="AU399" s="224" t="s">
        <v>94</v>
      </c>
      <c r="AV399" s="14" t="s">
        <v>166</v>
      </c>
      <c r="AW399" s="14" t="s">
        <v>39</v>
      </c>
      <c r="AX399" s="14" t="s">
        <v>92</v>
      </c>
      <c r="AY399" s="224" t="s">
        <v>160</v>
      </c>
    </row>
    <row r="400" spans="1:65" s="2" customFormat="1" ht="24.2" customHeight="1">
      <c r="A400" s="35"/>
      <c r="B400" s="36"/>
      <c r="C400" s="225" t="s">
        <v>541</v>
      </c>
      <c r="D400" s="225" t="s">
        <v>216</v>
      </c>
      <c r="E400" s="226" t="s">
        <v>1143</v>
      </c>
      <c r="F400" s="227" t="s">
        <v>1144</v>
      </c>
      <c r="G400" s="228" t="s">
        <v>927</v>
      </c>
      <c r="H400" s="229">
        <v>2</v>
      </c>
      <c r="I400" s="230"/>
      <c r="J400" s="231">
        <f>ROUND(I400*H400,2)</f>
        <v>0</v>
      </c>
      <c r="K400" s="232"/>
      <c r="L400" s="233"/>
      <c r="M400" s="234" t="s">
        <v>1</v>
      </c>
      <c r="N400" s="235" t="s">
        <v>49</v>
      </c>
      <c r="O400" s="72"/>
      <c r="P400" s="198">
        <f>O400*H400</f>
        <v>0</v>
      </c>
      <c r="Q400" s="198">
        <v>0</v>
      </c>
      <c r="R400" s="198">
        <f>Q400*H400</f>
        <v>0</v>
      </c>
      <c r="S400" s="198">
        <v>0</v>
      </c>
      <c r="T400" s="199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0" t="s">
        <v>982</v>
      </c>
      <c r="AT400" s="200" t="s">
        <v>216</v>
      </c>
      <c r="AU400" s="200" t="s">
        <v>94</v>
      </c>
      <c r="AY400" s="17" t="s">
        <v>160</v>
      </c>
      <c r="BE400" s="201">
        <f>IF(N400="základní",J400,0)</f>
        <v>0</v>
      </c>
      <c r="BF400" s="201">
        <f>IF(N400="snížená",J400,0)</f>
        <v>0</v>
      </c>
      <c r="BG400" s="201">
        <f>IF(N400="zákl. přenesená",J400,0)</f>
        <v>0</v>
      </c>
      <c r="BH400" s="201">
        <f>IF(N400="sníž. přenesená",J400,0)</f>
        <v>0</v>
      </c>
      <c r="BI400" s="201">
        <f>IF(N400="nulová",J400,0)</f>
        <v>0</v>
      </c>
      <c r="BJ400" s="17" t="s">
        <v>92</v>
      </c>
      <c r="BK400" s="201">
        <f>ROUND(I400*H400,2)</f>
        <v>0</v>
      </c>
      <c r="BL400" s="17" t="s">
        <v>510</v>
      </c>
      <c r="BM400" s="200" t="s">
        <v>1145</v>
      </c>
    </row>
    <row r="401" spans="1:65" s="15" customFormat="1" ht="11.25">
      <c r="B401" s="242"/>
      <c r="C401" s="243"/>
      <c r="D401" s="204" t="s">
        <v>172</v>
      </c>
      <c r="E401" s="244" t="s">
        <v>1</v>
      </c>
      <c r="F401" s="245" t="s">
        <v>921</v>
      </c>
      <c r="G401" s="243"/>
      <c r="H401" s="244" t="s">
        <v>1</v>
      </c>
      <c r="I401" s="246"/>
      <c r="J401" s="243"/>
      <c r="K401" s="243"/>
      <c r="L401" s="247"/>
      <c r="M401" s="248"/>
      <c r="N401" s="249"/>
      <c r="O401" s="249"/>
      <c r="P401" s="249"/>
      <c r="Q401" s="249"/>
      <c r="R401" s="249"/>
      <c r="S401" s="249"/>
      <c r="T401" s="250"/>
      <c r="AT401" s="251" t="s">
        <v>172</v>
      </c>
      <c r="AU401" s="251" t="s">
        <v>94</v>
      </c>
      <c r="AV401" s="15" t="s">
        <v>92</v>
      </c>
      <c r="AW401" s="15" t="s">
        <v>39</v>
      </c>
      <c r="AX401" s="15" t="s">
        <v>84</v>
      </c>
      <c r="AY401" s="251" t="s">
        <v>160</v>
      </c>
    </row>
    <row r="402" spans="1:65" s="13" customFormat="1" ht="11.25">
      <c r="B402" s="202"/>
      <c r="C402" s="203"/>
      <c r="D402" s="204" t="s">
        <v>172</v>
      </c>
      <c r="E402" s="205" t="s">
        <v>1</v>
      </c>
      <c r="F402" s="206" t="s">
        <v>94</v>
      </c>
      <c r="G402" s="203"/>
      <c r="H402" s="207">
        <v>2</v>
      </c>
      <c r="I402" s="208"/>
      <c r="J402" s="203"/>
      <c r="K402" s="203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172</v>
      </c>
      <c r="AU402" s="213" t="s">
        <v>94</v>
      </c>
      <c r="AV402" s="13" t="s">
        <v>94</v>
      </c>
      <c r="AW402" s="13" t="s">
        <v>39</v>
      </c>
      <c r="AX402" s="13" t="s">
        <v>84</v>
      </c>
      <c r="AY402" s="213" t="s">
        <v>160</v>
      </c>
    </row>
    <row r="403" spans="1:65" s="14" customFormat="1" ht="11.25">
      <c r="B403" s="214"/>
      <c r="C403" s="215"/>
      <c r="D403" s="204" t="s">
        <v>172</v>
      </c>
      <c r="E403" s="216" t="s">
        <v>1</v>
      </c>
      <c r="F403" s="217" t="s">
        <v>179</v>
      </c>
      <c r="G403" s="215"/>
      <c r="H403" s="218">
        <v>2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172</v>
      </c>
      <c r="AU403" s="224" t="s">
        <v>94</v>
      </c>
      <c r="AV403" s="14" t="s">
        <v>166</v>
      </c>
      <c r="AW403" s="14" t="s">
        <v>39</v>
      </c>
      <c r="AX403" s="14" t="s">
        <v>92</v>
      </c>
      <c r="AY403" s="224" t="s">
        <v>160</v>
      </c>
    </row>
    <row r="404" spans="1:65" s="2" customFormat="1" ht="24.2" customHeight="1">
      <c r="A404" s="35"/>
      <c r="B404" s="36"/>
      <c r="C404" s="225" t="s">
        <v>546</v>
      </c>
      <c r="D404" s="225" t="s">
        <v>216</v>
      </c>
      <c r="E404" s="226" t="s">
        <v>1146</v>
      </c>
      <c r="F404" s="227" t="s">
        <v>1147</v>
      </c>
      <c r="G404" s="228" t="s">
        <v>927</v>
      </c>
      <c r="H404" s="229">
        <v>1</v>
      </c>
      <c r="I404" s="230"/>
      <c r="J404" s="231">
        <f>ROUND(I404*H404,2)</f>
        <v>0</v>
      </c>
      <c r="K404" s="232"/>
      <c r="L404" s="233"/>
      <c r="M404" s="234" t="s">
        <v>1</v>
      </c>
      <c r="N404" s="235" t="s">
        <v>49</v>
      </c>
      <c r="O404" s="72"/>
      <c r="P404" s="198">
        <f>O404*H404</f>
        <v>0</v>
      </c>
      <c r="Q404" s="198">
        <v>0</v>
      </c>
      <c r="R404" s="198">
        <f>Q404*H404</f>
        <v>0</v>
      </c>
      <c r="S404" s="198">
        <v>0</v>
      </c>
      <c r="T404" s="19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0" t="s">
        <v>982</v>
      </c>
      <c r="AT404" s="200" t="s">
        <v>216</v>
      </c>
      <c r="AU404" s="200" t="s">
        <v>94</v>
      </c>
      <c r="AY404" s="17" t="s">
        <v>160</v>
      </c>
      <c r="BE404" s="201">
        <f>IF(N404="základní",J404,0)</f>
        <v>0</v>
      </c>
      <c r="BF404" s="201">
        <f>IF(N404="snížená",J404,0)</f>
        <v>0</v>
      </c>
      <c r="BG404" s="201">
        <f>IF(N404="zákl. přenesená",J404,0)</f>
        <v>0</v>
      </c>
      <c r="BH404" s="201">
        <f>IF(N404="sníž. přenesená",J404,0)</f>
        <v>0</v>
      </c>
      <c r="BI404" s="201">
        <f>IF(N404="nulová",J404,0)</f>
        <v>0</v>
      </c>
      <c r="BJ404" s="17" t="s">
        <v>92</v>
      </c>
      <c r="BK404" s="201">
        <f>ROUND(I404*H404,2)</f>
        <v>0</v>
      </c>
      <c r="BL404" s="17" t="s">
        <v>510</v>
      </c>
      <c r="BM404" s="200" t="s">
        <v>1148</v>
      </c>
    </row>
    <row r="405" spans="1:65" s="15" customFormat="1" ht="11.25">
      <c r="B405" s="242"/>
      <c r="C405" s="243"/>
      <c r="D405" s="204" t="s">
        <v>172</v>
      </c>
      <c r="E405" s="244" t="s">
        <v>1</v>
      </c>
      <c r="F405" s="245" t="s">
        <v>921</v>
      </c>
      <c r="G405" s="243"/>
      <c r="H405" s="244" t="s">
        <v>1</v>
      </c>
      <c r="I405" s="246"/>
      <c r="J405" s="243"/>
      <c r="K405" s="243"/>
      <c r="L405" s="247"/>
      <c r="M405" s="248"/>
      <c r="N405" s="249"/>
      <c r="O405" s="249"/>
      <c r="P405" s="249"/>
      <c r="Q405" s="249"/>
      <c r="R405" s="249"/>
      <c r="S405" s="249"/>
      <c r="T405" s="250"/>
      <c r="AT405" s="251" t="s">
        <v>172</v>
      </c>
      <c r="AU405" s="251" t="s">
        <v>94</v>
      </c>
      <c r="AV405" s="15" t="s">
        <v>92</v>
      </c>
      <c r="AW405" s="15" t="s">
        <v>39</v>
      </c>
      <c r="AX405" s="15" t="s">
        <v>84</v>
      </c>
      <c r="AY405" s="251" t="s">
        <v>160</v>
      </c>
    </row>
    <row r="406" spans="1:65" s="13" customFormat="1" ht="11.25">
      <c r="B406" s="202"/>
      <c r="C406" s="203"/>
      <c r="D406" s="204" t="s">
        <v>172</v>
      </c>
      <c r="E406" s="205" t="s">
        <v>1</v>
      </c>
      <c r="F406" s="206" t="s">
        <v>92</v>
      </c>
      <c r="G406" s="203"/>
      <c r="H406" s="207">
        <v>1</v>
      </c>
      <c r="I406" s="208"/>
      <c r="J406" s="203"/>
      <c r="K406" s="203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172</v>
      </c>
      <c r="AU406" s="213" t="s">
        <v>94</v>
      </c>
      <c r="AV406" s="13" t="s">
        <v>94</v>
      </c>
      <c r="AW406" s="13" t="s">
        <v>39</v>
      </c>
      <c r="AX406" s="13" t="s">
        <v>84</v>
      </c>
      <c r="AY406" s="213" t="s">
        <v>160</v>
      </c>
    </row>
    <row r="407" spans="1:65" s="14" customFormat="1" ht="11.25">
      <c r="B407" s="214"/>
      <c r="C407" s="215"/>
      <c r="D407" s="204" t="s">
        <v>172</v>
      </c>
      <c r="E407" s="216" t="s">
        <v>1</v>
      </c>
      <c r="F407" s="217" t="s">
        <v>179</v>
      </c>
      <c r="G407" s="215"/>
      <c r="H407" s="218">
        <v>1</v>
      </c>
      <c r="I407" s="219"/>
      <c r="J407" s="215"/>
      <c r="K407" s="215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172</v>
      </c>
      <c r="AU407" s="224" t="s">
        <v>94</v>
      </c>
      <c r="AV407" s="14" t="s">
        <v>166</v>
      </c>
      <c r="AW407" s="14" t="s">
        <v>39</v>
      </c>
      <c r="AX407" s="14" t="s">
        <v>92</v>
      </c>
      <c r="AY407" s="224" t="s">
        <v>160</v>
      </c>
    </row>
    <row r="408" spans="1:65" s="2" customFormat="1" ht="24.2" customHeight="1">
      <c r="A408" s="35"/>
      <c r="B408" s="36"/>
      <c r="C408" s="225" t="s">
        <v>551</v>
      </c>
      <c r="D408" s="225" t="s">
        <v>216</v>
      </c>
      <c r="E408" s="226" t="s">
        <v>1149</v>
      </c>
      <c r="F408" s="227" t="s">
        <v>1150</v>
      </c>
      <c r="G408" s="228" t="s">
        <v>927</v>
      </c>
      <c r="H408" s="229">
        <v>3</v>
      </c>
      <c r="I408" s="230"/>
      <c r="J408" s="231">
        <f>ROUND(I408*H408,2)</f>
        <v>0</v>
      </c>
      <c r="K408" s="232"/>
      <c r="L408" s="233"/>
      <c r="M408" s="234" t="s">
        <v>1</v>
      </c>
      <c r="N408" s="235" t="s">
        <v>49</v>
      </c>
      <c r="O408" s="72"/>
      <c r="P408" s="198">
        <f>O408*H408</f>
        <v>0</v>
      </c>
      <c r="Q408" s="198">
        <v>0</v>
      </c>
      <c r="R408" s="198">
        <f>Q408*H408</f>
        <v>0</v>
      </c>
      <c r="S408" s="198">
        <v>0</v>
      </c>
      <c r="T408" s="199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0" t="s">
        <v>982</v>
      </c>
      <c r="AT408" s="200" t="s">
        <v>216</v>
      </c>
      <c r="AU408" s="200" t="s">
        <v>94</v>
      </c>
      <c r="AY408" s="17" t="s">
        <v>160</v>
      </c>
      <c r="BE408" s="201">
        <f>IF(N408="základní",J408,0)</f>
        <v>0</v>
      </c>
      <c r="BF408" s="201">
        <f>IF(N408="snížená",J408,0)</f>
        <v>0</v>
      </c>
      <c r="BG408" s="201">
        <f>IF(N408="zákl. přenesená",J408,0)</f>
        <v>0</v>
      </c>
      <c r="BH408" s="201">
        <f>IF(N408="sníž. přenesená",J408,0)</f>
        <v>0</v>
      </c>
      <c r="BI408" s="201">
        <f>IF(N408="nulová",J408,0)</f>
        <v>0</v>
      </c>
      <c r="BJ408" s="17" t="s">
        <v>92</v>
      </c>
      <c r="BK408" s="201">
        <f>ROUND(I408*H408,2)</f>
        <v>0</v>
      </c>
      <c r="BL408" s="17" t="s">
        <v>510</v>
      </c>
      <c r="BM408" s="200" t="s">
        <v>1151</v>
      </c>
    </row>
    <row r="409" spans="1:65" s="15" customFormat="1" ht="11.25">
      <c r="B409" s="242"/>
      <c r="C409" s="243"/>
      <c r="D409" s="204" t="s">
        <v>172</v>
      </c>
      <c r="E409" s="244" t="s">
        <v>1</v>
      </c>
      <c r="F409" s="245" t="s">
        <v>921</v>
      </c>
      <c r="G409" s="243"/>
      <c r="H409" s="244" t="s">
        <v>1</v>
      </c>
      <c r="I409" s="246"/>
      <c r="J409" s="243"/>
      <c r="K409" s="243"/>
      <c r="L409" s="247"/>
      <c r="M409" s="248"/>
      <c r="N409" s="249"/>
      <c r="O409" s="249"/>
      <c r="P409" s="249"/>
      <c r="Q409" s="249"/>
      <c r="R409" s="249"/>
      <c r="S409" s="249"/>
      <c r="T409" s="250"/>
      <c r="AT409" s="251" t="s">
        <v>172</v>
      </c>
      <c r="AU409" s="251" t="s">
        <v>94</v>
      </c>
      <c r="AV409" s="15" t="s">
        <v>92</v>
      </c>
      <c r="AW409" s="15" t="s">
        <v>39</v>
      </c>
      <c r="AX409" s="15" t="s">
        <v>84</v>
      </c>
      <c r="AY409" s="251" t="s">
        <v>160</v>
      </c>
    </row>
    <row r="410" spans="1:65" s="13" customFormat="1" ht="11.25">
      <c r="B410" s="202"/>
      <c r="C410" s="203"/>
      <c r="D410" s="204" t="s">
        <v>172</v>
      </c>
      <c r="E410" s="205" t="s">
        <v>1</v>
      </c>
      <c r="F410" s="206" t="s">
        <v>180</v>
      </c>
      <c r="G410" s="203"/>
      <c r="H410" s="207">
        <v>3</v>
      </c>
      <c r="I410" s="208"/>
      <c r="J410" s="203"/>
      <c r="K410" s="203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172</v>
      </c>
      <c r="AU410" s="213" t="s">
        <v>94</v>
      </c>
      <c r="AV410" s="13" t="s">
        <v>94</v>
      </c>
      <c r="AW410" s="13" t="s">
        <v>39</v>
      </c>
      <c r="AX410" s="13" t="s">
        <v>84</v>
      </c>
      <c r="AY410" s="213" t="s">
        <v>160</v>
      </c>
    </row>
    <row r="411" spans="1:65" s="14" customFormat="1" ht="11.25">
      <c r="B411" s="214"/>
      <c r="C411" s="215"/>
      <c r="D411" s="204" t="s">
        <v>172</v>
      </c>
      <c r="E411" s="216" t="s">
        <v>1</v>
      </c>
      <c r="F411" s="217" t="s">
        <v>179</v>
      </c>
      <c r="G411" s="215"/>
      <c r="H411" s="218">
        <v>3</v>
      </c>
      <c r="I411" s="219"/>
      <c r="J411" s="215"/>
      <c r="K411" s="215"/>
      <c r="L411" s="220"/>
      <c r="M411" s="221"/>
      <c r="N411" s="222"/>
      <c r="O411" s="222"/>
      <c r="P411" s="222"/>
      <c r="Q411" s="222"/>
      <c r="R411" s="222"/>
      <c r="S411" s="222"/>
      <c r="T411" s="223"/>
      <c r="AT411" s="224" t="s">
        <v>172</v>
      </c>
      <c r="AU411" s="224" t="s">
        <v>94</v>
      </c>
      <c r="AV411" s="14" t="s">
        <v>166</v>
      </c>
      <c r="AW411" s="14" t="s">
        <v>39</v>
      </c>
      <c r="AX411" s="14" t="s">
        <v>92</v>
      </c>
      <c r="AY411" s="224" t="s">
        <v>160</v>
      </c>
    </row>
    <row r="412" spans="1:65" s="2" customFormat="1" ht="16.5" customHeight="1">
      <c r="A412" s="35"/>
      <c r="B412" s="36"/>
      <c r="C412" s="188" t="s">
        <v>559</v>
      </c>
      <c r="D412" s="188" t="s">
        <v>162</v>
      </c>
      <c r="E412" s="189" t="s">
        <v>1152</v>
      </c>
      <c r="F412" s="190" t="s">
        <v>1153</v>
      </c>
      <c r="G412" s="191" t="s">
        <v>252</v>
      </c>
      <c r="H412" s="192">
        <v>260</v>
      </c>
      <c r="I412" s="193"/>
      <c r="J412" s="194">
        <f>ROUND(I412*H412,2)</f>
        <v>0</v>
      </c>
      <c r="K412" s="195"/>
      <c r="L412" s="40"/>
      <c r="M412" s="196" t="s">
        <v>1</v>
      </c>
      <c r="N412" s="197" t="s">
        <v>49</v>
      </c>
      <c r="O412" s="72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0" t="s">
        <v>510</v>
      </c>
      <c r="AT412" s="200" t="s">
        <v>162</v>
      </c>
      <c r="AU412" s="200" t="s">
        <v>94</v>
      </c>
      <c r="AY412" s="17" t="s">
        <v>160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7" t="s">
        <v>92</v>
      </c>
      <c r="BK412" s="201">
        <f>ROUND(I412*H412,2)</f>
        <v>0</v>
      </c>
      <c r="BL412" s="17" t="s">
        <v>510</v>
      </c>
      <c r="BM412" s="200" t="s">
        <v>1154</v>
      </c>
    </row>
    <row r="413" spans="1:65" s="15" customFormat="1" ht="22.5">
      <c r="B413" s="242"/>
      <c r="C413" s="243"/>
      <c r="D413" s="204" t="s">
        <v>172</v>
      </c>
      <c r="E413" s="244" t="s">
        <v>1</v>
      </c>
      <c r="F413" s="245" t="s">
        <v>941</v>
      </c>
      <c r="G413" s="243"/>
      <c r="H413" s="244" t="s">
        <v>1</v>
      </c>
      <c r="I413" s="246"/>
      <c r="J413" s="243"/>
      <c r="K413" s="243"/>
      <c r="L413" s="247"/>
      <c r="M413" s="248"/>
      <c r="N413" s="249"/>
      <c r="O413" s="249"/>
      <c r="P413" s="249"/>
      <c r="Q413" s="249"/>
      <c r="R413" s="249"/>
      <c r="S413" s="249"/>
      <c r="T413" s="250"/>
      <c r="AT413" s="251" t="s">
        <v>172</v>
      </c>
      <c r="AU413" s="251" t="s">
        <v>94</v>
      </c>
      <c r="AV413" s="15" t="s">
        <v>92</v>
      </c>
      <c r="AW413" s="15" t="s">
        <v>39</v>
      </c>
      <c r="AX413" s="15" t="s">
        <v>84</v>
      </c>
      <c r="AY413" s="251" t="s">
        <v>160</v>
      </c>
    </row>
    <row r="414" spans="1:65" s="13" customFormat="1" ht="11.25">
      <c r="B414" s="202"/>
      <c r="C414" s="203"/>
      <c r="D414" s="204" t="s">
        <v>172</v>
      </c>
      <c r="E414" s="205" t="s">
        <v>1</v>
      </c>
      <c r="F414" s="206" t="s">
        <v>1155</v>
      </c>
      <c r="G414" s="203"/>
      <c r="H414" s="207">
        <v>260</v>
      </c>
      <c r="I414" s="208"/>
      <c r="J414" s="203"/>
      <c r="K414" s="203"/>
      <c r="L414" s="209"/>
      <c r="M414" s="210"/>
      <c r="N414" s="211"/>
      <c r="O414" s="211"/>
      <c r="P414" s="211"/>
      <c r="Q414" s="211"/>
      <c r="R414" s="211"/>
      <c r="S414" s="211"/>
      <c r="T414" s="212"/>
      <c r="AT414" s="213" t="s">
        <v>172</v>
      </c>
      <c r="AU414" s="213" t="s">
        <v>94</v>
      </c>
      <c r="AV414" s="13" t="s">
        <v>94</v>
      </c>
      <c r="AW414" s="13" t="s">
        <v>39</v>
      </c>
      <c r="AX414" s="13" t="s">
        <v>84</v>
      </c>
      <c r="AY414" s="213" t="s">
        <v>160</v>
      </c>
    </row>
    <row r="415" spans="1:65" s="14" customFormat="1" ht="11.25">
      <c r="B415" s="214"/>
      <c r="C415" s="215"/>
      <c r="D415" s="204" t="s">
        <v>172</v>
      </c>
      <c r="E415" s="216" t="s">
        <v>1</v>
      </c>
      <c r="F415" s="217" t="s">
        <v>179</v>
      </c>
      <c r="G415" s="215"/>
      <c r="H415" s="218">
        <v>260</v>
      </c>
      <c r="I415" s="219"/>
      <c r="J415" s="215"/>
      <c r="K415" s="215"/>
      <c r="L415" s="220"/>
      <c r="M415" s="221"/>
      <c r="N415" s="222"/>
      <c r="O415" s="222"/>
      <c r="P415" s="222"/>
      <c r="Q415" s="222"/>
      <c r="R415" s="222"/>
      <c r="S415" s="222"/>
      <c r="T415" s="223"/>
      <c r="AT415" s="224" t="s">
        <v>172</v>
      </c>
      <c r="AU415" s="224" t="s">
        <v>94</v>
      </c>
      <c r="AV415" s="14" t="s">
        <v>166</v>
      </c>
      <c r="AW415" s="14" t="s">
        <v>39</v>
      </c>
      <c r="AX415" s="14" t="s">
        <v>92</v>
      </c>
      <c r="AY415" s="224" t="s">
        <v>160</v>
      </c>
    </row>
    <row r="416" spans="1:65" s="2" customFormat="1" ht="24.2" customHeight="1">
      <c r="A416" s="35"/>
      <c r="B416" s="36"/>
      <c r="C416" s="188" t="s">
        <v>565</v>
      </c>
      <c r="D416" s="188" t="s">
        <v>162</v>
      </c>
      <c r="E416" s="189" t="s">
        <v>1156</v>
      </c>
      <c r="F416" s="190" t="s">
        <v>1157</v>
      </c>
      <c r="G416" s="191" t="s">
        <v>252</v>
      </c>
      <c r="H416" s="192">
        <v>21.5</v>
      </c>
      <c r="I416" s="193"/>
      <c r="J416" s="194">
        <f>ROUND(I416*H416,2)</f>
        <v>0</v>
      </c>
      <c r="K416" s="195"/>
      <c r="L416" s="40"/>
      <c r="M416" s="196" t="s">
        <v>1</v>
      </c>
      <c r="N416" s="197" t="s">
        <v>49</v>
      </c>
      <c r="O416" s="72"/>
      <c r="P416" s="198">
        <f>O416*H416</f>
        <v>0</v>
      </c>
      <c r="Q416" s="198">
        <v>0</v>
      </c>
      <c r="R416" s="198">
        <f>Q416*H416</f>
        <v>0</v>
      </c>
      <c r="S416" s="198">
        <v>0</v>
      </c>
      <c r="T416" s="199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0" t="s">
        <v>510</v>
      </c>
      <c r="AT416" s="200" t="s">
        <v>162</v>
      </c>
      <c r="AU416" s="200" t="s">
        <v>94</v>
      </c>
      <c r="AY416" s="17" t="s">
        <v>160</v>
      </c>
      <c r="BE416" s="201">
        <f>IF(N416="základní",J416,0)</f>
        <v>0</v>
      </c>
      <c r="BF416" s="201">
        <f>IF(N416="snížená",J416,0)</f>
        <v>0</v>
      </c>
      <c r="BG416" s="201">
        <f>IF(N416="zákl. přenesená",J416,0)</f>
        <v>0</v>
      </c>
      <c r="BH416" s="201">
        <f>IF(N416="sníž. přenesená",J416,0)</f>
        <v>0</v>
      </c>
      <c r="BI416" s="201">
        <f>IF(N416="nulová",J416,0)</f>
        <v>0</v>
      </c>
      <c r="BJ416" s="17" t="s">
        <v>92</v>
      </c>
      <c r="BK416" s="201">
        <f>ROUND(I416*H416,2)</f>
        <v>0</v>
      </c>
      <c r="BL416" s="17" t="s">
        <v>510</v>
      </c>
      <c r="BM416" s="200" t="s">
        <v>1158</v>
      </c>
    </row>
    <row r="417" spans="1:65" s="15" customFormat="1" ht="22.5">
      <c r="B417" s="242"/>
      <c r="C417" s="243"/>
      <c r="D417" s="204" t="s">
        <v>172</v>
      </c>
      <c r="E417" s="244" t="s">
        <v>1</v>
      </c>
      <c r="F417" s="245" t="s">
        <v>1159</v>
      </c>
      <c r="G417" s="243"/>
      <c r="H417" s="244" t="s">
        <v>1</v>
      </c>
      <c r="I417" s="246"/>
      <c r="J417" s="243"/>
      <c r="K417" s="243"/>
      <c r="L417" s="247"/>
      <c r="M417" s="248"/>
      <c r="N417" s="249"/>
      <c r="O417" s="249"/>
      <c r="P417" s="249"/>
      <c r="Q417" s="249"/>
      <c r="R417" s="249"/>
      <c r="S417" s="249"/>
      <c r="T417" s="250"/>
      <c r="AT417" s="251" t="s">
        <v>172</v>
      </c>
      <c r="AU417" s="251" t="s">
        <v>94</v>
      </c>
      <c r="AV417" s="15" t="s">
        <v>92</v>
      </c>
      <c r="AW417" s="15" t="s">
        <v>39</v>
      </c>
      <c r="AX417" s="15" t="s">
        <v>84</v>
      </c>
      <c r="AY417" s="251" t="s">
        <v>160</v>
      </c>
    </row>
    <row r="418" spans="1:65" s="13" customFormat="1" ht="11.25">
      <c r="B418" s="202"/>
      <c r="C418" s="203"/>
      <c r="D418" s="204" t="s">
        <v>172</v>
      </c>
      <c r="E418" s="205" t="s">
        <v>1</v>
      </c>
      <c r="F418" s="206" t="s">
        <v>1160</v>
      </c>
      <c r="G418" s="203"/>
      <c r="H418" s="207">
        <v>21.5</v>
      </c>
      <c r="I418" s="208"/>
      <c r="J418" s="203"/>
      <c r="K418" s="203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172</v>
      </c>
      <c r="AU418" s="213" t="s">
        <v>94</v>
      </c>
      <c r="AV418" s="13" t="s">
        <v>94</v>
      </c>
      <c r="AW418" s="13" t="s">
        <v>39</v>
      </c>
      <c r="AX418" s="13" t="s">
        <v>84</v>
      </c>
      <c r="AY418" s="213" t="s">
        <v>160</v>
      </c>
    </row>
    <row r="419" spans="1:65" s="14" customFormat="1" ht="11.25">
      <c r="B419" s="214"/>
      <c r="C419" s="215"/>
      <c r="D419" s="204" t="s">
        <v>172</v>
      </c>
      <c r="E419" s="216" t="s">
        <v>1</v>
      </c>
      <c r="F419" s="217" t="s">
        <v>179</v>
      </c>
      <c r="G419" s="215"/>
      <c r="H419" s="218">
        <v>21.5</v>
      </c>
      <c r="I419" s="219"/>
      <c r="J419" s="215"/>
      <c r="K419" s="215"/>
      <c r="L419" s="220"/>
      <c r="M419" s="221"/>
      <c r="N419" s="222"/>
      <c r="O419" s="222"/>
      <c r="P419" s="222"/>
      <c r="Q419" s="222"/>
      <c r="R419" s="222"/>
      <c r="S419" s="222"/>
      <c r="T419" s="223"/>
      <c r="AT419" s="224" t="s">
        <v>172</v>
      </c>
      <c r="AU419" s="224" t="s">
        <v>94</v>
      </c>
      <c r="AV419" s="14" t="s">
        <v>166</v>
      </c>
      <c r="AW419" s="14" t="s">
        <v>39</v>
      </c>
      <c r="AX419" s="14" t="s">
        <v>92</v>
      </c>
      <c r="AY419" s="224" t="s">
        <v>160</v>
      </c>
    </row>
    <row r="420" spans="1:65" s="2" customFormat="1" ht="24.2" customHeight="1">
      <c r="A420" s="35"/>
      <c r="B420" s="36"/>
      <c r="C420" s="188" t="s">
        <v>569</v>
      </c>
      <c r="D420" s="188" t="s">
        <v>162</v>
      </c>
      <c r="E420" s="189" t="s">
        <v>1161</v>
      </c>
      <c r="F420" s="190" t="s">
        <v>1162</v>
      </c>
      <c r="G420" s="191" t="s">
        <v>252</v>
      </c>
      <c r="H420" s="192">
        <v>229.5</v>
      </c>
      <c r="I420" s="193"/>
      <c r="J420" s="194">
        <f>ROUND(I420*H420,2)</f>
        <v>0</v>
      </c>
      <c r="K420" s="195"/>
      <c r="L420" s="40"/>
      <c r="M420" s="196" t="s">
        <v>1</v>
      </c>
      <c r="N420" s="197" t="s">
        <v>49</v>
      </c>
      <c r="O420" s="72"/>
      <c r="P420" s="198">
        <f>O420*H420</f>
        <v>0</v>
      </c>
      <c r="Q420" s="198">
        <v>0</v>
      </c>
      <c r="R420" s="198">
        <f>Q420*H420</f>
        <v>0</v>
      </c>
      <c r="S420" s="198">
        <v>0</v>
      </c>
      <c r="T420" s="199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0" t="s">
        <v>510</v>
      </c>
      <c r="AT420" s="200" t="s">
        <v>162</v>
      </c>
      <c r="AU420" s="200" t="s">
        <v>94</v>
      </c>
      <c r="AY420" s="17" t="s">
        <v>160</v>
      </c>
      <c r="BE420" s="201">
        <f>IF(N420="základní",J420,0)</f>
        <v>0</v>
      </c>
      <c r="BF420" s="201">
        <f>IF(N420="snížená",J420,0)</f>
        <v>0</v>
      </c>
      <c r="BG420" s="201">
        <f>IF(N420="zákl. přenesená",J420,0)</f>
        <v>0</v>
      </c>
      <c r="BH420" s="201">
        <f>IF(N420="sníž. přenesená",J420,0)</f>
        <v>0</v>
      </c>
      <c r="BI420" s="201">
        <f>IF(N420="nulová",J420,0)</f>
        <v>0</v>
      </c>
      <c r="BJ420" s="17" t="s">
        <v>92</v>
      </c>
      <c r="BK420" s="201">
        <f>ROUND(I420*H420,2)</f>
        <v>0</v>
      </c>
      <c r="BL420" s="17" t="s">
        <v>510</v>
      </c>
      <c r="BM420" s="200" t="s">
        <v>1163</v>
      </c>
    </row>
    <row r="421" spans="1:65" s="15" customFormat="1" ht="22.5">
      <c r="B421" s="242"/>
      <c r="C421" s="243"/>
      <c r="D421" s="204" t="s">
        <v>172</v>
      </c>
      <c r="E421" s="244" t="s">
        <v>1</v>
      </c>
      <c r="F421" s="245" t="s">
        <v>1164</v>
      </c>
      <c r="G421" s="243"/>
      <c r="H421" s="244" t="s">
        <v>1</v>
      </c>
      <c r="I421" s="246"/>
      <c r="J421" s="243"/>
      <c r="K421" s="243"/>
      <c r="L421" s="247"/>
      <c r="M421" s="248"/>
      <c r="N421" s="249"/>
      <c r="O421" s="249"/>
      <c r="P421" s="249"/>
      <c r="Q421" s="249"/>
      <c r="R421" s="249"/>
      <c r="S421" s="249"/>
      <c r="T421" s="250"/>
      <c r="AT421" s="251" t="s">
        <v>172</v>
      </c>
      <c r="AU421" s="251" t="s">
        <v>94</v>
      </c>
      <c r="AV421" s="15" t="s">
        <v>92</v>
      </c>
      <c r="AW421" s="15" t="s">
        <v>39</v>
      </c>
      <c r="AX421" s="15" t="s">
        <v>84</v>
      </c>
      <c r="AY421" s="251" t="s">
        <v>160</v>
      </c>
    </row>
    <row r="422" spans="1:65" s="13" customFormat="1" ht="11.25">
      <c r="B422" s="202"/>
      <c r="C422" s="203"/>
      <c r="D422" s="204" t="s">
        <v>172</v>
      </c>
      <c r="E422" s="205" t="s">
        <v>1</v>
      </c>
      <c r="F422" s="206" t="s">
        <v>1165</v>
      </c>
      <c r="G422" s="203"/>
      <c r="H422" s="207">
        <v>229.5</v>
      </c>
      <c r="I422" s="208"/>
      <c r="J422" s="203"/>
      <c r="K422" s="203"/>
      <c r="L422" s="209"/>
      <c r="M422" s="210"/>
      <c r="N422" s="211"/>
      <c r="O422" s="211"/>
      <c r="P422" s="211"/>
      <c r="Q422" s="211"/>
      <c r="R422" s="211"/>
      <c r="S422" s="211"/>
      <c r="T422" s="212"/>
      <c r="AT422" s="213" t="s">
        <v>172</v>
      </c>
      <c r="AU422" s="213" t="s">
        <v>94</v>
      </c>
      <c r="AV422" s="13" t="s">
        <v>94</v>
      </c>
      <c r="AW422" s="13" t="s">
        <v>39</v>
      </c>
      <c r="AX422" s="13" t="s">
        <v>84</v>
      </c>
      <c r="AY422" s="213" t="s">
        <v>160</v>
      </c>
    </row>
    <row r="423" spans="1:65" s="14" customFormat="1" ht="11.25">
      <c r="B423" s="214"/>
      <c r="C423" s="215"/>
      <c r="D423" s="204" t="s">
        <v>172</v>
      </c>
      <c r="E423" s="216" t="s">
        <v>1</v>
      </c>
      <c r="F423" s="217" t="s">
        <v>179</v>
      </c>
      <c r="G423" s="215"/>
      <c r="H423" s="218">
        <v>229.5</v>
      </c>
      <c r="I423" s="219"/>
      <c r="J423" s="215"/>
      <c r="K423" s="215"/>
      <c r="L423" s="220"/>
      <c r="M423" s="221"/>
      <c r="N423" s="222"/>
      <c r="O423" s="222"/>
      <c r="P423" s="222"/>
      <c r="Q423" s="222"/>
      <c r="R423" s="222"/>
      <c r="S423" s="222"/>
      <c r="T423" s="223"/>
      <c r="AT423" s="224" t="s">
        <v>172</v>
      </c>
      <c r="AU423" s="224" t="s">
        <v>94</v>
      </c>
      <c r="AV423" s="14" t="s">
        <v>166</v>
      </c>
      <c r="AW423" s="14" t="s">
        <v>39</v>
      </c>
      <c r="AX423" s="14" t="s">
        <v>92</v>
      </c>
      <c r="AY423" s="224" t="s">
        <v>160</v>
      </c>
    </row>
    <row r="424" spans="1:65" s="2" customFormat="1" ht="24.2" customHeight="1">
      <c r="A424" s="35"/>
      <c r="B424" s="36"/>
      <c r="C424" s="188" t="s">
        <v>573</v>
      </c>
      <c r="D424" s="188" t="s">
        <v>162</v>
      </c>
      <c r="E424" s="189" t="s">
        <v>1166</v>
      </c>
      <c r="F424" s="190" t="s">
        <v>1167</v>
      </c>
      <c r="G424" s="191" t="s">
        <v>252</v>
      </c>
      <c r="H424" s="192">
        <v>9</v>
      </c>
      <c r="I424" s="193"/>
      <c r="J424" s="194">
        <f>ROUND(I424*H424,2)</f>
        <v>0</v>
      </c>
      <c r="K424" s="195"/>
      <c r="L424" s="40"/>
      <c r="M424" s="196" t="s">
        <v>1</v>
      </c>
      <c r="N424" s="197" t="s">
        <v>49</v>
      </c>
      <c r="O424" s="72"/>
      <c r="P424" s="198">
        <f>O424*H424</f>
        <v>0</v>
      </c>
      <c r="Q424" s="198">
        <v>0</v>
      </c>
      <c r="R424" s="198">
        <f>Q424*H424</f>
        <v>0</v>
      </c>
      <c r="S424" s="198">
        <v>0</v>
      </c>
      <c r="T424" s="199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0" t="s">
        <v>510</v>
      </c>
      <c r="AT424" s="200" t="s">
        <v>162</v>
      </c>
      <c r="AU424" s="200" t="s">
        <v>94</v>
      </c>
      <c r="AY424" s="17" t="s">
        <v>160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17" t="s">
        <v>92</v>
      </c>
      <c r="BK424" s="201">
        <f>ROUND(I424*H424,2)</f>
        <v>0</v>
      </c>
      <c r="BL424" s="17" t="s">
        <v>510</v>
      </c>
      <c r="BM424" s="200" t="s">
        <v>1168</v>
      </c>
    </row>
    <row r="425" spans="1:65" s="15" customFormat="1" ht="22.5">
      <c r="B425" s="242"/>
      <c r="C425" s="243"/>
      <c r="D425" s="204" t="s">
        <v>172</v>
      </c>
      <c r="E425" s="244" t="s">
        <v>1</v>
      </c>
      <c r="F425" s="245" t="s">
        <v>1169</v>
      </c>
      <c r="G425" s="243"/>
      <c r="H425" s="244" t="s">
        <v>1</v>
      </c>
      <c r="I425" s="246"/>
      <c r="J425" s="243"/>
      <c r="K425" s="243"/>
      <c r="L425" s="247"/>
      <c r="M425" s="248"/>
      <c r="N425" s="249"/>
      <c r="O425" s="249"/>
      <c r="P425" s="249"/>
      <c r="Q425" s="249"/>
      <c r="R425" s="249"/>
      <c r="S425" s="249"/>
      <c r="T425" s="250"/>
      <c r="AT425" s="251" t="s">
        <v>172</v>
      </c>
      <c r="AU425" s="251" t="s">
        <v>94</v>
      </c>
      <c r="AV425" s="15" t="s">
        <v>92</v>
      </c>
      <c r="AW425" s="15" t="s">
        <v>39</v>
      </c>
      <c r="AX425" s="15" t="s">
        <v>84</v>
      </c>
      <c r="AY425" s="251" t="s">
        <v>160</v>
      </c>
    </row>
    <row r="426" spans="1:65" s="13" customFormat="1" ht="11.25">
      <c r="B426" s="202"/>
      <c r="C426" s="203"/>
      <c r="D426" s="204" t="s">
        <v>172</v>
      </c>
      <c r="E426" s="205" t="s">
        <v>1</v>
      </c>
      <c r="F426" s="206" t="s">
        <v>209</v>
      </c>
      <c r="G426" s="203"/>
      <c r="H426" s="207">
        <v>9</v>
      </c>
      <c r="I426" s="208"/>
      <c r="J426" s="203"/>
      <c r="K426" s="203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172</v>
      </c>
      <c r="AU426" s="213" t="s">
        <v>94</v>
      </c>
      <c r="AV426" s="13" t="s">
        <v>94</v>
      </c>
      <c r="AW426" s="13" t="s">
        <v>39</v>
      </c>
      <c r="AX426" s="13" t="s">
        <v>84</v>
      </c>
      <c r="AY426" s="213" t="s">
        <v>160</v>
      </c>
    </row>
    <row r="427" spans="1:65" s="14" customFormat="1" ht="11.25">
      <c r="B427" s="214"/>
      <c r="C427" s="215"/>
      <c r="D427" s="204" t="s">
        <v>172</v>
      </c>
      <c r="E427" s="216" t="s">
        <v>1</v>
      </c>
      <c r="F427" s="217" t="s">
        <v>179</v>
      </c>
      <c r="G427" s="215"/>
      <c r="H427" s="218">
        <v>9</v>
      </c>
      <c r="I427" s="219"/>
      <c r="J427" s="215"/>
      <c r="K427" s="215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172</v>
      </c>
      <c r="AU427" s="224" t="s">
        <v>94</v>
      </c>
      <c r="AV427" s="14" t="s">
        <v>166</v>
      </c>
      <c r="AW427" s="14" t="s">
        <v>39</v>
      </c>
      <c r="AX427" s="14" t="s">
        <v>92</v>
      </c>
      <c r="AY427" s="224" t="s">
        <v>160</v>
      </c>
    </row>
    <row r="428" spans="1:65" s="2" customFormat="1" ht="24.2" customHeight="1">
      <c r="A428" s="35"/>
      <c r="B428" s="36"/>
      <c r="C428" s="188" t="s">
        <v>581</v>
      </c>
      <c r="D428" s="188" t="s">
        <v>162</v>
      </c>
      <c r="E428" s="189" t="s">
        <v>1170</v>
      </c>
      <c r="F428" s="190" t="s">
        <v>1171</v>
      </c>
      <c r="G428" s="191" t="s">
        <v>170</v>
      </c>
      <c r="H428" s="192">
        <v>1.29</v>
      </c>
      <c r="I428" s="193"/>
      <c r="J428" s="194">
        <f>ROUND(I428*H428,2)</f>
        <v>0</v>
      </c>
      <c r="K428" s="195"/>
      <c r="L428" s="40"/>
      <c r="M428" s="196" t="s">
        <v>1</v>
      </c>
      <c r="N428" s="197" t="s">
        <v>49</v>
      </c>
      <c r="O428" s="72"/>
      <c r="P428" s="198">
        <f>O428*H428</f>
        <v>0</v>
      </c>
      <c r="Q428" s="198">
        <v>2.3010222040000001</v>
      </c>
      <c r="R428" s="198">
        <f>Q428*H428</f>
        <v>2.9683186431600004</v>
      </c>
      <c r="S428" s="198">
        <v>0</v>
      </c>
      <c r="T428" s="19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510</v>
      </c>
      <c r="AT428" s="200" t="s">
        <v>162</v>
      </c>
      <c r="AU428" s="200" t="s">
        <v>94</v>
      </c>
      <c r="AY428" s="17" t="s">
        <v>160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7" t="s">
        <v>92</v>
      </c>
      <c r="BK428" s="201">
        <f>ROUND(I428*H428,2)</f>
        <v>0</v>
      </c>
      <c r="BL428" s="17" t="s">
        <v>510</v>
      </c>
      <c r="BM428" s="200" t="s">
        <v>1172</v>
      </c>
    </row>
    <row r="429" spans="1:65" s="15" customFormat="1" ht="22.5">
      <c r="B429" s="242"/>
      <c r="C429" s="243"/>
      <c r="D429" s="204" t="s">
        <v>172</v>
      </c>
      <c r="E429" s="244" t="s">
        <v>1</v>
      </c>
      <c r="F429" s="245" t="s">
        <v>1173</v>
      </c>
      <c r="G429" s="243"/>
      <c r="H429" s="244" t="s">
        <v>1</v>
      </c>
      <c r="I429" s="246"/>
      <c r="J429" s="243"/>
      <c r="K429" s="243"/>
      <c r="L429" s="247"/>
      <c r="M429" s="248"/>
      <c r="N429" s="249"/>
      <c r="O429" s="249"/>
      <c r="P429" s="249"/>
      <c r="Q429" s="249"/>
      <c r="R429" s="249"/>
      <c r="S429" s="249"/>
      <c r="T429" s="250"/>
      <c r="AT429" s="251" t="s">
        <v>172</v>
      </c>
      <c r="AU429" s="251" t="s">
        <v>94</v>
      </c>
      <c r="AV429" s="15" t="s">
        <v>92</v>
      </c>
      <c r="AW429" s="15" t="s">
        <v>39</v>
      </c>
      <c r="AX429" s="15" t="s">
        <v>84</v>
      </c>
      <c r="AY429" s="251" t="s">
        <v>160</v>
      </c>
    </row>
    <row r="430" spans="1:65" s="13" customFormat="1" ht="11.25">
      <c r="B430" s="202"/>
      <c r="C430" s="203"/>
      <c r="D430" s="204" t="s">
        <v>172</v>
      </c>
      <c r="E430" s="205" t="s">
        <v>1</v>
      </c>
      <c r="F430" s="206" t="s">
        <v>1174</v>
      </c>
      <c r="G430" s="203"/>
      <c r="H430" s="207">
        <v>1.29</v>
      </c>
      <c r="I430" s="208"/>
      <c r="J430" s="203"/>
      <c r="K430" s="203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172</v>
      </c>
      <c r="AU430" s="213" t="s">
        <v>94</v>
      </c>
      <c r="AV430" s="13" t="s">
        <v>94</v>
      </c>
      <c r="AW430" s="13" t="s">
        <v>39</v>
      </c>
      <c r="AX430" s="13" t="s">
        <v>84</v>
      </c>
      <c r="AY430" s="213" t="s">
        <v>160</v>
      </c>
    </row>
    <row r="431" spans="1:65" s="14" customFormat="1" ht="11.25">
      <c r="B431" s="214"/>
      <c r="C431" s="215"/>
      <c r="D431" s="204" t="s">
        <v>172</v>
      </c>
      <c r="E431" s="216" t="s">
        <v>1</v>
      </c>
      <c r="F431" s="217" t="s">
        <v>179</v>
      </c>
      <c r="G431" s="215"/>
      <c r="H431" s="218">
        <v>1.29</v>
      </c>
      <c r="I431" s="219"/>
      <c r="J431" s="215"/>
      <c r="K431" s="215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172</v>
      </c>
      <c r="AU431" s="224" t="s">
        <v>94</v>
      </c>
      <c r="AV431" s="14" t="s">
        <v>166</v>
      </c>
      <c r="AW431" s="14" t="s">
        <v>39</v>
      </c>
      <c r="AX431" s="14" t="s">
        <v>92</v>
      </c>
      <c r="AY431" s="224" t="s">
        <v>160</v>
      </c>
    </row>
    <row r="432" spans="1:65" s="2" customFormat="1" ht="16.5" customHeight="1">
      <c r="A432" s="35"/>
      <c r="B432" s="36"/>
      <c r="C432" s="225" t="s">
        <v>1175</v>
      </c>
      <c r="D432" s="225" t="s">
        <v>216</v>
      </c>
      <c r="E432" s="226" t="s">
        <v>1176</v>
      </c>
      <c r="F432" s="227" t="s">
        <v>1177</v>
      </c>
      <c r="G432" s="228" t="s">
        <v>252</v>
      </c>
      <c r="H432" s="229">
        <v>265</v>
      </c>
      <c r="I432" s="230"/>
      <c r="J432" s="231">
        <f>ROUND(I432*H432,2)</f>
        <v>0</v>
      </c>
      <c r="K432" s="232"/>
      <c r="L432" s="233"/>
      <c r="M432" s="234" t="s">
        <v>1</v>
      </c>
      <c r="N432" s="235" t="s">
        <v>49</v>
      </c>
      <c r="O432" s="72"/>
      <c r="P432" s="198">
        <f>O432*H432</f>
        <v>0</v>
      </c>
      <c r="Q432" s="198">
        <v>0</v>
      </c>
      <c r="R432" s="198">
        <f>Q432*H432</f>
        <v>0</v>
      </c>
      <c r="S432" s="198">
        <v>0</v>
      </c>
      <c r="T432" s="199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0" t="s">
        <v>982</v>
      </c>
      <c r="AT432" s="200" t="s">
        <v>216</v>
      </c>
      <c r="AU432" s="200" t="s">
        <v>94</v>
      </c>
      <c r="AY432" s="17" t="s">
        <v>160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17" t="s">
        <v>92</v>
      </c>
      <c r="BK432" s="201">
        <f>ROUND(I432*H432,2)</f>
        <v>0</v>
      </c>
      <c r="BL432" s="17" t="s">
        <v>510</v>
      </c>
      <c r="BM432" s="200" t="s">
        <v>1178</v>
      </c>
    </row>
    <row r="433" spans="1:65" s="15" customFormat="1" ht="11.25">
      <c r="B433" s="242"/>
      <c r="C433" s="243"/>
      <c r="D433" s="204" t="s">
        <v>172</v>
      </c>
      <c r="E433" s="244" t="s">
        <v>1</v>
      </c>
      <c r="F433" s="245" t="s">
        <v>1179</v>
      </c>
      <c r="G433" s="243"/>
      <c r="H433" s="244" t="s">
        <v>1</v>
      </c>
      <c r="I433" s="246"/>
      <c r="J433" s="243"/>
      <c r="K433" s="243"/>
      <c r="L433" s="247"/>
      <c r="M433" s="248"/>
      <c r="N433" s="249"/>
      <c r="O433" s="249"/>
      <c r="P433" s="249"/>
      <c r="Q433" s="249"/>
      <c r="R433" s="249"/>
      <c r="S433" s="249"/>
      <c r="T433" s="250"/>
      <c r="AT433" s="251" t="s">
        <v>172</v>
      </c>
      <c r="AU433" s="251" t="s">
        <v>94</v>
      </c>
      <c r="AV433" s="15" t="s">
        <v>92</v>
      </c>
      <c r="AW433" s="15" t="s">
        <v>39</v>
      </c>
      <c r="AX433" s="15" t="s">
        <v>84</v>
      </c>
      <c r="AY433" s="251" t="s">
        <v>160</v>
      </c>
    </row>
    <row r="434" spans="1:65" s="13" customFormat="1" ht="11.25">
      <c r="B434" s="202"/>
      <c r="C434" s="203"/>
      <c r="D434" s="204" t="s">
        <v>172</v>
      </c>
      <c r="E434" s="205" t="s">
        <v>1</v>
      </c>
      <c r="F434" s="206" t="s">
        <v>1180</v>
      </c>
      <c r="G434" s="203"/>
      <c r="H434" s="207">
        <v>265</v>
      </c>
      <c r="I434" s="208"/>
      <c r="J434" s="203"/>
      <c r="K434" s="203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172</v>
      </c>
      <c r="AU434" s="213" t="s">
        <v>94</v>
      </c>
      <c r="AV434" s="13" t="s">
        <v>94</v>
      </c>
      <c r="AW434" s="13" t="s">
        <v>39</v>
      </c>
      <c r="AX434" s="13" t="s">
        <v>84</v>
      </c>
      <c r="AY434" s="213" t="s">
        <v>160</v>
      </c>
    </row>
    <row r="435" spans="1:65" s="14" customFormat="1" ht="11.25">
      <c r="B435" s="214"/>
      <c r="C435" s="215"/>
      <c r="D435" s="204" t="s">
        <v>172</v>
      </c>
      <c r="E435" s="216" t="s">
        <v>1</v>
      </c>
      <c r="F435" s="217" t="s">
        <v>179</v>
      </c>
      <c r="G435" s="215"/>
      <c r="H435" s="218">
        <v>265</v>
      </c>
      <c r="I435" s="219"/>
      <c r="J435" s="215"/>
      <c r="K435" s="215"/>
      <c r="L435" s="220"/>
      <c r="M435" s="221"/>
      <c r="N435" s="222"/>
      <c r="O435" s="222"/>
      <c r="P435" s="222"/>
      <c r="Q435" s="222"/>
      <c r="R435" s="222"/>
      <c r="S435" s="222"/>
      <c r="T435" s="223"/>
      <c r="AT435" s="224" t="s">
        <v>172</v>
      </c>
      <c r="AU435" s="224" t="s">
        <v>94</v>
      </c>
      <c r="AV435" s="14" t="s">
        <v>166</v>
      </c>
      <c r="AW435" s="14" t="s">
        <v>39</v>
      </c>
      <c r="AX435" s="14" t="s">
        <v>92</v>
      </c>
      <c r="AY435" s="224" t="s">
        <v>160</v>
      </c>
    </row>
    <row r="436" spans="1:65" s="2" customFormat="1" ht="33" customHeight="1">
      <c r="A436" s="35"/>
      <c r="B436" s="36"/>
      <c r="C436" s="188" t="s">
        <v>1181</v>
      </c>
      <c r="D436" s="188" t="s">
        <v>162</v>
      </c>
      <c r="E436" s="189" t="s">
        <v>1182</v>
      </c>
      <c r="F436" s="190" t="s">
        <v>1183</v>
      </c>
      <c r="G436" s="191" t="s">
        <v>252</v>
      </c>
      <c r="H436" s="192">
        <v>238.5</v>
      </c>
      <c r="I436" s="193"/>
      <c r="J436" s="194">
        <f>ROUND(I436*H436,2)</f>
        <v>0</v>
      </c>
      <c r="K436" s="195"/>
      <c r="L436" s="40"/>
      <c r="M436" s="196" t="s">
        <v>1</v>
      </c>
      <c r="N436" s="197" t="s">
        <v>49</v>
      </c>
      <c r="O436" s="72"/>
      <c r="P436" s="198">
        <f>O436*H436</f>
        <v>0</v>
      </c>
      <c r="Q436" s="198">
        <v>0.13500000000000001</v>
      </c>
      <c r="R436" s="198">
        <f>Q436*H436</f>
        <v>32.197500000000005</v>
      </c>
      <c r="S436" s="198">
        <v>0</v>
      </c>
      <c r="T436" s="199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0" t="s">
        <v>510</v>
      </c>
      <c r="AT436" s="200" t="s">
        <v>162</v>
      </c>
      <c r="AU436" s="200" t="s">
        <v>94</v>
      </c>
      <c r="AY436" s="17" t="s">
        <v>160</v>
      </c>
      <c r="BE436" s="201">
        <f>IF(N436="základní",J436,0)</f>
        <v>0</v>
      </c>
      <c r="BF436" s="201">
        <f>IF(N436="snížená",J436,0)</f>
        <v>0</v>
      </c>
      <c r="BG436" s="201">
        <f>IF(N436="zákl. přenesená",J436,0)</f>
        <v>0</v>
      </c>
      <c r="BH436" s="201">
        <f>IF(N436="sníž. přenesená",J436,0)</f>
        <v>0</v>
      </c>
      <c r="BI436" s="201">
        <f>IF(N436="nulová",J436,0)</f>
        <v>0</v>
      </c>
      <c r="BJ436" s="17" t="s">
        <v>92</v>
      </c>
      <c r="BK436" s="201">
        <f>ROUND(I436*H436,2)</f>
        <v>0</v>
      </c>
      <c r="BL436" s="17" t="s">
        <v>510</v>
      </c>
      <c r="BM436" s="200" t="s">
        <v>1184</v>
      </c>
    </row>
    <row r="437" spans="1:65" s="15" customFormat="1" ht="11.25">
      <c r="B437" s="242"/>
      <c r="C437" s="243"/>
      <c r="D437" s="204" t="s">
        <v>172</v>
      </c>
      <c r="E437" s="244" t="s">
        <v>1</v>
      </c>
      <c r="F437" s="245" t="s">
        <v>1185</v>
      </c>
      <c r="G437" s="243"/>
      <c r="H437" s="244" t="s">
        <v>1</v>
      </c>
      <c r="I437" s="246"/>
      <c r="J437" s="243"/>
      <c r="K437" s="243"/>
      <c r="L437" s="247"/>
      <c r="M437" s="248"/>
      <c r="N437" s="249"/>
      <c r="O437" s="249"/>
      <c r="P437" s="249"/>
      <c r="Q437" s="249"/>
      <c r="R437" s="249"/>
      <c r="S437" s="249"/>
      <c r="T437" s="250"/>
      <c r="AT437" s="251" t="s">
        <v>172</v>
      </c>
      <c r="AU437" s="251" t="s">
        <v>94</v>
      </c>
      <c r="AV437" s="15" t="s">
        <v>92</v>
      </c>
      <c r="AW437" s="15" t="s">
        <v>39</v>
      </c>
      <c r="AX437" s="15" t="s">
        <v>84</v>
      </c>
      <c r="AY437" s="251" t="s">
        <v>160</v>
      </c>
    </row>
    <row r="438" spans="1:65" s="13" customFormat="1" ht="11.25">
      <c r="B438" s="202"/>
      <c r="C438" s="203"/>
      <c r="D438" s="204" t="s">
        <v>172</v>
      </c>
      <c r="E438" s="205" t="s">
        <v>1</v>
      </c>
      <c r="F438" s="206" t="s">
        <v>1186</v>
      </c>
      <c r="G438" s="203"/>
      <c r="H438" s="207">
        <v>238.5</v>
      </c>
      <c r="I438" s="208"/>
      <c r="J438" s="203"/>
      <c r="K438" s="203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172</v>
      </c>
      <c r="AU438" s="213" t="s">
        <v>94</v>
      </c>
      <c r="AV438" s="13" t="s">
        <v>94</v>
      </c>
      <c r="AW438" s="13" t="s">
        <v>39</v>
      </c>
      <c r="AX438" s="13" t="s">
        <v>84</v>
      </c>
      <c r="AY438" s="213" t="s">
        <v>160</v>
      </c>
    </row>
    <row r="439" spans="1:65" s="14" customFormat="1" ht="11.25">
      <c r="B439" s="214"/>
      <c r="C439" s="215"/>
      <c r="D439" s="204" t="s">
        <v>172</v>
      </c>
      <c r="E439" s="216" t="s">
        <v>1</v>
      </c>
      <c r="F439" s="217" t="s">
        <v>179</v>
      </c>
      <c r="G439" s="215"/>
      <c r="H439" s="218">
        <v>238.5</v>
      </c>
      <c r="I439" s="219"/>
      <c r="J439" s="215"/>
      <c r="K439" s="215"/>
      <c r="L439" s="220"/>
      <c r="M439" s="221"/>
      <c r="N439" s="222"/>
      <c r="O439" s="222"/>
      <c r="P439" s="222"/>
      <c r="Q439" s="222"/>
      <c r="R439" s="222"/>
      <c r="S439" s="222"/>
      <c r="T439" s="223"/>
      <c r="AT439" s="224" t="s">
        <v>172</v>
      </c>
      <c r="AU439" s="224" t="s">
        <v>94</v>
      </c>
      <c r="AV439" s="14" t="s">
        <v>166</v>
      </c>
      <c r="AW439" s="14" t="s">
        <v>39</v>
      </c>
      <c r="AX439" s="14" t="s">
        <v>92</v>
      </c>
      <c r="AY439" s="224" t="s">
        <v>160</v>
      </c>
    </row>
    <row r="440" spans="1:65" s="2" customFormat="1" ht="16.5" customHeight="1">
      <c r="A440" s="35"/>
      <c r="B440" s="36"/>
      <c r="C440" s="225" t="s">
        <v>1187</v>
      </c>
      <c r="D440" s="225" t="s">
        <v>216</v>
      </c>
      <c r="E440" s="226" t="s">
        <v>1188</v>
      </c>
      <c r="F440" s="227" t="s">
        <v>1189</v>
      </c>
      <c r="G440" s="228" t="s">
        <v>252</v>
      </c>
      <c r="H440" s="229">
        <v>6</v>
      </c>
      <c r="I440" s="230"/>
      <c r="J440" s="231">
        <f>ROUND(I440*H440,2)</f>
        <v>0</v>
      </c>
      <c r="K440" s="232"/>
      <c r="L440" s="233"/>
      <c r="M440" s="234" t="s">
        <v>1</v>
      </c>
      <c r="N440" s="235" t="s">
        <v>49</v>
      </c>
      <c r="O440" s="72"/>
      <c r="P440" s="198">
        <f>O440*H440</f>
        <v>0</v>
      </c>
      <c r="Q440" s="198">
        <v>3.8000000000000002E-4</v>
      </c>
      <c r="R440" s="198">
        <f>Q440*H440</f>
        <v>2.2799999999999999E-3</v>
      </c>
      <c r="S440" s="198">
        <v>0</v>
      </c>
      <c r="T440" s="199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0" t="s">
        <v>982</v>
      </c>
      <c r="AT440" s="200" t="s">
        <v>216</v>
      </c>
      <c r="AU440" s="200" t="s">
        <v>94</v>
      </c>
      <c r="AY440" s="17" t="s">
        <v>160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17" t="s">
        <v>92</v>
      </c>
      <c r="BK440" s="201">
        <f>ROUND(I440*H440,2)</f>
        <v>0</v>
      </c>
      <c r="BL440" s="17" t="s">
        <v>510</v>
      </c>
      <c r="BM440" s="200" t="s">
        <v>1190</v>
      </c>
    </row>
    <row r="441" spans="1:65" s="15" customFormat="1" ht="22.5">
      <c r="B441" s="242"/>
      <c r="C441" s="243"/>
      <c r="D441" s="204" t="s">
        <v>172</v>
      </c>
      <c r="E441" s="244" t="s">
        <v>1</v>
      </c>
      <c r="F441" s="245" t="s">
        <v>941</v>
      </c>
      <c r="G441" s="243"/>
      <c r="H441" s="244" t="s">
        <v>1</v>
      </c>
      <c r="I441" s="246"/>
      <c r="J441" s="243"/>
      <c r="K441" s="243"/>
      <c r="L441" s="247"/>
      <c r="M441" s="248"/>
      <c r="N441" s="249"/>
      <c r="O441" s="249"/>
      <c r="P441" s="249"/>
      <c r="Q441" s="249"/>
      <c r="R441" s="249"/>
      <c r="S441" s="249"/>
      <c r="T441" s="250"/>
      <c r="AT441" s="251" t="s">
        <v>172</v>
      </c>
      <c r="AU441" s="251" t="s">
        <v>94</v>
      </c>
      <c r="AV441" s="15" t="s">
        <v>92</v>
      </c>
      <c r="AW441" s="15" t="s">
        <v>39</v>
      </c>
      <c r="AX441" s="15" t="s">
        <v>84</v>
      </c>
      <c r="AY441" s="251" t="s">
        <v>160</v>
      </c>
    </row>
    <row r="442" spans="1:65" s="13" customFormat="1" ht="11.25">
      <c r="B442" s="202"/>
      <c r="C442" s="203"/>
      <c r="D442" s="204" t="s">
        <v>172</v>
      </c>
      <c r="E442" s="205" t="s">
        <v>1</v>
      </c>
      <c r="F442" s="206" t="s">
        <v>194</v>
      </c>
      <c r="G442" s="203"/>
      <c r="H442" s="207">
        <v>6</v>
      </c>
      <c r="I442" s="208"/>
      <c r="J442" s="203"/>
      <c r="K442" s="203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172</v>
      </c>
      <c r="AU442" s="213" t="s">
        <v>94</v>
      </c>
      <c r="AV442" s="13" t="s">
        <v>94</v>
      </c>
      <c r="AW442" s="13" t="s">
        <v>39</v>
      </c>
      <c r="AX442" s="13" t="s">
        <v>84</v>
      </c>
      <c r="AY442" s="213" t="s">
        <v>160</v>
      </c>
    </row>
    <row r="443" spans="1:65" s="14" customFormat="1" ht="11.25">
      <c r="B443" s="214"/>
      <c r="C443" s="215"/>
      <c r="D443" s="204" t="s">
        <v>172</v>
      </c>
      <c r="E443" s="216" t="s">
        <v>1</v>
      </c>
      <c r="F443" s="217" t="s">
        <v>179</v>
      </c>
      <c r="G443" s="215"/>
      <c r="H443" s="218">
        <v>6</v>
      </c>
      <c r="I443" s="219"/>
      <c r="J443" s="215"/>
      <c r="K443" s="215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172</v>
      </c>
      <c r="AU443" s="224" t="s">
        <v>94</v>
      </c>
      <c r="AV443" s="14" t="s">
        <v>166</v>
      </c>
      <c r="AW443" s="14" t="s">
        <v>39</v>
      </c>
      <c r="AX443" s="14" t="s">
        <v>92</v>
      </c>
      <c r="AY443" s="224" t="s">
        <v>160</v>
      </c>
    </row>
    <row r="444" spans="1:65" s="2" customFormat="1" ht="16.5" customHeight="1">
      <c r="A444" s="35"/>
      <c r="B444" s="36"/>
      <c r="C444" s="225" t="s">
        <v>1191</v>
      </c>
      <c r="D444" s="225" t="s">
        <v>216</v>
      </c>
      <c r="E444" s="226" t="s">
        <v>1192</v>
      </c>
      <c r="F444" s="227" t="s">
        <v>1193</v>
      </c>
      <c r="G444" s="228" t="s">
        <v>252</v>
      </c>
      <c r="H444" s="229">
        <v>3</v>
      </c>
      <c r="I444" s="230"/>
      <c r="J444" s="231">
        <f>ROUND(I444*H444,2)</f>
        <v>0</v>
      </c>
      <c r="K444" s="232"/>
      <c r="L444" s="233"/>
      <c r="M444" s="234" t="s">
        <v>1</v>
      </c>
      <c r="N444" s="235" t="s">
        <v>49</v>
      </c>
      <c r="O444" s="72"/>
      <c r="P444" s="198">
        <f>O444*H444</f>
        <v>0</v>
      </c>
      <c r="Q444" s="198">
        <v>5.1999999999999995E-4</v>
      </c>
      <c r="R444" s="198">
        <f>Q444*H444</f>
        <v>1.5599999999999998E-3</v>
      </c>
      <c r="S444" s="198">
        <v>0</v>
      </c>
      <c r="T444" s="19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0" t="s">
        <v>982</v>
      </c>
      <c r="AT444" s="200" t="s">
        <v>216</v>
      </c>
      <c r="AU444" s="200" t="s">
        <v>94</v>
      </c>
      <c r="AY444" s="17" t="s">
        <v>160</v>
      </c>
      <c r="BE444" s="201">
        <f>IF(N444="základní",J444,0)</f>
        <v>0</v>
      </c>
      <c r="BF444" s="201">
        <f>IF(N444="snížená",J444,0)</f>
        <v>0</v>
      </c>
      <c r="BG444" s="201">
        <f>IF(N444="zákl. přenesená",J444,0)</f>
        <v>0</v>
      </c>
      <c r="BH444" s="201">
        <f>IF(N444="sníž. přenesená",J444,0)</f>
        <v>0</v>
      </c>
      <c r="BI444" s="201">
        <f>IF(N444="nulová",J444,0)</f>
        <v>0</v>
      </c>
      <c r="BJ444" s="17" t="s">
        <v>92</v>
      </c>
      <c r="BK444" s="201">
        <f>ROUND(I444*H444,2)</f>
        <v>0</v>
      </c>
      <c r="BL444" s="17" t="s">
        <v>510</v>
      </c>
      <c r="BM444" s="200" t="s">
        <v>1194</v>
      </c>
    </row>
    <row r="445" spans="1:65" s="15" customFormat="1" ht="22.5">
      <c r="B445" s="242"/>
      <c r="C445" s="243"/>
      <c r="D445" s="204" t="s">
        <v>172</v>
      </c>
      <c r="E445" s="244" t="s">
        <v>1</v>
      </c>
      <c r="F445" s="245" t="s">
        <v>941</v>
      </c>
      <c r="G445" s="243"/>
      <c r="H445" s="244" t="s">
        <v>1</v>
      </c>
      <c r="I445" s="246"/>
      <c r="J445" s="243"/>
      <c r="K445" s="243"/>
      <c r="L445" s="247"/>
      <c r="M445" s="248"/>
      <c r="N445" s="249"/>
      <c r="O445" s="249"/>
      <c r="P445" s="249"/>
      <c r="Q445" s="249"/>
      <c r="R445" s="249"/>
      <c r="S445" s="249"/>
      <c r="T445" s="250"/>
      <c r="AT445" s="251" t="s">
        <v>172</v>
      </c>
      <c r="AU445" s="251" t="s">
        <v>94</v>
      </c>
      <c r="AV445" s="15" t="s">
        <v>92</v>
      </c>
      <c r="AW445" s="15" t="s">
        <v>39</v>
      </c>
      <c r="AX445" s="15" t="s">
        <v>84</v>
      </c>
      <c r="AY445" s="251" t="s">
        <v>160</v>
      </c>
    </row>
    <row r="446" spans="1:65" s="13" customFormat="1" ht="11.25">
      <c r="B446" s="202"/>
      <c r="C446" s="203"/>
      <c r="D446" s="204" t="s">
        <v>172</v>
      </c>
      <c r="E446" s="205" t="s">
        <v>1</v>
      </c>
      <c r="F446" s="206" t="s">
        <v>180</v>
      </c>
      <c r="G446" s="203"/>
      <c r="H446" s="207">
        <v>3</v>
      </c>
      <c r="I446" s="208"/>
      <c r="J446" s="203"/>
      <c r="K446" s="203"/>
      <c r="L446" s="209"/>
      <c r="M446" s="210"/>
      <c r="N446" s="211"/>
      <c r="O446" s="211"/>
      <c r="P446" s="211"/>
      <c r="Q446" s="211"/>
      <c r="R446" s="211"/>
      <c r="S446" s="211"/>
      <c r="T446" s="212"/>
      <c r="AT446" s="213" t="s">
        <v>172</v>
      </c>
      <c r="AU446" s="213" t="s">
        <v>94</v>
      </c>
      <c r="AV446" s="13" t="s">
        <v>94</v>
      </c>
      <c r="AW446" s="13" t="s">
        <v>39</v>
      </c>
      <c r="AX446" s="13" t="s">
        <v>84</v>
      </c>
      <c r="AY446" s="213" t="s">
        <v>160</v>
      </c>
    </row>
    <row r="447" spans="1:65" s="14" customFormat="1" ht="11.25">
      <c r="B447" s="214"/>
      <c r="C447" s="215"/>
      <c r="D447" s="204" t="s">
        <v>172</v>
      </c>
      <c r="E447" s="216" t="s">
        <v>1</v>
      </c>
      <c r="F447" s="217" t="s">
        <v>179</v>
      </c>
      <c r="G447" s="215"/>
      <c r="H447" s="218">
        <v>3</v>
      </c>
      <c r="I447" s="219"/>
      <c r="J447" s="215"/>
      <c r="K447" s="215"/>
      <c r="L447" s="220"/>
      <c r="M447" s="221"/>
      <c r="N447" s="222"/>
      <c r="O447" s="222"/>
      <c r="P447" s="222"/>
      <c r="Q447" s="222"/>
      <c r="R447" s="222"/>
      <c r="S447" s="222"/>
      <c r="T447" s="223"/>
      <c r="AT447" s="224" t="s">
        <v>172</v>
      </c>
      <c r="AU447" s="224" t="s">
        <v>94</v>
      </c>
      <c r="AV447" s="14" t="s">
        <v>166</v>
      </c>
      <c r="AW447" s="14" t="s">
        <v>39</v>
      </c>
      <c r="AX447" s="14" t="s">
        <v>92</v>
      </c>
      <c r="AY447" s="224" t="s">
        <v>160</v>
      </c>
    </row>
    <row r="448" spans="1:65" s="2" customFormat="1" ht="24.2" customHeight="1">
      <c r="A448" s="35"/>
      <c r="B448" s="36"/>
      <c r="C448" s="188" t="s">
        <v>1195</v>
      </c>
      <c r="D448" s="188" t="s">
        <v>162</v>
      </c>
      <c r="E448" s="189" t="s">
        <v>1196</v>
      </c>
      <c r="F448" s="190" t="s">
        <v>1197</v>
      </c>
      <c r="G448" s="191" t="s">
        <v>252</v>
      </c>
      <c r="H448" s="192">
        <v>21.5</v>
      </c>
      <c r="I448" s="193"/>
      <c r="J448" s="194">
        <f>ROUND(I448*H448,2)</f>
        <v>0</v>
      </c>
      <c r="K448" s="195"/>
      <c r="L448" s="40"/>
      <c r="M448" s="196" t="s">
        <v>1</v>
      </c>
      <c r="N448" s="197" t="s">
        <v>49</v>
      </c>
      <c r="O448" s="72"/>
      <c r="P448" s="198">
        <f>O448*H448</f>
        <v>0</v>
      </c>
      <c r="Q448" s="198">
        <v>0</v>
      </c>
      <c r="R448" s="198">
        <f>Q448*H448</f>
        <v>0</v>
      </c>
      <c r="S448" s="198">
        <v>0</v>
      </c>
      <c r="T448" s="199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0" t="s">
        <v>510</v>
      </c>
      <c r="AT448" s="200" t="s">
        <v>162</v>
      </c>
      <c r="AU448" s="200" t="s">
        <v>94</v>
      </c>
      <c r="AY448" s="17" t="s">
        <v>160</v>
      </c>
      <c r="BE448" s="201">
        <f>IF(N448="základní",J448,0)</f>
        <v>0</v>
      </c>
      <c r="BF448" s="201">
        <f>IF(N448="snížená",J448,0)</f>
        <v>0</v>
      </c>
      <c r="BG448" s="201">
        <f>IF(N448="zákl. přenesená",J448,0)</f>
        <v>0</v>
      </c>
      <c r="BH448" s="201">
        <f>IF(N448="sníž. přenesená",J448,0)</f>
        <v>0</v>
      </c>
      <c r="BI448" s="201">
        <f>IF(N448="nulová",J448,0)</f>
        <v>0</v>
      </c>
      <c r="BJ448" s="17" t="s">
        <v>92</v>
      </c>
      <c r="BK448" s="201">
        <f>ROUND(I448*H448,2)</f>
        <v>0</v>
      </c>
      <c r="BL448" s="17" t="s">
        <v>510</v>
      </c>
      <c r="BM448" s="200" t="s">
        <v>1198</v>
      </c>
    </row>
    <row r="449" spans="1:65" s="2" customFormat="1" ht="24.2" customHeight="1">
      <c r="A449" s="35"/>
      <c r="B449" s="36"/>
      <c r="C449" s="188" t="s">
        <v>1199</v>
      </c>
      <c r="D449" s="188" t="s">
        <v>162</v>
      </c>
      <c r="E449" s="189" t="s">
        <v>1200</v>
      </c>
      <c r="F449" s="190" t="s">
        <v>1201</v>
      </c>
      <c r="G449" s="191" t="s">
        <v>252</v>
      </c>
      <c r="H449" s="192">
        <v>229.5</v>
      </c>
      <c r="I449" s="193"/>
      <c r="J449" s="194">
        <f>ROUND(I449*H449,2)</f>
        <v>0</v>
      </c>
      <c r="K449" s="195"/>
      <c r="L449" s="40"/>
      <c r="M449" s="196" t="s">
        <v>1</v>
      </c>
      <c r="N449" s="197" t="s">
        <v>49</v>
      </c>
      <c r="O449" s="72"/>
      <c r="P449" s="198">
        <f>O449*H449</f>
        <v>0</v>
      </c>
      <c r="Q449" s="198">
        <v>0</v>
      </c>
      <c r="R449" s="198">
        <f>Q449*H449</f>
        <v>0</v>
      </c>
      <c r="S449" s="198">
        <v>0</v>
      </c>
      <c r="T449" s="19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0" t="s">
        <v>510</v>
      </c>
      <c r="AT449" s="200" t="s">
        <v>162</v>
      </c>
      <c r="AU449" s="200" t="s">
        <v>94</v>
      </c>
      <c r="AY449" s="17" t="s">
        <v>160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7" t="s">
        <v>92</v>
      </c>
      <c r="BK449" s="201">
        <f>ROUND(I449*H449,2)</f>
        <v>0</v>
      </c>
      <c r="BL449" s="17" t="s">
        <v>510</v>
      </c>
      <c r="BM449" s="200" t="s">
        <v>1202</v>
      </c>
    </row>
    <row r="450" spans="1:65" s="15" customFormat="1" ht="11.25">
      <c r="B450" s="242"/>
      <c r="C450" s="243"/>
      <c r="D450" s="204" t="s">
        <v>172</v>
      </c>
      <c r="E450" s="244" t="s">
        <v>1</v>
      </c>
      <c r="F450" s="245" t="s">
        <v>1203</v>
      </c>
      <c r="G450" s="243"/>
      <c r="H450" s="244" t="s">
        <v>1</v>
      </c>
      <c r="I450" s="246"/>
      <c r="J450" s="243"/>
      <c r="K450" s="243"/>
      <c r="L450" s="247"/>
      <c r="M450" s="248"/>
      <c r="N450" s="249"/>
      <c r="O450" s="249"/>
      <c r="P450" s="249"/>
      <c r="Q450" s="249"/>
      <c r="R450" s="249"/>
      <c r="S450" s="249"/>
      <c r="T450" s="250"/>
      <c r="AT450" s="251" t="s">
        <v>172</v>
      </c>
      <c r="AU450" s="251" t="s">
        <v>94</v>
      </c>
      <c r="AV450" s="15" t="s">
        <v>92</v>
      </c>
      <c r="AW450" s="15" t="s">
        <v>39</v>
      </c>
      <c r="AX450" s="15" t="s">
        <v>84</v>
      </c>
      <c r="AY450" s="251" t="s">
        <v>160</v>
      </c>
    </row>
    <row r="451" spans="1:65" s="13" customFormat="1" ht="11.25">
      <c r="B451" s="202"/>
      <c r="C451" s="203"/>
      <c r="D451" s="204" t="s">
        <v>172</v>
      </c>
      <c r="E451" s="205" t="s">
        <v>1</v>
      </c>
      <c r="F451" s="206" t="s">
        <v>1165</v>
      </c>
      <c r="G451" s="203"/>
      <c r="H451" s="207">
        <v>229.5</v>
      </c>
      <c r="I451" s="208"/>
      <c r="J451" s="203"/>
      <c r="K451" s="203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172</v>
      </c>
      <c r="AU451" s="213" t="s">
        <v>94</v>
      </c>
      <c r="AV451" s="13" t="s">
        <v>94</v>
      </c>
      <c r="AW451" s="13" t="s">
        <v>39</v>
      </c>
      <c r="AX451" s="13" t="s">
        <v>84</v>
      </c>
      <c r="AY451" s="213" t="s">
        <v>160</v>
      </c>
    </row>
    <row r="452" spans="1:65" s="14" customFormat="1" ht="11.25">
      <c r="B452" s="214"/>
      <c r="C452" s="215"/>
      <c r="D452" s="204" t="s">
        <v>172</v>
      </c>
      <c r="E452" s="216" t="s">
        <v>1</v>
      </c>
      <c r="F452" s="217" t="s">
        <v>179</v>
      </c>
      <c r="G452" s="215"/>
      <c r="H452" s="218">
        <v>229.5</v>
      </c>
      <c r="I452" s="219"/>
      <c r="J452" s="215"/>
      <c r="K452" s="215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172</v>
      </c>
      <c r="AU452" s="224" t="s">
        <v>94</v>
      </c>
      <c r="AV452" s="14" t="s">
        <v>166</v>
      </c>
      <c r="AW452" s="14" t="s">
        <v>39</v>
      </c>
      <c r="AX452" s="14" t="s">
        <v>92</v>
      </c>
      <c r="AY452" s="224" t="s">
        <v>160</v>
      </c>
    </row>
    <row r="453" spans="1:65" s="2" customFormat="1" ht="24.2" customHeight="1">
      <c r="A453" s="35"/>
      <c r="B453" s="36"/>
      <c r="C453" s="188" t="s">
        <v>1204</v>
      </c>
      <c r="D453" s="188" t="s">
        <v>162</v>
      </c>
      <c r="E453" s="189" t="s">
        <v>1205</v>
      </c>
      <c r="F453" s="190" t="s">
        <v>1206</v>
      </c>
      <c r="G453" s="191" t="s">
        <v>252</v>
      </c>
      <c r="H453" s="192">
        <v>9</v>
      </c>
      <c r="I453" s="193"/>
      <c r="J453" s="194">
        <f>ROUND(I453*H453,2)</f>
        <v>0</v>
      </c>
      <c r="K453" s="195"/>
      <c r="L453" s="40"/>
      <c r="M453" s="196" t="s">
        <v>1</v>
      </c>
      <c r="N453" s="197" t="s">
        <v>49</v>
      </c>
      <c r="O453" s="72"/>
      <c r="P453" s="198">
        <f>O453*H453</f>
        <v>0</v>
      </c>
      <c r="Q453" s="198">
        <v>0</v>
      </c>
      <c r="R453" s="198">
        <f>Q453*H453</f>
        <v>0</v>
      </c>
      <c r="S453" s="198">
        <v>0</v>
      </c>
      <c r="T453" s="199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0" t="s">
        <v>510</v>
      </c>
      <c r="AT453" s="200" t="s">
        <v>162</v>
      </c>
      <c r="AU453" s="200" t="s">
        <v>94</v>
      </c>
      <c r="AY453" s="17" t="s">
        <v>160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7" t="s">
        <v>92</v>
      </c>
      <c r="BK453" s="201">
        <f>ROUND(I453*H453,2)</f>
        <v>0</v>
      </c>
      <c r="BL453" s="17" t="s">
        <v>510</v>
      </c>
      <c r="BM453" s="200" t="s">
        <v>1207</v>
      </c>
    </row>
    <row r="454" spans="1:65" s="15" customFormat="1" ht="11.25">
      <c r="B454" s="242"/>
      <c r="C454" s="243"/>
      <c r="D454" s="204" t="s">
        <v>172</v>
      </c>
      <c r="E454" s="244" t="s">
        <v>1</v>
      </c>
      <c r="F454" s="245" t="s">
        <v>1185</v>
      </c>
      <c r="G454" s="243"/>
      <c r="H454" s="244" t="s">
        <v>1</v>
      </c>
      <c r="I454" s="246"/>
      <c r="J454" s="243"/>
      <c r="K454" s="243"/>
      <c r="L454" s="247"/>
      <c r="M454" s="248"/>
      <c r="N454" s="249"/>
      <c r="O454" s="249"/>
      <c r="P454" s="249"/>
      <c r="Q454" s="249"/>
      <c r="R454" s="249"/>
      <c r="S454" s="249"/>
      <c r="T454" s="250"/>
      <c r="AT454" s="251" t="s">
        <v>172</v>
      </c>
      <c r="AU454" s="251" t="s">
        <v>94</v>
      </c>
      <c r="AV454" s="15" t="s">
        <v>92</v>
      </c>
      <c r="AW454" s="15" t="s">
        <v>39</v>
      </c>
      <c r="AX454" s="15" t="s">
        <v>84</v>
      </c>
      <c r="AY454" s="251" t="s">
        <v>160</v>
      </c>
    </row>
    <row r="455" spans="1:65" s="13" customFormat="1" ht="11.25">
      <c r="B455" s="202"/>
      <c r="C455" s="203"/>
      <c r="D455" s="204" t="s">
        <v>172</v>
      </c>
      <c r="E455" s="205" t="s">
        <v>1</v>
      </c>
      <c r="F455" s="206" t="s">
        <v>209</v>
      </c>
      <c r="G455" s="203"/>
      <c r="H455" s="207">
        <v>9</v>
      </c>
      <c r="I455" s="208"/>
      <c r="J455" s="203"/>
      <c r="K455" s="203"/>
      <c r="L455" s="209"/>
      <c r="M455" s="210"/>
      <c r="N455" s="211"/>
      <c r="O455" s="211"/>
      <c r="P455" s="211"/>
      <c r="Q455" s="211"/>
      <c r="R455" s="211"/>
      <c r="S455" s="211"/>
      <c r="T455" s="212"/>
      <c r="AT455" s="213" t="s">
        <v>172</v>
      </c>
      <c r="AU455" s="213" t="s">
        <v>94</v>
      </c>
      <c r="AV455" s="13" t="s">
        <v>94</v>
      </c>
      <c r="AW455" s="13" t="s">
        <v>39</v>
      </c>
      <c r="AX455" s="13" t="s">
        <v>84</v>
      </c>
      <c r="AY455" s="213" t="s">
        <v>160</v>
      </c>
    </row>
    <row r="456" spans="1:65" s="14" customFormat="1" ht="11.25">
      <c r="B456" s="214"/>
      <c r="C456" s="215"/>
      <c r="D456" s="204" t="s">
        <v>172</v>
      </c>
      <c r="E456" s="216" t="s">
        <v>1</v>
      </c>
      <c r="F456" s="217" t="s">
        <v>179</v>
      </c>
      <c r="G456" s="215"/>
      <c r="H456" s="218">
        <v>9</v>
      </c>
      <c r="I456" s="219"/>
      <c r="J456" s="215"/>
      <c r="K456" s="215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172</v>
      </c>
      <c r="AU456" s="224" t="s">
        <v>94</v>
      </c>
      <c r="AV456" s="14" t="s">
        <v>166</v>
      </c>
      <c r="AW456" s="14" t="s">
        <v>39</v>
      </c>
      <c r="AX456" s="14" t="s">
        <v>92</v>
      </c>
      <c r="AY456" s="224" t="s">
        <v>160</v>
      </c>
    </row>
    <row r="457" spans="1:65" s="2" customFormat="1" ht="24.2" customHeight="1">
      <c r="A457" s="35"/>
      <c r="B457" s="36"/>
      <c r="C457" s="188" t="s">
        <v>1208</v>
      </c>
      <c r="D457" s="188" t="s">
        <v>162</v>
      </c>
      <c r="E457" s="189" t="s">
        <v>1209</v>
      </c>
      <c r="F457" s="190" t="s">
        <v>1210</v>
      </c>
      <c r="G457" s="191" t="s">
        <v>170</v>
      </c>
      <c r="H457" s="192">
        <v>9.7949999999999999</v>
      </c>
      <c r="I457" s="193"/>
      <c r="J457" s="194">
        <f>ROUND(I457*H457,2)</f>
        <v>0</v>
      </c>
      <c r="K457" s="195"/>
      <c r="L457" s="40"/>
      <c r="M457" s="196" t="s">
        <v>1</v>
      </c>
      <c r="N457" s="197" t="s">
        <v>49</v>
      </c>
      <c r="O457" s="72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0" t="s">
        <v>510</v>
      </c>
      <c r="AT457" s="200" t="s">
        <v>162</v>
      </c>
      <c r="AU457" s="200" t="s">
        <v>94</v>
      </c>
      <c r="AY457" s="17" t="s">
        <v>160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7" t="s">
        <v>92</v>
      </c>
      <c r="BK457" s="201">
        <f>ROUND(I457*H457,2)</f>
        <v>0</v>
      </c>
      <c r="BL457" s="17" t="s">
        <v>510</v>
      </c>
      <c r="BM457" s="200" t="s">
        <v>1211</v>
      </c>
    </row>
    <row r="458" spans="1:65" s="15" customFormat="1" ht="22.5">
      <c r="B458" s="242"/>
      <c r="C458" s="243"/>
      <c r="D458" s="204" t="s">
        <v>172</v>
      </c>
      <c r="E458" s="244" t="s">
        <v>1</v>
      </c>
      <c r="F458" s="245" t="s">
        <v>1212</v>
      </c>
      <c r="G458" s="243"/>
      <c r="H458" s="244" t="s">
        <v>1</v>
      </c>
      <c r="I458" s="246"/>
      <c r="J458" s="243"/>
      <c r="K458" s="243"/>
      <c r="L458" s="247"/>
      <c r="M458" s="248"/>
      <c r="N458" s="249"/>
      <c r="O458" s="249"/>
      <c r="P458" s="249"/>
      <c r="Q458" s="249"/>
      <c r="R458" s="249"/>
      <c r="S458" s="249"/>
      <c r="T458" s="250"/>
      <c r="AT458" s="251" t="s">
        <v>172</v>
      </c>
      <c r="AU458" s="251" t="s">
        <v>94</v>
      </c>
      <c r="AV458" s="15" t="s">
        <v>92</v>
      </c>
      <c r="AW458" s="15" t="s">
        <v>39</v>
      </c>
      <c r="AX458" s="15" t="s">
        <v>84</v>
      </c>
      <c r="AY458" s="251" t="s">
        <v>160</v>
      </c>
    </row>
    <row r="459" spans="1:65" s="13" customFormat="1" ht="11.25">
      <c r="B459" s="202"/>
      <c r="C459" s="203"/>
      <c r="D459" s="204" t="s">
        <v>172</v>
      </c>
      <c r="E459" s="205" t="s">
        <v>1</v>
      </c>
      <c r="F459" s="206" t="s">
        <v>1213</v>
      </c>
      <c r="G459" s="203"/>
      <c r="H459" s="207">
        <v>9.7949999999999999</v>
      </c>
      <c r="I459" s="208"/>
      <c r="J459" s="203"/>
      <c r="K459" s="203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172</v>
      </c>
      <c r="AU459" s="213" t="s">
        <v>94</v>
      </c>
      <c r="AV459" s="13" t="s">
        <v>94</v>
      </c>
      <c r="AW459" s="13" t="s">
        <v>39</v>
      </c>
      <c r="AX459" s="13" t="s">
        <v>84</v>
      </c>
      <c r="AY459" s="213" t="s">
        <v>160</v>
      </c>
    </row>
    <row r="460" spans="1:65" s="14" customFormat="1" ht="11.25">
      <c r="B460" s="214"/>
      <c r="C460" s="215"/>
      <c r="D460" s="204" t="s">
        <v>172</v>
      </c>
      <c r="E460" s="216" t="s">
        <v>1</v>
      </c>
      <c r="F460" s="217" t="s">
        <v>179</v>
      </c>
      <c r="G460" s="215"/>
      <c r="H460" s="218">
        <v>9.7949999999999999</v>
      </c>
      <c r="I460" s="219"/>
      <c r="J460" s="215"/>
      <c r="K460" s="215"/>
      <c r="L460" s="220"/>
      <c r="M460" s="221"/>
      <c r="N460" s="222"/>
      <c r="O460" s="222"/>
      <c r="P460" s="222"/>
      <c r="Q460" s="222"/>
      <c r="R460" s="222"/>
      <c r="S460" s="222"/>
      <c r="T460" s="223"/>
      <c r="AT460" s="224" t="s">
        <v>172</v>
      </c>
      <c r="AU460" s="224" t="s">
        <v>94</v>
      </c>
      <c r="AV460" s="14" t="s">
        <v>166</v>
      </c>
      <c r="AW460" s="14" t="s">
        <v>39</v>
      </c>
      <c r="AX460" s="14" t="s">
        <v>92</v>
      </c>
      <c r="AY460" s="224" t="s">
        <v>160</v>
      </c>
    </row>
    <row r="461" spans="1:65" s="2" customFormat="1" ht="21.75" customHeight="1">
      <c r="A461" s="35"/>
      <c r="B461" s="36"/>
      <c r="C461" s="188" t="s">
        <v>1214</v>
      </c>
      <c r="D461" s="188" t="s">
        <v>162</v>
      </c>
      <c r="E461" s="189" t="s">
        <v>1215</v>
      </c>
      <c r="F461" s="190" t="s">
        <v>1216</v>
      </c>
      <c r="G461" s="191" t="s">
        <v>252</v>
      </c>
      <c r="H461" s="192">
        <v>9.7949999999999999</v>
      </c>
      <c r="I461" s="193"/>
      <c r="J461" s="194">
        <f>ROUND(I461*H461,2)</f>
        <v>0</v>
      </c>
      <c r="K461" s="195"/>
      <c r="L461" s="40"/>
      <c r="M461" s="196" t="s">
        <v>1</v>
      </c>
      <c r="N461" s="197" t="s">
        <v>49</v>
      </c>
      <c r="O461" s="72"/>
      <c r="P461" s="198">
        <f>O461*H461</f>
        <v>0</v>
      </c>
      <c r="Q461" s="198">
        <v>0</v>
      </c>
      <c r="R461" s="198">
        <f>Q461*H461</f>
        <v>0</v>
      </c>
      <c r="S461" s="198">
        <v>0</v>
      </c>
      <c r="T461" s="199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0" t="s">
        <v>510</v>
      </c>
      <c r="AT461" s="200" t="s">
        <v>162</v>
      </c>
      <c r="AU461" s="200" t="s">
        <v>94</v>
      </c>
      <c r="AY461" s="17" t="s">
        <v>160</v>
      </c>
      <c r="BE461" s="201">
        <f>IF(N461="základní",J461,0)</f>
        <v>0</v>
      </c>
      <c r="BF461" s="201">
        <f>IF(N461="snížená",J461,0)</f>
        <v>0</v>
      </c>
      <c r="BG461" s="201">
        <f>IF(N461="zákl. přenesená",J461,0)</f>
        <v>0</v>
      </c>
      <c r="BH461" s="201">
        <f>IF(N461="sníž. přenesená",J461,0)</f>
        <v>0</v>
      </c>
      <c r="BI461" s="201">
        <f>IF(N461="nulová",J461,0)</f>
        <v>0</v>
      </c>
      <c r="BJ461" s="17" t="s">
        <v>92</v>
      </c>
      <c r="BK461" s="201">
        <f>ROUND(I461*H461,2)</f>
        <v>0</v>
      </c>
      <c r="BL461" s="17" t="s">
        <v>510</v>
      </c>
      <c r="BM461" s="200" t="s">
        <v>1217</v>
      </c>
    </row>
    <row r="462" spans="1:65" s="15" customFormat="1" ht="22.5">
      <c r="B462" s="242"/>
      <c r="C462" s="243"/>
      <c r="D462" s="204" t="s">
        <v>172</v>
      </c>
      <c r="E462" s="244" t="s">
        <v>1</v>
      </c>
      <c r="F462" s="245" t="s">
        <v>941</v>
      </c>
      <c r="G462" s="243"/>
      <c r="H462" s="244" t="s">
        <v>1</v>
      </c>
      <c r="I462" s="246"/>
      <c r="J462" s="243"/>
      <c r="K462" s="243"/>
      <c r="L462" s="247"/>
      <c r="M462" s="248"/>
      <c r="N462" s="249"/>
      <c r="O462" s="249"/>
      <c r="P462" s="249"/>
      <c r="Q462" s="249"/>
      <c r="R462" s="249"/>
      <c r="S462" s="249"/>
      <c r="T462" s="250"/>
      <c r="AT462" s="251" t="s">
        <v>172</v>
      </c>
      <c r="AU462" s="251" t="s">
        <v>94</v>
      </c>
      <c r="AV462" s="15" t="s">
        <v>92</v>
      </c>
      <c r="AW462" s="15" t="s">
        <v>39</v>
      </c>
      <c r="AX462" s="15" t="s">
        <v>84</v>
      </c>
      <c r="AY462" s="251" t="s">
        <v>160</v>
      </c>
    </row>
    <row r="463" spans="1:65" s="13" customFormat="1" ht="11.25">
      <c r="B463" s="202"/>
      <c r="C463" s="203"/>
      <c r="D463" s="204" t="s">
        <v>172</v>
      </c>
      <c r="E463" s="205" t="s">
        <v>1</v>
      </c>
      <c r="F463" s="206" t="s">
        <v>1213</v>
      </c>
      <c r="G463" s="203"/>
      <c r="H463" s="207">
        <v>9.7949999999999999</v>
      </c>
      <c r="I463" s="208"/>
      <c r="J463" s="203"/>
      <c r="K463" s="203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172</v>
      </c>
      <c r="AU463" s="213" t="s">
        <v>94</v>
      </c>
      <c r="AV463" s="13" t="s">
        <v>94</v>
      </c>
      <c r="AW463" s="13" t="s">
        <v>39</v>
      </c>
      <c r="AX463" s="13" t="s">
        <v>84</v>
      </c>
      <c r="AY463" s="213" t="s">
        <v>160</v>
      </c>
    </row>
    <row r="464" spans="1:65" s="14" customFormat="1" ht="11.25">
      <c r="B464" s="214"/>
      <c r="C464" s="215"/>
      <c r="D464" s="204" t="s">
        <v>172</v>
      </c>
      <c r="E464" s="216" t="s">
        <v>1</v>
      </c>
      <c r="F464" s="217" t="s">
        <v>179</v>
      </c>
      <c r="G464" s="215"/>
      <c r="H464" s="218">
        <v>9.7949999999999999</v>
      </c>
      <c r="I464" s="219"/>
      <c r="J464" s="215"/>
      <c r="K464" s="215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172</v>
      </c>
      <c r="AU464" s="224" t="s">
        <v>94</v>
      </c>
      <c r="AV464" s="14" t="s">
        <v>166</v>
      </c>
      <c r="AW464" s="14" t="s">
        <v>39</v>
      </c>
      <c r="AX464" s="14" t="s">
        <v>92</v>
      </c>
      <c r="AY464" s="224" t="s">
        <v>160</v>
      </c>
    </row>
    <row r="465" spans="1:65" s="2" customFormat="1" ht="16.5" customHeight="1">
      <c r="A465" s="35"/>
      <c r="B465" s="36"/>
      <c r="C465" s="188" t="s">
        <v>1218</v>
      </c>
      <c r="D465" s="188" t="s">
        <v>162</v>
      </c>
      <c r="E465" s="189" t="s">
        <v>1219</v>
      </c>
      <c r="F465" s="190" t="s">
        <v>1220</v>
      </c>
      <c r="G465" s="191" t="s">
        <v>219</v>
      </c>
      <c r="H465" s="192">
        <v>38.1</v>
      </c>
      <c r="I465" s="193"/>
      <c r="J465" s="194">
        <f>ROUND(I465*H465,2)</f>
        <v>0</v>
      </c>
      <c r="K465" s="195"/>
      <c r="L465" s="40"/>
      <c r="M465" s="196" t="s">
        <v>1</v>
      </c>
      <c r="N465" s="197" t="s">
        <v>49</v>
      </c>
      <c r="O465" s="72"/>
      <c r="P465" s="198">
        <f>O465*H465</f>
        <v>0</v>
      </c>
      <c r="Q465" s="198">
        <v>0</v>
      </c>
      <c r="R465" s="198">
        <f>Q465*H465</f>
        <v>0</v>
      </c>
      <c r="S465" s="198">
        <v>0</v>
      </c>
      <c r="T465" s="199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0" t="s">
        <v>510</v>
      </c>
      <c r="AT465" s="200" t="s">
        <v>162</v>
      </c>
      <c r="AU465" s="200" t="s">
        <v>94</v>
      </c>
      <c r="AY465" s="17" t="s">
        <v>160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7" t="s">
        <v>92</v>
      </c>
      <c r="BK465" s="201">
        <f>ROUND(I465*H465,2)</f>
        <v>0</v>
      </c>
      <c r="BL465" s="17" t="s">
        <v>510</v>
      </c>
      <c r="BM465" s="200" t="s">
        <v>1221</v>
      </c>
    </row>
    <row r="466" spans="1:65" s="15" customFormat="1" ht="22.5">
      <c r="B466" s="242"/>
      <c r="C466" s="243"/>
      <c r="D466" s="204" t="s">
        <v>172</v>
      </c>
      <c r="E466" s="244" t="s">
        <v>1</v>
      </c>
      <c r="F466" s="245" t="s">
        <v>1222</v>
      </c>
      <c r="G466" s="243"/>
      <c r="H466" s="244" t="s">
        <v>1</v>
      </c>
      <c r="I466" s="246"/>
      <c r="J466" s="243"/>
      <c r="K466" s="243"/>
      <c r="L466" s="247"/>
      <c r="M466" s="248"/>
      <c r="N466" s="249"/>
      <c r="O466" s="249"/>
      <c r="P466" s="249"/>
      <c r="Q466" s="249"/>
      <c r="R466" s="249"/>
      <c r="S466" s="249"/>
      <c r="T466" s="250"/>
      <c r="AT466" s="251" t="s">
        <v>172</v>
      </c>
      <c r="AU466" s="251" t="s">
        <v>94</v>
      </c>
      <c r="AV466" s="15" t="s">
        <v>92</v>
      </c>
      <c r="AW466" s="15" t="s">
        <v>39</v>
      </c>
      <c r="AX466" s="15" t="s">
        <v>84</v>
      </c>
      <c r="AY466" s="251" t="s">
        <v>160</v>
      </c>
    </row>
    <row r="467" spans="1:65" s="13" customFormat="1" ht="11.25">
      <c r="B467" s="202"/>
      <c r="C467" s="203"/>
      <c r="D467" s="204" t="s">
        <v>172</v>
      </c>
      <c r="E467" s="205" t="s">
        <v>1</v>
      </c>
      <c r="F467" s="206" t="s">
        <v>1223</v>
      </c>
      <c r="G467" s="203"/>
      <c r="H467" s="207">
        <v>38.1</v>
      </c>
      <c r="I467" s="208"/>
      <c r="J467" s="203"/>
      <c r="K467" s="203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172</v>
      </c>
      <c r="AU467" s="213" t="s">
        <v>94</v>
      </c>
      <c r="AV467" s="13" t="s">
        <v>94</v>
      </c>
      <c r="AW467" s="13" t="s">
        <v>39</v>
      </c>
      <c r="AX467" s="13" t="s">
        <v>84</v>
      </c>
      <c r="AY467" s="213" t="s">
        <v>160</v>
      </c>
    </row>
    <row r="468" spans="1:65" s="14" customFormat="1" ht="11.25">
      <c r="B468" s="214"/>
      <c r="C468" s="215"/>
      <c r="D468" s="204" t="s">
        <v>172</v>
      </c>
      <c r="E468" s="216" t="s">
        <v>1</v>
      </c>
      <c r="F468" s="217" t="s">
        <v>179</v>
      </c>
      <c r="G468" s="215"/>
      <c r="H468" s="218">
        <v>38.1</v>
      </c>
      <c r="I468" s="219"/>
      <c r="J468" s="215"/>
      <c r="K468" s="215"/>
      <c r="L468" s="220"/>
      <c r="M468" s="221"/>
      <c r="N468" s="222"/>
      <c r="O468" s="222"/>
      <c r="P468" s="222"/>
      <c r="Q468" s="222"/>
      <c r="R468" s="222"/>
      <c r="S468" s="222"/>
      <c r="T468" s="223"/>
      <c r="AT468" s="224" t="s">
        <v>172</v>
      </c>
      <c r="AU468" s="224" t="s">
        <v>94</v>
      </c>
      <c r="AV468" s="14" t="s">
        <v>166</v>
      </c>
      <c r="AW468" s="14" t="s">
        <v>39</v>
      </c>
      <c r="AX468" s="14" t="s">
        <v>92</v>
      </c>
      <c r="AY468" s="224" t="s">
        <v>160</v>
      </c>
    </row>
    <row r="469" spans="1:65" s="2" customFormat="1" ht="24.2" customHeight="1">
      <c r="A469" s="35"/>
      <c r="B469" s="36"/>
      <c r="C469" s="188" t="s">
        <v>1224</v>
      </c>
      <c r="D469" s="188" t="s">
        <v>162</v>
      </c>
      <c r="E469" s="189" t="s">
        <v>1225</v>
      </c>
      <c r="F469" s="190" t="s">
        <v>1226</v>
      </c>
      <c r="G469" s="191" t="s">
        <v>219</v>
      </c>
      <c r="H469" s="192">
        <v>190.5</v>
      </c>
      <c r="I469" s="193"/>
      <c r="J469" s="194">
        <f>ROUND(I469*H469,2)</f>
        <v>0</v>
      </c>
      <c r="K469" s="195"/>
      <c r="L469" s="40"/>
      <c r="M469" s="196" t="s">
        <v>1</v>
      </c>
      <c r="N469" s="197" t="s">
        <v>49</v>
      </c>
      <c r="O469" s="72"/>
      <c r="P469" s="198">
        <f>O469*H469</f>
        <v>0</v>
      </c>
      <c r="Q469" s="198">
        <v>0</v>
      </c>
      <c r="R469" s="198">
        <f>Q469*H469</f>
        <v>0</v>
      </c>
      <c r="S469" s="198">
        <v>0</v>
      </c>
      <c r="T469" s="199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0" t="s">
        <v>510</v>
      </c>
      <c r="AT469" s="200" t="s">
        <v>162</v>
      </c>
      <c r="AU469" s="200" t="s">
        <v>94</v>
      </c>
      <c r="AY469" s="17" t="s">
        <v>160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7" t="s">
        <v>92</v>
      </c>
      <c r="BK469" s="201">
        <f>ROUND(I469*H469,2)</f>
        <v>0</v>
      </c>
      <c r="BL469" s="17" t="s">
        <v>510</v>
      </c>
      <c r="BM469" s="200" t="s">
        <v>1227</v>
      </c>
    </row>
    <row r="470" spans="1:65" s="2" customFormat="1" ht="24.2" customHeight="1">
      <c r="A470" s="35"/>
      <c r="B470" s="36"/>
      <c r="C470" s="225" t="s">
        <v>1228</v>
      </c>
      <c r="D470" s="225" t="s">
        <v>216</v>
      </c>
      <c r="E470" s="226" t="s">
        <v>1229</v>
      </c>
      <c r="F470" s="227" t="s">
        <v>1230</v>
      </c>
      <c r="G470" s="228" t="s">
        <v>219</v>
      </c>
      <c r="H470" s="229">
        <v>38.1</v>
      </c>
      <c r="I470" s="230"/>
      <c r="J470" s="231">
        <f>ROUND(I470*H470,2)</f>
        <v>0</v>
      </c>
      <c r="K470" s="232"/>
      <c r="L470" s="233"/>
      <c r="M470" s="234" t="s">
        <v>1</v>
      </c>
      <c r="N470" s="235" t="s">
        <v>49</v>
      </c>
      <c r="O470" s="72"/>
      <c r="P470" s="198">
        <f>O470*H470</f>
        <v>0</v>
      </c>
      <c r="Q470" s="198">
        <v>0</v>
      </c>
      <c r="R470" s="198">
        <f>Q470*H470</f>
        <v>0</v>
      </c>
      <c r="S470" s="198">
        <v>0</v>
      </c>
      <c r="T470" s="199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0" t="s">
        <v>982</v>
      </c>
      <c r="AT470" s="200" t="s">
        <v>216</v>
      </c>
      <c r="AU470" s="200" t="s">
        <v>94</v>
      </c>
      <c r="AY470" s="17" t="s">
        <v>160</v>
      </c>
      <c r="BE470" s="201">
        <f>IF(N470="základní",J470,0)</f>
        <v>0</v>
      </c>
      <c r="BF470" s="201">
        <f>IF(N470="snížená",J470,0)</f>
        <v>0</v>
      </c>
      <c r="BG470" s="201">
        <f>IF(N470="zákl. přenesená",J470,0)</f>
        <v>0</v>
      </c>
      <c r="BH470" s="201">
        <f>IF(N470="sníž. přenesená",J470,0)</f>
        <v>0</v>
      </c>
      <c r="BI470" s="201">
        <f>IF(N470="nulová",J470,0)</f>
        <v>0</v>
      </c>
      <c r="BJ470" s="17" t="s">
        <v>92</v>
      </c>
      <c r="BK470" s="201">
        <f>ROUND(I470*H470,2)</f>
        <v>0</v>
      </c>
      <c r="BL470" s="17" t="s">
        <v>510</v>
      </c>
      <c r="BM470" s="200" t="s">
        <v>1231</v>
      </c>
    </row>
    <row r="471" spans="1:65" s="2" customFormat="1" ht="16.5" customHeight="1">
      <c r="A471" s="35"/>
      <c r="B471" s="36"/>
      <c r="C471" s="188" t="s">
        <v>1232</v>
      </c>
      <c r="D471" s="188" t="s">
        <v>162</v>
      </c>
      <c r="E471" s="189" t="s">
        <v>1233</v>
      </c>
      <c r="F471" s="190" t="s">
        <v>1234</v>
      </c>
      <c r="G471" s="191" t="s">
        <v>927</v>
      </c>
      <c r="H471" s="192">
        <v>2</v>
      </c>
      <c r="I471" s="193"/>
      <c r="J471" s="194">
        <f>ROUND(I471*H471,2)</f>
        <v>0</v>
      </c>
      <c r="K471" s="195"/>
      <c r="L471" s="40"/>
      <c r="M471" s="196" t="s">
        <v>1</v>
      </c>
      <c r="N471" s="197" t="s">
        <v>49</v>
      </c>
      <c r="O471" s="72"/>
      <c r="P471" s="198">
        <f>O471*H471</f>
        <v>0</v>
      </c>
      <c r="Q471" s="198">
        <v>0</v>
      </c>
      <c r="R471" s="198">
        <f>Q471*H471</f>
        <v>0</v>
      </c>
      <c r="S471" s="198">
        <v>0</v>
      </c>
      <c r="T471" s="199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0" t="s">
        <v>510</v>
      </c>
      <c r="AT471" s="200" t="s">
        <v>162</v>
      </c>
      <c r="AU471" s="200" t="s">
        <v>94</v>
      </c>
      <c r="AY471" s="17" t="s">
        <v>160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7" t="s">
        <v>92</v>
      </c>
      <c r="BK471" s="201">
        <f>ROUND(I471*H471,2)</f>
        <v>0</v>
      </c>
      <c r="BL471" s="17" t="s">
        <v>510</v>
      </c>
      <c r="BM471" s="200" t="s">
        <v>1235</v>
      </c>
    </row>
    <row r="472" spans="1:65" s="15" customFormat="1" ht="11.25">
      <c r="B472" s="242"/>
      <c r="C472" s="243"/>
      <c r="D472" s="204" t="s">
        <v>172</v>
      </c>
      <c r="E472" s="244" t="s">
        <v>1</v>
      </c>
      <c r="F472" s="245" t="s">
        <v>921</v>
      </c>
      <c r="G472" s="243"/>
      <c r="H472" s="244" t="s">
        <v>1</v>
      </c>
      <c r="I472" s="246"/>
      <c r="J472" s="243"/>
      <c r="K472" s="243"/>
      <c r="L472" s="247"/>
      <c r="M472" s="248"/>
      <c r="N472" s="249"/>
      <c r="O472" s="249"/>
      <c r="P472" s="249"/>
      <c r="Q472" s="249"/>
      <c r="R472" s="249"/>
      <c r="S472" s="249"/>
      <c r="T472" s="250"/>
      <c r="AT472" s="251" t="s">
        <v>172</v>
      </c>
      <c r="AU472" s="251" t="s">
        <v>94</v>
      </c>
      <c r="AV472" s="15" t="s">
        <v>92</v>
      </c>
      <c r="AW472" s="15" t="s">
        <v>39</v>
      </c>
      <c r="AX472" s="15" t="s">
        <v>84</v>
      </c>
      <c r="AY472" s="251" t="s">
        <v>160</v>
      </c>
    </row>
    <row r="473" spans="1:65" s="13" customFormat="1" ht="11.25">
      <c r="B473" s="202"/>
      <c r="C473" s="203"/>
      <c r="D473" s="204" t="s">
        <v>172</v>
      </c>
      <c r="E473" s="205" t="s">
        <v>1</v>
      </c>
      <c r="F473" s="206" t="s">
        <v>94</v>
      </c>
      <c r="G473" s="203"/>
      <c r="H473" s="207">
        <v>2</v>
      </c>
      <c r="I473" s="208"/>
      <c r="J473" s="203"/>
      <c r="K473" s="203"/>
      <c r="L473" s="209"/>
      <c r="M473" s="210"/>
      <c r="N473" s="211"/>
      <c r="O473" s="211"/>
      <c r="P473" s="211"/>
      <c r="Q473" s="211"/>
      <c r="R473" s="211"/>
      <c r="S473" s="211"/>
      <c r="T473" s="212"/>
      <c r="AT473" s="213" t="s">
        <v>172</v>
      </c>
      <c r="AU473" s="213" t="s">
        <v>94</v>
      </c>
      <c r="AV473" s="13" t="s">
        <v>94</v>
      </c>
      <c r="AW473" s="13" t="s">
        <v>39</v>
      </c>
      <c r="AX473" s="13" t="s">
        <v>84</v>
      </c>
      <c r="AY473" s="213" t="s">
        <v>160</v>
      </c>
    </row>
    <row r="474" spans="1:65" s="14" customFormat="1" ht="11.25">
      <c r="B474" s="214"/>
      <c r="C474" s="215"/>
      <c r="D474" s="204" t="s">
        <v>172</v>
      </c>
      <c r="E474" s="216" t="s">
        <v>1</v>
      </c>
      <c r="F474" s="217" t="s">
        <v>179</v>
      </c>
      <c r="G474" s="215"/>
      <c r="H474" s="218">
        <v>2</v>
      </c>
      <c r="I474" s="219"/>
      <c r="J474" s="215"/>
      <c r="K474" s="215"/>
      <c r="L474" s="220"/>
      <c r="M474" s="221"/>
      <c r="N474" s="222"/>
      <c r="O474" s="222"/>
      <c r="P474" s="222"/>
      <c r="Q474" s="222"/>
      <c r="R474" s="222"/>
      <c r="S474" s="222"/>
      <c r="T474" s="223"/>
      <c r="AT474" s="224" t="s">
        <v>172</v>
      </c>
      <c r="AU474" s="224" t="s">
        <v>94</v>
      </c>
      <c r="AV474" s="14" t="s">
        <v>166</v>
      </c>
      <c r="AW474" s="14" t="s">
        <v>39</v>
      </c>
      <c r="AX474" s="14" t="s">
        <v>92</v>
      </c>
      <c r="AY474" s="224" t="s">
        <v>160</v>
      </c>
    </row>
    <row r="475" spans="1:65" s="12" customFormat="1" ht="22.9" customHeight="1">
      <c r="B475" s="172"/>
      <c r="C475" s="173"/>
      <c r="D475" s="174" t="s">
        <v>83</v>
      </c>
      <c r="E475" s="186" t="s">
        <v>1236</v>
      </c>
      <c r="F475" s="186" t="s">
        <v>1237</v>
      </c>
      <c r="G475" s="173"/>
      <c r="H475" s="173"/>
      <c r="I475" s="176"/>
      <c r="J475" s="187">
        <f>BK475</f>
        <v>0</v>
      </c>
      <c r="K475" s="173"/>
      <c r="L475" s="178"/>
      <c r="M475" s="179"/>
      <c r="N475" s="180"/>
      <c r="O475" s="180"/>
      <c r="P475" s="181">
        <f>SUM(P476:P492)</f>
        <v>0</v>
      </c>
      <c r="Q475" s="180"/>
      <c r="R475" s="181">
        <f>SUM(R476:R492)</f>
        <v>0</v>
      </c>
      <c r="S475" s="180"/>
      <c r="T475" s="182">
        <f>SUM(T476:T492)</f>
        <v>0</v>
      </c>
      <c r="AR475" s="183" t="s">
        <v>166</v>
      </c>
      <c r="AT475" s="184" t="s">
        <v>83</v>
      </c>
      <c r="AU475" s="184" t="s">
        <v>92</v>
      </c>
      <c r="AY475" s="183" t="s">
        <v>160</v>
      </c>
      <c r="BK475" s="185">
        <f>SUM(BK476:BK492)</f>
        <v>0</v>
      </c>
    </row>
    <row r="476" spans="1:65" s="2" customFormat="1" ht="16.5" customHeight="1">
      <c r="A476" s="35"/>
      <c r="B476" s="36"/>
      <c r="C476" s="188" t="s">
        <v>1238</v>
      </c>
      <c r="D476" s="188" t="s">
        <v>162</v>
      </c>
      <c r="E476" s="189" t="s">
        <v>1239</v>
      </c>
      <c r="F476" s="190" t="s">
        <v>1240</v>
      </c>
      <c r="G476" s="191" t="s">
        <v>927</v>
      </c>
      <c r="H476" s="192">
        <v>1</v>
      </c>
      <c r="I476" s="193"/>
      <c r="J476" s="194">
        <f>ROUND(I476*H476,2)</f>
        <v>0</v>
      </c>
      <c r="K476" s="195"/>
      <c r="L476" s="40"/>
      <c r="M476" s="196" t="s">
        <v>1</v>
      </c>
      <c r="N476" s="197" t="s">
        <v>49</v>
      </c>
      <c r="O476" s="72"/>
      <c r="P476" s="198">
        <f>O476*H476</f>
        <v>0</v>
      </c>
      <c r="Q476" s="198">
        <v>0</v>
      </c>
      <c r="R476" s="198">
        <f>Q476*H476</f>
        <v>0</v>
      </c>
      <c r="S476" s="198">
        <v>0</v>
      </c>
      <c r="T476" s="199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0" t="s">
        <v>1241</v>
      </c>
      <c r="AT476" s="200" t="s">
        <v>162</v>
      </c>
      <c r="AU476" s="200" t="s">
        <v>94</v>
      </c>
      <c r="AY476" s="17" t="s">
        <v>160</v>
      </c>
      <c r="BE476" s="201">
        <f>IF(N476="základní",J476,0)</f>
        <v>0</v>
      </c>
      <c r="BF476" s="201">
        <f>IF(N476="snížená",J476,0)</f>
        <v>0</v>
      </c>
      <c r="BG476" s="201">
        <f>IF(N476="zákl. přenesená",J476,0)</f>
        <v>0</v>
      </c>
      <c r="BH476" s="201">
        <f>IF(N476="sníž. přenesená",J476,0)</f>
        <v>0</v>
      </c>
      <c r="BI476" s="201">
        <f>IF(N476="nulová",J476,0)</f>
        <v>0</v>
      </c>
      <c r="BJ476" s="17" t="s">
        <v>92</v>
      </c>
      <c r="BK476" s="201">
        <f>ROUND(I476*H476,2)</f>
        <v>0</v>
      </c>
      <c r="BL476" s="17" t="s">
        <v>1241</v>
      </c>
      <c r="BM476" s="200" t="s">
        <v>1242</v>
      </c>
    </row>
    <row r="477" spans="1:65" s="15" customFormat="1" ht="11.25">
      <c r="B477" s="242"/>
      <c r="C477" s="243"/>
      <c r="D477" s="204" t="s">
        <v>172</v>
      </c>
      <c r="E477" s="244" t="s">
        <v>1</v>
      </c>
      <c r="F477" s="245" t="s">
        <v>1243</v>
      </c>
      <c r="G477" s="243"/>
      <c r="H477" s="244" t="s">
        <v>1</v>
      </c>
      <c r="I477" s="246"/>
      <c r="J477" s="243"/>
      <c r="K477" s="243"/>
      <c r="L477" s="247"/>
      <c r="M477" s="248"/>
      <c r="N477" s="249"/>
      <c r="O477" s="249"/>
      <c r="P477" s="249"/>
      <c r="Q477" s="249"/>
      <c r="R477" s="249"/>
      <c r="S477" s="249"/>
      <c r="T477" s="250"/>
      <c r="AT477" s="251" t="s">
        <v>172</v>
      </c>
      <c r="AU477" s="251" t="s">
        <v>94</v>
      </c>
      <c r="AV477" s="15" t="s">
        <v>92</v>
      </c>
      <c r="AW477" s="15" t="s">
        <v>39</v>
      </c>
      <c r="AX477" s="15" t="s">
        <v>84</v>
      </c>
      <c r="AY477" s="251" t="s">
        <v>160</v>
      </c>
    </row>
    <row r="478" spans="1:65" s="13" customFormat="1" ht="11.25">
      <c r="B478" s="202"/>
      <c r="C478" s="203"/>
      <c r="D478" s="204" t="s">
        <v>172</v>
      </c>
      <c r="E478" s="205" t="s">
        <v>1</v>
      </c>
      <c r="F478" s="206" t="s">
        <v>92</v>
      </c>
      <c r="G478" s="203"/>
      <c r="H478" s="207">
        <v>1</v>
      </c>
      <c r="I478" s="208"/>
      <c r="J478" s="203"/>
      <c r="K478" s="203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172</v>
      </c>
      <c r="AU478" s="213" t="s">
        <v>94</v>
      </c>
      <c r="AV478" s="13" t="s">
        <v>94</v>
      </c>
      <c r="AW478" s="13" t="s">
        <v>39</v>
      </c>
      <c r="AX478" s="13" t="s">
        <v>84</v>
      </c>
      <c r="AY478" s="213" t="s">
        <v>160</v>
      </c>
    </row>
    <row r="479" spans="1:65" s="14" customFormat="1" ht="11.25">
      <c r="B479" s="214"/>
      <c r="C479" s="215"/>
      <c r="D479" s="204" t="s">
        <v>172</v>
      </c>
      <c r="E479" s="216" t="s">
        <v>1</v>
      </c>
      <c r="F479" s="217" t="s">
        <v>179</v>
      </c>
      <c r="G479" s="215"/>
      <c r="H479" s="218">
        <v>1</v>
      </c>
      <c r="I479" s="219"/>
      <c r="J479" s="215"/>
      <c r="K479" s="215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172</v>
      </c>
      <c r="AU479" s="224" t="s">
        <v>94</v>
      </c>
      <c r="AV479" s="14" t="s">
        <v>166</v>
      </c>
      <c r="AW479" s="14" t="s">
        <v>39</v>
      </c>
      <c r="AX479" s="14" t="s">
        <v>92</v>
      </c>
      <c r="AY479" s="224" t="s">
        <v>160</v>
      </c>
    </row>
    <row r="480" spans="1:65" s="2" customFormat="1" ht="16.5" customHeight="1">
      <c r="A480" s="35"/>
      <c r="B480" s="36"/>
      <c r="C480" s="188" t="s">
        <v>1244</v>
      </c>
      <c r="D480" s="188" t="s">
        <v>162</v>
      </c>
      <c r="E480" s="189" t="s">
        <v>1245</v>
      </c>
      <c r="F480" s="190" t="s">
        <v>1246</v>
      </c>
      <c r="G480" s="191" t="s">
        <v>927</v>
      </c>
      <c r="H480" s="192">
        <v>1</v>
      </c>
      <c r="I480" s="193"/>
      <c r="J480" s="194">
        <f>ROUND(I480*H480,2)</f>
        <v>0</v>
      </c>
      <c r="K480" s="195"/>
      <c r="L480" s="40"/>
      <c r="M480" s="196" t="s">
        <v>1</v>
      </c>
      <c r="N480" s="197" t="s">
        <v>49</v>
      </c>
      <c r="O480" s="72"/>
      <c r="P480" s="198">
        <f>O480*H480</f>
        <v>0</v>
      </c>
      <c r="Q480" s="198">
        <v>0</v>
      </c>
      <c r="R480" s="198">
        <f>Q480*H480</f>
        <v>0</v>
      </c>
      <c r="S480" s="198">
        <v>0</v>
      </c>
      <c r="T480" s="199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00" t="s">
        <v>1241</v>
      </c>
      <c r="AT480" s="200" t="s">
        <v>162</v>
      </c>
      <c r="AU480" s="200" t="s">
        <v>94</v>
      </c>
      <c r="AY480" s="17" t="s">
        <v>160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17" t="s">
        <v>92</v>
      </c>
      <c r="BK480" s="201">
        <f>ROUND(I480*H480,2)</f>
        <v>0</v>
      </c>
      <c r="BL480" s="17" t="s">
        <v>1241</v>
      </c>
      <c r="BM480" s="200" t="s">
        <v>1247</v>
      </c>
    </row>
    <row r="481" spans="1:65" s="2" customFormat="1" ht="16.5" customHeight="1">
      <c r="A481" s="35"/>
      <c r="B481" s="36"/>
      <c r="C481" s="225" t="s">
        <v>1248</v>
      </c>
      <c r="D481" s="225" t="s">
        <v>216</v>
      </c>
      <c r="E481" s="226" t="s">
        <v>1249</v>
      </c>
      <c r="F481" s="227" t="s">
        <v>1250</v>
      </c>
      <c r="G481" s="228" t="s">
        <v>927</v>
      </c>
      <c r="H481" s="229">
        <v>1</v>
      </c>
      <c r="I481" s="230"/>
      <c r="J481" s="231">
        <f>ROUND(I481*H481,2)</f>
        <v>0</v>
      </c>
      <c r="K481" s="232"/>
      <c r="L481" s="233"/>
      <c r="M481" s="234" t="s">
        <v>1</v>
      </c>
      <c r="N481" s="235" t="s">
        <v>49</v>
      </c>
      <c r="O481" s="72"/>
      <c r="P481" s="198">
        <f>O481*H481</f>
        <v>0</v>
      </c>
      <c r="Q481" s="198">
        <v>0</v>
      </c>
      <c r="R481" s="198">
        <f>Q481*H481</f>
        <v>0</v>
      </c>
      <c r="S481" s="198">
        <v>0</v>
      </c>
      <c r="T481" s="199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0" t="s">
        <v>1241</v>
      </c>
      <c r="AT481" s="200" t="s">
        <v>216</v>
      </c>
      <c r="AU481" s="200" t="s">
        <v>94</v>
      </c>
      <c r="AY481" s="17" t="s">
        <v>160</v>
      </c>
      <c r="BE481" s="201">
        <f>IF(N481="základní",J481,0)</f>
        <v>0</v>
      </c>
      <c r="BF481" s="201">
        <f>IF(N481="snížená",J481,0)</f>
        <v>0</v>
      </c>
      <c r="BG481" s="201">
        <f>IF(N481="zákl. přenesená",J481,0)</f>
        <v>0</v>
      </c>
      <c r="BH481" s="201">
        <f>IF(N481="sníž. přenesená",J481,0)</f>
        <v>0</v>
      </c>
      <c r="BI481" s="201">
        <f>IF(N481="nulová",J481,0)</f>
        <v>0</v>
      </c>
      <c r="BJ481" s="17" t="s">
        <v>92</v>
      </c>
      <c r="BK481" s="201">
        <f>ROUND(I481*H481,2)</f>
        <v>0</v>
      </c>
      <c r="BL481" s="17" t="s">
        <v>1241</v>
      </c>
      <c r="BM481" s="200" t="s">
        <v>1251</v>
      </c>
    </row>
    <row r="482" spans="1:65" s="15" customFormat="1" ht="11.25">
      <c r="B482" s="242"/>
      <c r="C482" s="243"/>
      <c r="D482" s="204" t="s">
        <v>172</v>
      </c>
      <c r="E482" s="244" t="s">
        <v>1</v>
      </c>
      <c r="F482" s="245" t="s">
        <v>1252</v>
      </c>
      <c r="G482" s="243"/>
      <c r="H482" s="244" t="s">
        <v>1</v>
      </c>
      <c r="I482" s="246"/>
      <c r="J482" s="243"/>
      <c r="K482" s="243"/>
      <c r="L482" s="247"/>
      <c r="M482" s="248"/>
      <c r="N482" s="249"/>
      <c r="O482" s="249"/>
      <c r="P482" s="249"/>
      <c r="Q482" s="249"/>
      <c r="R482" s="249"/>
      <c r="S482" s="249"/>
      <c r="T482" s="250"/>
      <c r="AT482" s="251" t="s">
        <v>172</v>
      </c>
      <c r="AU482" s="251" t="s">
        <v>94</v>
      </c>
      <c r="AV482" s="15" t="s">
        <v>92</v>
      </c>
      <c r="AW482" s="15" t="s">
        <v>39</v>
      </c>
      <c r="AX482" s="15" t="s">
        <v>84</v>
      </c>
      <c r="AY482" s="251" t="s">
        <v>160</v>
      </c>
    </row>
    <row r="483" spans="1:65" s="13" customFormat="1" ht="11.25">
      <c r="B483" s="202"/>
      <c r="C483" s="203"/>
      <c r="D483" s="204" t="s">
        <v>172</v>
      </c>
      <c r="E483" s="205" t="s">
        <v>1</v>
      </c>
      <c r="F483" s="206" t="s">
        <v>92</v>
      </c>
      <c r="G483" s="203"/>
      <c r="H483" s="207">
        <v>1</v>
      </c>
      <c r="I483" s="208"/>
      <c r="J483" s="203"/>
      <c r="K483" s="203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172</v>
      </c>
      <c r="AU483" s="213" t="s">
        <v>94</v>
      </c>
      <c r="AV483" s="13" t="s">
        <v>94</v>
      </c>
      <c r="AW483" s="13" t="s">
        <v>39</v>
      </c>
      <c r="AX483" s="13" t="s">
        <v>84</v>
      </c>
      <c r="AY483" s="213" t="s">
        <v>160</v>
      </c>
    </row>
    <row r="484" spans="1:65" s="14" customFormat="1" ht="11.25">
      <c r="B484" s="214"/>
      <c r="C484" s="215"/>
      <c r="D484" s="204" t="s">
        <v>172</v>
      </c>
      <c r="E484" s="216" t="s">
        <v>1</v>
      </c>
      <c r="F484" s="217" t="s">
        <v>179</v>
      </c>
      <c r="G484" s="215"/>
      <c r="H484" s="218">
        <v>1</v>
      </c>
      <c r="I484" s="219"/>
      <c r="J484" s="215"/>
      <c r="K484" s="215"/>
      <c r="L484" s="220"/>
      <c r="M484" s="221"/>
      <c r="N484" s="222"/>
      <c r="O484" s="222"/>
      <c r="P484" s="222"/>
      <c r="Q484" s="222"/>
      <c r="R484" s="222"/>
      <c r="S484" s="222"/>
      <c r="T484" s="223"/>
      <c r="AT484" s="224" t="s">
        <v>172</v>
      </c>
      <c r="AU484" s="224" t="s">
        <v>94</v>
      </c>
      <c r="AV484" s="14" t="s">
        <v>166</v>
      </c>
      <c r="AW484" s="14" t="s">
        <v>39</v>
      </c>
      <c r="AX484" s="14" t="s">
        <v>92</v>
      </c>
      <c r="AY484" s="224" t="s">
        <v>160</v>
      </c>
    </row>
    <row r="485" spans="1:65" s="2" customFormat="1" ht="33" customHeight="1">
      <c r="A485" s="35"/>
      <c r="B485" s="36"/>
      <c r="C485" s="188" t="s">
        <v>1253</v>
      </c>
      <c r="D485" s="188" t="s">
        <v>162</v>
      </c>
      <c r="E485" s="189" t="s">
        <v>1254</v>
      </c>
      <c r="F485" s="190" t="s">
        <v>1255</v>
      </c>
      <c r="G485" s="191" t="s">
        <v>261</v>
      </c>
      <c r="H485" s="192">
        <v>1</v>
      </c>
      <c r="I485" s="193"/>
      <c r="J485" s="194">
        <f>ROUND(I485*H485,2)</f>
        <v>0</v>
      </c>
      <c r="K485" s="195"/>
      <c r="L485" s="40"/>
      <c r="M485" s="196" t="s">
        <v>1</v>
      </c>
      <c r="N485" s="197" t="s">
        <v>49</v>
      </c>
      <c r="O485" s="72"/>
      <c r="P485" s="198">
        <f>O485*H485</f>
        <v>0</v>
      </c>
      <c r="Q485" s="198">
        <v>0</v>
      </c>
      <c r="R485" s="198">
        <f>Q485*H485</f>
        <v>0</v>
      </c>
      <c r="S485" s="198">
        <v>0</v>
      </c>
      <c r="T485" s="199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0" t="s">
        <v>1241</v>
      </c>
      <c r="AT485" s="200" t="s">
        <v>162</v>
      </c>
      <c r="AU485" s="200" t="s">
        <v>94</v>
      </c>
      <c r="AY485" s="17" t="s">
        <v>160</v>
      </c>
      <c r="BE485" s="201">
        <f>IF(N485="základní",J485,0)</f>
        <v>0</v>
      </c>
      <c r="BF485" s="201">
        <f>IF(N485="snížená",J485,0)</f>
        <v>0</v>
      </c>
      <c r="BG485" s="201">
        <f>IF(N485="zákl. přenesená",J485,0)</f>
        <v>0</v>
      </c>
      <c r="BH485" s="201">
        <f>IF(N485="sníž. přenesená",J485,0)</f>
        <v>0</v>
      </c>
      <c r="BI485" s="201">
        <f>IF(N485="nulová",J485,0)</f>
        <v>0</v>
      </c>
      <c r="BJ485" s="17" t="s">
        <v>92</v>
      </c>
      <c r="BK485" s="201">
        <f>ROUND(I485*H485,2)</f>
        <v>0</v>
      </c>
      <c r="BL485" s="17" t="s">
        <v>1241</v>
      </c>
      <c r="BM485" s="200" t="s">
        <v>1256</v>
      </c>
    </row>
    <row r="486" spans="1:65" s="15" customFormat="1" ht="11.25">
      <c r="B486" s="242"/>
      <c r="C486" s="243"/>
      <c r="D486" s="204" t="s">
        <v>172</v>
      </c>
      <c r="E486" s="244" t="s">
        <v>1</v>
      </c>
      <c r="F486" s="245" t="s">
        <v>1257</v>
      </c>
      <c r="G486" s="243"/>
      <c r="H486" s="244" t="s">
        <v>1</v>
      </c>
      <c r="I486" s="246"/>
      <c r="J486" s="243"/>
      <c r="K486" s="243"/>
      <c r="L486" s="247"/>
      <c r="M486" s="248"/>
      <c r="N486" s="249"/>
      <c r="O486" s="249"/>
      <c r="P486" s="249"/>
      <c r="Q486" s="249"/>
      <c r="R486" s="249"/>
      <c r="S486" s="249"/>
      <c r="T486" s="250"/>
      <c r="AT486" s="251" t="s">
        <v>172</v>
      </c>
      <c r="AU486" s="251" t="s">
        <v>94</v>
      </c>
      <c r="AV486" s="15" t="s">
        <v>92</v>
      </c>
      <c r="AW486" s="15" t="s">
        <v>39</v>
      </c>
      <c r="AX486" s="15" t="s">
        <v>84</v>
      </c>
      <c r="AY486" s="251" t="s">
        <v>160</v>
      </c>
    </row>
    <row r="487" spans="1:65" s="13" customFormat="1" ht="11.25">
      <c r="B487" s="202"/>
      <c r="C487" s="203"/>
      <c r="D487" s="204" t="s">
        <v>172</v>
      </c>
      <c r="E487" s="205" t="s">
        <v>1</v>
      </c>
      <c r="F487" s="206" t="s">
        <v>92</v>
      </c>
      <c r="G487" s="203"/>
      <c r="H487" s="207">
        <v>1</v>
      </c>
      <c r="I487" s="208"/>
      <c r="J487" s="203"/>
      <c r="K487" s="203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172</v>
      </c>
      <c r="AU487" s="213" t="s">
        <v>94</v>
      </c>
      <c r="AV487" s="13" t="s">
        <v>94</v>
      </c>
      <c r="AW487" s="13" t="s">
        <v>39</v>
      </c>
      <c r="AX487" s="13" t="s">
        <v>84</v>
      </c>
      <c r="AY487" s="213" t="s">
        <v>160</v>
      </c>
    </row>
    <row r="488" spans="1:65" s="14" customFormat="1" ht="11.25">
      <c r="B488" s="214"/>
      <c r="C488" s="215"/>
      <c r="D488" s="204" t="s">
        <v>172</v>
      </c>
      <c r="E488" s="216" t="s">
        <v>1</v>
      </c>
      <c r="F488" s="217" t="s">
        <v>179</v>
      </c>
      <c r="G488" s="215"/>
      <c r="H488" s="218">
        <v>1</v>
      </c>
      <c r="I488" s="219"/>
      <c r="J488" s="215"/>
      <c r="K488" s="215"/>
      <c r="L488" s="220"/>
      <c r="M488" s="221"/>
      <c r="N488" s="222"/>
      <c r="O488" s="222"/>
      <c r="P488" s="222"/>
      <c r="Q488" s="222"/>
      <c r="R488" s="222"/>
      <c r="S488" s="222"/>
      <c r="T488" s="223"/>
      <c r="AT488" s="224" t="s">
        <v>172</v>
      </c>
      <c r="AU488" s="224" t="s">
        <v>94</v>
      </c>
      <c r="AV488" s="14" t="s">
        <v>166</v>
      </c>
      <c r="AW488" s="14" t="s">
        <v>39</v>
      </c>
      <c r="AX488" s="14" t="s">
        <v>92</v>
      </c>
      <c r="AY488" s="224" t="s">
        <v>160</v>
      </c>
    </row>
    <row r="489" spans="1:65" s="2" customFormat="1" ht="16.5" customHeight="1">
      <c r="A489" s="35"/>
      <c r="B489" s="36"/>
      <c r="C489" s="188" t="s">
        <v>1258</v>
      </c>
      <c r="D489" s="188" t="s">
        <v>162</v>
      </c>
      <c r="E489" s="189" t="s">
        <v>1259</v>
      </c>
      <c r="F489" s="190" t="s">
        <v>1260</v>
      </c>
      <c r="G489" s="191" t="s">
        <v>1261</v>
      </c>
      <c r="H489" s="192">
        <v>9</v>
      </c>
      <c r="I489" s="193"/>
      <c r="J489" s="194">
        <f>ROUND(I489*H489,2)</f>
        <v>0</v>
      </c>
      <c r="K489" s="195"/>
      <c r="L489" s="40"/>
      <c r="M489" s="196" t="s">
        <v>1</v>
      </c>
      <c r="N489" s="197" t="s">
        <v>49</v>
      </c>
      <c r="O489" s="72"/>
      <c r="P489" s="198">
        <f>O489*H489</f>
        <v>0</v>
      </c>
      <c r="Q489" s="198">
        <v>0</v>
      </c>
      <c r="R489" s="198">
        <f>Q489*H489</f>
        <v>0</v>
      </c>
      <c r="S489" s="198">
        <v>0</v>
      </c>
      <c r="T489" s="199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0" t="s">
        <v>1241</v>
      </c>
      <c r="AT489" s="200" t="s">
        <v>162</v>
      </c>
      <c r="AU489" s="200" t="s">
        <v>94</v>
      </c>
      <c r="AY489" s="17" t="s">
        <v>160</v>
      </c>
      <c r="BE489" s="201">
        <f>IF(N489="základní",J489,0)</f>
        <v>0</v>
      </c>
      <c r="BF489" s="201">
        <f>IF(N489="snížená",J489,0)</f>
        <v>0</v>
      </c>
      <c r="BG489" s="201">
        <f>IF(N489="zákl. přenesená",J489,0)</f>
        <v>0</v>
      </c>
      <c r="BH489" s="201">
        <f>IF(N489="sníž. přenesená",J489,0)</f>
        <v>0</v>
      </c>
      <c r="BI489" s="201">
        <f>IF(N489="nulová",J489,0)</f>
        <v>0</v>
      </c>
      <c r="BJ489" s="17" t="s">
        <v>92</v>
      </c>
      <c r="BK489" s="201">
        <f>ROUND(I489*H489,2)</f>
        <v>0</v>
      </c>
      <c r="BL489" s="17" t="s">
        <v>1241</v>
      </c>
      <c r="BM489" s="200" t="s">
        <v>1262</v>
      </c>
    </row>
    <row r="490" spans="1:65" s="15" customFormat="1" ht="11.25">
      <c r="B490" s="242"/>
      <c r="C490" s="243"/>
      <c r="D490" s="204" t="s">
        <v>172</v>
      </c>
      <c r="E490" s="244" t="s">
        <v>1</v>
      </c>
      <c r="F490" s="245" t="s">
        <v>1263</v>
      </c>
      <c r="G490" s="243"/>
      <c r="H490" s="244" t="s">
        <v>1</v>
      </c>
      <c r="I490" s="246"/>
      <c r="J490" s="243"/>
      <c r="K490" s="243"/>
      <c r="L490" s="247"/>
      <c r="M490" s="248"/>
      <c r="N490" s="249"/>
      <c r="O490" s="249"/>
      <c r="P490" s="249"/>
      <c r="Q490" s="249"/>
      <c r="R490" s="249"/>
      <c r="S490" s="249"/>
      <c r="T490" s="250"/>
      <c r="AT490" s="251" t="s">
        <v>172</v>
      </c>
      <c r="AU490" s="251" t="s">
        <v>94</v>
      </c>
      <c r="AV490" s="15" t="s">
        <v>92</v>
      </c>
      <c r="AW490" s="15" t="s">
        <v>39</v>
      </c>
      <c r="AX490" s="15" t="s">
        <v>84</v>
      </c>
      <c r="AY490" s="251" t="s">
        <v>160</v>
      </c>
    </row>
    <row r="491" spans="1:65" s="13" customFormat="1" ht="11.25">
      <c r="B491" s="202"/>
      <c r="C491" s="203"/>
      <c r="D491" s="204" t="s">
        <v>172</v>
      </c>
      <c r="E491" s="205" t="s">
        <v>1</v>
      </c>
      <c r="F491" s="206" t="s">
        <v>209</v>
      </c>
      <c r="G491" s="203"/>
      <c r="H491" s="207">
        <v>9</v>
      </c>
      <c r="I491" s="208"/>
      <c r="J491" s="203"/>
      <c r="K491" s="203"/>
      <c r="L491" s="209"/>
      <c r="M491" s="210"/>
      <c r="N491" s="211"/>
      <c r="O491" s="211"/>
      <c r="P491" s="211"/>
      <c r="Q491" s="211"/>
      <c r="R491" s="211"/>
      <c r="S491" s="211"/>
      <c r="T491" s="212"/>
      <c r="AT491" s="213" t="s">
        <v>172</v>
      </c>
      <c r="AU491" s="213" t="s">
        <v>94</v>
      </c>
      <c r="AV491" s="13" t="s">
        <v>94</v>
      </c>
      <c r="AW491" s="13" t="s">
        <v>39</v>
      </c>
      <c r="AX491" s="13" t="s">
        <v>84</v>
      </c>
      <c r="AY491" s="213" t="s">
        <v>160</v>
      </c>
    </row>
    <row r="492" spans="1:65" s="14" customFormat="1" ht="11.25">
      <c r="B492" s="214"/>
      <c r="C492" s="215"/>
      <c r="D492" s="204" t="s">
        <v>172</v>
      </c>
      <c r="E492" s="216" t="s">
        <v>1</v>
      </c>
      <c r="F492" s="217" t="s">
        <v>179</v>
      </c>
      <c r="G492" s="215"/>
      <c r="H492" s="218">
        <v>9</v>
      </c>
      <c r="I492" s="219"/>
      <c r="J492" s="215"/>
      <c r="K492" s="215"/>
      <c r="L492" s="220"/>
      <c r="M492" s="255"/>
      <c r="N492" s="256"/>
      <c r="O492" s="256"/>
      <c r="P492" s="256"/>
      <c r="Q492" s="256"/>
      <c r="R492" s="256"/>
      <c r="S492" s="256"/>
      <c r="T492" s="257"/>
      <c r="AT492" s="224" t="s">
        <v>172</v>
      </c>
      <c r="AU492" s="224" t="s">
        <v>94</v>
      </c>
      <c r="AV492" s="14" t="s">
        <v>166</v>
      </c>
      <c r="AW492" s="14" t="s">
        <v>39</v>
      </c>
      <c r="AX492" s="14" t="s">
        <v>92</v>
      </c>
      <c r="AY492" s="224" t="s">
        <v>160</v>
      </c>
    </row>
    <row r="493" spans="1:65" s="2" customFormat="1" ht="6.95" customHeight="1">
      <c r="A493" s="35"/>
      <c r="B493" s="55"/>
      <c r="C493" s="56"/>
      <c r="D493" s="56"/>
      <c r="E493" s="56"/>
      <c r="F493" s="56"/>
      <c r="G493" s="56"/>
      <c r="H493" s="56"/>
      <c r="I493" s="56"/>
      <c r="J493" s="56"/>
      <c r="K493" s="56"/>
      <c r="L493" s="40"/>
      <c r="M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</row>
  </sheetData>
  <sheetProtection algorithmName="SHA-512" hashValue="xZlkUC3A0sT7kZnPzYm1wRklKBToPOd0aazU2VxzJz7YnknZExH90k+UuH5Sfd3QaidfAmEcOqlcedWfUmjxmg==" saltValue="ENgQWimXOs99pOC7tzl4AmbziAo6l55s2mFDgcm38YfbLsZ8o9k8dvNYlSs2w0DKGRilwumekWofm3uoOgTIoA==" spinCount="100000" sheet="1" objects="1" scenarios="1" formatColumns="0" formatRows="0" autoFilter="0"/>
  <autoFilter ref="C121:K492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1264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ROUND((SUM(BE122:BE273)),  2)</f>
        <v>0</v>
      </c>
      <c r="G33" s="35"/>
      <c r="H33" s="35"/>
      <c r="I33" s="125">
        <v>0.21</v>
      </c>
      <c r="J33" s="124">
        <f>ROUND(((SUM(BE122:BE273))*I33),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ROUND((SUM(BF122:BF273)),  2)</f>
        <v>0</v>
      </c>
      <c r="G34" s="35"/>
      <c r="H34" s="35"/>
      <c r="I34" s="125">
        <v>0.15</v>
      </c>
      <c r="J34" s="124">
        <f>ROUND(((SUM(BF122:BF273))*I34),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ROUND((SUM(BG122:BG273)),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ROUND((SUM(BH122:BH273)),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ROUND((SUM(BI122:BI273)),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IO 06 - Optická síť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141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1265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909</v>
      </c>
      <c r="E99" s="157"/>
      <c r="F99" s="157"/>
      <c r="G99" s="157"/>
      <c r="H99" s="157"/>
      <c r="I99" s="157"/>
      <c r="J99" s="158">
        <f>J125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1266</v>
      </c>
      <c r="E100" s="157"/>
      <c r="F100" s="157"/>
      <c r="G100" s="157"/>
      <c r="H100" s="157"/>
      <c r="I100" s="157"/>
      <c r="J100" s="158">
        <f>J126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911</v>
      </c>
      <c r="E101" s="157"/>
      <c r="F101" s="157"/>
      <c r="G101" s="157"/>
      <c r="H101" s="157"/>
      <c r="I101" s="157"/>
      <c r="J101" s="158">
        <f>J196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912</v>
      </c>
      <c r="E102" s="157"/>
      <c r="F102" s="157"/>
      <c r="G102" s="157"/>
      <c r="H102" s="157"/>
      <c r="I102" s="157"/>
      <c r="J102" s="158">
        <f>J256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3" t="s">
        <v>145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06" t="str">
        <f>E7</f>
        <v>Revitalizace veřejných ploch města Luby - ETAPA I</v>
      </c>
      <c r="F112" s="307"/>
      <c r="G112" s="307"/>
      <c r="H112" s="30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126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62" t="str">
        <f>E9</f>
        <v>IO 06 - Optická síť Etapa I</v>
      </c>
      <c r="F114" s="308"/>
      <c r="G114" s="308"/>
      <c r="H114" s="308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22</v>
      </c>
      <c r="D116" s="37"/>
      <c r="E116" s="37"/>
      <c r="F116" s="27" t="str">
        <f>F12</f>
        <v>Luby u Chebu</v>
      </c>
      <c r="G116" s="37"/>
      <c r="H116" s="37"/>
      <c r="I116" s="29" t="s">
        <v>24</v>
      </c>
      <c r="J116" s="67" t="str">
        <f>IF(J12="","",J12)</f>
        <v>Vyplň údaj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29" t="s">
        <v>29</v>
      </c>
      <c r="D118" s="37"/>
      <c r="E118" s="37"/>
      <c r="F118" s="27" t="str">
        <f>E15</f>
        <v>Město Luby</v>
      </c>
      <c r="G118" s="37"/>
      <c r="H118" s="37"/>
      <c r="I118" s="29" t="s">
        <v>36</v>
      </c>
      <c r="J118" s="33" t="str">
        <f>E21</f>
        <v>A69 - Architekti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29" t="s">
        <v>34</v>
      </c>
      <c r="D119" s="37"/>
      <c r="E119" s="37"/>
      <c r="F119" s="27" t="str">
        <f>IF(E18="","",E18)</f>
        <v>Vyplň údaj</v>
      </c>
      <c r="G119" s="37"/>
      <c r="H119" s="37"/>
      <c r="I119" s="29" t="s">
        <v>40</v>
      </c>
      <c r="J119" s="33" t="str">
        <f>E24</f>
        <v>Ing. Pavel Šturc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146</v>
      </c>
      <c r="D121" s="163" t="s">
        <v>69</v>
      </c>
      <c r="E121" s="163" t="s">
        <v>65</v>
      </c>
      <c r="F121" s="163" t="s">
        <v>66</v>
      </c>
      <c r="G121" s="163" t="s">
        <v>147</v>
      </c>
      <c r="H121" s="163" t="s">
        <v>148</v>
      </c>
      <c r="I121" s="163" t="s">
        <v>149</v>
      </c>
      <c r="J121" s="164" t="s">
        <v>130</v>
      </c>
      <c r="K121" s="165" t="s">
        <v>150</v>
      </c>
      <c r="L121" s="166"/>
      <c r="M121" s="76" t="s">
        <v>1</v>
      </c>
      <c r="N121" s="77" t="s">
        <v>48</v>
      </c>
      <c r="O121" s="77" t="s">
        <v>151</v>
      </c>
      <c r="P121" s="77" t="s">
        <v>152</v>
      </c>
      <c r="Q121" s="77" t="s">
        <v>153</v>
      </c>
      <c r="R121" s="77" t="s">
        <v>154</v>
      </c>
      <c r="S121" s="77" t="s">
        <v>155</v>
      </c>
      <c r="T121" s="78" t="s">
        <v>156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157</v>
      </c>
      <c r="D122" s="37"/>
      <c r="E122" s="37"/>
      <c r="F122" s="37"/>
      <c r="G122" s="37"/>
      <c r="H122" s="37"/>
      <c r="I122" s="37"/>
      <c r="J122" s="167">
        <f>BK122</f>
        <v>0</v>
      </c>
      <c r="K122" s="37"/>
      <c r="L122" s="40"/>
      <c r="M122" s="79"/>
      <c r="N122" s="168"/>
      <c r="O122" s="80"/>
      <c r="P122" s="169">
        <f>P123</f>
        <v>0</v>
      </c>
      <c r="Q122" s="80"/>
      <c r="R122" s="169">
        <f>R123</f>
        <v>4.8819112426680009</v>
      </c>
      <c r="S122" s="80"/>
      <c r="T122" s="170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83</v>
      </c>
      <c r="AU122" s="17" t="s">
        <v>132</v>
      </c>
      <c r="BK122" s="171">
        <f>BK123</f>
        <v>0</v>
      </c>
    </row>
    <row r="123" spans="1:65" s="12" customFormat="1" ht="25.9" customHeight="1">
      <c r="B123" s="172"/>
      <c r="C123" s="173"/>
      <c r="D123" s="174" t="s">
        <v>83</v>
      </c>
      <c r="E123" s="175" t="s">
        <v>555</v>
      </c>
      <c r="F123" s="175" t="s">
        <v>556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P124+P125+P126+P196+P256</f>
        <v>0</v>
      </c>
      <c r="Q123" s="180"/>
      <c r="R123" s="181">
        <f>R124+R125+R126+R196+R256</f>
        <v>4.8819112426680009</v>
      </c>
      <c r="S123" s="180"/>
      <c r="T123" s="182">
        <f>T124+T125+T126+T196+T256</f>
        <v>0</v>
      </c>
      <c r="AR123" s="183" t="s">
        <v>94</v>
      </c>
      <c r="AT123" s="184" t="s">
        <v>83</v>
      </c>
      <c r="AU123" s="184" t="s">
        <v>84</v>
      </c>
      <c r="AY123" s="183" t="s">
        <v>160</v>
      </c>
      <c r="BK123" s="185">
        <f>BK124+BK125+BK126+BK196+BK256</f>
        <v>0</v>
      </c>
    </row>
    <row r="124" spans="1:65" s="12" customFormat="1" ht="22.9" customHeight="1">
      <c r="B124" s="172"/>
      <c r="C124" s="173"/>
      <c r="D124" s="174" t="s">
        <v>83</v>
      </c>
      <c r="E124" s="186" t="s">
        <v>1267</v>
      </c>
      <c r="F124" s="186" t="s">
        <v>1268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v>0</v>
      </c>
      <c r="Q124" s="180"/>
      <c r="R124" s="181">
        <v>0</v>
      </c>
      <c r="S124" s="180"/>
      <c r="T124" s="182">
        <v>0</v>
      </c>
      <c r="AR124" s="183" t="s">
        <v>94</v>
      </c>
      <c r="AT124" s="184" t="s">
        <v>83</v>
      </c>
      <c r="AU124" s="184" t="s">
        <v>92</v>
      </c>
      <c r="AY124" s="183" t="s">
        <v>160</v>
      </c>
      <c r="BK124" s="185">
        <v>0</v>
      </c>
    </row>
    <row r="125" spans="1:65" s="12" customFormat="1" ht="22.9" customHeight="1">
      <c r="B125" s="172"/>
      <c r="C125" s="173"/>
      <c r="D125" s="174" t="s">
        <v>83</v>
      </c>
      <c r="E125" s="186" t="s">
        <v>216</v>
      </c>
      <c r="F125" s="186" t="s">
        <v>915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v>0</v>
      </c>
      <c r="Q125" s="180"/>
      <c r="R125" s="181">
        <v>0</v>
      </c>
      <c r="S125" s="180"/>
      <c r="T125" s="182">
        <v>0</v>
      </c>
      <c r="AR125" s="183" t="s">
        <v>180</v>
      </c>
      <c r="AT125" s="184" t="s">
        <v>83</v>
      </c>
      <c r="AU125" s="184" t="s">
        <v>92</v>
      </c>
      <c r="AY125" s="183" t="s">
        <v>160</v>
      </c>
      <c r="BK125" s="185">
        <v>0</v>
      </c>
    </row>
    <row r="126" spans="1:65" s="12" customFormat="1" ht="22.9" customHeight="1">
      <c r="B126" s="172"/>
      <c r="C126" s="173"/>
      <c r="D126" s="174" t="s">
        <v>83</v>
      </c>
      <c r="E126" s="186" t="s">
        <v>1269</v>
      </c>
      <c r="F126" s="186" t="s">
        <v>1270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SUM(P127:P195)</f>
        <v>0</v>
      </c>
      <c r="Q126" s="180"/>
      <c r="R126" s="181">
        <f>SUM(R127:R195)</f>
        <v>9.3345000000000011E-2</v>
      </c>
      <c r="S126" s="180"/>
      <c r="T126" s="182">
        <f>SUM(T127:T195)</f>
        <v>0</v>
      </c>
      <c r="AR126" s="183" t="s">
        <v>180</v>
      </c>
      <c r="AT126" s="184" t="s">
        <v>83</v>
      </c>
      <c r="AU126" s="184" t="s">
        <v>92</v>
      </c>
      <c r="AY126" s="183" t="s">
        <v>160</v>
      </c>
      <c r="BK126" s="185">
        <f>SUM(BK127:BK195)</f>
        <v>0</v>
      </c>
    </row>
    <row r="127" spans="1:65" s="2" customFormat="1" ht="24.2" customHeight="1">
      <c r="A127" s="35"/>
      <c r="B127" s="36"/>
      <c r="C127" s="188" t="s">
        <v>92</v>
      </c>
      <c r="D127" s="188" t="s">
        <v>162</v>
      </c>
      <c r="E127" s="189" t="s">
        <v>1271</v>
      </c>
      <c r="F127" s="190" t="s">
        <v>1272</v>
      </c>
      <c r="G127" s="191" t="s">
        <v>261</v>
      </c>
      <c r="H127" s="192">
        <v>3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49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510</v>
      </c>
      <c r="AT127" s="200" t="s">
        <v>162</v>
      </c>
      <c r="AU127" s="200" t="s">
        <v>94</v>
      </c>
      <c r="AY127" s="17" t="s">
        <v>160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92</v>
      </c>
      <c r="BK127" s="201">
        <f>ROUND(I127*H127,2)</f>
        <v>0</v>
      </c>
      <c r="BL127" s="17" t="s">
        <v>510</v>
      </c>
      <c r="BM127" s="200" t="s">
        <v>1273</v>
      </c>
    </row>
    <row r="128" spans="1:65" s="15" customFormat="1" ht="11.25">
      <c r="B128" s="242"/>
      <c r="C128" s="243"/>
      <c r="D128" s="204" t="s">
        <v>172</v>
      </c>
      <c r="E128" s="244" t="s">
        <v>1</v>
      </c>
      <c r="F128" s="245" t="s">
        <v>921</v>
      </c>
      <c r="G128" s="243"/>
      <c r="H128" s="244" t="s">
        <v>1</v>
      </c>
      <c r="I128" s="246"/>
      <c r="J128" s="243"/>
      <c r="K128" s="243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172</v>
      </c>
      <c r="AU128" s="251" t="s">
        <v>94</v>
      </c>
      <c r="AV128" s="15" t="s">
        <v>92</v>
      </c>
      <c r="AW128" s="15" t="s">
        <v>39</v>
      </c>
      <c r="AX128" s="15" t="s">
        <v>84</v>
      </c>
      <c r="AY128" s="251" t="s">
        <v>160</v>
      </c>
    </row>
    <row r="129" spans="1:65" s="13" customFormat="1" ht="11.25">
      <c r="B129" s="202"/>
      <c r="C129" s="203"/>
      <c r="D129" s="204" t="s">
        <v>172</v>
      </c>
      <c r="E129" s="205" t="s">
        <v>1</v>
      </c>
      <c r="F129" s="206" t="s">
        <v>180</v>
      </c>
      <c r="G129" s="203"/>
      <c r="H129" s="207">
        <v>3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172</v>
      </c>
      <c r="AU129" s="213" t="s">
        <v>94</v>
      </c>
      <c r="AV129" s="13" t="s">
        <v>94</v>
      </c>
      <c r="AW129" s="13" t="s">
        <v>39</v>
      </c>
      <c r="AX129" s="13" t="s">
        <v>84</v>
      </c>
      <c r="AY129" s="213" t="s">
        <v>160</v>
      </c>
    </row>
    <row r="130" spans="1:65" s="14" customFormat="1" ht="11.25">
      <c r="B130" s="214"/>
      <c r="C130" s="215"/>
      <c r="D130" s="204" t="s">
        <v>172</v>
      </c>
      <c r="E130" s="216" t="s">
        <v>1</v>
      </c>
      <c r="F130" s="217" t="s">
        <v>179</v>
      </c>
      <c r="G130" s="215"/>
      <c r="H130" s="218">
        <v>3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172</v>
      </c>
      <c r="AU130" s="224" t="s">
        <v>94</v>
      </c>
      <c r="AV130" s="14" t="s">
        <v>166</v>
      </c>
      <c r="AW130" s="14" t="s">
        <v>39</v>
      </c>
      <c r="AX130" s="14" t="s">
        <v>92</v>
      </c>
      <c r="AY130" s="224" t="s">
        <v>160</v>
      </c>
    </row>
    <row r="131" spans="1:65" s="2" customFormat="1" ht="24.2" customHeight="1">
      <c r="A131" s="35"/>
      <c r="B131" s="36"/>
      <c r="C131" s="225" t="s">
        <v>94</v>
      </c>
      <c r="D131" s="225" t="s">
        <v>216</v>
      </c>
      <c r="E131" s="226" t="s">
        <v>1274</v>
      </c>
      <c r="F131" s="227" t="s">
        <v>1275</v>
      </c>
      <c r="G131" s="228" t="s">
        <v>927</v>
      </c>
      <c r="H131" s="229">
        <v>3</v>
      </c>
      <c r="I131" s="230"/>
      <c r="J131" s="231">
        <f>ROUND(I131*H131,2)</f>
        <v>0</v>
      </c>
      <c r="K131" s="232"/>
      <c r="L131" s="233"/>
      <c r="M131" s="234" t="s">
        <v>1</v>
      </c>
      <c r="N131" s="235" t="s">
        <v>49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982</v>
      </c>
      <c r="AT131" s="200" t="s">
        <v>216</v>
      </c>
      <c r="AU131" s="200" t="s">
        <v>94</v>
      </c>
      <c r="AY131" s="17" t="s">
        <v>160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92</v>
      </c>
      <c r="BK131" s="201">
        <f>ROUND(I131*H131,2)</f>
        <v>0</v>
      </c>
      <c r="BL131" s="17" t="s">
        <v>510</v>
      </c>
      <c r="BM131" s="200" t="s">
        <v>1276</v>
      </c>
    </row>
    <row r="132" spans="1:65" s="15" customFormat="1" ht="11.25">
      <c r="B132" s="242"/>
      <c r="C132" s="243"/>
      <c r="D132" s="204" t="s">
        <v>172</v>
      </c>
      <c r="E132" s="244" t="s">
        <v>1</v>
      </c>
      <c r="F132" s="245" t="s">
        <v>921</v>
      </c>
      <c r="G132" s="243"/>
      <c r="H132" s="244" t="s">
        <v>1</v>
      </c>
      <c r="I132" s="246"/>
      <c r="J132" s="243"/>
      <c r="K132" s="243"/>
      <c r="L132" s="247"/>
      <c r="M132" s="248"/>
      <c r="N132" s="249"/>
      <c r="O132" s="249"/>
      <c r="P132" s="249"/>
      <c r="Q132" s="249"/>
      <c r="R132" s="249"/>
      <c r="S132" s="249"/>
      <c r="T132" s="250"/>
      <c r="AT132" s="251" t="s">
        <v>172</v>
      </c>
      <c r="AU132" s="251" t="s">
        <v>94</v>
      </c>
      <c r="AV132" s="15" t="s">
        <v>92</v>
      </c>
      <c r="AW132" s="15" t="s">
        <v>39</v>
      </c>
      <c r="AX132" s="15" t="s">
        <v>84</v>
      </c>
      <c r="AY132" s="251" t="s">
        <v>160</v>
      </c>
    </row>
    <row r="133" spans="1:65" s="13" customFormat="1" ht="11.25">
      <c r="B133" s="202"/>
      <c r="C133" s="203"/>
      <c r="D133" s="204" t="s">
        <v>172</v>
      </c>
      <c r="E133" s="205" t="s">
        <v>1</v>
      </c>
      <c r="F133" s="206" t="s">
        <v>180</v>
      </c>
      <c r="G133" s="203"/>
      <c r="H133" s="207">
        <v>3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172</v>
      </c>
      <c r="AU133" s="213" t="s">
        <v>94</v>
      </c>
      <c r="AV133" s="13" t="s">
        <v>94</v>
      </c>
      <c r="AW133" s="13" t="s">
        <v>39</v>
      </c>
      <c r="AX133" s="13" t="s">
        <v>84</v>
      </c>
      <c r="AY133" s="213" t="s">
        <v>160</v>
      </c>
    </row>
    <row r="134" spans="1:65" s="14" customFormat="1" ht="11.25">
      <c r="B134" s="214"/>
      <c r="C134" s="215"/>
      <c r="D134" s="204" t="s">
        <v>172</v>
      </c>
      <c r="E134" s="216" t="s">
        <v>1</v>
      </c>
      <c r="F134" s="217" t="s">
        <v>179</v>
      </c>
      <c r="G134" s="215"/>
      <c r="H134" s="218">
        <v>3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172</v>
      </c>
      <c r="AU134" s="224" t="s">
        <v>94</v>
      </c>
      <c r="AV134" s="14" t="s">
        <v>166</v>
      </c>
      <c r="AW134" s="14" t="s">
        <v>39</v>
      </c>
      <c r="AX134" s="14" t="s">
        <v>92</v>
      </c>
      <c r="AY134" s="224" t="s">
        <v>160</v>
      </c>
    </row>
    <row r="135" spans="1:65" s="2" customFormat="1" ht="24.2" customHeight="1">
      <c r="A135" s="35"/>
      <c r="B135" s="36"/>
      <c r="C135" s="188" t="s">
        <v>180</v>
      </c>
      <c r="D135" s="188" t="s">
        <v>162</v>
      </c>
      <c r="E135" s="189" t="s">
        <v>1277</v>
      </c>
      <c r="F135" s="190" t="s">
        <v>1278</v>
      </c>
      <c r="G135" s="191" t="s">
        <v>252</v>
      </c>
      <c r="H135" s="192">
        <v>187.5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49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510</v>
      </c>
      <c r="AT135" s="200" t="s">
        <v>162</v>
      </c>
      <c r="AU135" s="200" t="s">
        <v>94</v>
      </c>
      <c r="AY135" s="17" t="s">
        <v>160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92</v>
      </c>
      <c r="BK135" s="201">
        <f>ROUND(I135*H135,2)</f>
        <v>0</v>
      </c>
      <c r="BL135" s="17" t="s">
        <v>510</v>
      </c>
      <c r="BM135" s="200" t="s">
        <v>1279</v>
      </c>
    </row>
    <row r="136" spans="1:65" s="15" customFormat="1" ht="22.5">
      <c r="B136" s="242"/>
      <c r="C136" s="243"/>
      <c r="D136" s="204" t="s">
        <v>172</v>
      </c>
      <c r="E136" s="244" t="s">
        <v>1</v>
      </c>
      <c r="F136" s="245" t="s">
        <v>941</v>
      </c>
      <c r="G136" s="243"/>
      <c r="H136" s="244" t="s">
        <v>1</v>
      </c>
      <c r="I136" s="246"/>
      <c r="J136" s="243"/>
      <c r="K136" s="243"/>
      <c r="L136" s="247"/>
      <c r="M136" s="248"/>
      <c r="N136" s="249"/>
      <c r="O136" s="249"/>
      <c r="P136" s="249"/>
      <c r="Q136" s="249"/>
      <c r="R136" s="249"/>
      <c r="S136" s="249"/>
      <c r="T136" s="250"/>
      <c r="AT136" s="251" t="s">
        <v>172</v>
      </c>
      <c r="AU136" s="251" t="s">
        <v>94</v>
      </c>
      <c r="AV136" s="15" t="s">
        <v>92</v>
      </c>
      <c r="AW136" s="15" t="s">
        <v>39</v>
      </c>
      <c r="AX136" s="15" t="s">
        <v>84</v>
      </c>
      <c r="AY136" s="251" t="s">
        <v>160</v>
      </c>
    </row>
    <row r="137" spans="1:65" s="13" customFormat="1" ht="11.25">
      <c r="B137" s="202"/>
      <c r="C137" s="203"/>
      <c r="D137" s="204" t="s">
        <v>172</v>
      </c>
      <c r="E137" s="205" t="s">
        <v>1</v>
      </c>
      <c r="F137" s="206" t="s">
        <v>1280</v>
      </c>
      <c r="G137" s="203"/>
      <c r="H137" s="207">
        <v>187.5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172</v>
      </c>
      <c r="AU137" s="213" t="s">
        <v>94</v>
      </c>
      <c r="AV137" s="13" t="s">
        <v>94</v>
      </c>
      <c r="AW137" s="13" t="s">
        <v>39</v>
      </c>
      <c r="AX137" s="13" t="s">
        <v>84</v>
      </c>
      <c r="AY137" s="213" t="s">
        <v>160</v>
      </c>
    </row>
    <row r="138" spans="1:65" s="14" customFormat="1" ht="11.25">
      <c r="B138" s="214"/>
      <c r="C138" s="215"/>
      <c r="D138" s="204" t="s">
        <v>172</v>
      </c>
      <c r="E138" s="216" t="s">
        <v>1</v>
      </c>
      <c r="F138" s="217" t="s">
        <v>179</v>
      </c>
      <c r="G138" s="215"/>
      <c r="H138" s="218">
        <v>187.5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172</v>
      </c>
      <c r="AU138" s="224" t="s">
        <v>94</v>
      </c>
      <c r="AV138" s="14" t="s">
        <v>166</v>
      </c>
      <c r="AW138" s="14" t="s">
        <v>39</v>
      </c>
      <c r="AX138" s="14" t="s">
        <v>92</v>
      </c>
      <c r="AY138" s="224" t="s">
        <v>160</v>
      </c>
    </row>
    <row r="139" spans="1:65" s="2" customFormat="1" ht="16.5" customHeight="1">
      <c r="A139" s="35"/>
      <c r="B139" s="36"/>
      <c r="C139" s="188" t="s">
        <v>166</v>
      </c>
      <c r="D139" s="188" t="s">
        <v>162</v>
      </c>
      <c r="E139" s="189" t="s">
        <v>1281</v>
      </c>
      <c r="F139" s="190" t="s">
        <v>1282</v>
      </c>
      <c r="G139" s="191" t="s">
        <v>252</v>
      </c>
      <c r="H139" s="192">
        <v>34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49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510</v>
      </c>
      <c r="AT139" s="200" t="s">
        <v>162</v>
      </c>
      <c r="AU139" s="200" t="s">
        <v>94</v>
      </c>
      <c r="AY139" s="17" t="s">
        <v>160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92</v>
      </c>
      <c r="BK139" s="201">
        <f>ROUND(I139*H139,2)</f>
        <v>0</v>
      </c>
      <c r="BL139" s="17" t="s">
        <v>510</v>
      </c>
      <c r="BM139" s="200" t="s">
        <v>1283</v>
      </c>
    </row>
    <row r="140" spans="1:65" s="15" customFormat="1" ht="22.5">
      <c r="B140" s="242"/>
      <c r="C140" s="243"/>
      <c r="D140" s="204" t="s">
        <v>172</v>
      </c>
      <c r="E140" s="244" t="s">
        <v>1</v>
      </c>
      <c r="F140" s="245" t="s">
        <v>941</v>
      </c>
      <c r="G140" s="243"/>
      <c r="H140" s="244" t="s">
        <v>1</v>
      </c>
      <c r="I140" s="246"/>
      <c r="J140" s="243"/>
      <c r="K140" s="243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172</v>
      </c>
      <c r="AU140" s="251" t="s">
        <v>94</v>
      </c>
      <c r="AV140" s="15" t="s">
        <v>92</v>
      </c>
      <c r="AW140" s="15" t="s">
        <v>39</v>
      </c>
      <c r="AX140" s="15" t="s">
        <v>84</v>
      </c>
      <c r="AY140" s="251" t="s">
        <v>160</v>
      </c>
    </row>
    <row r="141" spans="1:65" s="13" customFormat="1" ht="11.25">
      <c r="B141" s="202"/>
      <c r="C141" s="203"/>
      <c r="D141" s="204" t="s">
        <v>172</v>
      </c>
      <c r="E141" s="205" t="s">
        <v>1</v>
      </c>
      <c r="F141" s="206" t="s">
        <v>368</v>
      </c>
      <c r="G141" s="203"/>
      <c r="H141" s="207">
        <v>34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172</v>
      </c>
      <c r="AU141" s="213" t="s">
        <v>94</v>
      </c>
      <c r="AV141" s="13" t="s">
        <v>94</v>
      </c>
      <c r="AW141" s="13" t="s">
        <v>39</v>
      </c>
      <c r="AX141" s="13" t="s">
        <v>84</v>
      </c>
      <c r="AY141" s="213" t="s">
        <v>160</v>
      </c>
    </row>
    <row r="142" spans="1:65" s="14" customFormat="1" ht="11.25">
      <c r="B142" s="214"/>
      <c r="C142" s="215"/>
      <c r="D142" s="204" t="s">
        <v>172</v>
      </c>
      <c r="E142" s="216" t="s">
        <v>1</v>
      </c>
      <c r="F142" s="217" t="s">
        <v>179</v>
      </c>
      <c r="G142" s="215"/>
      <c r="H142" s="218">
        <v>34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172</v>
      </c>
      <c r="AU142" s="224" t="s">
        <v>94</v>
      </c>
      <c r="AV142" s="14" t="s">
        <v>166</v>
      </c>
      <c r="AW142" s="14" t="s">
        <v>39</v>
      </c>
      <c r="AX142" s="14" t="s">
        <v>92</v>
      </c>
      <c r="AY142" s="224" t="s">
        <v>160</v>
      </c>
    </row>
    <row r="143" spans="1:65" s="2" customFormat="1" ht="21.75" customHeight="1">
      <c r="A143" s="35"/>
      <c r="B143" s="36"/>
      <c r="C143" s="188" t="s">
        <v>189</v>
      </c>
      <c r="D143" s="188" t="s">
        <v>162</v>
      </c>
      <c r="E143" s="189" t="s">
        <v>1284</v>
      </c>
      <c r="F143" s="190" t="s">
        <v>1285</v>
      </c>
      <c r="G143" s="191" t="s">
        <v>252</v>
      </c>
      <c r="H143" s="192">
        <v>3.5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49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510</v>
      </c>
      <c r="AT143" s="200" t="s">
        <v>162</v>
      </c>
      <c r="AU143" s="200" t="s">
        <v>94</v>
      </c>
      <c r="AY143" s="17" t="s">
        <v>160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92</v>
      </c>
      <c r="BK143" s="201">
        <f>ROUND(I143*H143,2)</f>
        <v>0</v>
      </c>
      <c r="BL143" s="17" t="s">
        <v>510</v>
      </c>
      <c r="BM143" s="200" t="s">
        <v>1286</v>
      </c>
    </row>
    <row r="144" spans="1:65" s="15" customFormat="1" ht="22.5">
      <c r="B144" s="242"/>
      <c r="C144" s="243"/>
      <c r="D144" s="204" t="s">
        <v>172</v>
      </c>
      <c r="E144" s="244" t="s">
        <v>1</v>
      </c>
      <c r="F144" s="245" t="s">
        <v>941</v>
      </c>
      <c r="G144" s="243"/>
      <c r="H144" s="244" t="s">
        <v>1</v>
      </c>
      <c r="I144" s="246"/>
      <c r="J144" s="243"/>
      <c r="K144" s="243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172</v>
      </c>
      <c r="AU144" s="251" t="s">
        <v>94</v>
      </c>
      <c r="AV144" s="15" t="s">
        <v>92</v>
      </c>
      <c r="AW144" s="15" t="s">
        <v>39</v>
      </c>
      <c r="AX144" s="15" t="s">
        <v>84</v>
      </c>
      <c r="AY144" s="251" t="s">
        <v>160</v>
      </c>
    </row>
    <row r="145" spans="1:65" s="13" customFormat="1" ht="11.25">
      <c r="B145" s="202"/>
      <c r="C145" s="203"/>
      <c r="D145" s="204" t="s">
        <v>172</v>
      </c>
      <c r="E145" s="205" t="s">
        <v>1</v>
      </c>
      <c r="F145" s="206" t="s">
        <v>1287</v>
      </c>
      <c r="G145" s="203"/>
      <c r="H145" s="207">
        <v>3.5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172</v>
      </c>
      <c r="AU145" s="213" t="s">
        <v>94</v>
      </c>
      <c r="AV145" s="13" t="s">
        <v>94</v>
      </c>
      <c r="AW145" s="13" t="s">
        <v>39</v>
      </c>
      <c r="AX145" s="13" t="s">
        <v>84</v>
      </c>
      <c r="AY145" s="213" t="s">
        <v>160</v>
      </c>
    </row>
    <row r="146" spans="1:65" s="14" customFormat="1" ht="11.25">
      <c r="B146" s="214"/>
      <c r="C146" s="215"/>
      <c r="D146" s="204" t="s">
        <v>172</v>
      </c>
      <c r="E146" s="216" t="s">
        <v>1</v>
      </c>
      <c r="F146" s="217" t="s">
        <v>179</v>
      </c>
      <c r="G146" s="215"/>
      <c r="H146" s="218">
        <v>3.5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172</v>
      </c>
      <c r="AU146" s="224" t="s">
        <v>94</v>
      </c>
      <c r="AV146" s="14" t="s">
        <v>166</v>
      </c>
      <c r="AW146" s="14" t="s">
        <v>39</v>
      </c>
      <c r="AX146" s="14" t="s">
        <v>92</v>
      </c>
      <c r="AY146" s="224" t="s">
        <v>160</v>
      </c>
    </row>
    <row r="147" spans="1:65" s="2" customFormat="1" ht="24.2" customHeight="1">
      <c r="A147" s="35"/>
      <c r="B147" s="36"/>
      <c r="C147" s="225" t="s">
        <v>194</v>
      </c>
      <c r="D147" s="225" t="s">
        <v>216</v>
      </c>
      <c r="E147" s="226" t="s">
        <v>1088</v>
      </c>
      <c r="F147" s="227" t="s">
        <v>1089</v>
      </c>
      <c r="G147" s="228" t="s">
        <v>252</v>
      </c>
      <c r="H147" s="229">
        <v>225</v>
      </c>
      <c r="I147" s="230"/>
      <c r="J147" s="231">
        <f>ROUND(I147*H147,2)</f>
        <v>0</v>
      </c>
      <c r="K147" s="232"/>
      <c r="L147" s="233"/>
      <c r="M147" s="234" t="s">
        <v>1</v>
      </c>
      <c r="N147" s="235" t="s">
        <v>49</v>
      </c>
      <c r="O147" s="72"/>
      <c r="P147" s="198">
        <f>O147*H147</f>
        <v>0</v>
      </c>
      <c r="Q147" s="198">
        <v>1.9000000000000001E-4</v>
      </c>
      <c r="R147" s="198">
        <f>Q147*H147</f>
        <v>4.2750000000000003E-2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982</v>
      </c>
      <c r="AT147" s="200" t="s">
        <v>216</v>
      </c>
      <c r="AU147" s="200" t="s">
        <v>94</v>
      </c>
      <c r="AY147" s="17" t="s">
        <v>160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92</v>
      </c>
      <c r="BK147" s="201">
        <f>ROUND(I147*H147,2)</f>
        <v>0</v>
      </c>
      <c r="BL147" s="17" t="s">
        <v>510</v>
      </c>
      <c r="BM147" s="200" t="s">
        <v>1288</v>
      </c>
    </row>
    <row r="148" spans="1:65" s="15" customFormat="1" ht="22.5">
      <c r="B148" s="242"/>
      <c r="C148" s="243"/>
      <c r="D148" s="204" t="s">
        <v>172</v>
      </c>
      <c r="E148" s="244" t="s">
        <v>1</v>
      </c>
      <c r="F148" s="245" t="s">
        <v>941</v>
      </c>
      <c r="G148" s="243"/>
      <c r="H148" s="244" t="s">
        <v>1</v>
      </c>
      <c r="I148" s="246"/>
      <c r="J148" s="243"/>
      <c r="K148" s="243"/>
      <c r="L148" s="247"/>
      <c r="M148" s="248"/>
      <c r="N148" s="249"/>
      <c r="O148" s="249"/>
      <c r="P148" s="249"/>
      <c r="Q148" s="249"/>
      <c r="R148" s="249"/>
      <c r="S148" s="249"/>
      <c r="T148" s="250"/>
      <c r="AT148" s="251" t="s">
        <v>172</v>
      </c>
      <c r="AU148" s="251" t="s">
        <v>94</v>
      </c>
      <c r="AV148" s="15" t="s">
        <v>92</v>
      </c>
      <c r="AW148" s="15" t="s">
        <v>39</v>
      </c>
      <c r="AX148" s="15" t="s">
        <v>84</v>
      </c>
      <c r="AY148" s="251" t="s">
        <v>160</v>
      </c>
    </row>
    <row r="149" spans="1:65" s="13" customFormat="1" ht="11.25">
      <c r="B149" s="202"/>
      <c r="C149" s="203"/>
      <c r="D149" s="204" t="s">
        <v>172</v>
      </c>
      <c r="E149" s="205" t="s">
        <v>1</v>
      </c>
      <c r="F149" s="206" t="s">
        <v>1289</v>
      </c>
      <c r="G149" s="203"/>
      <c r="H149" s="207">
        <v>225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172</v>
      </c>
      <c r="AU149" s="213" t="s">
        <v>94</v>
      </c>
      <c r="AV149" s="13" t="s">
        <v>94</v>
      </c>
      <c r="AW149" s="13" t="s">
        <v>39</v>
      </c>
      <c r="AX149" s="13" t="s">
        <v>84</v>
      </c>
      <c r="AY149" s="213" t="s">
        <v>160</v>
      </c>
    </row>
    <row r="150" spans="1:65" s="14" customFormat="1" ht="11.25">
      <c r="B150" s="214"/>
      <c r="C150" s="215"/>
      <c r="D150" s="204" t="s">
        <v>172</v>
      </c>
      <c r="E150" s="216" t="s">
        <v>1</v>
      </c>
      <c r="F150" s="217" t="s">
        <v>179</v>
      </c>
      <c r="G150" s="215"/>
      <c r="H150" s="218">
        <v>225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172</v>
      </c>
      <c r="AU150" s="224" t="s">
        <v>94</v>
      </c>
      <c r="AV150" s="14" t="s">
        <v>166</v>
      </c>
      <c r="AW150" s="14" t="s">
        <v>39</v>
      </c>
      <c r="AX150" s="14" t="s">
        <v>92</v>
      </c>
      <c r="AY150" s="224" t="s">
        <v>160</v>
      </c>
    </row>
    <row r="151" spans="1:65" s="2" customFormat="1" ht="24.2" customHeight="1">
      <c r="A151" s="35"/>
      <c r="B151" s="36"/>
      <c r="C151" s="188" t="s">
        <v>199</v>
      </c>
      <c r="D151" s="188" t="s">
        <v>162</v>
      </c>
      <c r="E151" s="189" t="s">
        <v>1290</v>
      </c>
      <c r="F151" s="190" t="s">
        <v>1291</v>
      </c>
      <c r="G151" s="191" t="s">
        <v>261</v>
      </c>
      <c r="H151" s="192">
        <v>4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510</v>
      </c>
      <c r="AT151" s="200" t="s">
        <v>162</v>
      </c>
      <c r="AU151" s="200" t="s">
        <v>94</v>
      </c>
      <c r="AY151" s="17" t="s">
        <v>160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92</v>
      </c>
      <c r="BK151" s="201">
        <f>ROUND(I151*H151,2)</f>
        <v>0</v>
      </c>
      <c r="BL151" s="17" t="s">
        <v>510</v>
      </c>
      <c r="BM151" s="200" t="s">
        <v>1292</v>
      </c>
    </row>
    <row r="152" spans="1:65" s="15" customFormat="1" ht="11.25">
      <c r="B152" s="242"/>
      <c r="C152" s="243"/>
      <c r="D152" s="204" t="s">
        <v>172</v>
      </c>
      <c r="E152" s="244" t="s">
        <v>1</v>
      </c>
      <c r="F152" s="245" t="s">
        <v>921</v>
      </c>
      <c r="G152" s="243"/>
      <c r="H152" s="244" t="s">
        <v>1</v>
      </c>
      <c r="I152" s="246"/>
      <c r="J152" s="243"/>
      <c r="K152" s="243"/>
      <c r="L152" s="247"/>
      <c r="M152" s="248"/>
      <c r="N152" s="249"/>
      <c r="O152" s="249"/>
      <c r="P152" s="249"/>
      <c r="Q152" s="249"/>
      <c r="R152" s="249"/>
      <c r="S152" s="249"/>
      <c r="T152" s="250"/>
      <c r="AT152" s="251" t="s">
        <v>172</v>
      </c>
      <c r="AU152" s="251" t="s">
        <v>94</v>
      </c>
      <c r="AV152" s="15" t="s">
        <v>92</v>
      </c>
      <c r="AW152" s="15" t="s">
        <v>39</v>
      </c>
      <c r="AX152" s="15" t="s">
        <v>84</v>
      </c>
      <c r="AY152" s="251" t="s">
        <v>160</v>
      </c>
    </row>
    <row r="153" spans="1:65" s="13" customFormat="1" ht="11.25">
      <c r="B153" s="202"/>
      <c r="C153" s="203"/>
      <c r="D153" s="204" t="s">
        <v>172</v>
      </c>
      <c r="E153" s="205" t="s">
        <v>1</v>
      </c>
      <c r="F153" s="206" t="s">
        <v>166</v>
      </c>
      <c r="G153" s="203"/>
      <c r="H153" s="207">
        <v>4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172</v>
      </c>
      <c r="AU153" s="213" t="s">
        <v>94</v>
      </c>
      <c r="AV153" s="13" t="s">
        <v>94</v>
      </c>
      <c r="AW153" s="13" t="s">
        <v>39</v>
      </c>
      <c r="AX153" s="13" t="s">
        <v>84</v>
      </c>
      <c r="AY153" s="213" t="s">
        <v>160</v>
      </c>
    </row>
    <row r="154" spans="1:65" s="14" customFormat="1" ht="11.25">
      <c r="B154" s="214"/>
      <c r="C154" s="215"/>
      <c r="D154" s="204" t="s">
        <v>172</v>
      </c>
      <c r="E154" s="216" t="s">
        <v>1</v>
      </c>
      <c r="F154" s="217" t="s">
        <v>179</v>
      </c>
      <c r="G154" s="215"/>
      <c r="H154" s="218">
        <v>4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172</v>
      </c>
      <c r="AU154" s="224" t="s">
        <v>94</v>
      </c>
      <c r="AV154" s="14" t="s">
        <v>166</v>
      </c>
      <c r="AW154" s="14" t="s">
        <v>39</v>
      </c>
      <c r="AX154" s="14" t="s">
        <v>92</v>
      </c>
      <c r="AY154" s="224" t="s">
        <v>160</v>
      </c>
    </row>
    <row r="155" spans="1:65" s="2" customFormat="1" ht="16.5" customHeight="1">
      <c r="A155" s="35"/>
      <c r="B155" s="36"/>
      <c r="C155" s="225" t="s">
        <v>204</v>
      </c>
      <c r="D155" s="225" t="s">
        <v>216</v>
      </c>
      <c r="E155" s="226" t="s">
        <v>1293</v>
      </c>
      <c r="F155" s="227" t="s">
        <v>1294</v>
      </c>
      <c r="G155" s="228" t="s">
        <v>927</v>
      </c>
      <c r="H155" s="229">
        <v>4</v>
      </c>
      <c r="I155" s="230"/>
      <c r="J155" s="231">
        <f>ROUND(I155*H155,2)</f>
        <v>0</v>
      </c>
      <c r="K155" s="232"/>
      <c r="L155" s="233"/>
      <c r="M155" s="234" t="s">
        <v>1</v>
      </c>
      <c r="N155" s="235" t="s">
        <v>49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982</v>
      </c>
      <c r="AT155" s="200" t="s">
        <v>216</v>
      </c>
      <c r="AU155" s="200" t="s">
        <v>94</v>
      </c>
      <c r="AY155" s="17" t="s">
        <v>160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92</v>
      </c>
      <c r="BK155" s="201">
        <f>ROUND(I155*H155,2)</f>
        <v>0</v>
      </c>
      <c r="BL155" s="17" t="s">
        <v>510</v>
      </c>
      <c r="BM155" s="200" t="s">
        <v>1295</v>
      </c>
    </row>
    <row r="156" spans="1:65" s="15" customFormat="1" ht="11.25">
      <c r="B156" s="242"/>
      <c r="C156" s="243"/>
      <c r="D156" s="204" t="s">
        <v>172</v>
      </c>
      <c r="E156" s="244" t="s">
        <v>1</v>
      </c>
      <c r="F156" s="245" t="s">
        <v>921</v>
      </c>
      <c r="G156" s="243"/>
      <c r="H156" s="244" t="s">
        <v>1</v>
      </c>
      <c r="I156" s="246"/>
      <c r="J156" s="243"/>
      <c r="K156" s="243"/>
      <c r="L156" s="247"/>
      <c r="M156" s="248"/>
      <c r="N156" s="249"/>
      <c r="O156" s="249"/>
      <c r="P156" s="249"/>
      <c r="Q156" s="249"/>
      <c r="R156" s="249"/>
      <c r="S156" s="249"/>
      <c r="T156" s="250"/>
      <c r="AT156" s="251" t="s">
        <v>172</v>
      </c>
      <c r="AU156" s="251" t="s">
        <v>94</v>
      </c>
      <c r="AV156" s="15" t="s">
        <v>92</v>
      </c>
      <c r="AW156" s="15" t="s">
        <v>39</v>
      </c>
      <c r="AX156" s="15" t="s">
        <v>84</v>
      </c>
      <c r="AY156" s="251" t="s">
        <v>160</v>
      </c>
    </row>
    <row r="157" spans="1:65" s="13" customFormat="1" ht="11.25">
      <c r="B157" s="202"/>
      <c r="C157" s="203"/>
      <c r="D157" s="204" t="s">
        <v>172</v>
      </c>
      <c r="E157" s="205" t="s">
        <v>1</v>
      </c>
      <c r="F157" s="206" t="s">
        <v>166</v>
      </c>
      <c r="G157" s="203"/>
      <c r="H157" s="207">
        <v>4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172</v>
      </c>
      <c r="AU157" s="213" t="s">
        <v>94</v>
      </c>
      <c r="AV157" s="13" t="s">
        <v>94</v>
      </c>
      <c r="AW157" s="13" t="s">
        <v>39</v>
      </c>
      <c r="AX157" s="13" t="s">
        <v>84</v>
      </c>
      <c r="AY157" s="213" t="s">
        <v>160</v>
      </c>
    </row>
    <row r="158" spans="1:65" s="14" customFormat="1" ht="11.25">
      <c r="B158" s="214"/>
      <c r="C158" s="215"/>
      <c r="D158" s="204" t="s">
        <v>172</v>
      </c>
      <c r="E158" s="216" t="s">
        <v>1</v>
      </c>
      <c r="F158" s="217" t="s">
        <v>179</v>
      </c>
      <c r="G158" s="215"/>
      <c r="H158" s="218">
        <v>4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172</v>
      </c>
      <c r="AU158" s="224" t="s">
        <v>94</v>
      </c>
      <c r="AV158" s="14" t="s">
        <v>166</v>
      </c>
      <c r="AW158" s="14" t="s">
        <v>39</v>
      </c>
      <c r="AX158" s="14" t="s">
        <v>92</v>
      </c>
      <c r="AY158" s="224" t="s">
        <v>160</v>
      </c>
    </row>
    <row r="159" spans="1:65" s="2" customFormat="1" ht="24.2" customHeight="1">
      <c r="A159" s="35"/>
      <c r="B159" s="36"/>
      <c r="C159" s="188" t="s">
        <v>209</v>
      </c>
      <c r="D159" s="188" t="s">
        <v>162</v>
      </c>
      <c r="E159" s="189" t="s">
        <v>1296</v>
      </c>
      <c r="F159" s="190" t="s">
        <v>1297</v>
      </c>
      <c r="G159" s="191" t="s">
        <v>261</v>
      </c>
      <c r="H159" s="192">
        <v>14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49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510</v>
      </c>
      <c r="AT159" s="200" t="s">
        <v>162</v>
      </c>
      <c r="AU159" s="200" t="s">
        <v>94</v>
      </c>
      <c r="AY159" s="17" t="s">
        <v>160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92</v>
      </c>
      <c r="BK159" s="201">
        <f>ROUND(I159*H159,2)</f>
        <v>0</v>
      </c>
      <c r="BL159" s="17" t="s">
        <v>510</v>
      </c>
      <c r="BM159" s="200" t="s">
        <v>1298</v>
      </c>
    </row>
    <row r="160" spans="1:65" s="15" customFormat="1" ht="11.25">
      <c r="B160" s="242"/>
      <c r="C160" s="243"/>
      <c r="D160" s="204" t="s">
        <v>172</v>
      </c>
      <c r="E160" s="244" t="s">
        <v>1</v>
      </c>
      <c r="F160" s="245" t="s">
        <v>921</v>
      </c>
      <c r="G160" s="243"/>
      <c r="H160" s="244" t="s">
        <v>1</v>
      </c>
      <c r="I160" s="246"/>
      <c r="J160" s="243"/>
      <c r="K160" s="243"/>
      <c r="L160" s="247"/>
      <c r="M160" s="248"/>
      <c r="N160" s="249"/>
      <c r="O160" s="249"/>
      <c r="P160" s="249"/>
      <c r="Q160" s="249"/>
      <c r="R160" s="249"/>
      <c r="S160" s="249"/>
      <c r="T160" s="250"/>
      <c r="AT160" s="251" t="s">
        <v>172</v>
      </c>
      <c r="AU160" s="251" t="s">
        <v>94</v>
      </c>
      <c r="AV160" s="15" t="s">
        <v>92</v>
      </c>
      <c r="AW160" s="15" t="s">
        <v>39</v>
      </c>
      <c r="AX160" s="15" t="s">
        <v>84</v>
      </c>
      <c r="AY160" s="251" t="s">
        <v>160</v>
      </c>
    </row>
    <row r="161" spans="1:65" s="13" customFormat="1" ht="11.25">
      <c r="B161" s="202"/>
      <c r="C161" s="203"/>
      <c r="D161" s="204" t="s">
        <v>172</v>
      </c>
      <c r="E161" s="205" t="s">
        <v>1</v>
      </c>
      <c r="F161" s="206" t="s">
        <v>236</v>
      </c>
      <c r="G161" s="203"/>
      <c r="H161" s="207">
        <v>14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172</v>
      </c>
      <c r="AU161" s="213" t="s">
        <v>94</v>
      </c>
      <c r="AV161" s="13" t="s">
        <v>94</v>
      </c>
      <c r="AW161" s="13" t="s">
        <v>39</v>
      </c>
      <c r="AX161" s="13" t="s">
        <v>84</v>
      </c>
      <c r="AY161" s="213" t="s">
        <v>160</v>
      </c>
    </row>
    <row r="162" spans="1:65" s="14" customFormat="1" ht="11.25">
      <c r="B162" s="214"/>
      <c r="C162" s="215"/>
      <c r="D162" s="204" t="s">
        <v>172</v>
      </c>
      <c r="E162" s="216" t="s">
        <v>1</v>
      </c>
      <c r="F162" s="217" t="s">
        <v>179</v>
      </c>
      <c r="G162" s="215"/>
      <c r="H162" s="218">
        <v>14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172</v>
      </c>
      <c r="AU162" s="224" t="s">
        <v>94</v>
      </c>
      <c r="AV162" s="14" t="s">
        <v>166</v>
      </c>
      <c r="AW162" s="14" t="s">
        <v>39</v>
      </c>
      <c r="AX162" s="14" t="s">
        <v>92</v>
      </c>
      <c r="AY162" s="224" t="s">
        <v>160</v>
      </c>
    </row>
    <row r="163" spans="1:65" s="2" customFormat="1" ht="16.5" customHeight="1">
      <c r="A163" s="35"/>
      <c r="B163" s="36"/>
      <c r="C163" s="225" t="s">
        <v>215</v>
      </c>
      <c r="D163" s="225" t="s">
        <v>216</v>
      </c>
      <c r="E163" s="226" t="s">
        <v>1299</v>
      </c>
      <c r="F163" s="227" t="s">
        <v>1300</v>
      </c>
      <c r="G163" s="228" t="s">
        <v>927</v>
      </c>
      <c r="H163" s="229">
        <v>8</v>
      </c>
      <c r="I163" s="230"/>
      <c r="J163" s="231">
        <f>ROUND(I163*H163,2)</f>
        <v>0</v>
      </c>
      <c r="K163" s="232"/>
      <c r="L163" s="233"/>
      <c r="M163" s="234" t="s">
        <v>1</v>
      </c>
      <c r="N163" s="235" t="s">
        <v>49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982</v>
      </c>
      <c r="AT163" s="200" t="s">
        <v>216</v>
      </c>
      <c r="AU163" s="200" t="s">
        <v>94</v>
      </c>
      <c r="AY163" s="17" t="s">
        <v>160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92</v>
      </c>
      <c r="BK163" s="201">
        <f>ROUND(I163*H163,2)</f>
        <v>0</v>
      </c>
      <c r="BL163" s="17" t="s">
        <v>510</v>
      </c>
      <c r="BM163" s="200" t="s">
        <v>1301</v>
      </c>
    </row>
    <row r="164" spans="1:65" s="15" customFormat="1" ht="11.25">
      <c r="B164" s="242"/>
      <c r="C164" s="243"/>
      <c r="D164" s="204" t="s">
        <v>172</v>
      </c>
      <c r="E164" s="244" t="s">
        <v>1</v>
      </c>
      <c r="F164" s="245" t="s">
        <v>921</v>
      </c>
      <c r="G164" s="243"/>
      <c r="H164" s="244" t="s">
        <v>1</v>
      </c>
      <c r="I164" s="246"/>
      <c r="J164" s="243"/>
      <c r="K164" s="243"/>
      <c r="L164" s="247"/>
      <c r="M164" s="248"/>
      <c r="N164" s="249"/>
      <c r="O164" s="249"/>
      <c r="P164" s="249"/>
      <c r="Q164" s="249"/>
      <c r="R164" s="249"/>
      <c r="S164" s="249"/>
      <c r="T164" s="250"/>
      <c r="AT164" s="251" t="s">
        <v>172</v>
      </c>
      <c r="AU164" s="251" t="s">
        <v>94</v>
      </c>
      <c r="AV164" s="15" t="s">
        <v>92</v>
      </c>
      <c r="AW164" s="15" t="s">
        <v>39</v>
      </c>
      <c r="AX164" s="15" t="s">
        <v>84</v>
      </c>
      <c r="AY164" s="251" t="s">
        <v>160</v>
      </c>
    </row>
    <row r="165" spans="1:65" s="13" customFormat="1" ht="11.25">
      <c r="B165" s="202"/>
      <c r="C165" s="203"/>
      <c r="D165" s="204" t="s">
        <v>172</v>
      </c>
      <c r="E165" s="205" t="s">
        <v>1</v>
      </c>
      <c r="F165" s="206" t="s">
        <v>204</v>
      </c>
      <c r="G165" s="203"/>
      <c r="H165" s="207">
        <v>8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172</v>
      </c>
      <c r="AU165" s="213" t="s">
        <v>94</v>
      </c>
      <c r="AV165" s="13" t="s">
        <v>94</v>
      </c>
      <c r="AW165" s="13" t="s">
        <v>39</v>
      </c>
      <c r="AX165" s="13" t="s">
        <v>84</v>
      </c>
      <c r="AY165" s="213" t="s">
        <v>160</v>
      </c>
    </row>
    <row r="166" spans="1:65" s="14" customFormat="1" ht="11.25">
      <c r="B166" s="214"/>
      <c r="C166" s="215"/>
      <c r="D166" s="204" t="s">
        <v>172</v>
      </c>
      <c r="E166" s="216" t="s">
        <v>1</v>
      </c>
      <c r="F166" s="217" t="s">
        <v>179</v>
      </c>
      <c r="G166" s="215"/>
      <c r="H166" s="218">
        <v>8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172</v>
      </c>
      <c r="AU166" s="224" t="s">
        <v>94</v>
      </c>
      <c r="AV166" s="14" t="s">
        <v>166</v>
      </c>
      <c r="AW166" s="14" t="s">
        <v>39</v>
      </c>
      <c r="AX166" s="14" t="s">
        <v>92</v>
      </c>
      <c r="AY166" s="224" t="s">
        <v>160</v>
      </c>
    </row>
    <row r="167" spans="1:65" s="2" customFormat="1" ht="16.5" customHeight="1">
      <c r="A167" s="35"/>
      <c r="B167" s="36"/>
      <c r="C167" s="225" t="s">
        <v>222</v>
      </c>
      <c r="D167" s="225" t="s">
        <v>216</v>
      </c>
      <c r="E167" s="226" t="s">
        <v>1302</v>
      </c>
      <c r="F167" s="227" t="s">
        <v>1303</v>
      </c>
      <c r="G167" s="228" t="s">
        <v>927</v>
      </c>
      <c r="H167" s="229">
        <v>6</v>
      </c>
      <c r="I167" s="230"/>
      <c r="J167" s="231">
        <f>ROUND(I167*H167,2)</f>
        <v>0</v>
      </c>
      <c r="K167" s="232"/>
      <c r="L167" s="233"/>
      <c r="M167" s="234" t="s">
        <v>1</v>
      </c>
      <c r="N167" s="235" t="s">
        <v>49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982</v>
      </c>
      <c r="AT167" s="200" t="s">
        <v>216</v>
      </c>
      <c r="AU167" s="200" t="s">
        <v>94</v>
      </c>
      <c r="AY167" s="17" t="s">
        <v>160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92</v>
      </c>
      <c r="BK167" s="201">
        <f>ROUND(I167*H167,2)</f>
        <v>0</v>
      </c>
      <c r="BL167" s="17" t="s">
        <v>510</v>
      </c>
      <c r="BM167" s="200" t="s">
        <v>1304</v>
      </c>
    </row>
    <row r="168" spans="1:65" s="15" customFormat="1" ht="11.25">
      <c r="B168" s="242"/>
      <c r="C168" s="243"/>
      <c r="D168" s="204" t="s">
        <v>172</v>
      </c>
      <c r="E168" s="244" t="s">
        <v>1</v>
      </c>
      <c r="F168" s="245" t="s">
        <v>921</v>
      </c>
      <c r="G168" s="243"/>
      <c r="H168" s="244" t="s">
        <v>1</v>
      </c>
      <c r="I168" s="246"/>
      <c r="J168" s="243"/>
      <c r="K168" s="243"/>
      <c r="L168" s="247"/>
      <c r="M168" s="248"/>
      <c r="N168" s="249"/>
      <c r="O168" s="249"/>
      <c r="P168" s="249"/>
      <c r="Q168" s="249"/>
      <c r="R168" s="249"/>
      <c r="S168" s="249"/>
      <c r="T168" s="250"/>
      <c r="AT168" s="251" t="s">
        <v>172</v>
      </c>
      <c r="AU168" s="251" t="s">
        <v>94</v>
      </c>
      <c r="AV168" s="15" t="s">
        <v>92</v>
      </c>
      <c r="AW168" s="15" t="s">
        <v>39</v>
      </c>
      <c r="AX168" s="15" t="s">
        <v>84</v>
      </c>
      <c r="AY168" s="251" t="s">
        <v>160</v>
      </c>
    </row>
    <row r="169" spans="1:65" s="13" customFormat="1" ht="11.25">
      <c r="B169" s="202"/>
      <c r="C169" s="203"/>
      <c r="D169" s="204" t="s">
        <v>172</v>
      </c>
      <c r="E169" s="205" t="s">
        <v>1</v>
      </c>
      <c r="F169" s="206" t="s">
        <v>194</v>
      </c>
      <c r="G169" s="203"/>
      <c r="H169" s="207">
        <v>6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172</v>
      </c>
      <c r="AU169" s="213" t="s">
        <v>94</v>
      </c>
      <c r="AV169" s="13" t="s">
        <v>94</v>
      </c>
      <c r="AW169" s="13" t="s">
        <v>39</v>
      </c>
      <c r="AX169" s="13" t="s">
        <v>84</v>
      </c>
      <c r="AY169" s="213" t="s">
        <v>160</v>
      </c>
    </row>
    <row r="170" spans="1:65" s="14" customFormat="1" ht="11.25">
      <c r="B170" s="214"/>
      <c r="C170" s="215"/>
      <c r="D170" s="204" t="s">
        <v>172</v>
      </c>
      <c r="E170" s="216" t="s">
        <v>1</v>
      </c>
      <c r="F170" s="217" t="s">
        <v>179</v>
      </c>
      <c r="G170" s="215"/>
      <c r="H170" s="218">
        <v>6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172</v>
      </c>
      <c r="AU170" s="224" t="s">
        <v>94</v>
      </c>
      <c r="AV170" s="14" t="s">
        <v>166</v>
      </c>
      <c r="AW170" s="14" t="s">
        <v>39</v>
      </c>
      <c r="AX170" s="14" t="s">
        <v>92</v>
      </c>
      <c r="AY170" s="224" t="s">
        <v>160</v>
      </c>
    </row>
    <row r="171" spans="1:65" s="2" customFormat="1" ht="21.75" customHeight="1">
      <c r="A171" s="35"/>
      <c r="B171" s="36"/>
      <c r="C171" s="188" t="s">
        <v>226</v>
      </c>
      <c r="D171" s="188" t="s">
        <v>162</v>
      </c>
      <c r="E171" s="189" t="s">
        <v>1305</v>
      </c>
      <c r="F171" s="190" t="s">
        <v>1306</v>
      </c>
      <c r="G171" s="191" t="s">
        <v>252</v>
      </c>
      <c r="H171" s="192">
        <v>102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49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510</v>
      </c>
      <c r="AT171" s="200" t="s">
        <v>162</v>
      </c>
      <c r="AU171" s="200" t="s">
        <v>94</v>
      </c>
      <c r="AY171" s="17" t="s">
        <v>160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92</v>
      </c>
      <c r="BK171" s="201">
        <f>ROUND(I171*H171,2)</f>
        <v>0</v>
      </c>
      <c r="BL171" s="17" t="s">
        <v>510</v>
      </c>
      <c r="BM171" s="200" t="s">
        <v>1307</v>
      </c>
    </row>
    <row r="172" spans="1:65" s="15" customFormat="1" ht="22.5">
      <c r="B172" s="242"/>
      <c r="C172" s="243"/>
      <c r="D172" s="204" t="s">
        <v>172</v>
      </c>
      <c r="E172" s="244" t="s">
        <v>1</v>
      </c>
      <c r="F172" s="245" t="s">
        <v>941</v>
      </c>
      <c r="G172" s="243"/>
      <c r="H172" s="244" t="s">
        <v>1</v>
      </c>
      <c r="I172" s="246"/>
      <c r="J172" s="243"/>
      <c r="K172" s="243"/>
      <c r="L172" s="247"/>
      <c r="M172" s="248"/>
      <c r="N172" s="249"/>
      <c r="O172" s="249"/>
      <c r="P172" s="249"/>
      <c r="Q172" s="249"/>
      <c r="R172" s="249"/>
      <c r="S172" s="249"/>
      <c r="T172" s="250"/>
      <c r="AT172" s="251" t="s">
        <v>172</v>
      </c>
      <c r="AU172" s="251" t="s">
        <v>94</v>
      </c>
      <c r="AV172" s="15" t="s">
        <v>92</v>
      </c>
      <c r="AW172" s="15" t="s">
        <v>39</v>
      </c>
      <c r="AX172" s="15" t="s">
        <v>84</v>
      </c>
      <c r="AY172" s="251" t="s">
        <v>160</v>
      </c>
    </row>
    <row r="173" spans="1:65" s="13" customFormat="1" ht="11.25">
      <c r="B173" s="202"/>
      <c r="C173" s="203"/>
      <c r="D173" s="204" t="s">
        <v>172</v>
      </c>
      <c r="E173" s="205" t="s">
        <v>1</v>
      </c>
      <c r="F173" s="206" t="s">
        <v>1308</v>
      </c>
      <c r="G173" s="203"/>
      <c r="H173" s="207">
        <v>102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172</v>
      </c>
      <c r="AU173" s="213" t="s">
        <v>94</v>
      </c>
      <c r="AV173" s="13" t="s">
        <v>94</v>
      </c>
      <c r="AW173" s="13" t="s">
        <v>39</v>
      </c>
      <c r="AX173" s="13" t="s">
        <v>84</v>
      </c>
      <c r="AY173" s="213" t="s">
        <v>160</v>
      </c>
    </row>
    <row r="174" spans="1:65" s="14" customFormat="1" ht="11.25">
      <c r="B174" s="214"/>
      <c r="C174" s="215"/>
      <c r="D174" s="204" t="s">
        <v>172</v>
      </c>
      <c r="E174" s="216" t="s">
        <v>1</v>
      </c>
      <c r="F174" s="217" t="s">
        <v>179</v>
      </c>
      <c r="G174" s="215"/>
      <c r="H174" s="218">
        <v>102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172</v>
      </c>
      <c r="AU174" s="224" t="s">
        <v>94</v>
      </c>
      <c r="AV174" s="14" t="s">
        <v>166</v>
      </c>
      <c r="AW174" s="14" t="s">
        <v>39</v>
      </c>
      <c r="AX174" s="14" t="s">
        <v>92</v>
      </c>
      <c r="AY174" s="224" t="s">
        <v>160</v>
      </c>
    </row>
    <row r="175" spans="1:65" s="2" customFormat="1" ht="33" customHeight="1">
      <c r="A175" s="35"/>
      <c r="B175" s="36"/>
      <c r="C175" s="188" t="s">
        <v>230</v>
      </c>
      <c r="D175" s="188" t="s">
        <v>162</v>
      </c>
      <c r="E175" s="189" t="s">
        <v>1309</v>
      </c>
      <c r="F175" s="190" t="s">
        <v>1310</v>
      </c>
      <c r="G175" s="191" t="s">
        <v>252</v>
      </c>
      <c r="H175" s="192">
        <v>232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49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510</v>
      </c>
      <c r="AT175" s="200" t="s">
        <v>162</v>
      </c>
      <c r="AU175" s="200" t="s">
        <v>94</v>
      </c>
      <c r="AY175" s="17" t="s">
        <v>160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92</v>
      </c>
      <c r="BK175" s="201">
        <f>ROUND(I175*H175,2)</f>
        <v>0</v>
      </c>
      <c r="BL175" s="17" t="s">
        <v>510</v>
      </c>
      <c r="BM175" s="200" t="s">
        <v>1311</v>
      </c>
    </row>
    <row r="176" spans="1:65" s="15" customFormat="1" ht="22.5">
      <c r="B176" s="242"/>
      <c r="C176" s="243"/>
      <c r="D176" s="204" t="s">
        <v>172</v>
      </c>
      <c r="E176" s="244" t="s">
        <v>1</v>
      </c>
      <c r="F176" s="245" t="s">
        <v>941</v>
      </c>
      <c r="G176" s="243"/>
      <c r="H176" s="244" t="s">
        <v>1</v>
      </c>
      <c r="I176" s="246"/>
      <c r="J176" s="243"/>
      <c r="K176" s="243"/>
      <c r="L176" s="247"/>
      <c r="M176" s="248"/>
      <c r="N176" s="249"/>
      <c r="O176" s="249"/>
      <c r="P176" s="249"/>
      <c r="Q176" s="249"/>
      <c r="R176" s="249"/>
      <c r="S176" s="249"/>
      <c r="T176" s="250"/>
      <c r="AT176" s="251" t="s">
        <v>172</v>
      </c>
      <c r="AU176" s="251" t="s">
        <v>94</v>
      </c>
      <c r="AV176" s="15" t="s">
        <v>92</v>
      </c>
      <c r="AW176" s="15" t="s">
        <v>39</v>
      </c>
      <c r="AX176" s="15" t="s">
        <v>84</v>
      </c>
      <c r="AY176" s="251" t="s">
        <v>160</v>
      </c>
    </row>
    <row r="177" spans="1:65" s="13" customFormat="1" ht="11.25">
      <c r="B177" s="202"/>
      <c r="C177" s="203"/>
      <c r="D177" s="204" t="s">
        <v>172</v>
      </c>
      <c r="E177" s="205" t="s">
        <v>1</v>
      </c>
      <c r="F177" s="206" t="s">
        <v>1312</v>
      </c>
      <c r="G177" s="203"/>
      <c r="H177" s="207">
        <v>232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172</v>
      </c>
      <c r="AU177" s="213" t="s">
        <v>94</v>
      </c>
      <c r="AV177" s="13" t="s">
        <v>94</v>
      </c>
      <c r="AW177" s="13" t="s">
        <v>39</v>
      </c>
      <c r="AX177" s="13" t="s">
        <v>84</v>
      </c>
      <c r="AY177" s="213" t="s">
        <v>160</v>
      </c>
    </row>
    <row r="178" spans="1:65" s="14" customFormat="1" ht="11.25">
      <c r="B178" s="214"/>
      <c r="C178" s="215"/>
      <c r="D178" s="204" t="s">
        <v>172</v>
      </c>
      <c r="E178" s="216" t="s">
        <v>1</v>
      </c>
      <c r="F178" s="217" t="s">
        <v>179</v>
      </c>
      <c r="G178" s="215"/>
      <c r="H178" s="218">
        <v>232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172</v>
      </c>
      <c r="AU178" s="224" t="s">
        <v>94</v>
      </c>
      <c r="AV178" s="14" t="s">
        <v>166</v>
      </c>
      <c r="AW178" s="14" t="s">
        <v>39</v>
      </c>
      <c r="AX178" s="14" t="s">
        <v>92</v>
      </c>
      <c r="AY178" s="224" t="s">
        <v>160</v>
      </c>
    </row>
    <row r="179" spans="1:65" s="2" customFormat="1" ht="16.5" customHeight="1">
      <c r="A179" s="35"/>
      <c r="B179" s="36"/>
      <c r="C179" s="225" t="s">
        <v>236</v>
      </c>
      <c r="D179" s="225" t="s">
        <v>216</v>
      </c>
      <c r="E179" s="226" t="s">
        <v>1313</v>
      </c>
      <c r="F179" s="227" t="s">
        <v>1314</v>
      </c>
      <c r="G179" s="228" t="s">
        <v>252</v>
      </c>
      <c r="H179" s="229">
        <v>232</v>
      </c>
      <c r="I179" s="230"/>
      <c r="J179" s="231">
        <f>ROUND(I179*H179,2)</f>
        <v>0</v>
      </c>
      <c r="K179" s="232"/>
      <c r="L179" s="233"/>
      <c r="M179" s="234" t="s">
        <v>1</v>
      </c>
      <c r="N179" s="235" t="s">
        <v>49</v>
      </c>
      <c r="O179" s="72"/>
      <c r="P179" s="198">
        <f>O179*H179</f>
        <v>0</v>
      </c>
      <c r="Q179" s="198">
        <v>4.0000000000000003E-5</v>
      </c>
      <c r="R179" s="198">
        <f>Q179*H179</f>
        <v>9.2800000000000001E-3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982</v>
      </c>
      <c r="AT179" s="200" t="s">
        <v>216</v>
      </c>
      <c r="AU179" s="200" t="s">
        <v>94</v>
      </c>
      <c r="AY179" s="17" t="s">
        <v>160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92</v>
      </c>
      <c r="BK179" s="201">
        <f>ROUND(I179*H179,2)</f>
        <v>0</v>
      </c>
      <c r="BL179" s="17" t="s">
        <v>510</v>
      </c>
      <c r="BM179" s="200" t="s">
        <v>1315</v>
      </c>
    </row>
    <row r="180" spans="1:65" s="2" customFormat="1" ht="24.2" customHeight="1">
      <c r="A180" s="35"/>
      <c r="B180" s="36"/>
      <c r="C180" s="188" t="s">
        <v>8</v>
      </c>
      <c r="D180" s="188" t="s">
        <v>162</v>
      </c>
      <c r="E180" s="189" t="s">
        <v>1316</v>
      </c>
      <c r="F180" s="190" t="s">
        <v>1317</v>
      </c>
      <c r="G180" s="191" t="s">
        <v>252</v>
      </c>
      <c r="H180" s="192">
        <v>26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510</v>
      </c>
      <c r="AT180" s="200" t="s">
        <v>162</v>
      </c>
      <c r="AU180" s="200" t="s">
        <v>94</v>
      </c>
      <c r="AY180" s="17" t="s">
        <v>160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92</v>
      </c>
      <c r="BK180" s="201">
        <f>ROUND(I180*H180,2)</f>
        <v>0</v>
      </c>
      <c r="BL180" s="17" t="s">
        <v>510</v>
      </c>
      <c r="BM180" s="200" t="s">
        <v>1318</v>
      </c>
    </row>
    <row r="181" spans="1:65" s="15" customFormat="1" ht="22.5">
      <c r="B181" s="242"/>
      <c r="C181" s="243"/>
      <c r="D181" s="204" t="s">
        <v>172</v>
      </c>
      <c r="E181" s="244" t="s">
        <v>1</v>
      </c>
      <c r="F181" s="245" t="s">
        <v>941</v>
      </c>
      <c r="G181" s="243"/>
      <c r="H181" s="244" t="s">
        <v>1</v>
      </c>
      <c r="I181" s="246"/>
      <c r="J181" s="243"/>
      <c r="K181" s="243"/>
      <c r="L181" s="247"/>
      <c r="M181" s="248"/>
      <c r="N181" s="249"/>
      <c r="O181" s="249"/>
      <c r="P181" s="249"/>
      <c r="Q181" s="249"/>
      <c r="R181" s="249"/>
      <c r="S181" s="249"/>
      <c r="T181" s="250"/>
      <c r="AT181" s="251" t="s">
        <v>172</v>
      </c>
      <c r="AU181" s="251" t="s">
        <v>94</v>
      </c>
      <c r="AV181" s="15" t="s">
        <v>92</v>
      </c>
      <c r="AW181" s="15" t="s">
        <v>39</v>
      </c>
      <c r="AX181" s="15" t="s">
        <v>84</v>
      </c>
      <c r="AY181" s="251" t="s">
        <v>160</v>
      </c>
    </row>
    <row r="182" spans="1:65" s="13" customFormat="1" ht="11.25">
      <c r="B182" s="202"/>
      <c r="C182" s="203"/>
      <c r="D182" s="204" t="s">
        <v>172</v>
      </c>
      <c r="E182" s="205" t="s">
        <v>1</v>
      </c>
      <c r="F182" s="206" t="s">
        <v>293</v>
      </c>
      <c r="G182" s="203"/>
      <c r="H182" s="207">
        <v>26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172</v>
      </c>
      <c r="AU182" s="213" t="s">
        <v>94</v>
      </c>
      <c r="AV182" s="13" t="s">
        <v>94</v>
      </c>
      <c r="AW182" s="13" t="s">
        <v>39</v>
      </c>
      <c r="AX182" s="13" t="s">
        <v>84</v>
      </c>
      <c r="AY182" s="213" t="s">
        <v>160</v>
      </c>
    </row>
    <row r="183" spans="1:65" s="14" customFormat="1" ht="11.25">
      <c r="B183" s="214"/>
      <c r="C183" s="215"/>
      <c r="D183" s="204" t="s">
        <v>172</v>
      </c>
      <c r="E183" s="216" t="s">
        <v>1</v>
      </c>
      <c r="F183" s="217" t="s">
        <v>179</v>
      </c>
      <c r="G183" s="215"/>
      <c r="H183" s="218">
        <v>26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172</v>
      </c>
      <c r="AU183" s="224" t="s">
        <v>94</v>
      </c>
      <c r="AV183" s="14" t="s">
        <v>166</v>
      </c>
      <c r="AW183" s="14" t="s">
        <v>39</v>
      </c>
      <c r="AX183" s="14" t="s">
        <v>92</v>
      </c>
      <c r="AY183" s="224" t="s">
        <v>160</v>
      </c>
    </row>
    <row r="184" spans="1:65" s="2" customFormat="1" ht="24.2" customHeight="1">
      <c r="A184" s="35"/>
      <c r="B184" s="36"/>
      <c r="C184" s="225" t="s">
        <v>245</v>
      </c>
      <c r="D184" s="225" t="s">
        <v>216</v>
      </c>
      <c r="E184" s="226" t="s">
        <v>1319</v>
      </c>
      <c r="F184" s="227" t="s">
        <v>1320</v>
      </c>
      <c r="G184" s="228" t="s">
        <v>252</v>
      </c>
      <c r="H184" s="229">
        <v>26</v>
      </c>
      <c r="I184" s="230"/>
      <c r="J184" s="231">
        <f>ROUND(I184*H184,2)</f>
        <v>0</v>
      </c>
      <c r="K184" s="232"/>
      <c r="L184" s="233"/>
      <c r="M184" s="234" t="s">
        <v>1</v>
      </c>
      <c r="N184" s="235" t="s">
        <v>49</v>
      </c>
      <c r="O184" s="72"/>
      <c r="P184" s="198">
        <f>O184*H184</f>
        <v>0</v>
      </c>
      <c r="Q184" s="198">
        <v>6.8999999999999997E-4</v>
      </c>
      <c r="R184" s="198">
        <f>Q184*H184</f>
        <v>1.7939999999999998E-2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982</v>
      </c>
      <c r="AT184" s="200" t="s">
        <v>216</v>
      </c>
      <c r="AU184" s="200" t="s">
        <v>94</v>
      </c>
      <c r="AY184" s="17" t="s">
        <v>160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92</v>
      </c>
      <c r="BK184" s="201">
        <f>ROUND(I184*H184,2)</f>
        <v>0</v>
      </c>
      <c r="BL184" s="17" t="s">
        <v>510</v>
      </c>
      <c r="BM184" s="200" t="s">
        <v>1321</v>
      </c>
    </row>
    <row r="185" spans="1:65" s="15" customFormat="1" ht="22.5">
      <c r="B185" s="242"/>
      <c r="C185" s="243"/>
      <c r="D185" s="204" t="s">
        <v>172</v>
      </c>
      <c r="E185" s="244" t="s">
        <v>1</v>
      </c>
      <c r="F185" s="245" t="s">
        <v>941</v>
      </c>
      <c r="G185" s="243"/>
      <c r="H185" s="244" t="s">
        <v>1</v>
      </c>
      <c r="I185" s="246"/>
      <c r="J185" s="243"/>
      <c r="K185" s="243"/>
      <c r="L185" s="247"/>
      <c r="M185" s="248"/>
      <c r="N185" s="249"/>
      <c r="O185" s="249"/>
      <c r="P185" s="249"/>
      <c r="Q185" s="249"/>
      <c r="R185" s="249"/>
      <c r="S185" s="249"/>
      <c r="T185" s="250"/>
      <c r="AT185" s="251" t="s">
        <v>172</v>
      </c>
      <c r="AU185" s="251" t="s">
        <v>94</v>
      </c>
      <c r="AV185" s="15" t="s">
        <v>92</v>
      </c>
      <c r="AW185" s="15" t="s">
        <v>39</v>
      </c>
      <c r="AX185" s="15" t="s">
        <v>84</v>
      </c>
      <c r="AY185" s="251" t="s">
        <v>160</v>
      </c>
    </row>
    <row r="186" spans="1:65" s="13" customFormat="1" ht="11.25">
      <c r="B186" s="202"/>
      <c r="C186" s="203"/>
      <c r="D186" s="204" t="s">
        <v>172</v>
      </c>
      <c r="E186" s="205" t="s">
        <v>1</v>
      </c>
      <c r="F186" s="206" t="s">
        <v>293</v>
      </c>
      <c r="G186" s="203"/>
      <c r="H186" s="207">
        <v>26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172</v>
      </c>
      <c r="AU186" s="213" t="s">
        <v>94</v>
      </c>
      <c r="AV186" s="13" t="s">
        <v>94</v>
      </c>
      <c r="AW186" s="13" t="s">
        <v>39</v>
      </c>
      <c r="AX186" s="13" t="s">
        <v>84</v>
      </c>
      <c r="AY186" s="213" t="s">
        <v>160</v>
      </c>
    </row>
    <row r="187" spans="1:65" s="14" customFormat="1" ht="11.25">
      <c r="B187" s="214"/>
      <c r="C187" s="215"/>
      <c r="D187" s="204" t="s">
        <v>172</v>
      </c>
      <c r="E187" s="216" t="s">
        <v>1</v>
      </c>
      <c r="F187" s="217" t="s">
        <v>179</v>
      </c>
      <c r="G187" s="215"/>
      <c r="H187" s="218">
        <v>26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172</v>
      </c>
      <c r="AU187" s="224" t="s">
        <v>94</v>
      </c>
      <c r="AV187" s="14" t="s">
        <v>166</v>
      </c>
      <c r="AW187" s="14" t="s">
        <v>39</v>
      </c>
      <c r="AX187" s="14" t="s">
        <v>92</v>
      </c>
      <c r="AY187" s="224" t="s">
        <v>160</v>
      </c>
    </row>
    <row r="188" spans="1:65" s="2" customFormat="1" ht="24.2" customHeight="1">
      <c r="A188" s="35"/>
      <c r="B188" s="36"/>
      <c r="C188" s="188" t="s">
        <v>249</v>
      </c>
      <c r="D188" s="188" t="s">
        <v>162</v>
      </c>
      <c r="E188" s="189" t="s">
        <v>1079</v>
      </c>
      <c r="F188" s="190" t="s">
        <v>1080</v>
      </c>
      <c r="G188" s="191" t="s">
        <v>252</v>
      </c>
      <c r="H188" s="192">
        <v>42.5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49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510</v>
      </c>
      <c r="AT188" s="200" t="s">
        <v>162</v>
      </c>
      <c r="AU188" s="200" t="s">
        <v>94</v>
      </c>
      <c r="AY188" s="17" t="s">
        <v>160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92</v>
      </c>
      <c r="BK188" s="201">
        <f>ROUND(I188*H188,2)</f>
        <v>0</v>
      </c>
      <c r="BL188" s="17" t="s">
        <v>510</v>
      </c>
      <c r="BM188" s="200" t="s">
        <v>1322</v>
      </c>
    </row>
    <row r="189" spans="1:65" s="15" customFormat="1" ht="22.5">
      <c r="B189" s="242"/>
      <c r="C189" s="243"/>
      <c r="D189" s="204" t="s">
        <v>172</v>
      </c>
      <c r="E189" s="244" t="s">
        <v>1</v>
      </c>
      <c r="F189" s="245" t="s">
        <v>941</v>
      </c>
      <c r="G189" s="243"/>
      <c r="H189" s="244" t="s">
        <v>1</v>
      </c>
      <c r="I189" s="246"/>
      <c r="J189" s="243"/>
      <c r="K189" s="243"/>
      <c r="L189" s="247"/>
      <c r="M189" s="248"/>
      <c r="N189" s="249"/>
      <c r="O189" s="249"/>
      <c r="P189" s="249"/>
      <c r="Q189" s="249"/>
      <c r="R189" s="249"/>
      <c r="S189" s="249"/>
      <c r="T189" s="250"/>
      <c r="AT189" s="251" t="s">
        <v>172</v>
      </c>
      <c r="AU189" s="251" t="s">
        <v>94</v>
      </c>
      <c r="AV189" s="15" t="s">
        <v>92</v>
      </c>
      <c r="AW189" s="15" t="s">
        <v>39</v>
      </c>
      <c r="AX189" s="15" t="s">
        <v>84</v>
      </c>
      <c r="AY189" s="251" t="s">
        <v>160</v>
      </c>
    </row>
    <row r="190" spans="1:65" s="13" customFormat="1" ht="11.25">
      <c r="B190" s="202"/>
      <c r="C190" s="203"/>
      <c r="D190" s="204" t="s">
        <v>172</v>
      </c>
      <c r="E190" s="205" t="s">
        <v>1</v>
      </c>
      <c r="F190" s="206" t="s">
        <v>1323</v>
      </c>
      <c r="G190" s="203"/>
      <c r="H190" s="207">
        <v>42.5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172</v>
      </c>
      <c r="AU190" s="213" t="s">
        <v>94</v>
      </c>
      <c r="AV190" s="13" t="s">
        <v>94</v>
      </c>
      <c r="AW190" s="13" t="s">
        <v>39</v>
      </c>
      <c r="AX190" s="13" t="s">
        <v>84</v>
      </c>
      <c r="AY190" s="213" t="s">
        <v>160</v>
      </c>
    </row>
    <row r="191" spans="1:65" s="14" customFormat="1" ht="11.25">
      <c r="B191" s="214"/>
      <c r="C191" s="215"/>
      <c r="D191" s="204" t="s">
        <v>172</v>
      </c>
      <c r="E191" s="216" t="s">
        <v>1</v>
      </c>
      <c r="F191" s="217" t="s">
        <v>179</v>
      </c>
      <c r="G191" s="215"/>
      <c r="H191" s="218">
        <v>42.5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172</v>
      </c>
      <c r="AU191" s="224" t="s">
        <v>94</v>
      </c>
      <c r="AV191" s="14" t="s">
        <v>166</v>
      </c>
      <c r="AW191" s="14" t="s">
        <v>39</v>
      </c>
      <c r="AX191" s="14" t="s">
        <v>92</v>
      </c>
      <c r="AY191" s="224" t="s">
        <v>160</v>
      </c>
    </row>
    <row r="192" spans="1:65" s="2" customFormat="1" ht="24.2" customHeight="1">
      <c r="A192" s="35"/>
      <c r="B192" s="36"/>
      <c r="C192" s="225" t="s">
        <v>254</v>
      </c>
      <c r="D192" s="225" t="s">
        <v>216</v>
      </c>
      <c r="E192" s="226" t="s">
        <v>1324</v>
      </c>
      <c r="F192" s="227" t="s">
        <v>1325</v>
      </c>
      <c r="G192" s="228" t="s">
        <v>252</v>
      </c>
      <c r="H192" s="229">
        <v>42.5</v>
      </c>
      <c r="I192" s="230"/>
      <c r="J192" s="231">
        <f>ROUND(I192*H192,2)</f>
        <v>0</v>
      </c>
      <c r="K192" s="232"/>
      <c r="L192" s="233"/>
      <c r="M192" s="234" t="s">
        <v>1</v>
      </c>
      <c r="N192" s="235" t="s">
        <v>49</v>
      </c>
      <c r="O192" s="72"/>
      <c r="P192" s="198">
        <f>O192*H192</f>
        <v>0</v>
      </c>
      <c r="Q192" s="198">
        <v>5.5000000000000003E-4</v>
      </c>
      <c r="R192" s="198">
        <f>Q192*H192</f>
        <v>2.3375E-2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982</v>
      </c>
      <c r="AT192" s="200" t="s">
        <v>216</v>
      </c>
      <c r="AU192" s="200" t="s">
        <v>94</v>
      </c>
      <c r="AY192" s="17" t="s">
        <v>160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92</v>
      </c>
      <c r="BK192" s="201">
        <f>ROUND(I192*H192,2)</f>
        <v>0</v>
      </c>
      <c r="BL192" s="17" t="s">
        <v>510</v>
      </c>
      <c r="BM192" s="200" t="s">
        <v>1326</v>
      </c>
    </row>
    <row r="193" spans="1:65" s="15" customFormat="1" ht="22.5">
      <c r="B193" s="242"/>
      <c r="C193" s="243"/>
      <c r="D193" s="204" t="s">
        <v>172</v>
      </c>
      <c r="E193" s="244" t="s">
        <v>1</v>
      </c>
      <c r="F193" s="245" t="s">
        <v>941</v>
      </c>
      <c r="G193" s="243"/>
      <c r="H193" s="244" t="s">
        <v>1</v>
      </c>
      <c r="I193" s="246"/>
      <c r="J193" s="243"/>
      <c r="K193" s="243"/>
      <c r="L193" s="247"/>
      <c r="M193" s="248"/>
      <c r="N193" s="249"/>
      <c r="O193" s="249"/>
      <c r="P193" s="249"/>
      <c r="Q193" s="249"/>
      <c r="R193" s="249"/>
      <c r="S193" s="249"/>
      <c r="T193" s="250"/>
      <c r="AT193" s="251" t="s">
        <v>172</v>
      </c>
      <c r="AU193" s="251" t="s">
        <v>94</v>
      </c>
      <c r="AV193" s="15" t="s">
        <v>92</v>
      </c>
      <c r="AW193" s="15" t="s">
        <v>39</v>
      </c>
      <c r="AX193" s="15" t="s">
        <v>84</v>
      </c>
      <c r="AY193" s="251" t="s">
        <v>160</v>
      </c>
    </row>
    <row r="194" spans="1:65" s="13" customFormat="1" ht="11.25">
      <c r="B194" s="202"/>
      <c r="C194" s="203"/>
      <c r="D194" s="204" t="s">
        <v>172</v>
      </c>
      <c r="E194" s="205" t="s">
        <v>1</v>
      </c>
      <c r="F194" s="206" t="s">
        <v>1323</v>
      </c>
      <c r="G194" s="203"/>
      <c r="H194" s="207">
        <v>42.5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172</v>
      </c>
      <c r="AU194" s="213" t="s">
        <v>94</v>
      </c>
      <c r="AV194" s="13" t="s">
        <v>94</v>
      </c>
      <c r="AW194" s="13" t="s">
        <v>39</v>
      </c>
      <c r="AX194" s="13" t="s">
        <v>84</v>
      </c>
      <c r="AY194" s="213" t="s">
        <v>160</v>
      </c>
    </row>
    <row r="195" spans="1:65" s="14" customFormat="1" ht="11.25">
      <c r="B195" s="214"/>
      <c r="C195" s="215"/>
      <c r="D195" s="204" t="s">
        <v>172</v>
      </c>
      <c r="E195" s="216" t="s">
        <v>1</v>
      </c>
      <c r="F195" s="217" t="s">
        <v>179</v>
      </c>
      <c r="G195" s="215"/>
      <c r="H195" s="218">
        <v>42.5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172</v>
      </c>
      <c r="AU195" s="224" t="s">
        <v>94</v>
      </c>
      <c r="AV195" s="14" t="s">
        <v>166</v>
      </c>
      <c r="AW195" s="14" t="s">
        <v>39</v>
      </c>
      <c r="AX195" s="14" t="s">
        <v>92</v>
      </c>
      <c r="AY195" s="224" t="s">
        <v>160</v>
      </c>
    </row>
    <row r="196" spans="1:65" s="12" customFormat="1" ht="22.9" customHeight="1">
      <c r="B196" s="172"/>
      <c r="C196" s="173"/>
      <c r="D196" s="174" t="s">
        <v>83</v>
      </c>
      <c r="E196" s="186" t="s">
        <v>1119</v>
      </c>
      <c r="F196" s="186" t="s">
        <v>1120</v>
      </c>
      <c r="G196" s="173"/>
      <c r="H196" s="173"/>
      <c r="I196" s="176"/>
      <c r="J196" s="187">
        <f>BK196</f>
        <v>0</v>
      </c>
      <c r="K196" s="173"/>
      <c r="L196" s="178"/>
      <c r="M196" s="179"/>
      <c r="N196" s="180"/>
      <c r="O196" s="180"/>
      <c r="P196" s="181">
        <f>SUM(P197:P255)</f>
        <v>0</v>
      </c>
      <c r="Q196" s="180"/>
      <c r="R196" s="181">
        <f>SUM(R197:R255)</f>
        <v>4.7885662426680007</v>
      </c>
      <c r="S196" s="180"/>
      <c r="T196" s="182">
        <f>SUM(T197:T255)</f>
        <v>0</v>
      </c>
      <c r="AR196" s="183" t="s">
        <v>180</v>
      </c>
      <c r="AT196" s="184" t="s">
        <v>83</v>
      </c>
      <c r="AU196" s="184" t="s">
        <v>92</v>
      </c>
      <c r="AY196" s="183" t="s">
        <v>160</v>
      </c>
      <c r="BK196" s="185">
        <f>SUM(BK197:BK255)</f>
        <v>0</v>
      </c>
    </row>
    <row r="197" spans="1:65" s="2" customFormat="1" ht="16.5" customHeight="1">
      <c r="A197" s="35"/>
      <c r="B197" s="36"/>
      <c r="C197" s="188" t="s">
        <v>258</v>
      </c>
      <c r="D197" s="188" t="s">
        <v>162</v>
      </c>
      <c r="E197" s="189" t="s">
        <v>1327</v>
      </c>
      <c r="F197" s="190" t="s">
        <v>1328</v>
      </c>
      <c r="G197" s="191" t="s">
        <v>927</v>
      </c>
      <c r="H197" s="192">
        <v>3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49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510</v>
      </c>
      <c r="AT197" s="200" t="s">
        <v>162</v>
      </c>
      <c r="AU197" s="200" t="s">
        <v>94</v>
      </c>
      <c r="AY197" s="17" t="s">
        <v>160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92</v>
      </c>
      <c r="BK197" s="201">
        <f>ROUND(I197*H197,2)</f>
        <v>0</v>
      </c>
      <c r="BL197" s="17" t="s">
        <v>510</v>
      </c>
      <c r="BM197" s="200" t="s">
        <v>1329</v>
      </c>
    </row>
    <row r="198" spans="1:65" s="15" customFormat="1" ht="11.25">
      <c r="B198" s="242"/>
      <c r="C198" s="243"/>
      <c r="D198" s="204" t="s">
        <v>172</v>
      </c>
      <c r="E198" s="244" t="s">
        <v>1</v>
      </c>
      <c r="F198" s="245" t="s">
        <v>921</v>
      </c>
      <c r="G198" s="243"/>
      <c r="H198" s="244" t="s">
        <v>1</v>
      </c>
      <c r="I198" s="246"/>
      <c r="J198" s="243"/>
      <c r="K198" s="243"/>
      <c r="L198" s="247"/>
      <c r="M198" s="248"/>
      <c r="N198" s="249"/>
      <c r="O198" s="249"/>
      <c r="P198" s="249"/>
      <c r="Q198" s="249"/>
      <c r="R198" s="249"/>
      <c r="S198" s="249"/>
      <c r="T198" s="250"/>
      <c r="AT198" s="251" t="s">
        <v>172</v>
      </c>
      <c r="AU198" s="251" t="s">
        <v>94</v>
      </c>
      <c r="AV198" s="15" t="s">
        <v>92</v>
      </c>
      <c r="AW198" s="15" t="s">
        <v>39</v>
      </c>
      <c r="AX198" s="15" t="s">
        <v>84</v>
      </c>
      <c r="AY198" s="251" t="s">
        <v>160</v>
      </c>
    </row>
    <row r="199" spans="1:65" s="13" customFormat="1" ht="11.25">
      <c r="B199" s="202"/>
      <c r="C199" s="203"/>
      <c r="D199" s="204" t="s">
        <v>172</v>
      </c>
      <c r="E199" s="205" t="s">
        <v>1</v>
      </c>
      <c r="F199" s="206" t="s">
        <v>180</v>
      </c>
      <c r="G199" s="203"/>
      <c r="H199" s="207">
        <v>3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172</v>
      </c>
      <c r="AU199" s="213" t="s">
        <v>94</v>
      </c>
      <c r="AV199" s="13" t="s">
        <v>94</v>
      </c>
      <c r="AW199" s="13" t="s">
        <v>39</v>
      </c>
      <c r="AX199" s="13" t="s">
        <v>84</v>
      </c>
      <c r="AY199" s="213" t="s">
        <v>160</v>
      </c>
    </row>
    <row r="200" spans="1:65" s="14" customFormat="1" ht="11.25">
      <c r="B200" s="214"/>
      <c r="C200" s="215"/>
      <c r="D200" s="204" t="s">
        <v>172</v>
      </c>
      <c r="E200" s="216" t="s">
        <v>1</v>
      </c>
      <c r="F200" s="217" t="s">
        <v>179</v>
      </c>
      <c r="G200" s="215"/>
      <c r="H200" s="218">
        <v>3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172</v>
      </c>
      <c r="AU200" s="224" t="s">
        <v>94</v>
      </c>
      <c r="AV200" s="14" t="s">
        <v>166</v>
      </c>
      <c r="AW200" s="14" t="s">
        <v>39</v>
      </c>
      <c r="AX200" s="14" t="s">
        <v>92</v>
      </c>
      <c r="AY200" s="224" t="s">
        <v>160</v>
      </c>
    </row>
    <row r="201" spans="1:65" s="2" customFormat="1" ht="24.2" customHeight="1">
      <c r="A201" s="35"/>
      <c r="B201" s="36"/>
      <c r="C201" s="188" t="s">
        <v>264</v>
      </c>
      <c r="D201" s="188" t="s">
        <v>162</v>
      </c>
      <c r="E201" s="189" t="s">
        <v>1330</v>
      </c>
      <c r="F201" s="190" t="s">
        <v>1331</v>
      </c>
      <c r="G201" s="191" t="s">
        <v>261</v>
      </c>
      <c r="H201" s="192">
        <v>3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49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510</v>
      </c>
      <c r="AT201" s="200" t="s">
        <v>162</v>
      </c>
      <c r="AU201" s="200" t="s">
        <v>94</v>
      </c>
      <c r="AY201" s="17" t="s">
        <v>160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92</v>
      </c>
      <c r="BK201" s="201">
        <f>ROUND(I201*H201,2)</f>
        <v>0</v>
      </c>
      <c r="BL201" s="17" t="s">
        <v>510</v>
      </c>
      <c r="BM201" s="200" t="s">
        <v>1332</v>
      </c>
    </row>
    <row r="202" spans="1:65" s="15" customFormat="1" ht="11.25">
      <c r="B202" s="242"/>
      <c r="C202" s="243"/>
      <c r="D202" s="204" t="s">
        <v>172</v>
      </c>
      <c r="E202" s="244" t="s">
        <v>1</v>
      </c>
      <c r="F202" s="245" t="s">
        <v>921</v>
      </c>
      <c r="G202" s="243"/>
      <c r="H202" s="244" t="s">
        <v>1</v>
      </c>
      <c r="I202" s="246"/>
      <c r="J202" s="243"/>
      <c r="K202" s="243"/>
      <c r="L202" s="247"/>
      <c r="M202" s="248"/>
      <c r="N202" s="249"/>
      <c r="O202" s="249"/>
      <c r="P202" s="249"/>
      <c r="Q202" s="249"/>
      <c r="R202" s="249"/>
      <c r="S202" s="249"/>
      <c r="T202" s="250"/>
      <c r="AT202" s="251" t="s">
        <v>172</v>
      </c>
      <c r="AU202" s="251" t="s">
        <v>94</v>
      </c>
      <c r="AV202" s="15" t="s">
        <v>92</v>
      </c>
      <c r="AW202" s="15" t="s">
        <v>39</v>
      </c>
      <c r="AX202" s="15" t="s">
        <v>84</v>
      </c>
      <c r="AY202" s="251" t="s">
        <v>160</v>
      </c>
    </row>
    <row r="203" spans="1:65" s="13" customFormat="1" ht="11.25">
      <c r="B203" s="202"/>
      <c r="C203" s="203"/>
      <c r="D203" s="204" t="s">
        <v>172</v>
      </c>
      <c r="E203" s="205" t="s">
        <v>1</v>
      </c>
      <c r="F203" s="206" t="s">
        <v>180</v>
      </c>
      <c r="G203" s="203"/>
      <c r="H203" s="207">
        <v>3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172</v>
      </c>
      <c r="AU203" s="213" t="s">
        <v>94</v>
      </c>
      <c r="AV203" s="13" t="s">
        <v>94</v>
      </c>
      <c r="AW203" s="13" t="s">
        <v>39</v>
      </c>
      <c r="AX203" s="13" t="s">
        <v>84</v>
      </c>
      <c r="AY203" s="213" t="s">
        <v>160</v>
      </c>
    </row>
    <row r="204" spans="1:65" s="14" customFormat="1" ht="11.25">
      <c r="B204" s="214"/>
      <c r="C204" s="215"/>
      <c r="D204" s="204" t="s">
        <v>172</v>
      </c>
      <c r="E204" s="216" t="s">
        <v>1</v>
      </c>
      <c r="F204" s="217" t="s">
        <v>179</v>
      </c>
      <c r="G204" s="215"/>
      <c r="H204" s="218">
        <v>3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172</v>
      </c>
      <c r="AU204" s="224" t="s">
        <v>94</v>
      </c>
      <c r="AV204" s="14" t="s">
        <v>166</v>
      </c>
      <c r="AW204" s="14" t="s">
        <v>39</v>
      </c>
      <c r="AX204" s="14" t="s">
        <v>92</v>
      </c>
      <c r="AY204" s="224" t="s">
        <v>160</v>
      </c>
    </row>
    <row r="205" spans="1:65" s="2" customFormat="1" ht="24.2" customHeight="1">
      <c r="A205" s="35"/>
      <c r="B205" s="36"/>
      <c r="C205" s="188" t="s">
        <v>7</v>
      </c>
      <c r="D205" s="188" t="s">
        <v>162</v>
      </c>
      <c r="E205" s="189" t="s">
        <v>1135</v>
      </c>
      <c r="F205" s="190" t="s">
        <v>1136</v>
      </c>
      <c r="G205" s="191" t="s">
        <v>170</v>
      </c>
      <c r="H205" s="192">
        <v>5.7000000000000002E-2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49</v>
      </c>
      <c r="O205" s="72"/>
      <c r="P205" s="198">
        <f>O205*H205</f>
        <v>0</v>
      </c>
      <c r="Q205" s="198">
        <v>2.3010222040000001</v>
      </c>
      <c r="R205" s="198">
        <f>Q205*H205</f>
        <v>0.13115826562800001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510</v>
      </c>
      <c r="AT205" s="200" t="s">
        <v>162</v>
      </c>
      <c r="AU205" s="200" t="s">
        <v>94</v>
      </c>
      <c r="AY205" s="17" t="s">
        <v>160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92</v>
      </c>
      <c r="BK205" s="201">
        <f>ROUND(I205*H205,2)</f>
        <v>0</v>
      </c>
      <c r="BL205" s="17" t="s">
        <v>510</v>
      </c>
      <c r="BM205" s="200" t="s">
        <v>1333</v>
      </c>
    </row>
    <row r="206" spans="1:65" s="15" customFormat="1" ht="11.25">
      <c r="B206" s="242"/>
      <c r="C206" s="243"/>
      <c r="D206" s="204" t="s">
        <v>172</v>
      </c>
      <c r="E206" s="244" t="s">
        <v>1</v>
      </c>
      <c r="F206" s="245" t="s">
        <v>1334</v>
      </c>
      <c r="G206" s="243"/>
      <c r="H206" s="244" t="s">
        <v>1</v>
      </c>
      <c r="I206" s="246"/>
      <c r="J206" s="243"/>
      <c r="K206" s="243"/>
      <c r="L206" s="247"/>
      <c r="M206" s="248"/>
      <c r="N206" s="249"/>
      <c r="O206" s="249"/>
      <c r="P206" s="249"/>
      <c r="Q206" s="249"/>
      <c r="R206" s="249"/>
      <c r="S206" s="249"/>
      <c r="T206" s="250"/>
      <c r="AT206" s="251" t="s">
        <v>172</v>
      </c>
      <c r="AU206" s="251" t="s">
        <v>94</v>
      </c>
      <c r="AV206" s="15" t="s">
        <v>92</v>
      </c>
      <c r="AW206" s="15" t="s">
        <v>39</v>
      </c>
      <c r="AX206" s="15" t="s">
        <v>84</v>
      </c>
      <c r="AY206" s="251" t="s">
        <v>160</v>
      </c>
    </row>
    <row r="207" spans="1:65" s="13" customFormat="1" ht="11.25">
      <c r="B207" s="202"/>
      <c r="C207" s="203"/>
      <c r="D207" s="204" t="s">
        <v>172</v>
      </c>
      <c r="E207" s="205" t="s">
        <v>1</v>
      </c>
      <c r="F207" s="206" t="s">
        <v>1335</v>
      </c>
      <c r="G207" s="203"/>
      <c r="H207" s="207">
        <v>5.7000000000000002E-2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172</v>
      </c>
      <c r="AU207" s="213" t="s">
        <v>94</v>
      </c>
      <c r="AV207" s="13" t="s">
        <v>94</v>
      </c>
      <c r="AW207" s="13" t="s">
        <v>39</v>
      </c>
      <c r="AX207" s="13" t="s">
        <v>84</v>
      </c>
      <c r="AY207" s="213" t="s">
        <v>160</v>
      </c>
    </row>
    <row r="208" spans="1:65" s="14" customFormat="1" ht="11.25">
      <c r="B208" s="214"/>
      <c r="C208" s="215"/>
      <c r="D208" s="204" t="s">
        <v>172</v>
      </c>
      <c r="E208" s="216" t="s">
        <v>1</v>
      </c>
      <c r="F208" s="217" t="s">
        <v>179</v>
      </c>
      <c r="G208" s="215"/>
      <c r="H208" s="218">
        <v>5.7000000000000002E-2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172</v>
      </c>
      <c r="AU208" s="224" t="s">
        <v>94</v>
      </c>
      <c r="AV208" s="14" t="s">
        <v>166</v>
      </c>
      <c r="AW208" s="14" t="s">
        <v>39</v>
      </c>
      <c r="AX208" s="14" t="s">
        <v>92</v>
      </c>
      <c r="AY208" s="224" t="s">
        <v>160</v>
      </c>
    </row>
    <row r="209" spans="1:65" s="2" customFormat="1" ht="16.5" customHeight="1">
      <c r="A209" s="35"/>
      <c r="B209" s="36"/>
      <c r="C209" s="188" t="s">
        <v>272</v>
      </c>
      <c r="D209" s="188" t="s">
        <v>162</v>
      </c>
      <c r="E209" s="189" t="s">
        <v>1336</v>
      </c>
      <c r="F209" s="190" t="s">
        <v>1337</v>
      </c>
      <c r="G209" s="191" t="s">
        <v>252</v>
      </c>
      <c r="H209" s="192">
        <v>34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49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510</v>
      </c>
      <c r="AT209" s="200" t="s">
        <v>162</v>
      </c>
      <c r="AU209" s="200" t="s">
        <v>94</v>
      </c>
      <c r="AY209" s="17" t="s">
        <v>160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92</v>
      </c>
      <c r="BK209" s="201">
        <f>ROUND(I209*H209,2)</f>
        <v>0</v>
      </c>
      <c r="BL209" s="17" t="s">
        <v>510</v>
      </c>
      <c r="BM209" s="200" t="s">
        <v>1338</v>
      </c>
    </row>
    <row r="210" spans="1:65" s="15" customFormat="1" ht="22.5">
      <c r="B210" s="242"/>
      <c r="C210" s="243"/>
      <c r="D210" s="204" t="s">
        <v>172</v>
      </c>
      <c r="E210" s="244" t="s">
        <v>1</v>
      </c>
      <c r="F210" s="245" t="s">
        <v>941</v>
      </c>
      <c r="G210" s="243"/>
      <c r="H210" s="244" t="s">
        <v>1</v>
      </c>
      <c r="I210" s="246"/>
      <c r="J210" s="243"/>
      <c r="K210" s="243"/>
      <c r="L210" s="247"/>
      <c r="M210" s="248"/>
      <c r="N210" s="249"/>
      <c r="O210" s="249"/>
      <c r="P210" s="249"/>
      <c r="Q210" s="249"/>
      <c r="R210" s="249"/>
      <c r="S210" s="249"/>
      <c r="T210" s="250"/>
      <c r="AT210" s="251" t="s">
        <v>172</v>
      </c>
      <c r="AU210" s="251" t="s">
        <v>94</v>
      </c>
      <c r="AV210" s="15" t="s">
        <v>92</v>
      </c>
      <c r="AW210" s="15" t="s">
        <v>39</v>
      </c>
      <c r="AX210" s="15" t="s">
        <v>84</v>
      </c>
      <c r="AY210" s="251" t="s">
        <v>160</v>
      </c>
    </row>
    <row r="211" spans="1:65" s="13" customFormat="1" ht="11.25">
      <c r="B211" s="202"/>
      <c r="C211" s="203"/>
      <c r="D211" s="204" t="s">
        <v>172</v>
      </c>
      <c r="E211" s="205" t="s">
        <v>1</v>
      </c>
      <c r="F211" s="206" t="s">
        <v>368</v>
      </c>
      <c r="G211" s="203"/>
      <c r="H211" s="207">
        <v>34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172</v>
      </c>
      <c r="AU211" s="213" t="s">
        <v>94</v>
      </c>
      <c r="AV211" s="13" t="s">
        <v>94</v>
      </c>
      <c r="AW211" s="13" t="s">
        <v>39</v>
      </c>
      <c r="AX211" s="13" t="s">
        <v>84</v>
      </c>
      <c r="AY211" s="213" t="s">
        <v>160</v>
      </c>
    </row>
    <row r="212" spans="1:65" s="14" customFormat="1" ht="11.25">
      <c r="B212" s="214"/>
      <c r="C212" s="215"/>
      <c r="D212" s="204" t="s">
        <v>172</v>
      </c>
      <c r="E212" s="216" t="s">
        <v>1</v>
      </c>
      <c r="F212" s="217" t="s">
        <v>179</v>
      </c>
      <c r="G212" s="215"/>
      <c r="H212" s="218">
        <v>34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172</v>
      </c>
      <c r="AU212" s="224" t="s">
        <v>94</v>
      </c>
      <c r="AV212" s="14" t="s">
        <v>166</v>
      </c>
      <c r="AW212" s="14" t="s">
        <v>39</v>
      </c>
      <c r="AX212" s="14" t="s">
        <v>92</v>
      </c>
      <c r="AY212" s="224" t="s">
        <v>160</v>
      </c>
    </row>
    <row r="213" spans="1:65" s="2" customFormat="1" ht="24.2" customHeight="1">
      <c r="A213" s="35"/>
      <c r="B213" s="36"/>
      <c r="C213" s="188" t="s">
        <v>278</v>
      </c>
      <c r="D213" s="188" t="s">
        <v>162</v>
      </c>
      <c r="E213" s="189" t="s">
        <v>1156</v>
      </c>
      <c r="F213" s="190" t="s">
        <v>1157</v>
      </c>
      <c r="G213" s="191" t="s">
        <v>252</v>
      </c>
      <c r="H213" s="192">
        <v>21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49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510</v>
      </c>
      <c r="AT213" s="200" t="s">
        <v>162</v>
      </c>
      <c r="AU213" s="200" t="s">
        <v>94</v>
      </c>
      <c r="AY213" s="17" t="s">
        <v>160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92</v>
      </c>
      <c r="BK213" s="201">
        <f>ROUND(I213*H213,2)</f>
        <v>0</v>
      </c>
      <c r="BL213" s="17" t="s">
        <v>510</v>
      </c>
      <c r="BM213" s="200" t="s">
        <v>1339</v>
      </c>
    </row>
    <row r="214" spans="1:65" s="15" customFormat="1" ht="22.5">
      <c r="B214" s="242"/>
      <c r="C214" s="243"/>
      <c r="D214" s="204" t="s">
        <v>172</v>
      </c>
      <c r="E214" s="244" t="s">
        <v>1</v>
      </c>
      <c r="F214" s="245" t="s">
        <v>1159</v>
      </c>
      <c r="G214" s="243"/>
      <c r="H214" s="244" t="s">
        <v>1</v>
      </c>
      <c r="I214" s="246"/>
      <c r="J214" s="243"/>
      <c r="K214" s="243"/>
      <c r="L214" s="247"/>
      <c r="M214" s="248"/>
      <c r="N214" s="249"/>
      <c r="O214" s="249"/>
      <c r="P214" s="249"/>
      <c r="Q214" s="249"/>
      <c r="R214" s="249"/>
      <c r="S214" s="249"/>
      <c r="T214" s="250"/>
      <c r="AT214" s="251" t="s">
        <v>172</v>
      </c>
      <c r="AU214" s="251" t="s">
        <v>94</v>
      </c>
      <c r="AV214" s="15" t="s">
        <v>92</v>
      </c>
      <c r="AW214" s="15" t="s">
        <v>39</v>
      </c>
      <c r="AX214" s="15" t="s">
        <v>84</v>
      </c>
      <c r="AY214" s="251" t="s">
        <v>160</v>
      </c>
    </row>
    <row r="215" spans="1:65" s="13" customFormat="1" ht="11.25">
      <c r="B215" s="202"/>
      <c r="C215" s="203"/>
      <c r="D215" s="204" t="s">
        <v>172</v>
      </c>
      <c r="E215" s="205" t="s">
        <v>1</v>
      </c>
      <c r="F215" s="206" t="s">
        <v>7</v>
      </c>
      <c r="G215" s="203"/>
      <c r="H215" s="207">
        <v>21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172</v>
      </c>
      <c r="AU215" s="213" t="s">
        <v>94</v>
      </c>
      <c r="AV215" s="13" t="s">
        <v>94</v>
      </c>
      <c r="AW215" s="13" t="s">
        <v>39</v>
      </c>
      <c r="AX215" s="13" t="s">
        <v>84</v>
      </c>
      <c r="AY215" s="213" t="s">
        <v>160</v>
      </c>
    </row>
    <row r="216" spans="1:65" s="14" customFormat="1" ht="11.25">
      <c r="B216" s="214"/>
      <c r="C216" s="215"/>
      <c r="D216" s="204" t="s">
        <v>172</v>
      </c>
      <c r="E216" s="216" t="s">
        <v>1</v>
      </c>
      <c r="F216" s="217" t="s">
        <v>179</v>
      </c>
      <c r="G216" s="215"/>
      <c r="H216" s="218">
        <v>21</v>
      </c>
      <c r="I216" s="219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172</v>
      </c>
      <c r="AU216" s="224" t="s">
        <v>94</v>
      </c>
      <c r="AV216" s="14" t="s">
        <v>166</v>
      </c>
      <c r="AW216" s="14" t="s">
        <v>39</v>
      </c>
      <c r="AX216" s="14" t="s">
        <v>92</v>
      </c>
      <c r="AY216" s="224" t="s">
        <v>160</v>
      </c>
    </row>
    <row r="217" spans="1:65" s="2" customFormat="1" ht="24.2" customHeight="1">
      <c r="A217" s="35"/>
      <c r="B217" s="36"/>
      <c r="C217" s="188" t="s">
        <v>283</v>
      </c>
      <c r="D217" s="188" t="s">
        <v>162</v>
      </c>
      <c r="E217" s="189" t="s">
        <v>1161</v>
      </c>
      <c r="F217" s="190" t="s">
        <v>1162</v>
      </c>
      <c r="G217" s="191" t="s">
        <v>252</v>
      </c>
      <c r="H217" s="192">
        <v>7.5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49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510</v>
      </c>
      <c r="AT217" s="200" t="s">
        <v>162</v>
      </c>
      <c r="AU217" s="200" t="s">
        <v>94</v>
      </c>
      <c r="AY217" s="17" t="s">
        <v>160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92</v>
      </c>
      <c r="BK217" s="201">
        <f>ROUND(I217*H217,2)</f>
        <v>0</v>
      </c>
      <c r="BL217" s="17" t="s">
        <v>510</v>
      </c>
      <c r="BM217" s="200" t="s">
        <v>1340</v>
      </c>
    </row>
    <row r="218" spans="1:65" s="15" customFormat="1" ht="22.5">
      <c r="B218" s="242"/>
      <c r="C218" s="243"/>
      <c r="D218" s="204" t="s">
        <v>172</v>
      </c>
      <c r="E218" s="244" t="s">
        <v>1</v>
      </c>
      <c r="F218" s="245" t="s">
        <v>1164</v>
      </c>
      <c r="G218" s="243"/>
      <c r="H218" s="244" t="s">
        <v>1</v>
      </c>
      <c r="I218" s="246"/>
      <c r="J218" s="243"/>
      <c r="K218" s="243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172</v>
      </c>
      <c r="AU218" s="251" t="s">
        <v>94</v>
      </c>
      <c r="AV218" s="15" t="s">
        <v>92</v>
      </c>
      <c r="AW218" s="15" t="s">
        <v>39</v>
      </c>
      <c r="AX218" s="15" t="s">
        <v>84</v>
      </c>
      <c r="AY218" s="251" t="s">
        <v>160</v>
      </c>
    </row>
    <row r="219" spans="1:65" s="13" customFormat="1" ht="11.25">
      <c r="B219" s="202"/>
      <c r="C219" s="203"/>
      <c r="D219" s="204" t="s">
        <v>172</v>
      </c>
      <c r="E219" s="205" t="s">
        <v>1</v>
      </c>
      <c r="F219" s="206" t="s">
        <v>1341</v>
      </c>
      <c r="G219" s="203"/>
      <c r="H219" s="207">
        <v>7.5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172</v>
      </c>
      <c r="AU219" s="213" t="s">
        <v>94</v>
      </c>
      <c r="AV219" s="13" t="s">
        <v>94</v>
      </c>
      <c r="AW219" s="13" t="s">
        <v>39</v>
      </c>
      <c r="AX219" s="13" t="s">
        <v>84</v>
      </c>
      <c r="AY219" s="213" t="s">
        <v>160</v>
      </c>
    </row>
    <row r="220" spans="1:65" s="14" customFormat="1" ht="11.25">
      <c r="B220" s="214"/>
      <c r="C220" s="215"/>
      <c r="D220" s="204" t="s">
        <v>172</v>
      </c>
      <c r="E220" s="216" t="s">
        <v>1</v>
      </c>
      <c r="F220" s="217" t="s">
        <v>179</v>
      </c>
      <c r="G220" s="215"/>
      <c r="H220" s="218">
        <v>7.5</v>
      </c>
      <c r="I220" s="219"/>
      <c r="J220" s="215"/>
      <c r="K220" s="215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172</v>
      </c>
      <c r="AU220" s="224" t="s">
        <v>94</v>
      </c>
      <c r="AV220" s="14" t="s">
        <v>166</v>
      </c>
      <c r="AW220" s="14" t="s">
        <v>39</v>
      </c>
      <c r="AX220" s="14" t="s">
        <v>92</v>
      </c>
      <c r="AY220" s="224" t="s">
        <v>160</v>
      </c>
    </row>
    <row r="221" spans="1:65" s="2" customFormat="1" ht="24.2" customHeight="1">
      <c r="A221" s="35"/>
      <c r="B221" s="36"/>
      <c r="C221" s="188" t="s">
        <v>288</v>
      </c>
      <c r="D221" s="188" t="s">
        <v>162</v>
      </c>
      <c r="E221" s="189" t="s">
        <v>1166</v>
      </c>
      <c r="F221" s="190" t="s">
        <v>1167</v>
      </c>
      <c r="G221" s="191" t="s">
        <v>252</v>
      </c>
      <c r="H221" s="192">
        <v>5.5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49</v>
      </c>
      <c r="O221" s="72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510</v>
      </c>
      <c r="AT221" s="200" t="s">
        <v>162</v>
      </c>
      <c r="AU221" s="200" t="s">
        <v>94</v>
      </c>
      <c r="AY221" s="17" t="s">
        <v>160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7" t="s">
        <v>92</v>
      </c>
      <c r="BK221" s="201">
        <f>ROUND(I221*H221,2)</f>
        <v>0</v>
      </c>
      <c r="BL221" s="17" t="s">
        <v>510</v>
      </c>
      <c r="BM221" s="200" t="s">
        <v>1342</v>
      </c>
    </row>
    <row r="222" spans="1:65" s="15" customFormat="1" ht="22.5">
      <c r="B222" s="242"/>
      <c r="C222" s="243"/>
      <c r="D222" s="204" t="s">
        <v>172</v>
      </c>
      <c r="E222" s="244" t="s">
        <v>1</v>
      </c>
      <c r="F222" s="245" t="s">
        <v>1169</v>
      </c>
      <c r="G222" s="243"/>
      <c r="H222" s="244" t="s">
        <v>1</v>
      </c>
      <c r="I222" s="246"/>
      <c r="J222" s="243"/>
      <c r="K222" s="243"/>
      <c r="L222" s="247"/>
      <c r="M222" s="248"/>
      <c r="N222" s="249"/>
      <c r="O222" s="249"/>
      <c r="P222" s="249"/>
      <c r="Q222" s="249"/>
      <c r="R222" s="249"/>
      <c r="S222" s="249"/>
      <c r="T222" s="250"/>
      <c r="AT222" s="251" t="s">
        <v>172</v>
      </c>
      <c r="AU222" s="251" t="s">
        <v>94</v>
      </c>
      <c r="AV222" s="15" t="s">
        <v>92</v>
      </c>
      <c r="AW222" s="15" t="s">
        <v>39</v>
      </c>
      <c r="AX222" s="15" t="s">
        <v>84</v>
      </c>
      <c r="AY222" s="251" t="s">
        <v>160</v>
      </c>
    </row>
    <row r="223" spans="1:65" s="13" customFormat="1" ht="11.25">
      <c r="B223" s="202"/>
      <c r="C223" s="203"/>
      <c r="D223" s="204" t="s">
        <v>172</v>
      </c>
      <c r="E223" s="205" t="s">
        <v>1</v>
      </c>
      <c r="F223" s="206" t="s">
        <v>1343</v>
      </c>
      <c r="G223" s="203"/>
      <c r="H223" s="207">
        <v>5.5</v>
      </c>
      <c r="I223" s="208"/>
      <c r="J223" s="203"/>
      <c r="K223" s="203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172</v>
      </c>
      <c r="AU223" s="213" t="s">
        <v>94</v>
      </c>
      <c r="AV223" s="13" t="s">
        <v>94</v>
      </c>
      <c r="AW223" s="13" t="s">
        <v>39</v>
      </c>
      <c r="AX223" s="13" t="s">
        <v>84</v>
      </c>
      <c r="AY223" s="213" t="s">
        <v>160</v>
      </c>
    </row>
    <row r="224" spans="1:65" s="14" customFormat="1" ht="11.25">
      <c r="B224" s="214"/>
      <c r="C224" s="215"/>
      <c r="D224" s="204" t="s">
        <v>172</v>
      </c>
      <c r="E224" s="216" t="s">
        <v>1</v>
      </c>
      <c r="F224" s="217" t="s">
        <v>179</v>
      </c>
      <c r="G224" s="215"/>
      <c r="H224" s="218">
        <v>5.5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172</v>
      </c>
      <c r="AU224" s="224" t="s">
        <v>94</v>
      </c>
      <c r="AV224" s="14" t="s">
        <v>166</v>
      </c>
      <c r="AW224" s="14" t="s">
        <v>39</v>
      </c>
      <c r="AX224" s="14" t="s">
        <v>92</v>
      </c>
      <c r="AY224" s="224" t="s">
        <v>160</v>
      </c>
    </row>
    <row r="225" spans="1:65" s="2" customFormat="1" ht="24.2" customHeight="1">
      <c r="A225" s="35"/>
      <c r="B225" s="36"/>
      <c r="C225" s="188" t="s">
        <v>293</v>
      </c>
      <c r="D225" s="188" t="s">
        <v>162</v>
      </c>
      <c r="E225" s="189" t="s">
        <v>1170</v>
      </c>
      <c r="F225" s="190" t="s">
        <v>1171</v>
      </c>
      <c r="G225" s="191" t="s">
        <v>170</v>
      </c>
      <c r="H225" s="192">
        <v>1.26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49</v>
      </c>
      <c r="O225" s="72"/>
      <c r="P225" s="198">
        <f>O225*H225</f>
        <v>0</v>
      </c>
      <c r="Q225" s="198">
        <v>2.3010222040000001</v>
      </c>
      <c r="R225" s="198">
        <f>Q225*H225</f>
        <v>2.8992879770400002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510</v>
      </c>
      <c r="AT225" s="200" t="s">
        <v>162</v>
      </c>
      <c r="AU225" s="200" t="s">
        <v>94</v>
      </c>
      <c r="AY225" s="17" t="s">
        <v>160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7" t="s">
        <v>92</v>
      </c>
      <c r="BK225" s="201">
        <f>ROUND(I225*H225,2)</f>
        <v>0</v>
      </c>
      <c r="BL225" s="17" t="s">
        <v>510</v>
      </c>
      <c r="BM225" s="200" t="s">
        <v>1344</v>
      </c>
    </row>
    <row r="226" spans="1:65" s="15" customFormat="1" ht="22.5">
      <c r="B226" s="242"/>
      <c r="C226" s="243"/>
      <c r="D226" s="204" t="s">
        <v>172</v>
      </c>
      <c r="E226" s="244" t="s">
        <v>1</v>
      </c>
      <c r="F226" s="245" t="s">
        <v>1173</v>
      </c>
      <c r="G226" s="243"/>
      <c r="H226" s="244" t="s">
        <v>1</v>
      </c>
      <c r="I226" s="246"/>
      <c r="J226" s="243"/>
      <c r="K226" s="243"/>
      <c r="L226" s="247"/>
      <c r="M226" s="248"/>
      <c r="N226" s="249"/>
      <c r="O226" s="249"/>
      <c r="P226" s="249"/>
      <c r="Q226" s="249"/>
      <c r="R226" s="249"/>
      <c r="S226" s="249"/>
      <c r="T226" s="250"/>
      <c r="AT226" s="251" t="s">
        <v>172</v>
      </c>
      <c r="AU226" s="251" t="s">
        <v>94</v>
      </c>
      <c r="AV226" s="15" t="s">
        <v>92</v>
      </c>
      <c r="AW226" s="15" t="s">
        <v>39</v>
      </c>
      <c r="AX226" s="15" t="s">
        <v>84</v>
      </c>
      <c r="AY226" s="251" t="s">
        <v>160</v>
      </c>
    </row>
    <row r="227" spans="1:65" s="13" customFormat="1" ht="11.25">
      <c r="B227" s="202"/>
      <c r="C227" s="203"/>
      <c r="D227" s="204" t="s">
        <v>172</v>
      </c>
      <c r="E227" s="205" t="s">
        <v>1</v>
      </c>
      <c r="F227" s="206" t="s">
        <v>1345</v>
      </c>
      <c r="G227" s="203"/>
      <c r="H227" s="207">
        <v>1.26</v>
      </c>
      <c r="I227" s="208"/>
      <c r="J227" s="203"/>
      <c r="K227" s="203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172</v>
      </c>
      <c r="AU227" s="213" t="s">
        <v>94</v>
      </c>
      <c r="AV227" s="13" t="s">
        <v>94</v>
      </c>
      <c r="AW227" s="13" t="s">
        <v>39</v>
      </c>
      <c r="AX227" s="13" t="s">
        <v>84</v>
      </c>
      <c r="AY227" s="213" t="s">
        <v>160</v>
      </c>
    </row>
    <row r="228" spans="1:65" s="14" customFormat="1" ht="11.25">
      <c r="B228" s="214"/>
      <c r="C228" s="215"/>
      <c r="D228" s="204" t="s">
        <v>172</v>
      </c>
      <c r="E228" s="216" t="s">
        <v>1</v>
      </c>
      <c r="F228" s="217" t="s">
        <v>179</v>
      </c>
      <c r="G228" s="215"/>
      <c r="H228" s="218">
        <v>1.26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172</v>
      </c>
      <c r="AU228" s="224" t="s">
        <v>94</v>
      </c>
      <c r="AV228" s="14" t="s">
        <v>166</v>
      </c>
      <c r="AW228" s="14" t="s">
        <v>39</v>
      </c>
      <c r="AX228" s="14" t="s">
        <v>92</v>
      </c>
      <c r="AY228" s="224" t="s">
        <v>160</v>
      </c>
    </row>
    <row r="229" spans="1:65" s="2" customFormat="1" ht="16.5" customHeight="1">
      <c r="A229" s="35"/>
      <c r="B229" s="36"/>
      <c r="C229" s="225" t="s">
        <v>298</v>
      </c>
      <c r="D229" s="225" t="s">
        <v>216</v>
      </c>
      <c r="E229" s="226" t="s">
        <v>1346</v>
      </c>
      <c r="F229" s="227" t="s">
        <v>1347</v>
      </c>
      <c r="G229" s="228" t="s">
        <v>252</v>
      </c>
      <c r="H229" s="229">
        <v>30</v>
      </c>
      <c r="I229" s="230"/>
      <c r="J229" s="231">
        <f>ROUND(I229*H229,2)</f>
        <v>0</v>
      </c>
      <c r="K229" s="232"/>
      <c r="L229" s="233"/>
      <c r="M229" s="234" t="s">
        <v>1</v>
      </c>
      <c r="N229" s="235" t="s">
        <v>49</v>
      </c>
      <c r="O229" s="72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982</v>
      </c>
      <c r="AT229" s="200" t="s">
        <v>216</v>
      </c>
      <c r="AU229" s="200" t="s">
        <v>94</v>
      </c>
      <c r="AY229" s="17" t="s">
        <v>160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7" t="s">
        <v>92</v>
      </c>
      <c r="BK229" s="201">
        <f>ROUND(I229*H229,2)</f>
        <v>0</v>
      </c>
      <c r="BL229" s="17" t="s">
        <v>510</v>
      </c>
      <c r="BM229" s="200" t="s">
        <v>1348</v>
      </c>
    </row>
    <row r="230" spans="1:65" s="15" customFormat="1" ht="11.25">
      <c r="B230" s="242"/>
      <c r="C230" s="243"/>
      <c r="D230" s="204" t="s">
        <v>172</v>
      </c>
      <c r="E230" s="244" t="s">
        <v>1</v>
      </c>
      <c r="F230" s="245" t="s">
        <v>1179</v>
      </c>
      <c r="G230" s="243"/>
      <c r="H230" s="244" t="s">
        <v>1</v>
      </c>
      <c r="I230" s="246"/>
      <c r="J230" s="243"/>
      <c r="K230" s="243"/>
      <c r="L230" s="247"/>
      <c r="M230" s="248"/>
      <c r="N230" s="249"/>
      <c r="O230" s="249"/>
      <c r="P230" s="249"/>
      <c r="Q230" s="249"/>
      <c r="R230" s="249"/>
      <c r="S230" s="249"/>
      <c r="T230" s="250"/>
      <c r="AT230" s="251" t="s">
        <v>172</v>
      </c>
      <c r="AU230" s="251" t="s">
        <v>94</v>
      </c>
      <c r="AV230" s="15" t="s">
        <v>92</v>
      </c>
      <c r="AW230" s="15" t="s">
        <v>39</v>
      </c>
      <c r="AX230" s="15" t="s">
        <v>84</v>
      </c>
      <c r="AY230" s="251" t="s">
        <v>160</v>
      </c>
    </row>
    <row r="231" spans="1:65" s="13" customFormat="1" ht="11.25">
      <c r="B231" s="202"/>
      <c r="C231" s="203"/>
      <c r="D231" s="204" t="s">
        <v>172</v>
      </c>
      <c r="E231" s="205" t="s">
        <v>1</v>
      </c>
      <c r="F231" s="206" t="s">
        <v>339</v>
      </c>
      <c r="G231" s="203"/>
      <c r="H231" s="207">
        <v>30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172</v>
      </c>
      <c r="AU231" s="213" t="s">
        <v>94</v>
      </c>
      <c r="AV231" s="13" t="s">
        <v>94</v>
      </c>
      <c r="AW231" s="13" t="s">
        <v>39</v>
      </c>
      <c r="AX231" s="13" t="s">
        <v>84</v>
      </c>
      <c r="AY231" s="213" t="s">
        <v>160</v>
      </c>
    </row>
    <row r="232" spans="1:65" s="14" customFormat="1" ht="11.25">
      <c r="B232" s="214"/>
      <c r="C232" s="215"/>
      <c r="D232" s="204" t="s">
        <v>172</v>
      </c>
      <c r="E232" s="216" t="s">
        <v>1</v>
      </c>
      <c r="F232" s="217" t="s">
        <v>179</v>
      </c>
      <c r="G232" s="215"/>
      <c r="H232" s="218">
        <v>30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172</v>
      </c>
      <c r="AU232" s="224" t="s">
        <v>94</v>
      </c>
      <c r="AV232" s="14" t="s">
        <v>166</v>
      </c>
      <c r="AW232" s="14" t="s">
        <v>39</v>
      </c>
      <c r="AX232" s="14" t="s">
        <v>92</v>
      </c>
      <c r="AY232" s="224" t="s">
        <v>160</v>
      </c>
    </row>
    <row r="233" spans="1:65" s="2" customFormat="1" ht="33" customHeight="1">
      <c r="A233" s="35"/>
      <c r="B233" s="36"/>
      <c r="C233" s="188" t="s">
        <v>318</v>
      </c>
      <c r="D233" s="188" t="s">
        <v>162</v>
      </c>
      <c r="E233" s="189" t="s">
        <v>1182</v>
      </c>
      <c r="F233" s="190" t="s">
        <v>1183</v>
      </c>
      <c r="G233" s="191" t="s">
        <v>252</v>
      </c>
      <c r="H233" s="192">
        <v>13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49</v>
      </c>
      <c r="O233" s="72"/>
      <c r="P233" s="198">
        <f>O233*H233</f>
        <v>0</v>
      </c>
      <c r="Q233" s="198">
        <v>0.13500000000000001</v>
      </c>
      <c r="R233" s="198">
        <f>Q233*H233</f>
        <v>1.7550000000000001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510</v>
      </c>
      <c r="AT233" s="200" t="s">
        <v>162</v>
      </c>
      <c r="AU233" s="200" t="s">
        <v>94</v>
      </c>
      <c r="AY233" s="17" t="s">
        <v>160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7" t="s">
        <v>92</v>
      </c>
      <c r="BK233" s="201">
        <f>ROUND(I233*H233,2)</f>
        <v>0</v>
      </c>
      <c r="BL233" s="17" t="s">
        <v>510</v>
      </c>
      <c r="BM233" s="200" t="s">
        <v>1349</v>
      </c>
    </row>
    <row r="234" spans="1:65" s="15" customFormat="1" ht="11.25">
      <c r="B234" s="242"/>
      <c r="C234" s="243"/>
      <c r="D234" s="204" t="s">
        <v>172</v>
      </c>
      <c r="E234" s="244" t="s">
        <v>1</v>
      </c>
      <c r="F234" s="245" t="s">
        <v>1185</v>
      </c>
      <c r="G234" s="243"/>
      <c r="H234" s="244" t="s">
        <v>1</v>
      </c>
      <c r="I234" s="246"/>
      <c r="J234" s="243"/>
      <c r="K234" s="243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172</v>
      </c>
      <c r="AU234" s="251" t="s">
        <v>94</v>
      </c>
      <c r="AV234" s="15" t="s">
        <v>92</v>
      </c>
      <c r="AW234" s="15" t="s">
        <v>39</v>
      </c>
      <c r="AX234" s="15" t="s">
        <v>84</v>
      </c>
      <c r="AY234" s="251" t="s">
        <v>160</v>
      </c>
    </row>
    <row r="235" spans="1:65" s="13" customFormat="1" ht="11.25">
      <c r="B235" s="202"/>
      <c r="C235" s="203"/>
      <c r="D235" s="204" t="s">
        <v>172</v>
      </c>
      <c r="E235" s="205" t="s">
        <v>1</v>
      </c>
      <c r="F235" s="206" t="s">
        <v>230</v>
      </c>
      <c r="G235" s="203"/>
      <c r="H235" s="207">
        <v>13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172</v>
      </c>
      <c r="AU235" s="213" t="s">
        <v>94</v>
      </c>
      <c r="AV235" s="13" t="s">
        <v>94</v>
      </c>
      <c r="AW235" s="13" t="s">
        <v>39</v>
      </c>
      <c r="AX235" s="13" t="s">
        <v>84</v>
      </c>
      <c r="AY235" s="213" t="s">
        <v>160</v>
      </c>
    </row>
    <row r="236" spans="1:65" s="14" customFormat="1" ht="11.25">
      <c r="B236" s="214"/>
      <c r="C236" s="215"/>
      <c r="D236" s="204" t="s">
        <v>172</v>
      </c>
      <c r="E236" s="216" t="s">
        <v>1</v>
      </c>
      <c r="F236" s="217" t="s">
        <v>179</v>
      </c>
      <c r="G236" s="215"/>
      <c r="H236" s="218">
        <v>13</v>
      </c>
      <c r="I236" s="219"/>
      <c r="J236" s="215"/>
      <c r="K236" s="215"/>
      <c r="L236" s="220"/>
      <c r="M236" s="221"/>
      <c r="N236" s="222"/>
      <c r="O236" s="222"/>
      <c r="P236" s="222"/>
      <c r="Q236" s="222"/>
      <c r="R236" s="222"/>
      <c r="S236" s="222"/>
      <c r="T236" s="223"/>
      <c r="AT236" s="224" t="s">
        <v>172</v>
      </c>
      <c r="AU236" s="224" t="s">
        <v>94</v>
      </c>
      <c r="AV236" s="14" t="s">
        <v>166</v>
      </c>
      <c r="AW236" s="14" t="s">
        <v>39</v>
      </c>
      <c r="AX236" s="14" t="s">
        <v>92</v>
      </c>
      <c r="AY236" s="224" t="s">
        <v>160</v>
      </c>
    </row>
    <row r="237" spans="1:65" s="2" customFormat="1" ht="16.5" customHeight="1">
      <c r="A237" s="35"/>
      <c r="B237" s="36"/>
      <c r="C237" s="225" t="s">
        <v>330</v>
      </c>
      <c r="D237" s="225" t="s">
        <v>216</v>
      </c>
      <c r="E237" s="226" t="s">
        <v>1192</v>
      </c>
      <c r="F237" s="227" t="s">
        <v>1193</v>
      </c>
      <c r="G237" s="228" t="s">
        <v>252</v>
      </c>
      <c r="H237" s="229">
        <v>6</v>
      </c>
      <c r="I237" s="230"/>
      <c r="J237" s="231">
        <f>ROUND(I237*H237,2)</f>
        <v>0</v>
      </c>
      <c r="K237" s="232"/>
      <c r="L237" s="233"/>
      <c r="M237" s="234" t="s">
        <v>1</v>
      </c>
      <c r="N237" s="235" t="s">
        <v>49</v>
      </c>
      <c r="O237" s="72"/>
      <c r="P237" s="198">
        <f>O237*H237</f>
        <v>0</v>
      </c>
      <c r="Q237" s="198">
        <v>5.1999999999999995E-4</v>
      </c>
      <c r="R237" s="198">
        <f>Q237*H237</f>
        <v>3.1199999999999995E-3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982</v>
      </c>
      <c r="AT237" s="200" t="s">
        <v>216</v>
      </c>
      <c r="AU237" s="200" t="s">
        <v>94</v>
      </c>
      <c r="AY237" s="17" t="s">
        <v>160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7" t="s">
        <v>92</v>
      </c>
      <c r="BK237" s="201">
        <f>ROUND(I237*H237,2)</f>
        <v>0</v>
      </c>
      <c r="BL237" s="17" t="s">
        <v>510</v>
      </c>
      <c r="BM237" s="200" t="s">
        <v>1350</v>
      </c>
    </row>
    <row r="238" spans="1:65" s="15" customFormat="1" ht="22.5">
      <c r="B238" s="242"/>
      <c r="C238" s="243"/>
      <c r="D238" s="204" t="s">
        <v>172</v>
      </c>
      <c r="E238" s="244" t="s">
        <v>1</v>
      </c>
      <c r="F238" s="245" t="s">
        <v>941</v>
      </c>
      <c r="G238" s="243"/>
      <c r="H238" s="244" t="s">
        <v>1</v>
      </c>
      <c r="I238" s="246"/>
      <c r="J238" s="243"/>
      <c r="K238" s="243"/>
      <c r="L238" s="247"/>
      <c r="M238" s="248"/>
      <c r="N238" s="249"/>
      <c r="O238" s="249"/>
      <c r="P238" s="249"/>
      <c r="Q238" s="249"/>
      <c r="R238" s="249"/>
      <c r="S238" s="249"/>
      <c r="T238" s="250"/>
      <c r="AT238" s="251" t="s">
        <v>172</v>
      </c>
      <c r="AU238" s="251" t="s">
        <v>94</v>
      </c>
      <c r="AV238" s="15" t="s">
        <v>92</v>
      </c>
      <c r="AW238" s="15" t="s">
        <v>39</v>
      </c>
      <c r="AX238" s="15" t="s">
        <v>84</v>
      </c>
      <c r="AY238" s="251" t="s">
        <v>160</v>
      </c>
    </row>
    <row r="239" spans="1:65" s="13" customFormat="1" ht="11.25">
      <c r="B239" s="202"/>
      <c r="C239" s="203"/>
      <c r="D239" s="204" t="s">
        <v>172</v>
      </c>
      <c r="E239" s="205" t="s">
        <v>1</v>
      </c>
      <c r="F239" s="206" t="s">
        <v>194</v>
      </c>
      <c r="G239" s="203"/>
      <c r="H239" s="207">
        <v>6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172</v>
      </c>
      <c r="AU239" s="213" t="s">
        <v>94</v>
      </c>
      <c r="AV239" s="13" t="s">
        <v>94</v>
      </c>
      <c r="AW239" s="13" t="s">
        <v>39</v>
      </c>
      <c r="AX239" s="13" t="s">
        <v>84</v>
      </c>
      <c r="AY239" s="213" t="s">
        <v>160</v>
      </c>
    </row>
    <row r="240" spans="1:65" s="14" customFormat="1" ht="11.25">
      <c r="B240" s="214"/>
      <c r="C240" s="215"/>
      <c r="D240" s="204" t="s">
        <v>172</v>
      </c>
      <c r="E240" s="216" t="s">
        <v>1</v>
      </c>
      <c r="F240" s="217" t="s">
        <v>179</v>
      </c>
      <c r="G240" s="215"/>
      <c r="H240" s="218">
        <v>6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172</v>
      </c>
      <c r="AU240" s="224" t="s">
        <v>94</v>
      </c>
      <c r="AV240" s="14" t="s">
        <v>166</v>
      </c>
      <c r="AW240" s="14" t="s">
        <v>39</v>
      </c>
      <c r="AX240" s="14" t="s">
        <v>92</v>
      </c>
      <c r="AY240" s="224" t="s">
        <v>160</v>
      </c>
    </row>
    <row r="241" spans="1:65" s="2" customFormat="1" ht="24.2" customHeight="1">
      <c r="A241" s="35"/>
      <c r="B241" s="36"/>
      <c r="C241" s="188" t="s">
        <v>339</v>
      </c>
      <c r="D241" s="188" t="s">
        <v>162</v>
      </c>
      <c r="E241" s="189" t="s">
        <v>1196</v>
      </c>
      <c r="F241" s="190" t="s">
        <v>1197</v>
      </c>
      <c r="G241" s="191" t="s">
        <v>252</v>
      </c>
      <c r="H241" s="192">
        <v>21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49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510</v>
      </c>
      <c r="AT241" s="200" t="s">
        <v>162</v>
      </c>
      <c r="AU241" s="200" t="s">
        <v>94</v>
      </c>
      <c r="AY241" s="17" t="s">
        <v>160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7" t="s">
        <v>92</v>
      </c>
      <c r="BK241" s="201">
        <f>ROUND(I241*H241,2)</f>
        <v>0</v>
      </c>
      <c r="BL241" s="17" t="s">
        <v>510</v>
      </c>
      <c r="BM241" s="200" t="s">
        <v>1351</v>
      </c>
    </row>
    <row r="242" spans="1:65" s="2" customFormat="1" ht="24.2" customHeight="1">
      <c r="A242" s="35"/>
      <c r="B242" s="36"/>
      <c r="C242" s="188" t="s">
        <v>347</v>
      </c>
      <c r="D242" s="188" t="s">
        <v>162</v>
      </c>
      <c r="E242" s="189" t="s">
        <v>1200</v>
      </c>
      <c r="F242" s="190" t="s">
        <v>1201</v>
      </c>
      <c r="G242" s="191" t="s">
        <v>252</v>
      </c>
      <c r="H242" s="192">
        <v>7.5</v>
      </c>
      <c r="I242" s="193"/>
      <c r="J242" s="194">
        <f>ROUND(I242*H242,2)</f>
        <v>0</v>
      </c>
      <c r="K242" s="195"/>
      <c r="L242" s="40"/>
      <c r="M242" s="196" t="s">
        <v>1</v>
      </c>
      <c r="N242" s="197" t="s">
        <v>49</v>
      </c>
      <c r="O242" s="72"/>
      <c r="P242" s="198">
        <f>O242*H242</f>
        <v>0</v>
      </c>
      <c r="Q242" s="198">
        <v>0</v>
      </c>
      <c r="R242" s="198">
        <f>Q242*H242</f>
        <v>0</v>
      </c>
      <c r="S242" s="198">
        <v>0</v>
      </c>
      <c r="T242" s="19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510</v>
      </c>
      <c r="AT242" s="200" t="s">
        <v>162</v>
      </c>
      <c r="AU242" s="200" t="s">
        <v>94</v>
      </c>
      <c r="AY242" s="17" t="s">
        <v>160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7" t="s">
        <v>92</v>
      </c>
      <c r="BK242" s="201">
        <f>ROUND(I242*H242,2)</f>
        <v>0</v>
      </c>
      <c r="BL242" s="17" t="s">
        <v>510</v>
      </c>
      <c r="BM242" s="200" t="s">
        <v>1352</v>
      </c>
    </row>
    <row r="243" spans="1:65" s="15" customFormat="1" ht="11.25">
      <c r="B243" s="242"/>
      <c r="C243" s="243"/>
      <c r="D243" s="204" t="s">
        <v>172</v>
      </c>
      <c r="E243" s="244" t="s">
        <v>1</v>
      </c>
      <c r="F243" s="245" t="s">
        <v>1203</v>
      </c>
      <c r="G243" s="243"/>
      <c r="H243" s="244" t="s">
        <v>1</v>
      </c>
      <c r="I243" s="246"/>
      <c r="J243" s="243"/>
      <c r="K243" s="243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172</v>
      </c>
      <c r="AU243" s="251" t="s">
        <v>94</v>
      </c>
      <c r="AV243" s="15" t="s">
        <v>92</v>
      </c>
      <c r="AW243" s="15" t="s">
        <v>39</v>
      </c>
      <c r="AX243" s="15" t="s">
        <v>84</v>
      </c>
      <c r="AY243" s="251" t="s">
        <v>160</v>
      </c>
    </row>
    <row r="244" spans="1:65" s="13" customFormat="1" ht="11.25">
      <c r="B244" s="202"/>
      <c r="C244" s="203"/>
      <c r="D244" s="204" t="s">
        <v>172</v>
      </c>
      <c r="E244" s="205" t="s">
        <v>1</v>
      </c>
      <c r="F244" s="206" t="s">
        <v>1341</v>
      </c>
      <c r="G244" s="203"/>
      <c r="H244" s="207">
        <v>7.5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172</v>
      </c>
      <c r="AU244" s="213" t="s">
        <v>94</v>
      </c>
      <c r="AV244" s="13" t="s">
        <v>94</v>
      </c>
      <c r="AW244" s="13" t="s">
        <v>39</v>
      </c>
      <c r="AX244" s="13" t="s">
        <v>84</v>
      </c>
      <c r="AY244" s="213" t="s">
        <v>160</v>
      </c>
    </row>
    <row r="245" spans="1:65" s="14" customFormat="1" ht="11.25">
      <c r="B245" s="214"/>
      <c r="C245" s="215"/>
      <c r="D245" s="204" t="s">
        <v>172</v>
      </c>
      <c r="E245" s="216" t="s">
        <v>1</v>
      </c>
      <c r="F245" s="217" t="s">
        <v>179</v>
      </c>
      <c r="G245" s="215"/>
      <c r="H245" s="218">
        <v>7.5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172</v>
      </c>
      <c r="AU245" s="224" t="s">
        <v>94</v>
      </c>
      <c r="AV245" s="14" t="s">
        <v>166</v>
      </c>
      <c r="AW245" s="14" t="s">
        <v>39</v>
      </c>
      <c r="AX245" s="14" t="s">
        <v>92</v>
      </c>
      <c r="AY245" s="224" t="s">
        <v>160</v>
      </c>
    </row>
    <row r="246" spans="1:65" s="2" customFormat="1" ht="24.2" customHeight="1">
      <c r="A246" s="35"/>
      <c r="B246" s="36"/>
      <c r="C246" s="188" t="s">
        <v>357</v>
      </c>
      <c r="D246" s="188" t="s">
        <v>162</v>
      </c>
      <c r="E246" s="189" t="s">
        <v>1205</v>
      </c>
      <c r="F246" s="190" t="s">
        <v>1206</v>
      </c>
      <c r="G246" s="191" t="s">
        <v>252</v>
      </c>
      <c r="H246" s="192">
        <v>5.5</v>
      </c>
      <c r="I246" s="193"/>
      <c r="J246" s="194">
        <f>ROUND(I246*H246,2)</f>
        <v>0</v>
      </c>
      <c r="K246" s="195"/>
      <c r="L246" s="40"/>
      <c r="M246" s="196" t="s">
        <v>1</v>
      </c>
      <c r="N246" s="197" t="s">
        <v>49</v>
      </c>
      <c r="O246" s="72"/>
      <c r="P246" s="198">
        <f>O246*H246</f>
        <v>0</v>
      </c>
      <c r="Q246" s="198">
        <v>0</v>
      </c>
      <c r="R246" s="198">
        <f>Q246*H246</f>
        <v>0</v>
      </c>
      <c r="S246" s="198">
        <v>0</v>
      </c>
      <c r="T246" s="19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510</v>
      </c>
      <c r="AT246" s="200" t="s">
        <v>162</v>
      </c>
      <c r="AU246" s="200" t="s">
        <v>94</v>
      </c>
      <c r="AY246" s="17" t="s">
        <v>160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7" t="s">
        <v>92</v>
      </c>
      <c r="BK246" s="201">
        <f>ROUND(I246*H246,2)</f>
        <v>0</v>
      </c>
      <c r="BL246" s="17" t="s">
        <v>510</v>
      </c>
      <c r="BM246" s="200" t="s">
        <v>1353</v>
      </c>
    </row>
    <row r="247" spans="1:65" s="15" customFormat="1" ht="11.25">
      <c r="B247" s="242"/>
      <c r="C247" s="243"/>
      <c r="D247" s="204" t="s">
        <v>172</v>
      </c>
      <c r="E247" s="244" t="s">
        <v>1</v>
      </c>
      <c r="F247" s="245" t="s">
        <v>1185</v>
      </c>
      <c r="G247" s="243"/>
      <c r="H247" s="244" t="s">
        <v>1</v>
      </c>
      <c r="I247" s="246"/>
      <c r="J247" s="243"/>
      <c r="K247" s="243"/>
      <c r="L247" s="247"/>
      <c r="M247" s="248"/>
      <c r="N247" s="249"/>
      <c r="O247" s="249"/>
      <c r="P247" s="249"/>
      <c r="Q247" s="249"/>
      <c r="R247" s="249"/>
      <c r="S247" s="249"/>
      <c r="T247" s="250"/>
      <c r="AT247" s="251" t="s">
        <v>172</v>
      </c>
      <c r="AU247" s="251" t="s">
        <v>94</v>
      </c>
      <c r="AV247" s="15" t="s">
        <v>92</v>
      </c>
      <c r="AW247" s="15" t="s">
        <v>39</v>
      </c>
      <c r="AX247" s="15" t="s">
        <v>84</v>
      </c>
      <c r="AY247" s="251" t="s">
        <v>160</v>
      </c>
    </row>
    <row r="248" spans="1:65" s="13" customFormat="1" ht="11.25">
      <c r="B248" s="202"/>
      <c r="C248" s="203"/>
      <c r="D248" s="204" t="s">
        <v>172</v>
      </c>
      <c r="E248" s="205" t="s">
        <v>1</v>
      </c>
      <c r="F248" s="206" t="s">
        <v>1343</v>
      </c>
      <c r="G248" s="203"/>
      <c r="H248" s="207">
        <v>5.5</v>
      </c>
      <c r="I248" s="208"/>
      <c r="J248" s="203"/>
      <c r="K248" s="203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172</v>
      </c>
      <c r="AU248" s="213" t="s">
        <v>94</v>
      </c>
      <c r="AV248" s="13" t="s">
        <v>94</v>
      </c>
      <c r="AW248" s="13" t="s">
        <v>39</v>
      </c>
      <c r="AX248" s="13" t="s">
        <v>84</v>
      </c>
      <c r="AY248" s="213" t="s">
        <v>160</v>
      </c>
    </row>
    <row r="249" spans="1:65" s="14" customFormat="1" ht="11.25">
      <c r="B249" s="214"/>
      <c r="C249" s="215"/>
      <c r="D249" s="204" t="s">
        <v>172</v>
      </c>
      <c r="E249" s="216" t="s">
        <v>1</v>
      </c>
      <c r="F249" s="217" t="s">
        <v>179</v>
      </c>
      <c r="G249" s="215"/>
      <c r="H249" s="218">
        <v>5.5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172</v>
      </c>
      <c r="AU249" s="224" t="s">
        <v>94</v>
      </c>
      <c r="AV249" s="14" t="s">
        <v>166</v>
      </c>
      <c r="AW249" s="14" t="s">
        <v>39</v>
      </c>
      <c r="AX249" s="14" t="s">
        <v>92</v>
      </c>
      <c r="AY249" s="224" t="s">
        <v>160</v>
      </c>
    </row>
    <row r="250" spans="1:65" s="2" customFormat="1" ht="16.5" customHeight="1">
      <c r="A250" s="35"/>
      <c r="B250" s="36"/>
      <c r="C250" s="188" t="s">
        <v>364</v>
      </c>
      <c r="D250" s="188" t="s">
        <v>162</v>
      </c>
      <c r="E250" s="189" t="s">
        <v>1219</v>
      </c>
      <c r="F250" s="190" t="s">
        <v>1220</v>
      </c>
      <c r="G250" s="191" t="s">
        <v>219</v>
      </c>
      <c r="H250" s="192">
        <v>3.84</v>
      </c>
      <c r="I250" s="193"/>
      <c r="J250" s="194">
        <f>ROUND(I250*H250,2)</f>
        <v>0</v>
      </c>
      <c r="K250" s="195"/>
      <c r="L250" s="40"/>
      <c r="M250" s="196" t="s">
        <v>1</v>
      </c>
      <c r="N250" s="197" t="s">
        <v>49</v>
      </c>
      <c r="O250" s="72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510</v>
      </c>
      <c r="AT250" s="200" t="s">
        <v>162</v>
      </c>
      <c r="AU250" s="200" t="s">
        <v>94</v>
      </c>
      <c r="AY250" s="17" t="s">
        <v>160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7" t="s">
        <v>92</v>
      </c>
      <c r="BK250" s="201">
        <f>ROUND(I250*H250,2)</f>
        <v>0</v>
      </c>
      <c r="BL250" s="17" t="s">
        <v>510</v>
      </c>
      <c r="BM250" s="200" t="s">
        <v>1354</v>
      </c>
    </row>
    <row r="251" spans="1:65" s="15" customFormat="1" ht="22.5">
      <c r="B251" s="242"/>
      <c r="C251" s="243"/>
      <c r="D251" s="204" t="s">
        <v>172</v>
      </c>
      <c r="E251" s="244" t="s">
        <v>1</v>
      </c>
      <c r="F251" s="245" t="s">
        <v>1222</v>
      </c>
      <c r="G251" s="243"/>
      <c r="H251" s="244" t="s">
        <v>1</v>
      </c>
      <c r="I251" s="246"/>
      <c r="J251" s="243"/>
      <c r="K251" s="243"/>
      <c r="L251" s="247"/>
      <c r="M251" s="248"/>
      <c r="N251" s="249"/>
      <c r="O251" s="249"/>
      <c r="P251" s="249"/>
      <c r="Q251" s="249"/>
      <c r="R251" s="249"/>
      <c r="S251" s="249"/>
      <c r="T251" s="250"/>
      <c r="AT251" s="251" t="s">
        <v>172</v>
      </c>
      <c r="AU251" s="251" t="s">
        <v>94</v>
      </c>
      <c r="AV251" s="15" t="s">
        <v>92</v>
      </c>
      <c r="AW251" s="15" t="s">
        <v>39</v>
      </c>
      <c r="AX251" s="15" t="s">
        <v>84</v>
      </c>
      <c r="AY251" s="251" t="s">
        <v>160</v>
      </c>
    </row>
    <row r="252" spans="1:65" s="13" customFormat="1" ht="11.25">
      <c r="B252" s="202"/>
      <c r="C252" s="203"/>
      <c r="D252" s="204" t="s">
        <v>172</v>
      </c>
      <c r="E252" s="205" t="s">
        <v>1</v>
      </c>
      <c r="F252" s="206" t="s">
        <v>1355</v>
      </c>
      <c r="G252" s="203"/>
      <c r="H252" s="207">
        <v>3.84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172</v>
      </c>
      <c r="AU252" s="213" t="s">
        <v>94</v>
      </c>
      <c r="AV252" s="13" t="s">
        <v>94</v>
      </c>
      <c r="AW252" s="13" t="s">
        <v>39</v>
      </c>
      <c r="AX252" s="13" t="s">
        <v>84</v>
      </c>
      <c r="AY252" s="213" t="s">
        <v>160</v>
      </c>
    </row>
    <row r="253" spans="1:65" s="14" customFormat="1" ht="11.25">
      <c r="B253" s="214"/>
      <c r="C253" s="215"/>
      <c r="D253" s="204" t="s">
        <v>172</v>
      </c>
      <c r="E253" s="216" t="s">
        <v>1</v>
      </c>
      <c r="F253" s="217" t="s">
        <v>179</v>
      </c>
      <c r="G253" s="215"/>
      <c r="H253" s="218">
        <v>3.84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172</v>
      </c>
      <c r="AU253" s="224" t="s">
        <v>94</v>
      </c>
      <c r="AV253" s="14" t="s">
        <v>166</v>
      </c>
      <c r="AW253" s="14" t="s">
        <v>39</v>
      </c>
      <c r="AX253" s="14" t="s">
        <v>92</v>
      </c>
      <c r="AY253" s="224" t="s">
        <v>160</v>
      </c>
    </row>
    <row r="254" spans="1:65" s="2" customFormat="1" ht="24.2" customHeight="1">
      <c r="A254" s="35"/>
      <c r="B254" s="36"/>
      <c r="C254" s="188" t="s">
        <v>368</v>
      </c>
      <c r="D254" s="188" t="s">
        <v>162</v>
      </c>
      <c r="E254" s="189" t="s">
        <v>1225</v>
      </c>
      <c r="F254" s="190" t="s">
        <v>1226</v>
      </c>
      <c r="G254" s="191" t="s">
        <v>219</v>
      </c>
      <c r="H254" s="192">
        <v>19.2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49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510</v>
      </c>
      <c r="AT254" s="200" t="s">
        <v>162</v>
      </c>
      <c r="AU254" s="200" t="s">
        <v>94</v>
      </c>
      <c r="AY254" s="17" t="s">
        <v>160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7" t="s">
        <v>92</v>
      </c>
      <c r="BK254" s="201">
        <f>ROUND(I254*H254,2)</f>
        <v>0</v>
      </c>
      <c r="BL254" s="17" t="s">
        <v>510</v>
      </c>
      <c r="BM254" s="200" t="s">
        <v>1356</v>
      </c>
    </row>
    <row r="255" spans="1:65" s="2" customFormat="1" ht="24.2" customHeight="1">
      <c r="A255" s="35"/>
      <c r="B255" s="36"/>
      <c r="C255" s="225" t="s">
        <v>373</v>
      </c>
      <c r="D255" s="225" t="s">
        <v>216</v>
      </c>
      <c r="E255" s="226" t="s">
        <v>1229</v>
      </c>
      <c r="F255" s="227" t="s">
        <v>1230</v>
      </c>
      <c r="G255" s="228" t="s">
        <v>219</v>
      </c>
      <c r="H255" s="229">
        <v>3.84</v>
      </c>
      <c r="I255" s="230"/>
      <c r="J255" s="231">
        <f>ROUND(I255*H255,2)</f>
        <v>0</v>
      </c>
      <c r="K255" s="232"/>
      <c r="L255" s="233"/>
      <c r="M255" s="234" t="s">
        <v>1</v>
      </c>
      <c r="N255" s="235" t="s">
        <v>49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982</v>
      </c>
      <c r="AT255" s="200" t="s">
        <v>216</v>
      </c>
      <c r="AU255" s="200" t="s">
        <v>94</v>
      </c>
      <c r="AY255" s="17" t="s">
        <v>160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7" t="s">
        <v>92</v>
      </c>
      <c r="BK255" s="201">
        <f>ROUND(I255*H255,2)</f>
        <v>0</v>
      </c>
      <c r="BL255" s="17" t="s">
        <v>510</v>
      </c>
      <c r="BM255" s="200" t="s">
        <v>1357</v>
      </c>
    </row>
    <row r="256" spans="1:65" s="12" customFormat="1" ht="22.9" customHeight="1">
      <c r="B256" s="172"/>
      <c r="C256" s="173"/>
      <c r="D256" s="174" t="s">
        <v>83</v>
      </c>
      <c r="E256" s="186" t="s">
        <v>1236</v>
      </c>
      <c r="F256" s="186" t="s">
        <v>1237</v>
      </c>
      <c r="G256" s="173"/>
      <c r="H256" s="173"/>
      <c r="I256" s="176"/>
      <c r="J256" s="187">
        <f>BK256</f>
        <v>0</v>
      </c>
      <c r="K256" s="173"/>
      <c r="L256" s="178"/>
      <c r="M256" s="179"/>
      <c r="N256" s="180"/>
      <c r="O256" s="180"/>
      <c r="P256" s="181">
        <f>SUM(P257:P273)</f>
        <v>0</v>
      </c>
      <c r="Q256" s="180"/>
      <c r="R256" s="181">
        <f>SUM(R257:R273)</f>
        <v>0</v>
      </c>
      <c r="S256" s="180"/>
      <c r="T256" s="182">
        <f>SUM(T257:T273)</f>
        <v>0</v>
      </c>
      <c r="AR256" s="183" t="s">
        <v>166</v>
      </c>
      <c r="AT256" s="184" t="s">
        <v>83</v>
      </c>
      <c r="AU256" s="184" t="s">
        <v>92</v>
      </c>
      <c r="AY256" s="183" t="s">
        <v>160</v>
      </c>
      <c r="BK256" s="185">
        <f>SUM(BK257:BK273)</f>
        <v>0</v>
      </c>
    </row>
    <row r="257" spans="1:65" s="2" customFormat="1" ht="16.5" customHeight="1">
      <c r="A257" s="35"/>
      <c r="B257" s="36"/>
      <c r="C257" s="188" t="s">
        <v>381</v>
      </c>
      <c r="D257" s="188" t="s">
        <v>162</v>
      </c>
      <c r="E257" s="189" t="s">
        <v>1239</v>
      </c>
      <c r="F257" s="190" t="s">
        <v>1240</v>
      </c>
      <c r="G257" s="191" t="s">
        <v>927</v>
      </c>
      <c r="H257" s="192">
        <v>1</v>
      </c>
      <c r="I257" s="193"/>
      <c r="J257" s="194">
        <f>ROUND(I257*H257,2)</f>
        <v>0</v>
      </c>
      <c r="K257" s="195"/>
      <c r="L257" s="40"/>
      <c r="M257" s="196" t="s">
        <v>1</v>
      </c>
      <c r="N257" s="197" t="s">
        <v>49</v>
      </c>
      <c r="O257" s="72"/>
      <c r="P257" s="198">
        <f>O257*H257</f>
        <v>0</v>
      </c>
      <c r="Q257" s="198">
        <v>0</v>
      </c>
      <c r="R257" s="198">
        <f>Q257*H257</f>
        <v>0</v>
      </c>
      <c r="S257" s="198">
        <v>0</v>
      </c>
      <c r="T257" s="19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0" t="s">
        <v>1241</v>
      </c>
      <c r="AT257" s="200" t="s">
        <v>162</v>
      </c>
      <c r="AU257" s="200" t="s">
        <v>94</v>
      </c>
      <c r="AY257" s="17" t="s">
        <v>160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7" t="s">
        <v>92</v>
      </c>
      <c r="BK257" s="201">
        <f>ROUND(I257*H257,2)</f>
        <v>0</v>
      </c>
      <c r="BL257" s="17" t="s">
        <v>1241</v>
      </c>
      <c r="BM257" s="200" t="s">
        <v>1358</v>
      </c>
    </row>
    <row r="258" spans="1:65" s="15" customFormat="1" ht="11.25">
      <c r="B258" s="242"/>
      <c r="C258" s="243"/>
      <c r="D258" s="204" t="s">
        <v>172</v>
      </c>
      <c r="E258" s="244" t="s">
        <v>1</v>
      </c>
      <c r="F258" s="245" t="s">
        <v>1243</v>
      </c>
      <c r="G258" s="243"/>
      <c r="H258" s="244" t="s">
        <v>1</v>
      </c>
      <c r="I258" s="246"/>
      <c r="J258" s="243"/>
      <c r="K258" s="243"/>
      <c r="L258" s="247"/>
      <c r="M258" s="248"/>
      <c r="N258" s="249"/>
      <c r="O258" s="249"/>
      <c r="P258" s="249"/>
      <c r="Q258" s="249"/>
      <c r="R258" s="249"/>
      <c r="S258" s="249"/>
      <c r="T258" s="250"/>
      <c r="AT258" s="251" t="s">
        <v>172</v>
      </c>
      <c r="AU258" s="251" t="s">
        <v>94</v>
      </c>
      <c r="AV258" s="15" t="s">
        <v>92</v>
      </c>
      <c r="AW258" s="15" t="s">
        <v>39</v>
      </c>
      <c r="AX258" s="15" t="s">
        <v>84</v>
      </c>
      <c r="AY258" s="251" t="s">
        <v>160</v>
      </c>
    </row>
    <row r="259" spans="1:65" s="13" customFormat="1" ht="11.25">
      <c r="B259" s="202"/>
      <c r="C259" s="203"/>
      <c r="D259" s="204" t="s">
        <v>172</v>
      </c>
      <c r="E259" s="205" t="s">
        <v>1</v>
      </c>
      <c r="F259" s="206" t="s">
        <v>92</v>
      </c>
      <c r="G259" s="203"/>
      <c r="H259" s="207">
        <v>1</v>
      </c>
      <c r="I259" s="208"/>
      <c r="J259" s="203"/>
      <c r="K259" s="203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172</v>
      </c>
      <c r="AU259" s="213" t="s">
        <v>94</v>
      </c>
      <c r="AV259" s="13" t="s">
        <v>94</v>
      </c>
      <c r="AW259" s="13" t="s">
        <v>39</v>
      </c>
      <c r="AX259" s="13" t="s">
        <v>84</v>
      </c>
      <c r="AY259" s="213" t="s">
        <v>160</v>
      </c>
    </row>
    <row r="260" spans="1:65" s="14" customFormat="1" ht="11.25">
      <c r="B260" s="214"/>
      <c r="C260" s="215"/>
      <c r="D260" s="204" t="s">
        <v>172</v>
      </c>
      <c r="E260" s="216" t="s">
        <v>1</v>
      </c>
      <c r="F260" s="217" t="s">
        <v>179</v>
      </c>
      <c r="G260" s="215"/>
      <c r="H260" s="218">
        <v>1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172</v>
      </c>
      <c r="AU260" s="224" t="s">
        <v>94</v>
      </c>
      <c r="AV260" s="14" t="s">
        <v>166</v>
      </c>
      <c r="AW260" s="14" t="s">
        <v>39</v>
      </c>
      <c r="AX260" s="14" t="s">
        <v>92</v>
      </c>
      <c r="AY260" s="224" t="s">
        <v>160</v>
      </c>
    </row>
    <row r="261" spans="1:65" s="2" customFormat="1" ht="16.5" customHeight="1">
      <c r="A261" s="35"/>
      <c r="B261" s="36"/>
      <c r="C261" s="188" t="s">
        <v>388</v>
      </c>
      <c r="D261" s="188" t="s">
        <v>162</v>
      </c>
      <c r="E261" s="189" t="s">
        <v>1245</v>
      </c>
      <c r="F261" s="190" t="s">
        <v>1246</v>
      </c>
      <c r="G261" s="191" t="s">
        <v>927</v>
      </c>
      <c r="H261" s="192">
        <v>1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49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1241</v>
      </c>
      <c r="AT261" s="200" t="s">
        <v>162</v>
      </c>
      <c r="AU261" s="200" t="s">
        <v>94</v>
      </c>
      <c r="AY261" s="17" t="s">
        <v>160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7" t="s">
        <v>92</v>
      </c>
      <c r="BK261" s="201">
        <f>ROUND(I261*H261,2)</f>
        <v>0</v>
      </c>
      <c r="BL261" s="17" t="s">
        <v>1241</v>
      </c>
      <c r="BM261" s="200" t="s">
        <v>1359</v>
      </c>
    </row>
    <row r="262" spans="1:65" s="2" customFormat="1" ht="16.5" customHeight="1">
      <c r="A262" s="35"/>
      <c r="B262" s="36"/>
      <c r="C262" s="225" t="s">
        <v>397</v>
      </c>
      <c r="D262" s="225" t="s">
        <v>216</v>
      </c>
      <c r="E262" s="226" t="s">
        <v>1249</v>
      </c>
      <c r="F262" s="227" t="s">
        <v>1250</v>
      </c>
      <c r="G262" s="228" t="s">
        <v>927</v>
      </c>
      <c r="H262" s="229">
        <v>1</v>
      </c>
      <c r="I262" s="230"/>
      <c r="J262" s="231">
        <f>ROUND(I262*H262,2)</f>
        <v>0</v>
      </c>
      <c r="K262" s="232"/>
      <c r="L262" s="233"/>
      <c r="M262" s="234" t="s">
        <v>1</v>
      </c>
      <c r="N262" s="235" t="s">
        <v>49</v>
      </c>
      <c r="O262" s="72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1241</v>
      </c>
      <c r="AT262" s="200" t="s">
        <v>216</v>
      </c>
      <c r="AU262" s="200" t="s">
        <v>94</v>
      </c>
      <c r="AY262" s="17" t="s">
        <v>160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7" t="s">
        <v>92</v>
      </c>
      <c r="BK262" s="201">
        <f>ROUND(I262*H262,2)</f>
        <v>0</v>
      </c>
      <c r="BL262" s="17" t="s">
        <v>1241</v>
      </c>
      <c r="BM262" s="200" t="s">
        <v>1360</v>
      </c>
    </row>
    <row r="263" spans="1:65" s="15" customFormat="1" ht="11.25">
      <c r="B263" s="242"/>
      <c r="C263" s="243"/>
      <c r="D263" s="204" t="s">
        <v>172</v>
      </c>
      <c r="E263" s="244" t="s">
        <v>1</v>
      </c>
      <c r="F263" s="245" t="s">
        <v>1252</v>
      </c>
      <c r="G263" s="243"/>
      <c r="H263" s="244" t="s">
        <v>1</v>
      </c>
      <c r="I263" s="246"/>
      <c r="J263" s="243"/>
      <c r="K263" s="243"/>
      <c r="L263" s="247"/>
      <c r="M263" s="248"/>
      <c r="N263" s="249"/>
      <c r="O263" s="249"/>
      <c r="P263" s="249"/>
      <c r="Q263" s="249"/>
      <c r="R263" s="249"/>
      <c r="S263" s="249"/>
      <c r="T263" s="250"/>
      <c r="AT263" s="251" t="s">
        <v>172</v>
      </c>
      <c r="AU263" s="251" t="s">
        <v>94</v>
      </c>
      <c r="AV263" s="15" t="s">
        <v>92</v>
      </c>
      <c r="AW263" s="15" t="s">
        <v>39</v>
      </c>
      <c r="AX263" s="15" t="s">
        <v>84</v>
      </c>
      <c r="AY263" s="251" t="s">
        <v>160</v>
      </c>
    </row>
    <row r="264" spans="1:65" s="13" customFormat="1" ht="11.25">
      <c r="B264" s="202"/>
      <c r="C264" s="203"/>
      <c r="D264" s="204" t="s">
        <v>172</v>
      </c>
      <c r="E264" s="205" t="s">
        <v>1</v>
      </c>
      <c r="F264" s="206" t="s">
        <v>92</v>
      </c>
      <c r="G264" s="203"/>
      <c r="H264" s="207">
        <v>1</v>
      </c>
      <c r="I264" s="208"/>
      <c r="J264" s="203"/>
      <c r="K264" s="203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172</v>
      </c>
      <c r="AU264" s="213" t="s">
        <v>94</v>
      </c>
      <c r="AV264" s="13" t="s">
        <v>94</v>
      </c>
      <c r="AW264" s="13" t="s">
        <v>39</v>
      </c>
      <c r="AX264" s="13" t="s">
        <v>84</v>
      </c>
      <c r="AY264" s="213" t="s">
        <v>160</v>
      </c>
    </row>
    <row r="265" spans="1:65" s="14" customFormat="1" ht="11.25">
      <c r="B265" s="214"/>
      <c r="C265" s="215"/>
      <c r="D265" s="204" t="s">
        <v>172</v>
      </c>
      <c r="E265" s="216" t="s">
        <v>1</v>
      </c>
      <c r="F265" s="217" t="s">
        <v>179</v>
      </c>
      <c r="G265" s="215"/>
      <c r="H265" s="218">
        <v>1</v>
      </c>
      <c r="I265" s="219"/>
      <c r="J265" s="215"/>
      <c r="K265" s="215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172</v>
      </c>
      <c r="AU265" s="224" t="s">
        <v>94</v>
      </c>
      <c r="AV265" s="14" t="s">
        <v>166</v>
      </c>
      <c r="AW265" s="14" t="s">
        <v>39</v>
      </c>
      <c r="AX265" s="14" t="s">
        <v>92</v>
      </c>
      <c r="AY265" s="224" t="s">
        <v>160</v>
      </c>
    </row>
    <row r="266" spans="1:65" s="2" customFormat="1" ht="21.75" customHeight="1">
      <c r="A266" s="35"/>
      <c r="B266" s="36"/>
      <c r="C266" s="188" t="s">
        <v>402</v>
      </c>
      <c r="D266" s="188" t="s">
        <v>162</v>
      </c>
      <c r="E266" s="189" t="s">
        <v>1361</v>
      </c>
      <c r="F266" s="190" t="s">
        <v>1362</v>
      </c>
      <c r="G266" s="191" t="s">
        <v>261</v>
      </c>
      <c r="H266" s="192">
        <v>7</v>
      </c>
      <c r="I266" s="193"/>
      <c r="J266" s="194">
        <f>ROUND(I266*H266,2)</f>
        <v>0</v>
      </c>
      <c r="K266" s="195"/>
      <c r="L266" s="40"/>
      <c r="M266" s="196" t="s">
        <v>1</v>
      </c>
      <c r="N266" s="197" t="s">
        <v>49</v>
      </c>
      <c r="O266" s="72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1241</v>
      </c>
      <c r="AT266" s="200" t="s">
        <v>162</v>
      </c>
      <c r="AU266" s="200" t="s">
        <v>94</v>
      </c>
      <c r="AY266" s="17" t="s">
        <v>160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7" t="s">
        <v>92</v>
      </c>
      <c r="BK266" s="201">
        <f>ROUND(I266*H266,2)</f>
        <v>0</v>
      </c>
      <c r="BL266" s="17" t="s">
        <v>1241</v>
      </c>
      <c r="BM266" s="200" t="s">
        <v>1363</v>
      </c>
    </row>
    <row r="267" spans="1:65" s="15" customFormat="1" ht="11.25">
      <c r="B267" s="242"/>
      <c r="C267" s="243"/>
      <c r="D267" s="204" t="s">
        <v>172</v>
      </c>
      <c r="E267" s="244" t="s">
        <v>1</v>
      </c>
      <c r="F267" s="245" t="s">
        <v>921</v>
      </c>
      <c r="G267" s="243"/>
      <c r="H267" s="244" t="s">
        <v>1</v>
      </c>
      <c r="I267" s="246"/>
      <c r="J267" s="243"/>
      <c r="K267" s="243"/>
      <c r="L267" s="247"/>
      <c r="M267" s="248"/>
      <c r="N267" s="249"/>
      <c r="O267" s="249"/>
      <c r="P267" s="249"/>
      <c r="Q267" s="249"/>
      <c r="R267" s="249"/>
      <c r="S267" s="249"/>
      <c r="T267" s="250"/>
      <c r="AT267" s="251" t="s">
        <v>172</v>
      </c>
      <c r="AU267" s="251" t="s">
        <v>94</v>
      </c>
      <c r="AV267" s="15" t="s">
        <v>92</v>
      </c>
      <c r="AW267" s="15" t="s">
        <v>39</v>
      </c>
      <c r="AX267" s="15" t="s">
        <v>84</v>
      </c>
      <c r="AY267" s="251" t="s">
        <v>160</v>
      </c>
    </row>
    <row r="268" spans="1:65" s="13" customFormat="1" ht="11.25">
      <c r="B268" s="202"/>
      <c r="C268" s="203"/>
      <c r="D268" s="204" t="s">
        <v>172</v>
      </c>
      <c r="E268" s="205" t="s">
        <v>1</v>
      </c>
      <c r="F268" s="206" t="s">
        <v>199</v>
      </c>
      <c r="G268" s="203"/>
      <c r="H268" s="207">
        <v>7</v>
      </c>
      <c r="I268" s="208"/>
      <c r="J268" s="203"/>
      <c r="K268" s="203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172</v>
      </c>
      <c r="AU268" s="213" t="s">
        <v>94</v>
      </c>
      <c r="AV268" s="13" t="s">
        <v>94</v>
      </c>
      <c r="AW268" s="13" t="s">
        <v>39</v>
      </c>
      <c r="AX268" s="13" t="s">
        <v>84</v>
      </c>
      <c r="AY268" s="213" t="s">
        <v>160</v>
      </c>
    </row>
    <row r="269" spans="1:65" s="14" customFormat="1" ht="11.25">
      <c r="B269" s="214"/>
      <c r="C269" s="215"/>
      <c r="D269" s="204" t="s">
        <v>172</v>
      </c>
      <c r="E269" s="216" t="s">
        <v>1</v>
      </c>
      <c r="F269" s="217" t="s">
        <v>179</v>
      </c>
      <c r="G269" s="215"/>
      <c r="H269" s="218">
        <v>7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172</v>
      </c>
      <c r="AU269" s="224" t="s">
        <v>94</v>
      </c>
      <c r="AV269" s="14" t="s">
        <v>166</v>
      </c>
      <c r="AW269" s="14" t="s">
        <v>39</v>
      </c>
      <c r="AX269" s="14" t="s">
        <v>92</v>
      </c>
      <c r="AY269" s="224" t="s">
        <v>160</v>
      </c>
    </row>
    <row r="270" spans="1:65" s="2" customFormat="1" ht="16.5" customHeight="1">
      <c r="A270" s="35"/>
      <c r="B270" s="36"/>
      <c r="C270" s="188" t="s">
        <v>407</v>
      </c>
      <c r="D270" s="188" t="s">
        <v>162</v>
      </c>
      <c r="E270" s="189" t="s">
        <v>1259</v>
      </c>
      <c r="F270" s="190" t="s">
        <v>1260</v>
      </c>
      <c r="G270" s="191" t="s">
        <v>1261</v>
      </c>
      <c r="H270" s="192">
        <v>5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49</v>
      </c>
      <c r="O270" s="72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1241</v>
      </c>
      <c r="AT270" s="200" t="s">
        <v>162</v>
      </c>
      <c r="AU270" s="200" t="s">
        <v>94</v>
      </c>
      <c r="AY270" s="17" t="s">
        <v>160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7" t="s">
        <v>92</v>
      </c>
      <c r="BK270" s="201">
        <f>ROUND(I270*H270,2)</f>
        <v>0</v>
      </c>
      <c r="BL270" s="17" t="s">
        <v>1241</v>
      </c>
      <c r="BM270" s="200" t="s">
        <v>1364</v>
      </c>
    </row>
    <row r="271" spans="1:65" s="15" customFormat="1" ht="11.25">
      <c r="B271" s="242"/>
      <c r="C271" s="243"/>
      <c r="D271" s="204" t="s">
        <v>172</v>
      </c>
      <c r="E271" s="244" t="s">
        <v>1</v>
      </c>
      <c r="F271" s="245" t="s">
        <v>1263</v>
      </c>
      <c r="G271" s="243"/>
      <c r="H271" s="244" t="s">
        <v>1</v>
      </c>
      <c r="I271" s="246"/>
      <c r="J271" s="243"/>
      <c r="K271" s="243"/>
      <c r="L271" s="247"/>
      <c r="M271" s="248"/>
      <c r="N271" s="249"/>
      <c r="O271" s="249"/>
      <c r="P271" s="249"/>
      <c r="Q271" s="249"/>
      <c r="R271" s="249"/>
      <c r="S271" s="249"/>
      <c r="T271" s="250"/>
      <c r="AT271" s="251" t="s">
        <v>172</v>
      </c>
      <c r="AU271" s="251" t="s">
        <v>94</v>
      </c>
      <c r="AV271" s="15" t="s">
        <v>92</v>
      </c>
      <c r="AW271" s="15" t="s">
        <v>39</v>
      </c>
      <c r="AX271" s="15" t="s">
        <v>84</v>
      </c>
      <c r="AY271" s="251" t="s">
        <v>160</v>
      </c>
    </row>
    <row r="272" spans="1:65" s="13" customFormat="1" ht="11.25">
      <c r="B272" s="202"/>
      <c r="C272" s="203"/>
      <c r="D272" s="204" t="s">
        <v>172</v>
      </c>
      <c r="E272" s="205" t="s">
        <v>1</v>
      </c>
      <c r="F272" s="206" t="s">
        <v>189</v>
      </c>
      <c r="G272" s="203"/>
      <c r="H272" s="207">
        <v>5</v>
      </c>
      <c r="I272" s="208"/>
      <c r="J272" s="203"/>
      <c r="K272" s="203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172</v>
      </c>
      <c r="AU272" s="213" t="s">
        <v>94</v>
      </c>
      <c r="AV272" s="13" t="s">
        <v>94</v>
      </c>
      <c r="AW272" s="13" t="s">
        <v>39</v>
      </c>
      <c r="AX272" s="13" t="s">
        <v>84</v>
      </c>
      <c r="AY272" s="213" t="s">
        <v>160</v>
      </c>
    </row>
    <row r="273" spans="1:51" s="14" customFormat="1" ht="11.25">
      <c r="B273" s="214"/>
      <c r="C273" s="215"/>
      <c r="D273" s="204" t="s">
        <v>172</v>
      </c>
      <c r="E273" s="216" t="s">
        <v>1</v>
      </c>
      <c r="F273" s="217" t="s">
        <v>179</v>
      </c>
      <c r="G273" s="215"/>
      <c r="H273" s="218">
        <v>5</v>
      </c>
      <c r="I273" s="219"/>
      <c r="J273" s="215"/>
      <c r="K273" s="215"/>
      <c r="L273" s="220"/>
      <c r="M273" s="255"/>
      <c r="N273" s="256"/>
      <c r="O273" s="256"/>
      <c r="P273" s="256"/>
      <c r="Q273" s="256"/>
      <c r="R273" s="256"/>
      <c r="S273" s="256"/>
      <c r="T273" s="257"/>
      <c r="AT273" s="224" t="s">
        <v>172</v>
      </c>
      <c r="AU273" s="224" t="s">
        <v>94</v>
      </c>
      <c r="AV273" s="14" t="s">
        <v>166</v>
      </c>
      <c r="AW273" s="14" t="s">
        <v>39</v>
      </c>
      <c r="AX273" s="14" t="s">
        <v>92</v>
      </c>
      <c r="AY273" s="224" t="s">
        <v>160</v>
      </c>
    </row>
    <row r="274" spans="1:51" s="2" customFormat="1" ht="6.95" customHeight="1">
      <c r="A274" s="35"/>
      <c r="B274" s="55"/>
      <c r="C274" s="56"/>
      <c r="D274" s="56"/>
      <c r="E274" s="56"/>
      <c r="F274" s="56"/>
      <c r="G274" s="56"/>
      <c r="H274" s="56"/>
      <c r="I274" s="56"/>
      <c r="J274" s="56"/>
      <c r="K274" s="56"/>
      <c r="L274" s="40"/>
      <c r="M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</row>
  </sheetData>
  <sheetProtection algorithmName="SHA-512" hashValue="i5iIq9AiCcBNhqsIQJ+uov9n54dS/84Bl9Yqh2C+i1cm4B4DywqoBC0w1CCzo7/P9e+jcrw8P4xfHa7NJ1RiDA==" saltValue="AcP8WwN2vkFcmKz9XVJOpYemoyvNOXiihaL7BR451Pp/VlxEGgG8lirRWp8dS5BScFh9ppMS2NAQ5lA5L5SV1A==" spinCount="100000" sheet="1" objects="1" scenarios="1" formatColumns="0" formatRows="0" autoFilter="0"/>
  <autoFilter ref="C121:K273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0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1365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ROUND((SUM(BE123:BE203)),  2)</f>
        <v>0</v>
      </c>
      <c r="G33" s="35"/>
      <c r="H33" s="35"/>
      <c r="I33" s="125">
        <v>0.21</v>
      </c>
      <c r="J33" s="124">
        <f>ROUND(((SUM(BE123:BE203))*I33),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ROUND((SUM(BF123:BF203)),  2)</f>
        <v>0</v>
      </c>
      <c r="G34" s="35"/>
      <c r="H34" s="35"/>
      <c r="I34" s="125">
        <v>0.15</v>
      </c>
      <c r="J34" s="124">
        <f>ROUND(((SUM(BF123:BF203))*I34),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ROUND((SUM(BG123:BG203)),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ROUND((SUM(BH123:BH203)),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ROUND((SUM(BI123:BI203)),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01-09 - Drobná architektura - Hlediště -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135</v>
      </c>
      <c r="E99" s="157"/>
      <c r="F99" s="157"/>
      <c r="G99" s="157"/>
      <c r="H99" s="157"/>
      <c r="I99" s="157"/>
      <c r="J99" s="158">
        <f>J151</f>
        <v>0</v>
      </c>
      <c r="K99" s="155"/>
      <c r="L99" s="159"/>
    </row>
    <row r="100" spans="1:31" s="9" customFormat="1" ht="24.95" customHeight="1">
      <c r="B100" s="148"/>
      <c r="C100" s="149"/>
      <c r="D100" s="150" t="s">
        <v>141</v>
      </c>
      <c r="E100" s="151"/>
      <c r="F100" s="151"/>
      <c r="G100" s="151"/>
      <c r="H100" s="151"/>
      <c r="I100" s="151"/>
      <c r="J100" s="152">
        <f>J158</f>
        <v>0</v>
      </c>
      <c r="K100" s="149"/>
      <c r="L100" s="153"/>
    </row>
    <row r="101" spans="1:31" s="10" customFormat="1" ht="19.899999999999999" customHeight="1">
      <c r="B101" s="154"/>
      <c r="C101" s="155"/>
      <c r="D101" s="156" t="s">
        <v>590</v>
      </c>
      <c r="E101" s="157"/>
      <c r="F101" s="157"/>
      <c r="G101" s="157"/>
      <c r="H101" s="157"/>
      <c r="I101" s="157"/>
      <c r="J101" s="158">
        <f>J163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1366</v>
      </c>
      <c r="E102" s="157"/>
      <c r="F102" s="157"/>
      <c r="G102" s="157"/>
      <c r="H102" s="157"/>
      <c r="I102" s="157"/>
      <c r="J102" s="158">
        <f>J179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142</v>
      </c>
      <c r="E103" s="157"/>
      <c r="F103" s="157"/>
      <c r="G103" s="157"/>
      <c r="H103" s="157"/>
      <c r="I103" s="157"/>
      <c r="J103" s="158">
        <f>J197</f>
        <v>0</v>
      </c>
      <c r="K103" s="155"/>
      <c r="L103" s="159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3" t="s">
        <v>145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06" t="str">
        <f>E7</f>
        <v>Revitalizace veřejných ploch města Luby - ETAPA I</v>
      </c>
      <c r="F113" s="307"/>
      <c r="G113" s="307"/>
      <c r="H113" s="30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126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62" t="str">
        <f>E9</f>
        <v>SO 01-09 - Drobná architektura - Hlediště - Etapa I</v>
      </c>
      <c r="F115" s="308"/>
      <c r="G115" s="308"/>
      <c r="H115" s="308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29" t="s">
        <v>22</v>
      </c>
      <c r="D117" s="37"/>
      <c r="E117" s="37"/>
      <c r="F117" s="27" t="str">
        <f>F12</f>
        <v>Luby u Chebu</v>
      </c>
      <c r="G117" s="37"/>
      <c r="H117" s="37"/>
      <c r="I117" s="29" t="s">
        <v>24</v>
      </c>
      <c r="J117" s="67" t="str">
        <f>IF(J12="","",J12)</f>
        <v>Vyplň údaj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29" t="s">
        <v>29</v>
      </c>
      <c r="D119" s="37"/>
      <c r="E119" s="37"/>
      <c r="F119" s="27" t="str">
        <f>E15</f>
        <v>Město Luby</v>
      </c>
      <c r="G119" s="37"/>
      <c r="H119" s="37"/>
      <c r="I119" s="29" t="s">
        <v>36</v>
      </c>
      <c r="J119" s="33" t="str">
        <f>E21</f>
        <v>A69 - Architekti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34</v>
      </c>
      <c r="D120" s="37"/>
      <c r="E120" s="37"/>
      <c r="F120" s="27" t="str">
        <f>IF(E18="","",E18)</f>
        <v>Vyplň údaj</v>
      </c>
      <c r="G120" s="37"/>
      <c r="H120" s="37"/>
      <c r="I120" s="29" t="s">
        <v>40</v>
      </c>
      <c r="J120" s="33" t="str">
        <f>E24</f>
        <v>Ing. Pavel Šturc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0"/>
      <c r="B122" s="161"/>
      <c r="C122" s="162" t="s">
        <v>146</v>
      </c>
      <c r="D122" s="163" t="s">
        <v>69</v>
      </c>
      <c r="E122" s="163" t="s">
        <v>65</v>
      </c>
      <c r="F122" s="163" t="s">
        <v>66</v>
      </c>
      <c r="G122" s="163" t="s">
        <v>147</v>
      </c>
      <c r="H122" s="163" t="s">
        <v>148</v>
      </c>
      <c r="I122" s="163" t="s">
        <v>149</v>
      </c>
      <c r="J122" s="164" t="s">
        <v>130</v>
      </c>
      <c r="K122" s="165" t="s">
        <v>150</v>
      </c>
      <c r="L122" s="166"/>
      <c r="M122" s="76" t="s">
        <v>1</v>
      </c>
      <c r="N122" s="77" t="s">
        <v>48</v>
      </c>
      <c r="O122" s="77" t="s">
        <v>151</v>
      </c>
      <c r="P122" s="77" t="s">
        <v>152</v>
      </c>
      <c r="Q122" s="77" t="s">
        <v>153</v>
      </c>
      <c r="R122" s="77" t="s">
        <v>154</v>
      </c>
      <c r="S122" s="77" t="s">
        <v>155</v>
      </c>
      <c r="T122" s="78" t="s">
        <v>156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5"/>
      <c r="B123" s="36"/>
      <c r="C123" s="83" t="s">
        <v>157</v>
      </c>
      <c r="D123" s="37"/>
      <c r="E123" s="37"/>
      <c r="F123" s="37"/>
      <c r="G123" s="37"/>
      <c r="H123" s="37"/>
      <c r="I123" s="37"/>
      <c r="J123" s="167">
        <f>BK123</f>
        <v>0</v>
      </c>
      <c r="K123" s="37"/>
      <c r="L123" s="40"/>
      <c r="M123" s="79"/>
      <c r="N123" s="168"/>
      <c r="O123" s="80"/>
      <c r="P123" s="169">
        <f>P124+P158</f>
        <v>0</v>
      </c>
      <c r="Q123" s="80"/>
      <c r="R123" s="169">
        <f>R124+R158</f>
        <v>20.095636304999999</v>
      </c>
      <c r="S123" s="80"/>
      <c r="T123" s="170">
        <f>T124+T158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83</v>
      </c>
      <c r="AU123" s="17" t="s">
        <v>132</v>
      </c>
      <c r="BK123" s="171">
        <f>BK124+BK158</f>
        <v>0</v>
      </c>
    </row>
    <row r="124" spans="1:65" s="12" customFormat="1" ht="25.9" customHeight="1">
      <c r="B124" s="172"/>
      <c r="C124" s="173"/>
      <c r="D124" s="174" t="s">
        <v>83</v>
      </c>
      <c r="E124" s="175" t="s">
        <v>158</v>
      </c>
      <c r="F124" s="175" t="s">
        <v>159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P125+P151</f>
        <v>0</v>
      </c>
      <c r="Q124" s="180"/>
      <c r="R124" s="181">
        <f>R125+R151</f>
        <v>11.34864</v>
      </c>
      <c r="S124" s="180"/>
      <c r="T124" s="182">
        <f>T125+T151</f>
        <v>0</v>
      </c>
      <c r="AR124" s="183" t="s">
        <v>92</v>
      </c>
      <c r="AT124" s="184" t="s">
        <v>83</v>
      </c>
      <c r="AU124" s="184" t="s">
        <v>84</v>
      </c>
      <c r="AY124" s="183" t="s">
        <v>160</v>
      </c>
      <c r="BK124" s="185">
        <f>BK125+BK151</f>
        <v>0</v>
      </c>
    </row>
    <row r="125" spans="1:65" s="12" customFormat="1" ht="22.9" customHeight="1">
      <c r="B125" s="172"/>
      <c r="C125" s="173"/>
      <c r="D125" s="174" t="s">
        <v>83</v>
      </c>
      <c r="E125" s="186" t="s">
        <v>92</v>
      </c>
      <c r="F125" s="186" t="s">
        <v>161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SUM(P126:P150)</f>
        <v>0</v>
      </c>
      <c r="Q125" s="180"/>
      <c r="R125" s="181">
        <f>SUM(R126:R150)</f>
        <v>0</v>
      </c>
      <c r="S125" s="180"/>
      <c r="T125" s="182">
        <f>SUM(T126:T150)</f>
        <v>0</v>
      </c>
      <c r="AR125" s="183" t="s">
        <v>92</v>
      </c>
      <c r="AT125" s="184" t="s">
        <v>83</v>
      </c>
      <c r="AU125" s="184" t="s">
        <v>92</v>
      </c>
      <c r="AY125" s="183" t="s">
        <v>160</v>
      </c>
      <c r="BK125" s="185">
        <f>SUM(BK126:BK150)</f>
        <v>0</v>
      </c>
    </row>
    <row r="126" spans="1:65" s="2" customFormat="1" ht="21.75" customHeight="1">
      <c r="A126" s="35"/>
      <c r="B126" s="36"/>
      <c r="C126" s="188" t="s">
        <v>92</v>
      </c>
      <c r="D126" s="188" t="s">
        <v>162</v>
      </c>
      <c r="E126" s="189" t="s">
        <v>1367</v>
      </c>
      <c r="F126" s="190" t="s">
        <v>1368</v>
      </c>
      <c r="G126" s="191" t="s">
        <v>170</v>
      </c>
      <c r="H126" s="192">
        <v>3.15</v>
      </c>
      <c r="I126" s="193"/>
      <c r="J126" s="194">
        <f>ROUND(I126*H126,2)</f>
        <v>0</v>
      </c>
      <c r="K126" s="195"/>
      <c r="L126" s="40"/>
      <c r="M126" s="196" t="s">
        <v>1</v>
      </c>
      <c r="N126" s="197" t="s">
        <v>49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166</v>
      </c>
      <c r="AT126" s="200" t="s">
        <v>162</v>
      </c>
      <c r="AU126" s="200" t="s">
        <v>94</v>
      </c>
      <c r="AY126" s="17" t="s">
        <v>160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92</v>
      </c>
      <c r="BK126" s="201">
        <f>ROUND(I126*H126,2)</f>
        <v>0</v>
      </c>
      <c r="BL126" s="17" t="s">
        <v>166</v>
      </c>
      <c r="BM126" s="200" t="s">
        <v>1369</v>
      </c>
    </row>
    <row r="127" spans="1:65" s="13" customFormat="1" ht="11.25">
      <c r="B127" s="202"/>
      <c r="C127" s="203"/>
      <c r="D127" s="204" t="s">
        <v>172</v>
      </c>
      <c r="E127" s="205" t="s">
        <v>1</v>
      </c>
      <c r="F127" s="206" t="s">
        <v>1370</v>
      </c>
      <c r="G127" s="203"/>
      <c r="H127" s="207">
        <v>0.94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172</v>
      </c>
      <c r="AU127" s="213" t="s">
        <v>94</v>
      </c>
      <c r="AV127" s="13" t="s">
        <v>94</v>
      </c>
      <c r="AW127" s="13" t="s">
        <v>39</v>
      </c>
      <c r="AX127" s="13" t="s">
        <v>84</v>
      </c>
      <c r="AY127" s="213" t="s">
        <v>160</v>
      </c>
    </row>
    <row r="128" spans="1:65" s="13" customFormat="1" ht="11.25">
      <c r="B128" s="202"/>
      <c r="C128" s="203"/>
      <c r="D128" s="204" t="s">
        <v>172</v>
      </c>
      <c r="E128" s="205" t="s">
        <v>1</v>
      </c>
      <c r="F128" s="206" t="s">
        <v>1371</v>
      </c>
      <c r="G128" s="203"/>
      <c r="H128" s="207">
        <v>2.21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172</v>
      </c>
      <c r="AU128" s="213" t="s">
        <v>94</v>
      </c>
      <c r="AV128" s="13" t="s">
        <v>94</v>
      </c>
      <c r="AW128" s="13" t="s">
        <v>39</v>
      </c>
      <c r="AX128" s="13" t="s">
        <v>84</v>
      </c>
      <c r="AY128" s="213" t="s">
        <v>160</v>
      </c>
    </row>
    <row r="129" spans="1:65" s="14" customFormat="1" ht="11.25">
      <c r="B129" s="214"/>
      <c r="C129" s="215"/>
      <c r="D129" s="204" t="s">
        <v>172</v>
      </c>
      <c r="E129" s="216" t="s">
        <v>1</v>
      </c>
      <c r="F129" s="217" t="s">
        <v>179</v>
      </c>
      <c r="G129" s="215"/>
      <c r="H129" s="218">
        <v>3.15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172</v>
      </c>
      <c r="AU129" s="224" t="s">
        <v>94</v>
      </c>
      <c r="AV129" s="14" t="s">
        <v>166</v>
      </c>
      <c r="AW129" s="14" t="s">
        <v>39</v>
      </c>
      <c r="AX129" s="14" t="s">
        <v>92</v>
      </c>
      <c r="AY129" s="224" t="s">
        <v>160</v>
      </c>
    </row>
    <row r="130" spans="1:65" s="2" customFormat="1" ht="44.25" customHeight="1">
      <c r="A130" s="35"/>
      <c r="B130" s="36"/>
      <c r="C130" s="188" t="s">
        <v>94</v>
      </c>
      <c r="D130" s="188" t="s">
        <v>162</v>
      </c>
      <c r="E130" s="189" t="s">
        <v>1372</v>
      </c>
      <c r="F130" s="190" t="s">
        <v>1373</v>
      </c>
      <c r="G130" s="191" t="s">
        <v>170</v>
      </c>
      <c r="H130" s="192">
        <v>3.15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49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166</v>
      </c>
      <c r="AT130" s="200" t="s">
        <v>162</v>
      </c>
      <c r="AU130" s="200" t="s">
        <v>94</v>
      </c>
      <c r="AY130" s="17" t="s">
        <v>160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92</v>
      </c>
      <c r="BK130" s="201">
        <f>ROUND(I130*H130,2)</f>
        <v>0</v>
      </c>
      <c r="BL130" s="17" t="s">
        <v>166</v>
      </c>
      <c r="BM130" s="200" t="s">
        <v>1374</v>
      </c>
    </row>
    <row r="131" spans="1:65" s="13" customFormat="1" ht="11.25">
      <c r="B131" s="202"/>
      <c r="C131" s="203"/>
      <c r="D131" s="204" t="s">
        <v>172</v>
      </c>
      <c r="E131" s="205" t="s">
        <v>1</v>
      </c>
      <c r="F131" s="206" t="s">
        <v>1370</v>
      </c>
      <c r="G131" s="203"/>
      <c r="H131" s="207">
        <v>0.94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172</v>
      </c>
      <c r="AU131" s="213" t="s">
        <v>94</v>
      </c>
      <c r="AV131" s="13" t="s">
        <v>94</v>
      </c>
      <c r="AW131" s="13" t="s">
        <v>39</v>
      </c>
      <c r="AX131" s="13" t="s">
        <v>84</v>
      </c>
      <c r="AY131" s="213" t="s">
        <v>160</v>
      </c>
    </row>
    <row r="132" spans="1:65" s="13" customFormat="1" ht="11.25">
      <c r="B132" s="202"/>
      <c r="C132" s="203"/>
      <c r="D132" s="204" t="s">
        <v>172</v>
      </c>
      <c r="E132" s="205" t="s">
        <v>1</v>
      </c>
      <c r="F132" s="206" t="s">
        <v>1371</v>
      </c>
      <c r="G132" s="203"/>
      <c r="H132" s="207">
        <v>2.21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172</v>
      </c>
      <c r="AU132" s="213" t="s">
        <v>94</v>
      </c>
      <c r="AV132" s="13" t="s">
        <v>94</v>
      </c>
      <c r="AW132" s="13" t="s">
        <v>39</v>
      </c>
      <c r="AX132" s="13" t="s">
        <v>84</v>
      </c>
      <c r="AY132" s="213" t="s">
        <v>160</v>
      </c>
    </row>
    <row r="133" spans="1:65" s="14" customFormat="1" ht="11.25">
      <c r="B133" s="214"/>
      <c r="C133" s="215"/>
      <c r="D133" s="204" t="s">
        <v>172</v>
      </c>
      <c r="E133" s="216" t="s">
        <v>1</v>
      </c>
      <c r="F133" s="217" t="s">
        <v>179</v>
      </c>
      <c r="G133" s="215"/>
      <c r="H133" s="218">
        <v>3.15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172</v>
      </c>
      <c r="AU133" s="224" t="s">
        <v>94</v>
      </c>
      <c r="AV133" s="14" t="s">
        <v>166</v>
      </c>
      <c r="AW133" s="14" t="s">
        <v>39</v>
      </c>
      <c r="AX133" s="14" t="s">
        <v>92</v>
      </c>
      <c r="AY133" s="224" t="s">
        <v>160</v>
      </c>
    </row>
    <row r="134" spans="1:65" s="2" customFormat="1" ht="55.5" customHeight="1">
      <c r="A134" s="35"/>
      <c r="B134" s="36"/>
      <c r="C134" s="188" t="s">
        <v>180</v>
      </c>
      <c r="D134" s="188" t="s">
        <v>162</v>
      </c>
      <c r="E134" s="189" t="s">
        <v>1375</v>
      </c>
      <c r="F134" s="190" t="s">
        <v>1376</v>
      </c>
      <c r="G134" s="191" t="s">
        <v>170</v>
      </c>
      <c r="H134" s="192">
        <v>3.15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49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166</v>
      </c>
      <c r="AT134" s="200" t="s">
        <v>162</v>
      </c>
      <c r="AU134" s="200" t="s">
        <v>94</v>
      </c>
      <c r="AY134" s="17" t="s">
        <v>160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7" t="s">
        <v>92</v>
      </c>
      <c r="BK134" s="201">
        <f>ROUND(I134*H134,2)</f>
        <v>0</v>
      </c>
      <c r="BL134" s="17" t="s">
        <v>166</v>
      </c>
      <c r="BM134" s="200" t="s">
        <v>1377</v>
      </c>
    </row>
    <row r="135" spans="1:65" s="2" customFormat="1" ht="37.9" customHeight="1">
      <c r="A135" s="35"/>
      <c r="B135" s="36"/>
      <c r="C135" s="188" t="s">
        <v>166</v>
      </c>
      <c r="D135" s="188" t="s">
        <v>162</v>
      </c>
      <c r="E135" s="189" t="s">
        <v>1378</v>
      </c>
      <c r="F135" s="190" t="s">
        <v>1379</v>
      </c>
      <c r="G135" s="191" t="s">
        <v>170</v>
      </c>
      <c r="H135" s="192">
        <v>1.5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49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166</v>
      </c>
      <c r="AT135" s="200" t="s">
        <v>162</v>
      </c>
      <c r="AU135" s="200" t="s">
        <v>94</v>
      </c>
      <c r="AY135" s="17" t="s">
        <v>160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92</v>
      </c>
      <c r="BK135" s="201">
        <f>ROUND(I135*H135,2)</f>
        <v>0</v>
      </c>
      <c r="BL135" s="17" t="s">
        <v>166</v>
      </c>
      <c r="BM135" s="200" t="s">
        <v>1380</v>
      </c>
    </row>
    <row r="136" spans="1:65" s="13" customFormat="1" ht="11.25">
      <c r="B136" s="202"/>
      <c r="C136" s="203"/>
      <c r="D136" s="204" t="s">
        <v>172</v>
      </c>
      <c r="E136" s="205" t="s">
        <v>1</v>
      </c>
      <c r="F136" s="206" t="s">
        <v>1381</v>
      </c>
      <c r="G136" s="203"/>
      <c r="H136" s="207">
        <v>0.48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172</v>
      </c>
      <c r="AU136" s="213" t="s">
        <v>94</v>
      </c>
      <c r="AV136" s="13" t="s">
        <v>94</v>
      </c>
      <c r="AW136" s="13" t="s">
        <v>39</v>
      </c>
      <c r="AX136" s="13" t="s">
        <v>84</v>
      </c>
      <c r="AY136" s="213" t="s">
        <v>160</v>
      </c>
    </row>
    <row r="137" spans="1:65" s="13" customFormat="1" ht="11.25">
      <c r="B137" s="202"/>
      <c r="C137" s="203"/>
      <c r="D137" s="204" t="s">
        <v>172</v>
      </c>
      <c r="E137" s="205" t="s">
        <v>1</v>
      </c>
      <c r="F137" s="206" t="s">
        <v>1382</v>
      </c>
      <c r="G137" s="203"/>
      <c r="H137" s="207">
        <v>1.02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172</v>
      </c>
      <c r="AU137" s="213" t="s">
        <v>94</v>
      </c>
      <c r="AV137" s="13" t="s">
        <v>94</v>
      </c>
      <c r="AW137" s="13" t="s">
        <v>39</v>
      </c>
      <c r="AX137" s="13" t="s">
        <v>84</v>
      </c>
      <c r="AY137" s="213" t="s">
        <v>160</v>
      </c>
    </row>
    <row r="138" spans="1:65" s="14" customFormat="1" ht="11.25">
      <c r="B138" s="214"/>
      <c r="C138" s="215"/>
      <c r="D138" s="204" t="s">
        <v>172</v>
      </c>
      <c r="E138" s="216" t="s">
        <v>1</v>
      </c>
      <c r="F138" s="217" t="s">
        <v>179</v>
      </c>
      <c r="G138" s="215"/>
      <c r="H138" s="218">
        <v>1.5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172</v>
      </c>
      <c r="AU138" s="224" t="s">
        <v>94</v>
      </c>
      <c r="AV138" s="14" t="s">
        <v>166</v>
      </c>
      <c r="AW138" s="14" t="s">
        <v>39</v>
      </c>
      <c r="AX138" s="14" t="s">
        <v>92</v>
      </c>
      <c r="AY138" s="224" t="s">
        <v>160</v>
      </c>
    </row>
    <row r="139" spans="1:65" s="2" customFormat="1" ht="44.25" customHeight="1">
      <c r="A139" s="35"/>
      <c r="B139" s="36"/>
      <c r="C139" s="188" t="s">
        <v>189</v>
      </c>
      <c r="D139" s="188" t="s">
        <v>162</v>
      </c>
      <c r="E139" s="189" t="s">
        <v>1383</v>
      </c>
      <c r="F139" s="190" t="s">
        <v>1384</v>
      </c>
      <c r="G139" s="191" t="s">
        <v>170</v>
      </c>
      <c r="H139" s="192">
        <v>1.5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49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166</v>
      </c>
      <c r="AT139" s="200" t="s">
        <v>162</v>
      </c>
      <c r="AU139" s="200" t="s">
        <v>94</v>
      </c>
      <c r="AY139" s="17" t="s">
        <v>160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92</v>
      </c>
      <c r="BK139" s="201">
        <f>ROUND(I139*H139,2)</f>
        <v>0</v>
      </c>
      <c r="BL139" s="17" t="s">
        <v>166</v>
      </c>
      <c r="BM139" s="200" t="s">
        <v>1385</v>
      </c>
    </row>
    <row r="140" spans="1:65" s="2" customFormat="1" ht="37.9" customHeight="1">
      <c r="A140" s="35"/>
      <c r="B140" s="36"/>
      <c r="C140" s="188" t="s">
        <v>194</v>
      </c>
      <c r="D140" s="188" t="s">
        <v>162</v>
      </c>
      <c r="E140" s="189" t="s">
        <v>190</v>
      </c>
      <c r="F140" s="190" t="s">
        <v>1386</v>
      </c>
      <c r="G140" s="191" t="s">
        <v>170</v>
      </c>
      <c r="H140" s="192">
        <v>7.8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49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166</v>
      </c>
      <c r="AT140" s="200" t="s">
        <v>162</v>
      </c>
      <c r="AU140" s="200" t="s">
        <v>94</v>
      </c>
      <c r="AY140" s="17" t="s">
        <v>160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92</v>
      </c>
      <c r="BK140" s="201">
        <f>ROUND(I140*H140,2)</f>
        <v>0</v>
      </c>
      <c r="BL140" s="17" t="s">
        <v>166</v>
      </c>
      <c r="BM140" s="200" t="s">
        <v>1387</v>
      </c>
    </row>
    <row r="141" spans="1:65" s="13" customFormat="1" ht="11.25">
      <c r="B141" s="202"/>
      <c r="C141" s="203"/>
      <c r="D141" s="204" t="s">
        <v>172</v>
      </c>
      <c r="E141" s="205" t="s">
        <v>1</v>
      </c>
      <c r="F141" s="206" t="s">
        <v>1388</v>
      </c>
      <c r="G141" s="203"/>
      <c r="H141" s="207">
        <v>3.15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172</v>
      </c>
      <c r="AU141" s="213" t="s">
        <v>94</v>
      </c>
      <c r="AV141" s="13" t="s">
        <v>94</v>
      </c>
      <c r="AW141" s="13" t="s">
        <v>39</v>
      </c>
      <c r="AX141" s="13" t="s">
        <v>84</v>
      </c>
      <c r="AY141" s="213" t="s">
        <v>160</v>
      </c>
    </row>
    <row r="142" spans="1:65" s="13" customFormat="1" ht="11.25">
      <c r="B142" s="202"/>
      <c r="C142" s="203"/>
      <c r="D142" s="204" t="s">
        <v>172</v>
      </c>
      <c r="E142" s="205" t="s">
        <v>1</v>
      </c>
      <c r="F142" s="206" t="s">
        <v>1389</v>
      </c>
      <c r="G142" s="203"/>
      <c r="H142" s="207">
        <v>3.15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172</v>
      </c>
      <c r="AU142" s="213" t="s">
        <v>94</v>
      </c>
      <c r="AV142" s="13" t="s">
        <v>94</v>
      </c>
      <c r="AW142" s="13" t="s">
        <v>39</v>
      </c>
      <c r="AX142" s="13" t="s">
        <v>84</v>
      </c>
      <c r="AY142" s="213" t="s">
        <v>160</v>
      </c>
    </row>
    <row r="143" spans="1:65" s="13" customFormat="1" ht="11.25">
      <c r="B143" s="202"/>
      <c r="C143" s="203"/>
      <c r="D143" s="204" t="s">
        <v>172</v>
      </c>
      <c r="E143" s="205" t="s">
        <v>1</v>
      </c>
      <c r="F143" s="206" t="s">
        <v>1390</v>
      </c>
      <c r="G143" s="203"/>
      <c r="H143" s="207">
        <v>1.5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172</v>
      </c>
      <c r="AU143" s="213" t="s">
        <v>94</v>
      </c>
      <c r="AV143" s="13" t="s">
        <v>94</v>
      </c>
      <c r="AW143" s="13" t="s">
        <v>39</v>
      </c>
      <c r="AX143" s="13" t="s">
        <v>84</v>
      </c>
      <c r="AY143" s="213" t="s">
        <v>160</v>
      </c>
    </row>
    <row r="144" spans="1:65" s="14" customFormat="1" ht="11.25">
      <c r="B144" s="214"/>
      <c r="C144" s="215"/>
      <c r="D144" s="204" t="s">
        <v>172</v>
      </c>
      <c r="E144" s="216" t="s">
        <v>1</v>
      </c>
      <c r="F144" s="217" t="s">
        <v>179</v>
      </c>
      <c r="G144" s="215"/>
      <c r="H144" s="218">
        <v>7.8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172</v>
      </c>
      <c r="AU144" s="224" t="s">
        <v>94</v>
      </c>
      <c r="AV144" s="14" t="s">
        <v>166</v>
      </c>
      <c r="AW144" s="14" t="s">
        <v>39</v>
      </c>
      <c r="AX144" s="14" t="s">
        <v>92</v>
      </c>
      <c r="AY144" s="224" t="s">
        <v>160</v>
      </c>
    </row>
    <row r="145" spans="1:65" s="2" customFormat="1" ht="37.9" customHeight="1">
      <c r="A145" s="35"/>
      <c r="B145" s="36"/>
      <c r="C145" s="188" t="s">
        <v>199</v>
      </c>
      <c r="D145" s="188" t="s">
        <v>162</v>
      </c>
      <c r="E145" s="189" t="s">
        <v>195</v>
      </c>
      <c r="F145" s="190" t="s">
        <v>1391</v>
      </c>
      <c r="G145" s="191" t="s">
        <v>170</v>
      </c>
      <c r="H145" s="192">
        <v>85.8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49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166</v>
      </c>
      <c r="AT145" s="200" t="s">
        <v>162</v>
      </c>
      <c r="AU145" s="200" t="s">
        <v>94</v>
      </c>
      <c r="AY145" s="17" t="s">
        <v>160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92</v>
      </c>
      <c r="BK145" s="201">
        <f>ROUND(I145*H145,2)</f>
        <v>0</v>
      </c>
      <c r="BL145" s="17" t="s">
        <v>166</v>
      </c>
      <c r="BM145" s="200" t="s">
        <v>1392</v>
      </c>
    </row>
    <row r="146" spans="1:65" s="13" customFormat="1" ht="11.25">
      <c r="B146" s="202"/>
      <c r="C146" s="203"/>
      <c r="D146" s="204" t="s">
        <v>172</v>
      </c>
      <c r="E146" s="203"/>
      <c r="F146" s="206" t="s">
        <v>1393</v>
      </c>
      <c r="G146" s="203"/>
      <c r="H146" s="207">
        <v>85.8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172</v>
      </c>
      <c r="AU146" s="213" t="s">
        <v>94</v>
      </c>
      <c r="AV146" s="13" t="s">
        <v>94</v>
      </c>
      <c r="AW146" s="13" t="s">
        <v>4</v>
      </c>
      <c r="AX146" s="13" t="s">
        <v>92</v>
      </c>
      <c r="AY146" s="213" t="s">
        <v>160</v>
      </c>
    </row>
    <row r="147" spans="1:65" s="2" customFormat="1" ht="16.5" customHeight="1">
      <c r="A147" s="35"/>
      <c r="B147" s="36"/>
      <c r="C147" s="188" t="s">
        <v>204</v>
      </c>
      <c r="D147" s="188" t="s">
        <v>162</v>
      </c>
      <c r="E147" s="189" t="s">
        <v>1394</v>
      </c>
      <c r="F147" s="190" t="s">
        <v>1395</v>
      </c>
      <c r="G147" s="191" t="s">
        <v>170</v>
      </c>
      <c r="H147" s="192">
        <v>7.8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49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166</v>
      </c>
      <c r="AT147" s="200" t="s">
        <v>162</v>
      </c>
      <c r="AU147" s="200" t="s">
        <v>94</v>
      </c>
      <c r="AY147" s="17" t="s">
        <v>160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92</v>
      </c>
      <c r="BK147" s="201">
        <f>ROUND(I147*H147,2)</f>
        <v>0</v>
      </c>
      <c r="BL147" s="17" t="s">
        <v>166</v>
      </c>
      <c r="BM147" s="200" t="s">
        <v>1396</v>
      </c>
    </row>
    <row r="148" spans="1:65" s="2" customFormat="1" ht="33" customHeight="1">
      <c r="A148" s="35"/>
      <c r="B148" s="36"/>
      <c r="C148" s="188" t="s">
        <v>209</v>
      </c>
      <c r="D148" s="188" t="s">
        <v>162</v>
      </c>
      <c r="E148" s="189" t="s">
        <v>605</v>
      </c>
      <c r="F148" s="190" t="s">
        <v>606</v>
      </c>
      <c r="G148" s="191" t="s">
        <v>219</v>
      </c>
      <c r="H148" s="192">
        <v>13.26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166</v>
      </c>
      <c r="AT148" s="200" t="s">
        <v>162</v>
      </c>
      <c r="AU148" s="200" t="s">
        <v>94</v>
      </c>
      <c r="AY148" s="17" t="s">
        <v>160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92</v>
      </c>
      <c r="BK148" s="201">
        <f>ROUND(I148*H148,2)</f>
        <v>0</v>
      </c>
      <c r="BL148" s="17" t="s">
        <v>166</v>
      </c>
      <c r="BM148" s="200" t="s">
        <v>1397</v>
      </c>
    </row>
    <row r="149" spans="1:65" s="13" customFormat="1" ht="11.25">
      <c r="B149" s="202"/>
      <c r="C149" s="203"/>
      <c r="D149" s="204" t="s">
        <v>172</v>
      </c>
      <c r="E149" s="205" t="s">
        <v>1</v>
      </c>
      <c r="F149" s="206" t="s">
        <v>1398</v>
      </c>
      <c r="G149" s="203"/>
      <c r="H149" s="207">
        <v>13.26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172</v>
      </c>
      <c r="AU149" s="213" t="s">
        <v>94</v>
      </c>
      <c r="AV149" s="13" t="s">
        <v>94</v>
      </c>
      <c r="AW149" s="13" t="s">
        <v>39</v>
      </c>
      <c r="AX149" s="13" t="s">
        <v>84</v>
      </c>
      <c r="AY149" s="213" t="s">
        <v>160</v>
      </c>
    </row>
    <row r="150" spans="1:65" s="14" customFormat="1" ht="11.25">
      <c r="B150" s="214"/>
      <c r="C150" s="215"/>
      <c r="D150" s="204" t="s">
        <v>172</v>
      </c>
      <c r="E150" s="216" t="s">
        <v>1</v>
      </c>
      <c r="F150" s="217" t="s">
        <v>179</v>
      </c>
      <c r="G150" s="215"/>
      <c r="H150" s="218">
        <v>13.26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172</v>
      </c>
      <c r="AU150" s="224" t="s">
        <v>94</v>
      </c>
      <c r="AV150" s="14" t="s">
        <v>166</v>
      </c>
      <c r="AW150" s="14" t="s">
        <v>39</v>
      </c>
      <c r="AX150" s="14" t="s">
        <v>92</v>
      </c>
      <c r="AY150" s="224" t="s">
        <v>160</v>
      </c>
    </row>
    <row r="151" spans="1:65" s="12" customFormat="1" ht="22.9" customHeight="1">
      <c r="B151" s="172"/>
      <c r="C151" s="173"/>
      <c r="D151" s="174" t="s">
        <v>83</v>
      </c>
      <c r="E151" s="186" t="s">
        <v>94</v>
      </c>
      <c r="F151" s="186" t="s">
        <v>240</v>
      </c>
      <c r="G151" s="173"/>
      <c r="H151" s="173"/>
      <c r="I151" s="176"/>
      <c r="J151" s="187">
        <f>BK151</f>
        <v>0</v>
      </c>
      <c r="K151" s="173"/>
      <c r="L151" s="178"/>
      <c r="M151" s="179"/>
      <c r="N151" s="180"/>
      <c r="O151" s="180"/>
      <c r="P151" s="181">
        <f>SUM(P152:P157)</f>
        <v>0</v>
      </c>
      <c r="Q151" s="180"/>
      <c r="R151" s="181">
        <f>SUM(R152:R157)</f>
        <v>11.34864</v>
      </c>
      <c r="S151" s="180"/>
      <c r="T151" s="182">
        <f>SUM(T152:T157)</f>
        <v>0</v>
      </c>
      <c r="AR151" s="183" t="s">
        <v>92</v>
      </c>
      <c r="AT151" s="184" t="s">
        <v>83</v>
      </c>
      <c r="AU151" s="184" t="s">
        <v>92</v>
      </c>
      <c r="AY151" s="183" t="s">
        <v>160</v>
      </c>
      <c r="BK151" s="185">
        <f>SUM(BK152:BK157)</f>
        <v>0</v>
      </c>
    </row>
    <row r="152" spans="1:65" s="2" customFormat="1" ht="37.9" customHeight="1">
      <c r="A152" s="35"/>
      <c r="B152" s="36"/>
      <c r="C152" s="188" t="s">
        <v>215</v>
      </c>
      <c r="D152" s="188" t="s">
        <v>162</v>
      </c>
      <c r="E152" s="189" t="s">
        <v>1399</v>
      </c>
      <c r="F152" s="190" t="s">
        <v>1400</v>
      </c>
      <c r="G152" s="191" t="s">
        <v>170</v>
      </c>
      <c r="H152" s="192">
        <v>5.2539999999999996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49</v>
      </c>
      <c r="O152" s="72"/>
      <c r="P152" s="198">
        <f>O152*H152</f>
        <v>0</v>
      </c>
      <c r="Q152" s="198">
        <v>2.16</v>
      </c>
      <c r="R152" s="198">
        <f>Q152*H152</f>
        <v>11.34864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166</v>
      </c>
      <c r="AT152" s="200" t="s">
        <v>162</v>
      </c>
      <c r="AU152" s="200" t="s">
        <v>94</v>
      </c>
      <c r="AY152" s="17" t="s">
        <v>160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92</v>
      </c>
      <c r="BK152" s="201">
        <f>ROUND(I152*H152,2)</f>
        <v>0</v>
      </c>
      <c r="BL152" s="17" t="s">
        <v>166</v>
      </c>
      <c r="BM152" s="200" t="s">
        <v>1401</v>
      </c>
    </row>
    <row r="153" spans="1:65" s="13" customFormat="1" ht="11.25">
      <c r="B153" s="202"/>
      <c r="C153" s="203"/>
      <c r="D153" s="204" t="s">
        <v>172</v>
      </c>
      <c r="E153" s="205" t="s">
        <v>1</v>
      </c>
      <c r="F153" s="206" t="s">
        <v>1402</v>
      </c>
      <c r="G153" s="203"/>
      <c r="H153" s="207">
        <v>0.16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172</v>
      </c>
      <c r="AU153" s="213" t="s">
        <v>94</v>
      </c>
      <c r="AV153" s="13" t="s">
        <v>94</v>
      </c>
      <c r="AW153" s="13" t="s">
        <v>39</v>
      </c>
      <c r="AX153" s="13" t="s">
        <v>84</v>
      </c>
      <c r="AY153" s="213" t="s">
        <v>160</v>
      </c>
    </row>
    <row r="154" spans="1:65" s="13" customFormat="1" ht="11.25">
      <c r="B154" s="202"/>
      <c r="C154" s="203"/>
      <c r="D154" s="204" t="s">
        <v>172</v>
      </c>
      <c r="E154" s="205" t="s">
        <v>1</v>
      </c>
      <c r="F154" s="206" t="s">
        <v>1403</v>
      </c>
      <c r="G154" s="203"/>
      <c r="H154" s="207">
        <v>0.34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172</v>
      </c>
      <c r="AU154" s="213" t="s">
        <v>94</v>
      </c>
      <c r="AV154" s="13" t="s">
        <v>94</v>
      </c>
      <c r="AW154" s="13" t="s">
        <v>39</v>
      </c>
      <c r="AX154" s="13" t="s">
        <v>84</v>
      </c>
      <c r="AY154" s="213" t="s">
        <v>160</v>
      </c>
    </row>
    <row r="155" spans="1:65" s="13" customFormat="1" ht="11.25">
      <c r="B155" s="202"/>
      <c r="C155" s="203"/>
      <c r="D155" s="204" t="s">
        <v>172</v>
      </c>
      <c r="E155" s="205" t="s">
        <v>1</v>
      </c>
      <c r="F155" s="206" t="s">
        <v>1404</v>
      </c>
      <c r="G155" s="203"/>
      <c r="H155" s="207">
        <v>1.1839999999999999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172</v>
      </c>
      <c r="AU155" s="213" t="s">
        <v>94</v>
      </c>
      <c r="AV155" s="13" t="s">
        <v>94</v>
      </c>
      <c r="AW155" s="13" t="s">
        <v>39</v>
      </c>
      <c r="AX155" s="13" t="s">
        <v>84</v>
      </c>
      <c r="AY155" s="213" t="s">
        <v>160</v>
      </c>
    </row>
    <row r="156" spans="1:65" s="13" customFormat="1" ht="11.25">
      <c r="B156" s="202"/>
      <c r="C156" s="203"/>
      <c r="D156" s="204" t="s">
        <v>172</v>
      </c>
      <c r="E156" s="205" t="s">
        <v>1</v>
      </c>
      <c r="F156" s="206" t="s">
        <v>1405</v>
      </c>
      <c r="G156" s="203"/>
      <c r="H156" s="207">
        <v>3.57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172</v>
      </c>
      <c r="AU156" s="213" t="s">
        <v>94</v>
      </c>
      <c r="AV156" s="13" t="s">
        <v>94</v>
      </c>
      <c r="AW156" s="13" t="s">
        <v>39</v>
      </c>
      <c r="AX156" s="13" t="s">
        <v>84</v>
      </c>
      <c r="AY156" s="213" t="s">
        <v>160</v>
      </c>
    </row>
    <row r="157" spans="1:65" s="14" customFormat="1" ht="11.25">
      <c r="B157" s="214"/>
      <c r="C157" s="215"/>
      <c r="D157" s="204" t="s">
        <v>172</v>
      </c>
      <c r="E157" s="216" t="s">
        <v>1</v>
      </c>
      <c r="F157" s="217" t="s">
        <v>179</v>
      </c>
      <c r="G157" s="215"/>
      <c r="H157" s="218">
        <v>5.2539999999999996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172</v>
      </c>
      <c r="AU157" s="224" t="s">
        <v>94</v>
      </c>
      <c r="AV157" s="14" t="s">
        <v>166</v>
      </c>
      <c r="AW157" s="14" t="s">
        <v>39</v>
      </c>
      <c r="AX157" s="14" t="s">
        <v>92</v>
      </c>
      <c r="AY157" s="224" t="s">
        <v>160</v>
      </c>
    </row>
    <row r="158" spans="1:65" s="12" customFormat="1" ht="25.9" customHeight="1">
      <c r="B158" s="172"/>
      <c r="C158" s="173"/>
      <c r="D158" s="174" t="s">
        <v>83</v>
      </c>
      <c r="E158" s="175" t="s">
        <v>555</v>
      </c>
      <c r="F158" s="175" t="s">
        <v>556</v>
      </c>
      <c r="G158" s="173"/>
      <c r="H158" s="173"/>
      <c r="I158" s="176"/>
      <c r="J158" s="177">
        <f>BK158</f>
        <v>0</v>
      </c>
      <c r="K158" s="173"/>
      <c r="L158" s="178"/>
      <c r="M158" s="179"/>
      <c r="N158" s="180"/>
      <c r="O158" s="180"/>
      <c r="P158" s="181">
        <f>P159+SUM(P160:P163)+P179+P197</f>
        <v>0</v>
      </c>
      <c r="Q158" s="180"/>
      <c r="R158" s="181">
        <f>R159+SUM(R160:R163)+R179+R197</f>
        <v>8.7469963050000015</v>
      </c>
      <c r="S158" s="180"/>
      <c r="T158" s="182">
        <f>T159+SUM(T160:T163)+T179+T197</f>
        <v>0</v>
      </c>
      <c r="AR158" s="183" t="s">
        <v>94</v>
      </c>
      <c r="AT158" s="184" t="s">
        <v>83</v>
      </c>
      <c r="AU158" s="184" t="s">
        <v>84</v>
      </c>
      <c r="AY158" s="183" t="s">
        <v>160</v>
      </c>
      <c r="BK158" s="185">
        <f>BK159+SUM(BK160:BK163)+BK179+BK197</f>
        <v>0</v>
      </c>
    </row>
    <row r="159" spans="1:65" s="2" customFormat="1" ht="44.25" customHeight="1">
      <c r="A159" s="35"/>
      <c r="B159" s="36"/>
      <c r="C159" s="188" t="s">
        <v>222</v>
      </c>
      <c r="D159" s="188" t="s">
        <v>162</v>
      </c>
      <c r="E159" s="189" t="s">
        <v>1406</v>
      </c>
      <c r="F159" s="190" t="s">
        <v>1407</v>
      </c>
      <c r="G159" s="191" t="s">
        <v>165</v>
      </c>
      <c r="H159" s="192">
        <v>6.25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49</v>
      </c>
      <c r="O159" s="72"/>
      <c r="P159" s="198">
        <f>O159*H159</f>
        <v>0</v>
      </c>
      <c r="Q159" s="198">
        <v>0.95650029999999997</v>
      </c>
      <c r="R159" s="198">
        <f>Q159*H159</f>
        <v>5.9781268750000001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166</v>
      </c>
      <c r="AT159" s="200" t="s">
        <v>162</v>
      </c>
      <c r="AU159" s="200" t="s">
        <v>92</v>
      </c>
      <c r="AY159" s="17" t="s">
        <v>160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92</v>
      </c>
      <c r="BK159" s="201">
        <f>ROUND(I159*H159,2)</f>
        <v>0</v>
      </c>
      <c r="BL159" s="17" t="s">
        <v>166</v>
      </c>
      <c r="BM159" s="200" t="s">
        <v>1408</v>
      </c>
    </row>
    <row r="160" spans="1:65" s="13" customFormat="1" ht="11.25">
      <c r="B160" s="202"/>
      <c r="C160" s="203"/>
      <c r="D160" s="204" t="s">
        <v>172</v>
      </c>
      <c r="E160" s="205" t="s">
        <v>1</v>
      </c>
      <c r="F160" s="206" t="s">
        <v>1409</v>
      </c>
      <c r="G160" s="203"/>
      <c r="H160" s="207">
        <v>2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172</v>
      </c>
      <c r="AU160" s="213" t="s">
        <v>92</v>
      </c>
      <c r="AV160" s="13" t="s">
        <v>94</v>
      </c>
      <c r="AW160" s="13" t="s">
        <v>39</v>
      </c>
      <c r="AX160" s="13" t="s">
        <v>84</v>
      </c>
      <c r="AY160" s="213" t="s">
        <v>160</v>
      </c>
    </row>
    <row r="161" spans="1:65" s="13" customFormat="1" ht="11.25">
      <c r="B161" s="202"/>
      <c r="C161" s="203"/>
      <c r="D161" s="204" t="s">
        <v>172</v>
      </c>
      <c r="E161" s="205" t="s">
        <v>1</v>
      </c>
      <c r="F161" s="206" t="s">
        <v>1410</v>
      </c>
      <c r="G161" s="203"/>
      <c r="H161" s="207">
        <v>4.25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172</v>
      </c>
      <c r="AU161" s="213" t="s">
        <v>92</v>
      </c>
      <c r="AV161" s="13" t="s">
        <v>94</v>
      </c>
      <c r="AW161" s="13" t="s">
        <v>39</v>
      </c>
      <c r="AX161" s="13" t="s">
        <v>84</v>
      </c>
      <c r="AY161" s="213" t="s">
        <v>160</v>
      </c>
    </row>
    <row r="162" spans="1:65" s="14" customFormat="1" ht="11.25">
      <c r="B162" s="214"/>
      <c r="C162" s="215"/>
      <c r="D162" s="204" t="s">
        <v>172</v>
      </c>
      <c r="E162" s="216" t="s">
        <v>1</v>
      </c>
      <c r="F162" s="217" t="s">
        <v>179</v>
      </c>
      <c r="G162" s="215"/>
      <c r="H162" s="218">
        <v>6.25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172</v>
      </c>
      <c r="AU162" s="224" t="s">
        <v>92</v>
      </c>
      <c r="AV162" s="14" t="s">
        <v>166</v>
      </c>
      <c r="AW162" s="14" t="s">
        <v>39</v>
      </c>
      <c r="AX162" s="14" t="s">
        <v>92</v>
      </c>
      <c r="AY162" s="224" t="s">
        <v>160</v>
      </c>
    </row>
    <row r="163" spans="1:65" s="12" customFormat="1" ht="22.9" customHeight="1">
      <c r="B163" s="172"/>
      <c r="C163" s="173"/>
      <c r="D163" s="174" t="s">
        <v>83</v>
      </c>
      <c r="E163" s="186" t="s">
        <v>663</v>
      </c>
      <c r="F163" s="186" t="s">
        <v>664</v>
      </c>
      <c r="G163" s="173"/>
      <c r="H163" s="173"/>
      <c r="I163" s="176"/>
      <c r="J163" s="187">
        <f>BK163</f>
        <v>0</v>
      </c>
      <c r="K163" s="173"/>
      <c r="L163" s="178"/>
      <c r="M163" s="179"/>
      <c r="N163" s="180"/>
      <c r="O163" s="180"/>
      <c r="P163" s="181">
        <f>SUM(P164:P178)</f>
        <v>0</v>
      </c>
      <c r="Q163" s="180"/>
      <c r="R163" s="181">
        <f>SUM(R164:R178)</f>
        <v>3.0391249999999995E-2</v>
      </c>
      <c r="S163" s="180"/>
      <c r="T163" s="182">
        <f>SUM(T164:T178)</f>
        <v>0</v>
      </c>
      <c r="AR163" s="183" t="s">
        <v>94</v>
      </c>
      <c r="AT163" s="184" t="s">
        <v>83</v>
      </c>
      <c r="AU163" s="184" t="s">
        <v>92</v>
      </c>
      <c r="AY163" s="183" t="s">
        <v>160</v>
      </c>
      <c r="BK163" s="185">
        <f>SUM(BK164:BK178)</f>
        <v>0</v>
      </c>
    </row>
    <row r="164" spans="1:65" s="2" customFormat="1" ht="37.9" customHeight="1">
      <c r="A164" s="35"/>
      <c r="B164" s="36"/>
      <c r="C164" s="188" t="s">
        <v>226</v>
      </c>
      <c r="D164" s="188" t="s">
        <v>162</v>
      </c>
      <c r="E164" s="189" t="s">
        <v>1411</v>
      </c>
      <c r="F164" s="190" t="s">
        <v>1412</v>
      </c>
      <c r="G164" s="191" t="s">
        <v>165</v>
      </c>
      <c r="H164" s="192">
        <v>5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49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245</v>
      </c>
      <c r="AT164" s="200" t="s">
        <v>162</v>
      </c>
      <c r="AU164" s="200" t="s">
        <v>94</v>
      </c>
      <c r="AY164" s="17" t="s">
        <v>160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92</v>
      </c>
      <c r="BK164" s="201">
        <f>ROUND(I164*H164,2)</f>
        <v>0</v>
      </c>
      <c r="BL164" s="17" t="s">
        <v>245</v>
      </c>
      <c r="BM164" s="200" t="s">
        <v>1413</v>
      </c>
    </row>
    <row r="165" spans="1:65" s="13" customFormat="1" ht="11.25">
      <c r="B165" s="202"/>
      <c r="C165" s="203"/>
      <c r="D165" s="204" t="s">
        <v>172</v>
      </c>
      <c r="E165" s="205" t="s">
        <v>1</v>
      </c>
      <c r="F165" s="206" t="s">
        <v>1414</v>
      </c>
      <c r="G165" s="203"/>
      <c r="H165" s="207">
        <v>1.6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172</v>
      </c>
      <c r="AU165" s="213" t="s">
        <v>94</v>
      </c>
      <c r="AV165" s="13" t="s">
        <v>94</v>
      </c>
      <c r="AW165" s="13" t="s">
        <v>39</v>
      </c>
      <c r="AX165" s="13" t="s">
        <v>84</v>
      </c>
      <c r="AY165" s="213" t="s">
        <v>160</v>
      </c>
    </row>
    <row r="166" spans="1:65" s="13" customFormat="1" ht="11.25">
      <c r="B166" s="202"/>
      <c r="C166" s="203"/>
      <c r="D166" s="204" t="s">
        <v>172</v>
      </c>
      <c r="E166" s="205" t="s">
        <v>1</v>
      </c>
      <c r="F166" s="206" t="s">
        <v>1415</v>
      </c>
      <c r="G166" s="203"/>
      <c r="H166" s="207">
        <v>3.4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172</v>
      </c>
      <c r="AU166" s="213" t="s">
        <v>94</v>
      </c>
      <c r="AV166" s="13" t="s">
        <v>94</v>
      </c>
      <c r="AW166" s="13" t="s">
        <v>39</v>
      </c>
      <c r="AX166" s="13" t="s">
        <v>84</v>
      </c>
      <c r="AY166" s="213" t="s">
        <v>160</v>
      </c>
    </row>
    <row r="167" spans="1:65" s="14" customFormat="1" ht="11.25">
      <c r="B167" s="214"/>
      <c r="C167" s="215"/>
      <c r="D167" s="204" t="s">
        <v>172</v>
      </c>
      <c r="E167" s="216" t="s">
        <v>1</v>
      </c>
      <c r="F167" s="217" t="s">
        <v>179</v>
      </c>
      <c r="G167" s="215"/>
      <c r="H167" s="218">
        <v>5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172</v>
      </c>
      <c r="AU167" s="224" t="s">
        <v>94</v>
      </c>
      <c r="AV167" s="14" t="s">
        <v>166</v>
      </c>
      <c r="AW167" s="14" t="s">
        <v>39</v>
      </c>
      <c r="AX167" s="14" t="s">
        <v>92</v>
      </c>
      <c r="AY167" s="224" t="s">
        <v>160</v>
      </c>
    </row>
    <row r="168" spans="1:65" s="2" customFormat="1" ht="16.5" customHeight="1">
      <c r="A168" s="35"/>
      <c r="B168" s="36"/>
      <c r="C168" s="225" t="s">
        <v>230</v>
      </c>
      <c r="D168" s="225" t="s">
        <v>216</v>
      </c>
      <c r="E168" s="226" t="s">
        <v>1416</v>
      </c>
      <c r="F168" s="227" t="s">
        <v>1417</v>
      </c>
      <c r="G168" s="228" t="s">
        <v>219</v>
      </c>
      <c r="H168" s="229">
        <v>2E-3</v>
      </c>
      <c r="I168" s="230"/>
      <c r="J168" s="231">
        <f>ROUND(I168*H168,2)</f>
        <v>0</v>
      </c>
      <c r="K168" s="232"/>
      <c r="L168" s="233"/>
      <c r="M168" s="234" t="s">
        <v>1</v>
      </c>
      <c r="N168" s="235" t="s">
        <v>49</v>
      </c>
      <c r="O168" s="72"/>
      <c r="P168" s="198">
        <f>O168*H168</f>
        <v>0</v>
      </c>
      <c r="Q168" s="198">
        <v>1</v>
      </c>
      <c r="R168" s="198">
        <f>Q168*H168</f>
        <v>2E-3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357</v>
      </c>
      <c r="AT168" s="200" t="s">
        <v>216</v>
      </c>
      <c r="AU168" s="200" t="s">
        <v>94</v>
      </c>
      <c r="AY168" s="17" t="s">
        <v>160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92</v>
      </c>
      <c r="BK168" s="201">
        <f>ROUND(I168*H168,2)</f>
        <v>0</v>
      </c>
      <c r="BL168" s="17" t="s">
        <v>245</v>
      </c>
      <c r="BM168" s="200" t="s">
        <v>1418</v>
      </c>
    </row>
    <row r="169" spans="1:65" s="13" customFormat="1" ht="11.25">
      <c r="B169" s="202"/>
      <c r="C169" s="203"/>
      <c r="D169" s="204" t="s">
        <v>172</v>
      </c>
      <c r="E169" s="205" t="s">
        <v>1</v>
      </c>
      <c r="F169" s="206" t="s">
        <v>1419</v>
      </c>
      <c r="G169" s="203"/>
      <c r="H169" s="207">
        <v>2E-3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172</v>
      </c>
      <c r="AU169" s="213" t="s">
        <v>94</v>
      </c>
      <c r="AV169" s="13" t="s">
        <v>94</v>
      </c>
      <c r="AW169" s="13" t="s">
        <v>39</v>
      </c>
      <c r="AX169" s="13" t="s">
        <v>84</v>
      </c>
      <c r="AY169" s="213" t="s">
        <v>160</v>
      </c>
    </row>
    <row r="170" spans="1:65" s="14" customFormat="1" ht="11.25">
      <c r="B170" s="214"/>
      <c r="C170" s="215"/>
      <c r="D170" s="204" t="s">
        <v>172</v>
      </c>
      <c r="E170" s="216" t="s">
        <v>1</v>
      </c>
      <c r="F170" s="217" t="s">
        <v>179</v>
      </c>
      <c r="G170" s="215"/>
      <c r="H170" s="218">
        <v>2E-3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172</v>
      </c>
      <c r="AU170" s="224" t="s">
        <v>94</v>
      </c>
      <c r="AV170" s="14" t="s">
        <v>166</v>
      </c>
      <c r="AW170" s="14" t="s">
        <v>39</v>
      </c>
      <c r="AX170" s="14" t="s">
        <v>92</v>
      </c>
      <c r="AY170" s="224" t="s">
        <v>160</v>
      </c>
    </row>
    <row r="171" spans="1:65" s="2" customFormat="1" ht="24.2" customHeight="1">
      <c r="A171" s="35"/>
      <c r="B171" s="36"/>
      <c r="C171" s="188" t="s">
        <v>236</v>
      </c>
      <c r="D171" s="188" t="s">
        <v>162</v>
      </c>
      <c r="E171" s="189" t="s">
        <v>1420</v>
      </c>
      <c r="F171" s="190" t="s">
        <v>1421</v>
      </c>
      <c r="G171" s="191" t="s">
        <v>165</v>
      </c>
      <c r="H171" s="192">
        <v>5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49</v>
      </c>
      <c r="O171" s="72"/>
      <c r="P171" s="198">
        <f>O171*H171</f>
        <v>0</v>
      </c>
      <c r="Q171" s="198">
        <v>3.9825E-4</v>
      </c>
      <c r="R171" s="198">
        <f>Q171*H171</f>
        <v>1.99125E-3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245</v>
      </c>
      <c r="AT171" s="200" t="s">
        <v>162</v>
      </c>
      <c r="AU171" s="200" t="s">
        <v>94</v>
      </c>
      <c r="AY171" s="17" t="s">
        <v>160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92</v>
      </c>
      <c r="BK171" s="201">
        <f>ROUND(I171*H171,2)</f>
        <v>0</v>
      </c>
      <c r="BL171" s="17" t="s">
        <v>245</v>
      </c>
      <c r="BM171" s="200" t="s">
        <v>1422</v>
      </c>
    </row>
    <row r="172" spans="1:65" s="2" customFormat="1" ht="37.9" customHeight="1">
      <c r="A172" s="35"/>
      <c r="B172" s="36"/>
      <c r="C172" s="225" t="s">
        <v>8</v>
      </c>
      <c r="D172" s="225" t="s">
        <v>216</v>
      </c>
      <c r="E172" s="226" t="s">
        <v>1423</v>
      </c>
      <c r="F172" s="227" t="s">
        <v>1424</v>
      </c>
      <c r="G172" s="228" t="s">
        <v>165</v>
      </c>
      <c r="H172" s="229">
        <v>5.5</v>
      </c>
      <c r="I172" s="230"/>
      <c r="J172" s="231">
        <f>ROUND(I172*H172,2)</f>
        <v>0</v>
      </c>
      <c r="K172" s="232"/>
      <c r="L172" s="233"/>
      <c r="M172" s="234" t="s">
        <v>1</v>
      </c>
      <c r="N172" s="235" t="s">
        <v>49</v>
      </c>
      <c r="O172" s="72"/>
      <c r="P172" s="198">
        <f>O172*H172</f>
        <v>0</v>
      </c>
      <c r="Q172" s="198">
        <v>4.7999999999999996E-3</v>
      </c>
      <c r="R172" s="198">
        <f>Q172*H172</f>
        <v>2.6399999999999996E-2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357</v>
      </c>
      <c r="AT172" s="200" t="s">
        <v>216</v>
      </c>
      <c r="AU172" s="200" t="s">
        <v>94</v>
      </c>
      <c r="AY172" s="17" t="s">
        <v>160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92</v>
      </c>
      <c r="BK172" s="201">
        <f>ROUND(I172*H172,2)</f>
        <v>0</v>
      </c>
      <c r="BL172" s="17" t="s">
        <v>245</v>
      </c>
      <c r="BM172" s="200" t="s">
        <v>1425</v>
      </c>
    </row>
    <row r="173" spans="1:65" s="13" customFormat="1" ht="11.25">
      <c r="B173" s="202"/>
      <c r="C173" s="203"/>
      <c r="D173" s="204" t="s">
        <v>172</v>
      </c>
      <c r="E173" s="205" t="s">
        <v>1</v>
      </c>
      <c r="F173" s="206" t="s">
        <v>1414</v>
      </c>
      <c r="G173" s="203"/>
      <c r="H173" s="207">
        <v>1.6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172</v>
      </c>
      <c r="AU173" s="213" t="s">
        <v>94</v>
      </c>
      <c r="AV173" s="13" t="s">
        <v>94</v>
      </c>
      <c r="AW173" s="13" t="s">
        <v>39</v>
      </c>
      <c r="AX173" s="13" t="s">
        <v>84</v>
      </c>
      <c r="AY173" s="213" t="s">
        <v>160</v>
      </c>
    </row>
    <row r="174" spans="1:65" s="13" customFormat="1" ht="11.25">
      <c r="B174" s="202"/>
      <c r="C174" s="203"/>
      <c r="D174" s="204" t="s">
        <v>172</v>
      </c>
      <c r="E174" s="205" t="s">
        <v>1</v>
      </c>
      <c r="F174" s="206" t="s">
        <v>1415</v>
      </c>
      <c r="G174" s="203"/>
      <c r="H174" s="207">
        <v>3.4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172</v>
      </c>
      <c r="AU174" s="213" t="s">
        <v>94</v>
      </c>
      <c r="AV174" s="13" t="s">
        <v>94</v>
      </c>
      <c r="AW174" s="13" t="s">
        <v>39</v>
      </c>
      <c r="AX174" s="13" t="s">
        <v>84</v>
      </c>
      <c r="AY174" s="213" t="s">
        <v>160</v>
      </c>
    </row>
    <row r="175" spans="1:65" s="14" customFormat="1" ht="11.25">
      <c r="B175" s="214"/>
      <c r="C175" s="215"/>
      <c r="D175" s="204" t="s">
        <v>172</v>
      </c>
      <c r="E175" s="216" t="s">
        <v>1</v>
      </c>
      <c r="F175" s="217" t="s">
        <v>179</v>
      </c>
      <c r="G175" s="215"/>
      <c r="H175" s="218">
        <v>5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172</v>
      </c>
      <c r="AU175" s="224" t="s">
        <v>94</v>
      </c>
      <c r="AV175" s="14" t="s">
        <v>166</v>
      </c>
      <c r="AW175" s="14" t="s">
        <v>39</v>
      </c>
      <c r="AX175" s="14" t="s">
        <v>84</v>
      </c>
      <c r="AY175" s="224" t="s">
        <v>160</v>
      </c>
    </row>
    <row r="176" spans="1:65" s="13" customFormat="1" ht="11.25">
      <c r="B176" s="202"/>
      <c r="C176" s="203"/>
      <c r="D176" s="204" t="s">
        <v>172</v>
      </c>
      <c r="E176" s="205" t="s">
        <v>1</v>
      </c>
      <c r="F176" s="206" t="s">
        <v>1426</v>
      </c>
      <c r="G176" s="203"/>
      <c r="H176" s="207">
        <v>5.5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172</v>
      </c>
      <c r="AU176" s="213" t="s">
        <v>94</v>
      </c>
      <c r="AV176" s="13" t="s">
        <v>94</v>
      </c>
      <c r="AW176" s="13" t="s">
        <v>39</v>
      </c>
      <c r="AX176" s="13" t="s">
        <v>84</v>
      </c>
      <c r="AY176" s="213" t="s">
        <v>160</v>
      </c>
    </row>
    <row r="177" spans="1:65" s="14" customFormat="1" ht="11.25">
      <c r="B177" s="214"/>
      <c r="C177" s="215"/>
      <c r="D177" s="204" t="s">
        <v>172</v>
      </c>
      <c r="E177" s="216" t="s">
        <v>1</v>
      </c>
      <c r="F177" s="217" t="s">
        <v>179</v>
      </c>
      <c r="G177" s="215"/>
      <c r="H177" s="218">
        <v>5.5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172</v>
      </c>
      <c r="AU177" s="224" t="s">
        <v>94</v>
      </c>
      <c r="AV177" s="14" t="s">
        <v>166</v>
      </c>
      <c r="AW177" s="14" t="s">
        <v>39</v>
      </c>
      <c r="AX177" s="14" t="s">
        <v>92</v>
      </c>
      <c r="AY177" s="224" t="s">
        <v>160</v>
      </c>
    </row>
    <row r="178" spans="1:65" s="2" customFormat="1" ht="44.25" customHeight="1">
      <c r="A178" s="35"/>
      <c r="B178" s="36"/>
      <c r="C178" s="188" t="s">
        <v>245</v>
      </c>
      <c r="D178" s="188" t="s">
        <v>162</v>
      </c>
      <c r="E178" s="189" t="s">
        <v>1427</v>
      </c>
      <c r="F178" s="190" t="s">
        <v>1428</v>
      </c>
      <c r="G178" s="191" t="s">
        <v>677</v>
      </c>
      <c r="H178" s="241"/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49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245</v>
      </c>
      <c r="AT178" s="200" t="s">
        <v>162</v>
      </c>
      <c r="AU178" s="200" t="s">
        <v>94</v>
      </c>
      <c r="AY178" s="17" t="s">
        <v>160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92</v>
      </c>
      <c r="BK178" s="201">
        <f>ROUND(I178*H178,2)</f>
        <v>0</v>
      </c>
      <c r="BL178" s="17" t="s">
        <v>245</v>
      </c>
      <c r="BM178" s="200" t="s">
        <v>1429</v>
      </c>
    </row>
    <row r="179" spans="1:65" s="12" customFormat="1" ht="22.9" customHeight="1">
      <c r="B179" s="172"/>
      <c r="C179" s="173"/>
      <c r="D179" s="174" t="s">
        <v>83</v>
      </c>
      <c r="E179" s="186" t="s">
        <v>1430</v>
      </c>
      <c r="F179" s="186" t="s">
        <v>1431</v>
      </c>
      <c r="G179" s="173"/>
      <c r="H179" s="173"/>
      <c r="I179" s="176"/>
      <c r="J179" s="187">
        <f>BK179</f>
        <v>0</v>
      </c>
      <c r="K179" s="173"/>
      <c r="L179" s="178"/>
      <c r="M179" s="179"/>
      <c r="N179" s="180"/>
      <c r="O179" s="180"/>
      <c r="P179" s="181">
        <f>SUM(P180:P196)</f>
        <v>0</v>
      </c>
      <c r="Q179" s="180"/>
      <c r="R179" s="181">
        <f>SUM(R180:R196)</f>
        <v>2.7290999999999999</v>
      </c>
      <c r="S179" s="180"/>
      <c r="T179" s="182">
        <f>SUM(T180:T196)</f>
        <v>0</v>
      </c>
      <c r="AR179" s="183" t="s">
        <v>94</v>
      </c>
      <c r="AT179" s="184" t="s">
        <v>83</v>
      </c>
      <c r="AU179" s="184" t="s">
        <v>92</v>
      </c>
      <c r="AY179" s="183" t="s">
        <v>160</v>
      </c>
      <c r="BK179" s="185">
        <f>SUM(BK180:BK196)</f>
        <v>0</v>
      </c>
    </row>
    <row r="180" spans="1:65" s="2" customFormat="1" ht="44.25" customHeight="1">
      <c r="A180" s="35"/>
      <c r="B180" s="36"/>
      <c r="C180" s="188" t="s">
        <v>249</v>
      </c>
      <c r="D180" s="188" t="s">
        <v>162</v>
      </c>
      <c r="E180" s="189" t="s">
        <v>1432</v>
      </c>
      <c r="F180" s="190" t="s">
        <v>1433</v>
      </c>
      <c r="G180" s="191" t="s">
        <v>252</v>
      </c>
      <c r="H180" s="192">
        <v>126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245</v>
      </c>
      <c r="AT180" s="200" t="s">
        <v>162</v>
      </c>
      <c r="AU180" s="200" t="s">
        <v>94</v>
      </c>
      <c r="AY180" s="17" t="s">
        <v>160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92</v>
      </c>
      <c r="BK180" s="201">
        <f>ROUND(I180*H180,2)</f>
        <v>0</v>
      </c>
      <c r="BL180" s="17" t="s">
        <v>245</v>
      </c>
      <c r="BM180" s="200" t="s">
        <v>1434</v>
      </c>
    </row>
    <row r="181" spans="1:65" s="13" customFormat="1" ht="11.25">
      <c r="B181" s="202"/>
      <c r="C181" s="203"/>
      <c r="D181" s="204" t="s">
        <v>172</v>
      </c>
      <c r="E181" s="205" t="s">
        <v>1</v>
      </c>
      <c r="F181" s="206" t="s">
        <v>1435</v>
      </c>
      <c r="G181" s="203"/>
      <c r="H181" s="207">
        <v>10.4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172</v>
      </c>
      <c r="AU181" s="213" t="s">
        <v>94</v>
      </c>
      <c r="AV181" s="13" t="s">
        <v>94</v>
      </c>
      <c r="AW181" s="13" t="s">
        <v>39</v>
      </c>
      <c r="AX181" s="13" t="s">
        <v>84</v>
      </c>
      <c r="AY181" s="213" t="s">
        <v>160</v>
      </c>
    </row>
    <row r="182" spans="1:65" s="13" customFormat="1" ht="11.25">
      <c r="B182" s="202"/>
      <c r="C182" s="203"/>
      <c r="D182" s="204" t="s">
        <v>172</v>
      </c>
      <c r="E182" s="205" t="s">
        <v>1</v>
      </c>
      <c r="F182" s="206" t="s">
        <v>1436</v>
      </c>
      <c r="G182" s="203"/>
      <c r="H182" s="207">
        <v>18.8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172</v>
      </c>
      <c r="AU182" s="213" t="s">
        <v>94</v>
      </c>
      <c r="AV182" s="13" t="s">
        <v>94</v>
      </c>
      <c r="AW182" s="13" t="s">
        <v>39</v>
      </c>
      <c r="AX182" s="13" t="s">
        <v>84</v>
      </c>
      <c r="AY182" s="213" t="s">
        <v>160</v>
      </c>
    </row>
    <row r="183" spans="1:65" s="13" customFormat="1" ht="11.25">
      <c r="B183" s="202"/>
      <c r="C183" s="203"/>
      <c r="D183" s="204" t="s">
        <v>172</v>
      </c>
      <c r="E183" s="205" t="s">
        <v>1</v>
      </c>
      <c r="F183" s="206" t="s">
        <v>1437</v>
      </c>
      <c r="G183" s="203"/>
      <c r="H183" s="207">
        <v>8.4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172</v>
      </c>
      <c r="AU183" s="213" t="s">
        <v>94</v>
      </c>
      <c r="AV183" s="13" t="s">
        <v>94</v>
      </c>
      <c r="AW183" s="13" t="s">
        <v>39</v>
      </c>
      <c r="AX183" s="13" t="s">
        <v>84</v>
      </c>
      <c r="AY183" s="213" t="s">
        <v>160</v>
      </c>
    </row>
    <row r="184" spans="1:65" s="13" customFormat="1" ht="11.25">
      <c r="B184" s="202"/>
      <c r="C184" s="203"/>
      <c r="D184" s="204" t="s">
        <v>172</v>
      </c>
      <c r="E184" s="205" t="s">
        <v>1</v>
      </c>
      <c r="F184" s="206" t="s">
        <v>1438</v>
      </c>
      <c r="G184" s="203"/>
      <c r="H184" s="207">
        <v>88.4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172</v>
      </c>
      <c r="AU184" s="213" t="s">
        <v>94</v>
      </c>
      <c r="AV184" s="13" t="s">
        <v>94</v>
      </c>
      <c r="AW184" s="13" t="s">
        <v>39</v>
      </c>
      <c r="AX184" s="13" t="s">
        <v>84</v>
      </c>
      <c r="AY184" s="213" t="s">
        <v>160</v>
      </c>
    </row>
    <row r="185" spans="1:65" s="14" customFormat="1" ht="11.25">
      <c r="B185" s="214"/>
      <c r="C185" s="215"/>
      <c r="D185" s="204" t="s">
        <v>172</v>
      </c>
      <c r="E185" s="216" t="s">
        <v>1</v>
      </c>
      <c r="F185" s="217" t="s">
        <v>179</v>
      </c>
      <c r="G185" s="215"/>
      <c r="H185" s="218">
        <v>126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172</v>
      </c>
      <c r="AU185" s="224" t="s">
        <v>94</v>
      </c>
      <c r="AV185" s="14" t="s">
        <v>166</v>
      </c>
      <c r="AW185" s="14" t="s">
        <v>39</v>
      </c>
      <c r="AX185" s="14" t="s">
        <v>92</v>
      </c>
      <c r="AY185" s="224" t="s">
        <v>160</v>
      </c>
    </row>
    <row r="186" spans="1:65" s="2" customFormat="1" ht="21.75" customHeight="1">
      <c r="A186" s="35"/>
      <c r="B186" s="36"/>
      <c r="C186" s="225" t="s">
        <v>254</v>
      </c>
      <c r="D186" s="225" t="s">
        <v>216</v>
      </c>
      <c r="E186" s="226" t="s">
        <v>1439</v>
      </c>
      <c r="F186" s="227" t="s">
        <v>1440</v>
      </c>
      <c r="G186" s="228" t="s">
        <v>170</v>
      </c>
      <c r="H186" s="229">
        <v>4.9619999999999997</v>
      </c>
      <c r="I186" s="230"/>
      <c r="J186" s="231">
        <f>ROUND(I186*H186,2)</f>
        <v>0</v>
      </c>
      <c r="K186" s="232"/>
      <c r="L186" s="233"/>
      <c r="M186" s="234" t="s">
        <v>1</v>
      </c>
      <c r="N186" s="235" t="s">
        <v>49</v>
      </c>
      <c r="O186" s="72"/>
      <c r="P186" s="198">
        <f>O186*H186</f>
        <v>0</v>
      </c>
      <c r="Q186" s="198">
        <v>0.55000000000000004</v>
      </c>
      <c r="R186" s="198">
        <f>Q186*H186</f>
        <v>2.7290999999999999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357</v>
      </c>
      <c r="AT186" s="200" t="s">
        <v>216</v>
      </c>
      <c r="AU186" s="200" t="s">
        <v>94</v>
      </c>
      <c r="AY186" s="17" t="s">
        <v>160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7" t="s">
        <v>92</v>
      </c>
      <c r="BK186" s="201">
        <f>ROUND(I186*H186,2)</f>
        <v>0</v>
      </c>
      <c r="BL186" s="17" t="s">
        <v>245</v>
      </c>
      <c r="BM186" s="200" t="s">
        <v>1441</v>
      </c>
    </row>
    <row r="187" spans="1:65" s="15" customFormat="1" ht="11.25">
      <c r="B187" s="242"/>
      <c r="C187" s="243"/>
      <c r="D187" s="204" t="s">
        <v>172</v>
      </c>
      <c r="E187" s="244" t="s">
        <v>1</v>
      </c>
      <c r="F187" s="245" t="s">
        <v>1442</v>
      </c>
      <c r="G187" s="243"/>
      <c r="H187" s="244" t="s">
        <v>1</v>
      </c>
      <c r="I187" s="246"/>
      <c r="J187" s="243"/>
      <c r="K187" s="243"/>
      <c r="L187" s="247"/>
      <c r="M187" s="248"/>
      <c r="N187" s="249"/>
      <c r="O187" s="249"/>
      <c r="P187" s="249"/>
      <c r="Q187" s="249"/>
      <c r="R187" s="249"/>
      <c r="S187" s="249"/>
      <c r="T187" s="250"/>
      <c r="AT187" s="251" t="s">
        <v>172</v>
      </c>
      <c r="AU187" s="251" t="s">
        <v>94</v>
      </c>
      <c r="AV187" s="15" t="s">
        <v>92</v>
      </c>
      <c r="AW187" s="15" t="s">
        <v>39</v>
      </c>
      <c r="AX187" s="15" t="s">
        <v>84</v>
      </c>
      <c r="AY187" s="251" t="s">
        <v>160</v>
      </c>
    </row>
    <row r="188" spans="1:65" s="13" customFormat="1" ht="11.25">
      <c r="B188" s="202"/>
      <c r="C188" s="203"/>
      <c r="D188" s="204" t="s">
        <v>172</v>
      </c>
      <c r="E188" s="205" t="s">
        <v>1</v>
      </c>
      <c r="F188" s="206" t="s">
        <v>1443</v>
      </c>
      <c r="G188" s="203"/>
      <c r="H188" s="207">
        <v>0.41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172</v>
      </c>
      <c r="AU188" s="213" t="s">
        <v>94</v>
      </c>
      <c r="AV188" s="13" t="s">
        <v>94</v>
      </c>
      <c r="AW188" s="13" t="s">
        <v>39</v>
      </c>
      <c r="AX188" s="13" t="s">
        <v>84</v>
      </c>
      <c r="AY188" s="213" t="s">
        <v>160</v>
      </c>
    </row>
    <row r="189" spans="1:65" s="13" customFormat="1" ht="11.25">
      <c r="B189" s="202"/>
      <c r="C189" s="203"/>
      <c r="D189" s="204" t="s">
        <v>172</v>
      </c>
      <c r="E189" s="205" t="s">
        <v>1</v>
      </c>
      <c r="F189" s="206" t="s">
        <v>1444</v>
      </c>
      <c r="G189" s="203"/>
      <c r="H189" s="207">
        <v>0.74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172</v>
      </c>
      <c r="AU189" s="213" t="s">
        <v>94</v>
      </c>
      <c r="AV189" s="13" t="s">
        <v>94</v>
      </c>
      <c r="AW189" s="13" t="s">
        <v>39</v>
      </c>
      <c r="AX189" s="13" t="s">
        <v>84</v>
      </c>
      <c r="AY189" s="213" t="s">
        <v>160</v>
      </c>
    </row>
    <row r="190" spans="1:65" s="13" customFormat="1" ht="11.25">
      <c r="B190" s="202"/>
      <c r="C190" s="203"/>
      <c r="D190" s="204" t="s">
        <v>172</v>
      </c>
      <c r="E190" s="205" t="s">
        <v>1</v>
      </c>
      <c r="F190" s="206" t="s">
        <v>1445</v>
      </c>
      <c r="G190" s="203"/>
      <c r="H190" s="207">
        <v>0.33100000000000002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172</v>
      </c>
      <c r="AU190" s="213" t="s">
        <v>94</v>
      </c>
      <c r="AV190" s="13" t="s">
        <v>94</v>
      </c>
      <c r="AW190" s="13" t="s">
        <v>39</v>
      </c>
      <c r="AX190" s="13" t="s">
        <v>84</v>
      </c>
      <c r="AY190" s="213" t="s">
        <v>160</v>
      </c>
    </row>
    <row r="191" spans="1:65" s="13" customFormat="1" ht="11.25">
      <c r="B191" s="202"/>
      <c r="C191" s="203"/>
      <c r="D191" s="204" t="s">
        <v>172</v>
      </c>
      <c r="E191" s="205" t="s">
        <v>1</v>
      </c>
      <c r="F191" s="206" t="s">
        <v>1446</v>
      </c>
      <c r="G191" s="203"/>
      <c r="H191" s="207">
        <v>3.4809999999999999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172</v>
      </c>
      <c r="AU191" s="213" t="s">
        <v>94</v>
      </c>
      <c r="AV191" s="13" t="s">
        <v>94</v>
      </c>
      <c r="AW191" s="13" t="s">
        <v>39</v>
      </c>
      <c r="AX191" s="13" t="s">
        <v>84</v>
      </c>
      <c r="AY191" s="213" t="s">
        <v>160</v>
      </c>
    </row>
    <row r="192" spans="1:65" s="14" customFormat="1" ht="11.25">
      <c r="B192" s="214"/>
      <c r="C192" s="215"/>
      <c r="D192" s="204" t="s">
        <v>172</v>
      </c>
      <c r="E192" s="216" t="s">
        <v>1</v>
      </c>
      <c r="F192" s="217" t="s">
        <v>179</v>
      </c>
      <c r="G192" s="215"/>
      <c r="H192" s="218">
        <v>4.9619999999999997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172</v>
      </c>
      <c r="AU192" s="224" t="s">
        <v>94</v>
      </c>
      <c r="AV192" s="14" t="s">
        <v>166</v>
      </c>
      <c r="AW192" s="14" t="s">
        <v>39</v>
      </c>
      <c r="AX192" s="14" t="s">
        <v>92</v>
      </c>
      <c r="AY192" s="224" t="s">
        <v>160</v>
      </c>
    </row>
    <row r="193" spans="1:65" s="2" customFormat="1" ht="16.5" customHeight="1">
      <c r="A193" s="35"/>
      <c r="B193" s="36"/>
      <c r="C193" s="225" t="s">
        <v>258</v>
      </c>
      <c r="D193" s="225" t="s">
        <v>216</v>
      </c>
      <c r="E193" s="226" t="s">
        <v>1447</v>
      </c>
      <c r="F193" s="227" t="s">
        <v>1448</v>
      </c>
      <c r="G193" s="228" t="s">
        <v>261</v>
      </c>
      <c r="H193" s="229">
        <v>50</v>
      </c>
      <c r="I193" s="230"/>
      <c r="J193" s="231">
        <f>ROUND(I193*H193,2)</f>
        <v>0</v>
      </c>
      <c r="K193" s="232"/>
      <c r="L193" s="233"/>
      <c r="M193" s="234" t="s">
        <v>1</v>
      </c>
      <c r="N193" s="235" t="s">
        <v>49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357</v>
      </c>
      <c r="AT193" s="200" t="s">
        <v>216</v>
      </c>
      <c r="AU193" s="200" t="s">
        <v>94</v>
      </c>
      <c r="AY193" s="17" t="s">
        <v>160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" t="s">
        <v>92</v>
      </c>
      <c r="BK193" s="201">
        <f>ROUND(I193*H193,2)</f>
        <v>0</v>
      </c>
      <c r="BL193" s="17" t="s">
        <v>245</v>
      </c>
      <c r="BM193" s="200" t="s">
        <v>1449</v>
      </c>
    </row>
    <row r="194" spans="1:65" s="13" customFormat="1" ht="11.25">
      <c r="B194" s="202"/>
      <c r="C194" s="203"/>
      <c r="D194" s="204" t="s">
        <v>172</v>
      </c>
      <c r="E194" s="205" t="s">
        <v>1</v>
      </c>
      <c r="F194" s="206" t="s">
        <v>1450</v>
      </c>
      <c r="G194" s="203"/>
      <c r="H194" s="207">
        <v>50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172</v>
      </c>
      <c r="AU194" s="213" t="s">
        <v>94</v>
      </c>
      <c r="AV194" s="13" t="s">
        <v>94</v>
      </c>
      <c r="AW194" s="13" t="s">
        <v>39</v>
      </c>
      <c r="AX194" s="13" t="s">
        <v>84</v>
      </c>
      <c r="AY194" s="213" t="s">
        <v>160</v>
      </c>
    </row>
    <row r="195" spans="1:65" s="14" customFormat="1" ht="11.25">
      <c r="B195" s="214"/>
      <c r="C195" s="215"/>
      <c r="D195" s="204" t="s">
        <v>172</v>
      </c>
      <c r="E195" s="216" t="s">
        <v>1</v>
      </c>
      <c r="F195" s="217" t="s">
        <v>179</v>
      </c>
      <c r="G195" s="215"/>
      <c r="H195" s="218">
        <v>50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172</v>
      </c>
      <c r="AU195" s="224" t="s">
        <v>94</v>
      </c>
      <c r="AV195" s="14" t="s">
        <v>166</v>
      </c>
      <c r="AW195" s="14" t="s">
        <v>39</v>
      </c>
      <c r="AX195" s="14" t="s">
        <v>92</v>
      </c>
      <c r="AY195" s="224" t="s">
        <v>160</v>
      </c>
    </row>
    <row r="196" spans="1:65" s="2" customFormat="1" ht="44.25" customHeight="1">
      <c r="A196" s="35"/>
      <c r="B196" s="36"/>
      <c r="C196" s="188" t="s">
        <v>264</v>
      </c>
      <c r="D196" s="188" t="s">
        <v>162</v>
      </c>
      <c r="E196" s="189" t="s">
        <v>1451</v>
      </c>
      <c r="F196" s="190" t="s">
        <v>1452</v>
      </c>
      <c r="G196" s="191" t="s">
        <v>677</v>
      </c>
      <c r="H196" s="241"/>
      <c r="I196" s="193"/>
      <c r="J196" s="194">
        <f>ROUND(I196*H196,2)</f>
        <v>0</v>
      </c>
      <c r="K196" s="195"/>
      <c r="L196" s="40"/>
      <c r="M196" s="196" t="s">
        <v>1</v>
      </c>
      <c r="N196" s="197" t="s">
        <v>49</v>
      </c>
      <c r="O196" s="7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245</v>
      </c>
      <c r="AT196" s="200" t="s">
        <v>162</v>
      </c>
      <c r="AU196" s="200" t="s">
        <v>94</v>
      </c>
      <c r="AY196" s="17" t="s">
        <v>160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92</v>
      </c>
      <c r="BK196" s="201">
        <f>ROUND(I196*H196,2)</f>
        <v>0</v>
      </c>
      <c r="BL196" s="17" t="s">
        <v>245</v>
      </c>
      <c r="BM196" s="200" t="s">
        <v>1453</v>
      </c>
    </row>
    <row r="197" spans="1:65" s="12" customFormat="1" ht="22.9" customHeight="1">
      <c r="B197" s="172"/>
      <c r="C197" s="173"/>
      <c r="D197" s="174" t="s">
        <v>83</v>
      </c>
      <c r="E197" s="186" t="s">
        <v>557</v>
      </c>
      <c r="F197" s="186" t="s">
        <v>558</v>
      </c>
      <c r="G197" s="173"/>
      <c r="H197" s="173"/>
      <c r="I197" s="176"/>
      <c r="J197" s="187">
        <f>BK197</f>
        <v>0</v>
      </c>
      <c r="K197" s="173"/>
      <c r="L197" s="178"/>
      <c r="M197" s="179"/>
      <c r="N197" s="180"/>
      <c r="O197" s="180"/>
      <c r="P197" s="181">
        <f>SUM(P198:P203)</f>
        <v>0</v>
      </c>
      <c r="Q197" s="180"/>
      <c r="R197" s="181">
        <f>SUM(R198:R203)</f>
        <v>9.3781799999999998E-3</v>
      </c>
      <c r="S197" s="180"/>
      <c r="T197" s="182">
        <f>SUM(T198:T203)</f>
        <v>0</v>
      </c>
      <c r="AR197" s="183" t="s">
        <v>94</v>
      </c>
      <c r="AT197" s="184" t="s">
        <v>83</v>
      </c>
      <c r="AU197" s="184" t="s">
        <v>92</v>
      </c>
      <c r="AY197" s="183" t="s">
        <v>160</v>
      </c>
      <c r="BK197" s="185">
        <f>SUM(BK198:BK203)</f>
        <v>0</v>
      </c>
    </row>
    <row r="198" spans="1:65" s="2" customFormat="1" ht="44.25" customHeight="1">
      <c r="A198" s="35"/>
      <c r="B198" s="36"/>
      <c r="C198" s="188" t="s">
        <v>7</v>
      </c>
      <c r="D198" s="188" t="s">
        <v>162</v>
      </c>
      <c r="E198" s="189" t="s">
        <v>1454</v>
      </c>
      <c r="F198" s="190" t="s">
        <v>1455</v>
      </c>
      <c r="G198" s="191" t="s">
        <v>170</v>
      </c>
      <c r="H198" s="192">
        <v>4.9619999999999997</v>
      </c>
      <c r="I198" s="193"/>
      <c r="J198" s="194">
        <f>ROUND(I198*H198,2)</f>
        <v>0</v>
      </c>
      <c r="K198" s="195"/>
      <c r="L198" s="40"/>
      <c r="M198" s="196" t="s">
        <v>1</v>
      </c>
      <c r="N198" s="197" t="s">
        <v>49</v>
      </c>
      <c r="O198" s="72"/>
      <c r="P198" s="198">
        <f>O198*H198</f>
        <v>0</v>
      </c>
      <c r="Q198" s="198">
        <v>1.89E-3</v>
      </c>
      <c r="R198" s="198">
        <f>Q198*H198</f>
        <v>9.3781799999999998E-3</v>
      </c>
      <c r="S198" s="198">
        <v>0</v>
      </c>
      <c r="T198" s="19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245</v>
      </c>
      <c r="AT198" s="200" t="s">
        <v>162</v>
      </c>
      <c r="AU198" s="200" t="s">
        <v>94</v>
      </c>
      <c r="AY198" s="17" t="s">
        <v>160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92</v>
      </c>
      <c r="BK198" s="201">
        <f>ROUND(I198*H198,2)</f>
        <v>0</v>
      </c>
      <c r="BL198" s="17" t="s">
        <v>245</v>
      </c>
      <c r="BM198" s="200" t="s">
        <v>1456</v>
      </c>
    </row>
    <row r="199" spans="1:65" s="13" customFormat="1" ht="11.25">
      <c r="B199" s="202"/>
      <c r="C199" s="203"/>
      <c r="D199" s="204" t="s">
        <v>172</v>
      </c>
      <c r="E199" s="205" t="s">
        <v>1</v>
      </c>
      <c r="F199" s="206" t="s">
        <v>1443</v>
      </c>
      <c r="G199" s="203"/>
      <c r="H199" s="207">
        <v>0.41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172</v>
      </c>
      <c r="AU199" s="213" t="s">
        <v>94</v>
      </c>
      <c r="AV199" s="13" t="s">
        <v>94</v>
      </c>
      <c r="AW199" s="13" t="s">
        <v>39</v>
      </c>
      <c r="AX199" s="13" t="s">
        <v>84</v>
      </c>
      <c r="AY199" s="213" t="s">
        <v>160</v>
      </c>
    </row>
    <row r="200" spans="1:65" s="13" customFormat="1" ht="11.25">
      <c r="B200" s="202"/>
      <c r="C200" s="203"/>
      <c r="D200" s="204" t="s">
        <v>172</v>
      </c>
      <c r="E200" s="205" t="s">
        <v>1</v>
      </c>
      <c r="F200" s="206" t="s">
        <v>1444</v>
      </c>
      <c r="G200" s="203"/>
      <c r="H200" s="207">
        <v>0.74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172</v>
      </c>
      <c r="AU200" s="213" t="s">
        <v>94</v>
      </c>
      <c r="AV200" s="13" t="s">
        <v>94</v>
      </c>
      <c r="AW200" s="13" t="s">
        <v>39</v>
      </c>
      <c r="AX200" s="13" t="s">
        <v>84</v>
      </c>
      <c r="AY200" s="213" t="s">
        <v>160</v>
      </c>
    </row>
    <row r="201" spans="1:65" s="13" customFormat="1" ht="11.25">
      <c r="B201" s="202"/>
      <c r="C201" s="203"/>
      <c r="D201" s="204" t="s">
        <v>172</v>
      </c>
      <c r="E201" s="205" t="s">
        <v>1</v>
      </c>
      <c r="F201" s="206" t="s">
        <v>1445</v>
      </c>
      <c r="G201" s="203"/>
      <c r="H201" s="207">
        <v>0.33100000000000002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172</v>
      </c>
      <c r="AU201" s="213" t="s">
        <v>94</v>
      </c>
      <c r="AV201" s="13" t="s">
        <v>94</v>
      </c>
      <c r="AW201" s="13" t="s">
        <v>39</v>
      </c>
      <c r="AX201" s="13" t="s">
        <v>84</v>
      </c>
      <c r="AY201" s="213" t="s">
        <v>160</v>
      </c>
    </row>
    <row r="202" spans="1:65" s="13" customFormat="1" ht="11.25">
      <c r="B202" s="202"/>
      <c r="C202" s="203"/>
      <c r="D202" s="204" t="s">
        <v>172</v>
      </c>
      <c r="E202" s="205" t="s">
        <v>1</v>
      </c>
      <c r="F202" s="206" t="s">
        <v>1446</v>
      </c>
      <c r="G202" s="203"/>
      <c r="H202" s="207">
        <v>3.4809999999999999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172</v>
      </c>
      <c r="AU202" s="213" t="s">
        <v>94</v>
      </c>
      <c r="AV202" s="13" t="s">
        <v>94</v>
      </c>
      <c r="AW202" s="13" t="s">
        <v>39</v>
      </c>
      <c r="AX202" s="13" t="s">
        <v>84</v>
      </c>
      <c r="AY202" s="213" t="s">
        <v>160</v>
      </c>
    </row>
    <row r="203" spans="1:65" s="14" customFormat="1" ht="11.25">
      <c r="B203" s="214"/>
      <c r="C203" s="215"/>
      <c r="D203" s="204" t="s">
        <v>172</v>
      </c>
      <c r="E203" s="216" t="s">
        <v>1</v>
      </c>
      <c r="F203" s="217" t="s">
        <v>179</v>
      </c>
      <c r="G203" s="215"/>
      <c r="H203" s="218">
        <v>4.9619999999999997</v>
      </c>
      <c r="I203" s="219"/>
      <c r="J203" s="215"/>
      <c r="K203" s="215"/>
      <c r="L203" s="220"/>
      <c r="M203" s="255"/>
      <c r="N203" s="256"/>
      <c r="O203" s="256"/>
      <c r="P203" s="256"/>
      <c r="Q203" s="256"/>
      <c r="R203" s="256"/>
      <c r="S203" s="256"/>
      <c r="T203" s="257"/>
      <c r="AT203" s="224" t="s">
        <v>172</v>
      </c>
      <c r="AU203" s="224" t="s">
        <v>94</v>
      </c>
      <c r="AV203" s="14" t="s">
        <v>166</v>
      </c>
      <c r="AW203" s="14" t="s">
        <v>39</v>
      </c>
      <c r="AX203" s="14" t="s">
        <v>92</v>
      </c>
      <c r="AY203" s="224" t="s">
        <v>160</v>
      </c>
    </row>
    <row r="204" spans="1:65" s="2" customFormat="1" ht="6.95" customHeight="1">
      <c r="A204" s="35"/>
      <c r="B204" s="55"/>
      <c r="C204" s="56"/>
      <c r="D204" s="56"/>
      <c r="E204" s="56"/>
      <c r="F204" s="56"/>
      <c r="G204" s="56"/>
      <c r="H204" s="56"/>
      <c r="I204" s="56"/>
      <c r="J204" s="56"/>
      <c r="K204" s="56"/>
      <c r="L204" s="40"/>
      <c r="M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</row>
  </sheetData>
  <sheetProtection algorithmName="SHA-512" hashValue="6aQhSx/Qq8k6JBIVFGP0v+qgWvH3WfpQ32LD1bhNrdacF82bpGAIGb7xjFavqiZRM2EThTanZCC1et1N3w3XDQ==" saltValue="aESGw1IQPfPWwYy3DhoFhqPDqrfgvE7pwFWFwjNf7psk7Ql+dnSzXeJwuRo5KAnwVLFSmjuBL5BjUON/cumTuw==" spinCount="100000" sheet="1" objects="1" scenarios="1" formatColumns="0" formatRows="0" autoFilter="0"/>
  <autoFilter ref="C122:K203" xr:uid="{00000000-0009-0000-0000-000006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01" t="s">
        <v>1457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ROUND((SUM(BE120:BE148)),  2)</f>
        <v>0</v>
      </c>
      <c r="G33" s="35"/>
      <c r="H33" s="35"/>
      <c r="I33" s="125">
        <v>0.21</v>
      </c>
      <c r="J33" s="124">
        <f>ROUND(((SUM(BE120:BE148))*I33),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ROUND((SUM(BF120:BF148)),  2)</f>
        <v>0</v>
      </c>
      <c r="G34" s="35"/>
      <c r="H34" s="35"/>
      <c r="I34" s="125">
        <v>0.15</v>
      </c>
      <c r="J34" s="124">
        <f>ROUND(((SUM(BF120:BF148))*I34),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ROUND((SUM(BG120:BG148)),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ROUND((SUM(BH120:BH148)),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ROUND((SUM(BI120:BI148)),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262" t="str">
        <f>E9</f>
        <v>SO 01-10 - Drobná architektura - Oplocení kontejnerů -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141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1458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1459</v>
      </c>
      <c r="E99" s="157"/>
      <c r="F99" s="157"/>
      <c r="G99" s="157"/>
      <c r="H99" s="157"/>
      <c r="I99" s="157"/>
      <c r="J99" s="158">
        <f>J134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142</v>
      </c>
      <c r="E100" s="157"/>
      <c r="F100" s="157"/>
      <c r="G100" s="157"/>
      <c r="H100" s="157"/>
      <c r="I100" s="157"/>
      <c r="J100" s="158">
        <f>J145</f>
        <v>0</v>
      </c>
      <c r="K100" s="155"/>
      <c r="L100" s="159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3" t="s">
        <v>145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06" t="str">
        <f>E7</f>
        <v>Revitalizace veřejných ploch města Luby - ETAPA I</v>
      </c>
      <c r="F110" s="307"/>
      <c r="G110" s="307"/>
      <c r="H110" s="30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126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30" customHeight="1">
      <c r="A112" s="35"/>
      <c r="B112" s="36"/>
      <c r="C112" s="37"/>
      <c r="D112" s="37"/>
      <c r="E112" s="262" t="str">
        <f>E9</f>
        <v>SO 01-10 - Drobná architektura - Oplocení kontejnerů - Etapa I</v>
      </c>
      <c r="F112" s="308"/>
      <c r="G112" s="308"/>
      <c r="H112" s="308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22</v>
      </c>
      <c r="D114" s="37"/>
      <c r="E114" s="37"/>
      <c r="F114" s="27" t="str">
        <f>F12</f>
        <v>Luby u Chebu</v>
      </c>
      <c r="G114" s="37"/>
      <c r="H114" s="37"/>
      <c r="I114" s="29" t="s">
        <v>24</v>
      </c>
      <c r="J114" s="67" t="str">
        <f>IF(J12="","",J12)</f>
        <v>Vyplň údaj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29" t="s">
        <v>29</v>
      </c>
      <c r="D116" s="37"/>
      <c r="E116" s="37"/>
      <c r="F116" s="27" t="str">
        <f>E15</f>
        <v>Město Luby</v>
      </c>
      <c r="G116" s="37"/>
      <c r="H116" s="37"/>
      <c r="I116" s="29" t="s">
        <v>36</v>
      </c>
      <c r="J116" s="33" t="str">
        <f>E21</f>
        <v>A69 - Architekti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29" t="s">
        <v>34</v>
      </c>
      <c r="D117" s="37"/>
      <c r="E117" s="37"/>
      <c r="F117" s="27" t="str">
        <f>IF(E18="","",E18)</f>
        <v>Vyplň údaj</v>
      </c>
      <c r="G117" s="37"/>
      <c r="H117" s="37"/>
      <c r="I117" s="29" t="s">
        <v>40</v>
      </c>
      <c r="J117" s="33" t="str">
        <f>E24</f>
        <v>Ing. Pavel Šturc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0"/>
      <c r="B119" s="161"/>
      <c r="C119" s="162" t="s">
        <v>146</v>
      </c>
      <c r="D119" s="163" t="s">
        <v>69</v>
      </c>
      <c r="E119" s="163" t="s">
        <v>65</v>
      </c>
      <c r="F119" s="163" t="s">
        <v>66</v>
      </c>
      <c r="G119" s="163" t="s">
        <v>147</v>
      </c>
      <c r="H119" s="163" t="s">
        <v>148</v>
      </c>
      <c r="I119" s="163" t="s">
        <v>149</v>
      </c>
      <c r="J119" s="164" t="s">
        <v>130</v>
      </c>
      <c r="K119" s="165" t="s">
        <v>150</v>
      </c>
      <c r="L119" s="166"/>
      <c r="M119" s="76" t="s">
        <v>1</v>
      </c>
      <c r="N119" s="77" t="s">
        <v>48</v>
      </c>
      <c r="O119" s="77" t="s">
        <v>151</v>
      </c>
      <c r="P119" s="77" t="s">
        <v>152</v>
      </c>
      <c r="Q119" s="77" t="s">
        <v>153</v>
      </c>
      <c r="R119" s="77" t="s">
        <v>154</v>
      </c>
      <c r="S119" s="77" t="s">
        <v>155</v>
      </c>
      <c r="T119" s="78" t="s">
        <v>156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5"/>
      <c r="B120" s="36"/>
      <c r="C120" s="83" t="s">
        <v>157</v>
      </c>
      <c r="D120" s="37"/>
      <c r="E120" s="37"/>
      <c r="F120" s="37"/>
      <c r="G120" s="37"/>
      <c r="H120" s="37"/>
      <c r="I120" s="37"/>
      <c r="J120" s="167">
        <f>BK120</f>
        <v>0</v>
      </c>
      <c r="K120" s="37"/>
      <c r="L120" s="40"/>
      <c r="M120" s="79"/>
      <c r="N120" s="168"/>
      <c r="O120" s="80"/>
      <c r="P120" s="169">
        <f>P121</f>
        <v>0</v>
      </c>
      <c r="Q120" s="80"/>
      <c r="R120" s="169">
        <f>R121</f>
        <v>0.39853521035200007</v>
      </c>
      <c r="S120" s="80"/>
      <c r="T120" s="170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83</v>
      </c>
      <c r="AU120" s="17" t="s">
        <v>132</v>
      </c>
      <c r="BK120" s="171">
        <f>BK121</f>
        <v>0</v>
      </c>
    </row>
    <row r="121" spans="1:65" s="12" customFormat="1" ht="25.9" customHeight="1">
      <c r="B121" s="172"/>
      <c r="C121" s="173"/>
      <c r="D121" s="174" t="s">
        <v>83</v>
      </c>
      <c r="E121" s="175" t="s">
        <v>555</v>
      </c>
      <c r="F121" s="175" t="s">
        <v>556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P122+P134+P145</f>
        <v>0</v>
      </c>
      <c r="Q121" s="180"/>
      <c r="R121" s="181">
        <f>R122+R134+R145</f>
        <v>0.39853521035200007</v>
      </c>
      <c r="S121" s="180"/>
      <c r="T121" s="182">
        <f>T122+T134+T145</f>
        <v>0</v>
      </c>
      <c r="AR121" s="183" t="s">
        <v>94</v>
      </c>
      <c r="AT121" s="184" t="s">
        <v>83</v>
      </c>
      <c r="AU121" s="184" t="s">
        <v>84</v>
      </c>
      <c r="AY121" s="183" t="s">
        <v>160</v>
      </c>
      <c r="BK121" s="185">
        <f>BK122+BK134+BK145</f>
        <v>0</v>
      </c>
    </row>
    <row r="122" spans="1:65" s="12" customFormat="1" ht="22.9" customHeight="1">
      <c r="B122" s="172"/>
      <c r="C122" s="173"/>
      <c r="D122" s="174" t="s">
        <v>83</v>
      </c>
      <c r="E122" s="186" t="s">
        <v>1460</v>
      </c>
      <c r="F122" s="186" t="s">
        <v>1461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SUM(P123:P133)</f>
        <v>0</v>
      </c>
      <c r="Q122" s="180"/>
      <c r="R122" s="181">
        <f>SUM(R123:R133)</f>
        <v>0.15988846535200002</v>
      </c>
      <c r="S122" s="180"/>
      <c r="T122" s="182">
        <f>SUM(T123:T133)</f>
        <v>0</v>
      </c>
      <c r="AR122" s="183" t="s">
        <v>94</v>
      </c>
      <c r="AT122" s="184" t="s">
        <v>83</v>
      </c>
      <c r="AU122" s="184" t="s">
        <v>92</v>
      </c>
      <c r="AY122" s="183" t="s">
        <v>160</v>
      </c>
      <c r="BK122" s="185">
        <f>SUM(BK123:BK133)</f>
        <v>0</v>
      </c>
    </row>
    <row r="123" spans="1:65" s="2" customFormat="1" ht="33" customHeight="1">
      <c r="A123" s="35"/>
      <c r="B123" s="36"/>
      <c r="C123" s="188" t="s">
        <v>92</v>
      </c>
      <c r="D123" s="188" t="s">
        <v>162</v>
      </c>
      <c r="E123" s="189" t="s">
        <v>1462</v>
      </c>
      <c r="F123" s="190" t="s">
        <v>1463</v>
      </c>
      <c r="G123" s="191" t="s">
        <v>165</v>
      </c>
      <c r="H123" s="192">
        <v>23.297999999999998</v>
      </c>
      <c r="I123" s="193"/>
      <c r="J123" s="194">
        <f>ROUND(I123*H123,2)</f>
        <v>0</v>
      </c>
      <c r="K123" s="195"/>
      <c r="L123" s="40"/>
      <c r="M123" s="196" t="s">
        <v>1</v>
      </c>
      <c r="N123" s="197" t="s">
        <v>49</v>
      </c>
      <c r="O123" s="72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245</v>
      </c>
      <c r="AT123" s="200" t="s">
        <v>162</v>
      </c>
      <c r="AU123" s="200" t="s">
        <v>94</v>
      </c>
      <c r="AY123" s="17" t="s">
        <v>160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92</v>
      </c>
      <c r="BK123" s="201">
        <f>ROUND(I123*H123,2)</f>
        <v>0</v>
      </c>
      <c r="BL123" s="17" t="s">
        <v>245</v>
      </c>
      <c r="BM123" s="200" t="s">
        <v>1464</v>
      </c>
    </row>
    <row r="124" spans="1:65" s="13" customFormat="1" ht="11.25">
      <c r="B124" s="202"/>
      <c r="C124" s="203"/>
      <c r="D124" s="204" t="s">
        <v>172</v>
      </c>
      <c r="E124" s="205" t="s">
        <v>1</v>
      </c>
      <c r="F124" s="206" t="s">
        <v>1465</v>
      </c>
      <c r="G124" s="203"/>
      <c r="H124" s="207">
        <v>23.297999999999998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172</v>
      </c>
      <c r="AU124" s="213" t="s">
        <v>94</v>
      </c>
      <c r="AV124" s="13" t="s">
        <v>94</v>
      </c>
      <c r="AW124" s="13" t="s">
        <v>39</v>
      </c>
      <c r="AX124" s="13" t="s">
        <v>84</v>
      </c>
      <c r="AY124" s="213" t="s">
        <v>160</v>
      </c>
    </row>
    <row r="125" spans="1:65" s="14" customFormat="1" ht="11.25">
      <c r="B125" s="214"/>
      <c r="C125" s="215"/>
      <c r="D125" s="204" t="s">
        <v>172</v>
      </c>
      <c r="E125" s="216" t="s">
        <v>1</v>
      </c>
      <c r="F125" s="217" t="s">
        <v>179</v>
      </c>
      <c r="G125" s="215"/>
      <c r="H125" s="218">
        <v>23.297999999999998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172</v>
      </c>
      <c r="AU125" s="224" t="s">
        <v>94</v>
      </c>
      <c r="AV125" s="14" t="s">
        <v>166</v>
      </c>
      <c r="AW125" s="14" t="s">
        <v>39</v>
      </c>
      <c r="AX125" s="14" t="s">
        <v>92</v>
      </c>
      <c r="AY125" s="224" t="s">
        <v>160</v>
      </c>
    </row>
    <row r="126" spans="1:65" s="2" customFormat="1" ht="24.2" customHeight="1">
      <c r="A126" s="35"/>
      <c r="B126" s="36"/>
      <c r="C126" s="225" t="s">
        <v>94</v>
      </c>
      <c r="D126" s="225" t="s">
        <v>216</v>
      </c>
      <c r="E126" s="226" t="s">
        <v>1466</v>
      </c>
      <c r="F126" s="227" t="s">
        <v>1467</v>
      </c>
      <c r="G126" s="228" t="s">
        <v>170</v>
      </c>
      <c r="H126" s="229">
        <v>0.28299999999999997</v>
      </c>
      <c r="I126" s="230"/>
      <c r="J126" s="231">
        <f>ROUND(I126*H126,2)</f>
        <v>0</v>
      </c>
      <c r="K126" s="232"/>
      <c r="L126" s="233"/>
      <c r="M126" s="234" t="s">
        <v>1</v>
      </c>
      <c r="N126" s="235" t="s">
        <v>49</v>
      </c>
      <c r="O126" s="72"/>
      <c r="P126" s="198">
        <f>O126*H126</f>
        <v>0</v>
      </c>
      <c r="Q126" s="198">
        <v>0.55000000000000004</v>
      </c>
      <c r="R126" s="198">
        <f>Q126*H126</f>
        <v>0.15565000000000001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357</v>
      </c>
      <c r="AT126" s="200" t="s">
        <v>216</v>
      </c>
      <c r="AU126" s="200" t="s">
        <v>94</v>
      </c>
      <c r="AY126" s="17" t="s">
        <v>160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92</v>
      </c>
      <c r="BK126" s="201">
        <f>ROUND(I126*H126,2)</f>
        <v>0</v>
      </c>
      <c r="BL126" s="17" t="s">
        <v>245</v>
      </c>
      <c r="BM126" s="200" t="s">
        <v>1468</v>
      </c>
    </row>
    <row r="127" spans="1:65" s="15" customFormat="1" ht="11.25">
      <c r="B127" s="242"/>
      <c r="C127" s="243"/>
      <c r="D127" s="204" t="s">
        <v>172</v>
      </c>
      <c r="E127" s="244" t="s">
        <v>1</v>
      </c>
      <c r="F127" s="245" t="s">
        <v>1469</v>
      </c>
      <c r="G127" s="243"/>
      <c r="H127" s="244" t="s">
        <v>1</v>
      </c>
      <c r="I127" s="246"/>
      <c r="J127" s="243"/>
      <c r="K127" s="243"/>
      <c r="L127" s="247"/>
      <c r="M127" s="248"/>
      <c r="N127" s="249"/>
      <c r="O127" s="249"/>
      <c r="P127" s="249"/>
      <c r="Q127" s="249"/>
      <c r="R127" s="249"/>
      <c r="S127" s="249"/>
      <c r="T127" s="250"/>
      <c r="AT127" s="251" t="s">
        <v>172</v>
      </c>
      <c r="AU127" s="251" t="s">
        <v>94</v>
      </c>
      <c r="AV127" s="15" t="s">
        <v>92</v>
      </c>
      <c r="AW127" s="15" t="s">
        <v>39</v>
      </c>
      <c r="AX127" s="15" t="s">
        <v>84</v>
      </c>
      <c r="AY127" s="251" t="s">
        <v>160</v>
      </c>
    </row>
    <row r="128" spans="1:65" s="13" customFormat="1" ht="11.25">
      <c r="B128" s="202"/>
      <c r="C128" s="203"/>
      <c r="D128" s="204" t="s">
        <v>172</v>
      </c>
      <c r="E128" s="205" t="s">
        <v>1</v>
      </c>
      <c r="F128" s="206" t="s">
        <v>1470</v>
      </c>
      <c r="G128" s="203"/>
      <c r="H128" s="207">
        <v>0.28299999999999997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172</v>
      </c>
      <c r="AU128" s="213" t="s">
        <v>94</v>
      </c>
      <c r="AV128" s="13" t="s">
        <v>94</v>
      </c>
      <c r="AW128" s="13" t="s">
        <v>39</v>
      </c>
      <c r="AX128" s="13" t="s">
        <v>84</v>
      </c>
      <c r="AY128" s="213" t="s">
        <v>160</v>
      </c>
    </row>
    <row r="129" spans="1:65" s="14" customFormat="1" ht="11.25">
      <c r="B129" s="214"/>
      <c r="C129" s="215"/>
      <c r="D129" s="204" t="s">
        <v>172</v>
      </c>
      <c r="E129" s="216" t="s">
        <v>1</v>
      </c>
      <c r="F129" s="217" t="s">
        <v>179</v>
      </c>
      <c r="G129" s="215"/>
      <c r="H129" s="218">
        <v>0.28299999999999997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172</v>
      </c>
      <c r="AU129" s="224" t="s">
        <v>94</v>
      </c>
      <c r="AV129" s="14" t="s">
        <v>166</v>
      </c>
      <c r="AW129" s="14" t="s">
        <v>39</v>
      </c>
      <c r="AX129" s="14" t="s">
        <v>92</v>
      </c>
      <c r="AY129" s="224" t="s">
        <v>160</v>
      </c>
    </row>
    <row r="130" spans="1:65" s="2" customFormat="1" ht="24.2" customHeight="1">
      <c r="A130" s="35"/>
      <c r="B130" s="36"/>
      <c r="C130" s="188" t="s">
        <v>180</v>
      </c>
      <c r="D130" s="188" t="s">
        <v>162</v>
      </c>
      <c r="E130" s="189" t="s">
        <v>1471</v>
      </c>
      <c r="F130" s="190" t="s">
        <v>1472</v>
      </c>
      <c r="G130" s="191" t="s">
        <v>165</v>
      </c>
      <c r="H130" s="192">
        <v>23.297999999999998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49</v>
      </c>
      <c r="O130" s="72"/>
      <c r="P130" s="198">
        <f>O130*H130</f>
        <v>0</v>
      </c>
      <c r="Q130" s="198">
        <v>1.81924E-4</v>
      </c>
      <c r="R130" s="198">
        <f>Q130*H130</f>
        <v>4.2384653519999997E-3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245</v>
      </c>
      <c r="AT130" s="200" t="s">
        <v>162</v>
      </c>
      <c r="AU130" s="200" t="s">
        <v>94</v>
      </c>
      <c r="AY130" s="17" t="s">
        <v>160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92</v>
      </c>
      <c r="BK130" s="201">
        <f>ROUND(I130*H130,2)</f>
        <v>0</v>
      </c>
      <c r="BL130" s="17" t="s">
        <v>245</v>
      </c>
      <c r="BM130" s="200" t="s">
        <v>1473</v>
      </c>
    </row>
    <row r="131" spans="1:65" s="13" customFormat="1" ht="11.25">
      <c r="B131" s="202"/>
      <c r="C131" s="203"/>
      <c r="D131" s="204" t="s">
        <v>172</v>
      </c>
      <c r="E131" s="205" t="s">
        <v>1</v>
      </c>
      <c r="F131" s="206" t="s">
        <v>1465</v>
      </c>
      <c r="G131" s="203"/>
      <c r="H131" s="207">
        <v>23.297999999999998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172</v>
      </c>
      <c r="AU131" s="213" t="s">
        <v>94</v>
      </c>
      <c r="AV131" s="13" t="s">
        <v>94</v>
      </c>
      <c r="AW131" s="13" t="s">
        <v>39</v>
      </c>
      <c r="AX131" s="13" t="s">
        <v>84</v>
      </c>
      <c r="AY131" s="213" t="s">
        <v>160</v>
      </c>
    </row>
    <row r="132" spans="1:65" s="14" customFormat="1" ht="11.25">
      <c r="B132" s="214"/>
      <c r="C132" s="215"/>
      <c r="D132" s="204" t="s">
        <v>172</v>
      </c>
      <c r="E132" s="216" t="s">
        <v>1</v>
      </c>
      <c r="F132" s="217" t="s">
        <v>179</v>
      </c>
      <c r="G132" s="215"/>
      <c r="H132" s="218">
        <v>23.297999999999998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172</v>
      </c>
      <c r="AU132" s="224" t="s">
        <v>94</v>
      </c>
      <c r="AV132" s="14" t="s">
        <v>166</v>
      </c>
      <c r="AW132" s="14" t="s">
        <v>39</v>
      </c>
      <c r="AX132" s="14" t="s">
        <v>92</v>
      </c>
      <c r="AY132" s="224" t="s">
        <v>160</v>
      </c>
    </row>
    <row r="133" spans="1:65" s="2" customFormat="1" ht="44.25" customHeight="1">
      <c r="A133" s="35"/>
      <c r="B133" s="36"/>
      <c r="C133" s="188" t="s">
        <v>166</v>
      </c>
      <c r="D133" s="188" t="s">
        <v>162</v>
      </c>
      <c r="E133" s="189" t="s">
        <v>1474</v>
      </c>
      <c r="F133" s="190" t="s">
        <v>1475</v>
      </c>
      <c r="G133" s="191" t="s">
        <v>677</v>
      </c>
      <c r="H133" s="241"/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49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245</v>
      </c>
      <c r="AT133" s="200" t="s">
        <v>162</v>
      </c>
      <c r="AU133" s="200" t="s">
        <v>94</v>
      </c>
      <c r="AY133" s="17" t="s">
        <v>160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92</v>
      </c>
      <c r="BK133" s="201">
        <f>ROUND(I133*H133,2)</f>
        <v>0</v>
      </c>
      <c r="BL133" s="17" t="s">
        <v>245</v>
      </c>
      <c r="BM133" s="200" t="s">
        <v>1476</v>
      </c>
    </row>
    <row r="134" spans="1:65" s="12" customFormat="1" ht="22.9" customHeight="1">
      <c r="B134" s="172"/>
      <c r="C134" s="173"/>
      <c r="D134" s="174" t="s">
        <v>83</v>
      </c>
      <c r="E134" s="186" t="s">
        <v>1477</v>
      </c>
      <c r="F134" s="186" t="s">
        <v>1478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SUM(P135:P144)</f>
        <v>0</v>
      </c>
      <c r="Q134" s="180"/>
      <c r="R134" s="181">
        <f>SUM(R135:R144)</f>
        <v>0.238111875</v>
      </c>
      <c r="S134" s="180"/>
      <c r="T134" s="182">
        <f>SUM(T135:T144)</f>
        <v>0</v>
      </c>
      <c r="AR134" s="183" t="s">
        <v>94</v>
      </c>
      <c r="AT134" s="184" t="s">
        <v>83</v>
      </c>
      <c r="AU134" s="184" t="s">
        <v>92</v>
      </c>
      <c r="AY134" s="183" t="s">
        <v>160</v>
      </c>
      <c r="BK134" s="185">
        <f>SUM(BK135:BK144)</f>
        <v>0</v>
      </c>
    </row>
    <row r="135" spans="1:65" s="2" customFormat="1" ht="24.2" customHeight="1">
      <c r="A135" s="35"/>
      <c r="B135" s="36"/>
      <c r="C135" s="188" t="s">
        <v>189</v>
      </c>
      <c r="D135" s="188" t="s">
        <v>162</v>
      </c>
      <c r="E135" s="189" t="s">
        <v>1479</v>
      </c>
      <c r="F135" s="190" t="s">
        <v>1480</v>
      </c>
      <c r="G135" s="191" t="s">
        <v>233</v>
      </c>
      <c r="H135" s="192">
        <v>225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49</v>
      </c>
      <c r="O135" s="72"/>
      <c r="P135" s="198">
        <f>O135*H135</f>
        <v>0</v>
      </c>
      <c r="Q135" s="198">
        <v>5.8275E-5</v>
      </c>
      <c r="R135" s="198">
        <f>Q135*H135</f>
        <v>1.3111875E-2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245</v>
      </c>
      <c r="AT135" s="200" t="s">
        <v>162</v>
      </c>
      <c r="AU135" s="200" t="s">
        <v>94</v>
      </c>
      <c r="AY135" s="17" t="s">
        <v>160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92</v>
      </c>
      <c r="BK135" s="201">
        <f>ROUND(I135*H135,2)</f>
        <v>0</v>
      </c>
      <c r="BL135" s="17" t="s">
        <v>245</v>
      </c>
      <c r="BM135" s="200" t="s">
        <v>1481</v>
      </c>
    </row>
    <row r="136" spans="1:65" s="13" customFormat="1" ht="11.25">
      <c r="B136" s="202"/>
      <c r="C136" s="203"/>
      <c r="D136" s="204" t="s">
        <v>172</v>
      </c>
      <c r="E136" s="205" t="s">
        <v>1</v>
      </c>
      <c r="F136" s="206" t="s">
        <v>1482</v>
      </c>
      <c r="G136" s="203"/>
      <c r="H136" s="207">
        <v>225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172</v>
      </c>
      <c r="AU136" s="213" t="s">
        <v>94</v>
      </c>
      <c r="AV136" s="13" t="s">
        <v>94</v>
      </c>
      <c r="AW136" s="13" t="s">
        <v>39</v>
      </c>
      <c r="AX136" s="13" t="s">
        <v>84</v>
      </c>
      <c r="AY136" s="213" t="s">
        <v>160</v>
      </c>
    </row>
    <row r="137" spans="1:65" s="14" customFormat="1" ht="11.25">
      <c r="B137" s="214"/>
      <c r="C137" s="215"/>
      <c r="D137" s="204" t="s">
        <v>172</v>
      </c>
      <c r="E137" s="216" t="s">
        <v>1</v>
      </c>
      <c r="F137" s="217" t="s">
        <v>179</v>
      </c>
      <c r="G137" s="215"/>
      <c r="H137" s="218">
        <v>225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172</v>
      </c>
      <c r="AU137" s="224" t="s">
        <v>94</v>
      </c>
      <c r="AV137" s="14" t="s">
        <v>166</v>
      </c>
      <c r="AW137" s="14" t="s">
        <v>39</v>
      </c>
      <c r="AX137" s="14" t="s">
        <v>92</v>
      </c>
      <c r="AY137" s="224" t="s">
        <v>160</v>
      </c>
    </row>
    <row r="138" spans="1:65" s="2" customFormat="1" ht="16.5" customHeight="1">
      <c r="A138" s="35"/>
      <c r="B138" s="36"/>
      <c r="C138" s="225" t="s">
        <v>194</v>
      </c>
      <c r="D138" s="225" t="s">
        <v>216</v>
      </c>
      <c r="E138" s="226" t="s">
        <v>1483</v>
      </c>
      <c r="F138" s="227" t="s">
        <v>1484</v>
      </c>
      <c r="G138" s="228" t="s">
        <v>219</v>
      </c>
      <c r="H138" s="229">
        <v>0.22500000000000001</v>
      </c>
      <c r="I138" s="230"/>
      <c r="J138" s="231">
        <f>ROUND(I138*H138,2)</f>
        <v>0</v>
      </c>
      <c r="K138" s="232"/>
      <c r="L138" s="233"/>
      <c r="M138" s="234" t="s">
        <v>1</v>
      </c>
      <c r="N138" s="235" t="s">
        <v>49</v>
      </c>
      <c r="O138" s="72"/>
      <c r="P138" s="198">
        <f>O138*H138</f>
        <v>0</v>
      </c>
      <c r="Q138" s="198">
        <v>1</v>
      </c>
      <c r="R138" s="198">
        <f>Q138*H138</f>
        <v>0.22500000000000001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357</v>
      </c>
      <c r="AT138" s="200" t="s">
        <v>216</v>
      </c>
      <c r="AU138" s="200" t="s">
        <v>94</v>
      </c>
      <c r="AY138" s="17" t="s">
        <v>160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92</v>
      </c>
      <c r="BK138" s="201">
        <f>ROUND(I138*H138,2)</f>
        <v>0</v>
      </c>
      <c r="BL138" s="17" t="s">
        <v>245</v>
      </c>
      <c r="BM138" s="200" t="s">
        <v>1485</v>
      </c>
    </row>
    <row r="139" spans="1:65" s="15" customFormat="1" ht="11.25">
      <c r="B139" s="242"/>
      <c r="C139" s="243"/>
      <c r="D139" s="204" t="s">
        <v>172</v>
      </c>
      <c r="E139" s="244" t="s">
        <v>1</v>
      </c>
      <c r="F139" s="245" t="s">
        <v>1486</v>
      </c>
      <c r="G139" s="243"/>
      <c r="H139" s="244" t="s">
        <v>1</v>
      </c>
      <c r="I139" s="246"/>
      <c r="J139" s="243"/>
      <c r="K139" s="243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172</v>
      </c>
      <c r="AU139" s="251" t="s">
        <v>94</v>
      </c>
      <c r="AV139" s="15" t="s">
        <v>92</v>
      </c>
      <c r="AW139" s="15" t="s">
        <v>39</v>
      </c>
      <c r="AX139" s="15" t="s">
        <v>84</v>
      </c>
      <c r="AY139" s="251" t="s">
        <v>160</v>
      </c>
    </row>
    <row r="140" spans="1:65" s="13" customFormat="1" ht="11.25">
      <c r="B140" s="202"/>
      <c r="C140" s="203"/>
      <c r="D140" s="204" t="s">
        <v>172</v>
      </c>
      <c r="E140" s="205" t="s">
        <v>1</v>
      </c>
      <c r="F140" s="206" t="s">
        <v>1487</v>
      </c>
      <c r="G140" s="203"/>
      <c r="H140" s="207">
        <v>9.2999999999999999E-2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172</v>
      </c>
      <c r="AU140" s="213" t="s">
        <v>94</v>
      </c>
      <c r="AV140" s="13" t="s">
        <v>94</v>
      </c>
      <c r="AW140" s="13" t="s">
        <v>39</v>
      </c>
      <c r="AX140" s="13" t="s">
        <v>84</v>
      </c>
      <c r="AY140" s="213" t="s">
        <v>160</v>
      </c>
    </row>
    <row r="141" spans="1:65" s="13" customFormat="1" ht="11.25">
      <c r="B141" s="202"/>
      <c r="C141" s="203"/>
      <c r="D141" s="204" t="s">
        <v>172</v>
      </c>
      <c r="E141" s="205" t="s">
        <v>1</v>
      </c>
      <c r="F141" s="206" t="s">
        <v>1488</v>
      </c>
      <c r="G141" s="203"/>
      <c r="H141" s="207">
        <v>0.111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172</v>
      </c>
      <c r="AU141" s="213" t="s">
        <v>94</v>
      </c>
      <c r="AV141" s="13" t="s">
        <v>94</v>
      </c>
      <c r="AW141" s="13" t="s">
        <v>39</v>
      </c>
      <c r="AX141" s="13" t="s">
        <v>84</v>
      </c>
      <c r="AY141" s="213" t="s">
        <v>160</v>
      </c>
    </row>
    <row r="142" spans="1:65" s="13" customFormat="1" ht="11.25">
      <c r="B142" s="202"/>
      <c r="C142" s="203"/>
      <c r="D142" s="204" t="s">
        <v>172</v>
      </c>
      <c r="E142" s="205" t="s">
        <v>1</v>
      </c>
      <c r="F142" s="206" t="s">
        <v>1489</v>
      </c>
      <c r="G142" s="203"/>
      <c r="H142" s="207">
        <v>2.1000000000000001E-2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172</v>
      </c>
      <c r="AU142" s="213" t="s">
        <v>94</v>
      </c>
      <c r="AV142" s="13" t="s">
        <v>94</v>
      </c>
      <c r="AW142" s="13" t="s">
        <v>39</v>
      </c>
      <c r="AX142" s="13" t="s">
        <v>84</v>
      </c>
      <c r="AY142" s="213" t="s">
        <v>160</v>
      </c>
    </row>
    <row r="143" spans="1:65" s="14" customFormat="1" ht="11.25">
      <c r="B143" s="214"/>
      <c r="C143" s="215"/>
      <c r="D143" s="204" t="s">
        <v>172</v>
      </c>
      <c r="E143" s="216" t="s">
        <v>1</v>
      </c>
      <c r="F143" s="217" t="s">
        <v>179</v>
      </c>
      <c r="G143" s="215"/>
      <c r="H143" s="218">
        <v>0.22500000000000001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172</v>
      </c>
      <c r="AU143" s="224" t="s">
        <v>94</v>
      </c>
      <c r="AV143" s="14" t="s">
        <v>166</v>
      </c>
      <c r="AW143" s="14" t="s">
        <v>39</v>
      </c>
      <c r="AX143" s="14" t="s">
        <v>92</v>
      </c>
      <c r="AY143" s="224" t="s">
        <v>160</v>
      </c>
    </row>
    <row r="144" spans="1:65" s="2" customFormat="1" ht="44.25" customHeight="1">
      <c r="A144" s="35"/>
      <c r="B144" s="36"/>
      <c r="C144" s="188" t="s">
        <v>199</v>
      </c>
      <c r="D144" s="188" t="s">
        <v>162</v>
      </c>
      <c r="E144" s="189" t="s">
        <v>1490</v>
      </c>
      <c r="F144" s="190" t="s">
        <v>1491</v>
      </c>
      <c r="G144" s="191" t="s">
        <v>677</v>
      </c>
      <c r="H144" s="241"/>
      <c r="I144" s="193"/>
      <c r="J144" s="194">
        <f>ROUND(I144*H144,2)</f>
        <v>0</v>
      </c>
      <c r="K144" s="195"/>
      <c r="L144" s="40"/>
      <c r="M144" s="196" t="s">
        <v>1</v>
      </c>
      <c r="N144" s="197" t="s">
        <v>49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245</v>
      </c>
      <c r="AT144" s="200" t="s">
        <v>162</v>
      </c>
      <c r="AU144" s="200" t="s">
        <v>94</v>
      </c>
      <c r="AY144" s="17" t="s">
        <v>160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92</v>
      </c>
      <c r="BK144" s="201">
        <f>ROUND(I144*H144,2)</f>
        <v>0</v>
      </c>
      <c r="BL144" s="17" t="s">
        <v>245</v>
      </c>
      <c r="BM144" s="200" t="s">
        <v>1492</v>
      </c>
    </row>
    <row r="145" spans="1:65" s="12" customFormat="1" ht="22.9" customHeight="1">
      <c r="B145" s="172"/>
      <c r="C145" s="173"/>
      <c r="D145" s="174" t="s">
        <v>83</v>
      </c>
      <c r="E145" s="186" t="s">
        <v>557</v>
      </c>
      <c r="F145" s="186" t="s">
        <v>558</v>
      </c>
      <c r="G145" s="173"/>
      <c r="H145" s="173"/>
      <c r="I145" s="176"/>
      <c r="J145" s="187">
        <f>BK145</f>
        <v>0</v>
      </c>
      <c r="K145" s="173"/>
      <c r="L145" s="178"/>
      <c r="M145" s="179"/>
      <c r="N145" s="180"/>
      <c r="O145" s="180"/>
      <c r="P145" s="181">
        <f>SUM(P146:P148)</f>
        <v>0</v>
      </c>
      <c r="Q145" s="180"/>
      <c r="R145" s="181">
        <f>SUM(R146:R148)</f>
        <v>5.348699999999999E-4</v>
      </c>
      <c r="S145" s="180"/>
      <c r="T145" s="182">
        <f>SUM(T146:T148)</f>
        <v>0</v>
      </c>
      <c r="AR145" s="183" t="s">
        <v>94</v>
      </c>
      <c r="AT145" s="184" t="s">
        <v>83</v>
      </c>
      <c r="AU145" s="184" t="s">
        <v>92</v>
      </c>
      <c r="AY145" s="183" t="s">
        <v>160</v>
      </c>
      <c r="BK145" s="185">
        <f>SUM(BK146:BK148)</f>
        <v>0</v>
      </c>
    </row>
    <row r="146" spans="1:65" s="2" customFormat="1" ht="44.25" customHeight="1">
      <c r="A146" s="35"/>
      <c r="B146" s="36"/>
      <c r="C146" s="188" t="s">
        <v>204</v>
      </c>
      <c r="D146" s="188" t="s">
        <v>162</v>
      </c>
      <c r="E146" s="189" t="s">
        <v>1454</v>
      </c>
      <c r="F146" s="190" t="s">
        <v>1455</v>
      </c>
      <c r="G146" s="191" t="s">
        <v>170</v>
      </c>
      <c r="H146" s="192">
        <v>0.28299999999999997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49</v>
      </c>
      <c r="O146" s="72"/>
      <c r="P146" s="198">
        <f>O146*H146</f>
        <v>0</v>
      </c>
      <c r="Q146" s="198">
        <v>1.89E-3</v>
      </c>
      <c r="R146" s="198">
        <f>Q146*H146</f>
        <v>5.348699999999999E-4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245</v>
      </c>
      <c r="AT146" s="200" t="s">
        <v>162</v>
      </c>
      <c r="AU146" s="200" t="s">
        <v>94</v>
      </c>
      <c r="AY146" s="17" t="s">
        <v>160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92</v>
      </c>
      <c r="BK146" s="201">
        <f>ROUND(I146*H146,2)</f>
        <v>0</v>
      </c>
      <c r="BL146" s="17" t="s">
        <v>245</v>
      </c>
      <c r="BM146" s="200" t="s">
        <v>1493</v>
      </c>
    </row>
    <row r="147" spans="1:65" s="13" customFormat="1" ht="11.25">
      <c r="B147" s="202"/>
      <c r="C147" s="203"/>
      <c r="D147" s="204" t="s">
        <v>172</v>
      </c>
      <c r="E147" s="205" t="s">
        <v>1</v>
      </c>
      <c r="F147" s="206" t="s">
        <v>1470</v>
      </c>
      <c r="G147" s="203"/>
      <c r="H147" s="207">
        <v>0.28299999999999997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172</v>
      </c>
      <c r="AU147" s="213" t="s">
        <v>94</v>
      </c>
      <c r="AV147" s="13" t="s">
        <v>94</v>
      </c>
      <c r="AW147" s="13" t="s">
        <v>39</v>
      </c>
      <c r="AX147" s="13" t="s">
        <v>84</v>
      </c>
      <c r="AY147" s="213" t="s">
        <v>160</v>
      </c>
    </row>
    <row r="148" spans="1:65" s="14" customFormat="1" ht="11.25">
      <c r="B148" s="214"/>
      <c r="C148" s="215"/>
      <c r="D148" s="204" t="s">
        <v>172</v>
      </c>
      <c r="E148" s="216" t="s">
        <v>1</v>
      </c>
      <c r="F148" s="217" t="s">
        <v>179</v>
      </c>
      <c r="G148" s="215"/>
      <c r="H148" s="218">
        <v>0.28299999999999997</v>
      </c>
      <c r="I148" s="219"/>
      <c r="J148" s="215"/>
      <c r="K148" s="215"/>
      <c r="L148" s="220"/>
      <c r="M148" s="255"/>
      <c r="N148" s="256"/>
      <c r="O148" s="256"/>
      <c r="P148" s="256"/>
      <c r="Q148" s="256"/>
      <c r="R148" s="256"/>
      <c r="S148" s="256"/>
      <c r="T148" s="257"/>
      <c r="AT148" s="224" t="s">
        <v>172</v>
      </c>
      <c r="AU148" s="224" t="s">
        <v>94</v>
      </c>
      <c r="AV148" s="14" t="s">
        <v>166</v>
      </c>
      <c r="AW148" s="14" t="s">
        <v>39</v>
      </c>
      <c r="AX148" s="14" t="s">
        <v>92</v>
      </c>
      <c r="AY148" s="224" t="s">
        <v>160</v>
      </c>
    </row>
    <row r="149" spans="1:65" s="2" customFormat="1" ht="6.95" customHeight="1">
      <c r="A149" s="35"/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40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algorithmName="SHA-512" hashValue="5NKDlYq98MxeqVYr4Xpp4K/FkBq3Dkp/xD08heRSEqAlhVguGIoHQcJVI1Npcm+cwBGrI2BUpZ5itYG/6nW7tA==" saltValue="Wa+WyUDbkahC4XiNUfcy9o8v58fZ5OEsuilEyWwoB65fXGqJb5CuEeIK2ankiwyBO+/guzqg0SjPYwKVC+3pLQ==" spinCount="100000" sheet="1" objects="1" scenarios="1" formatColumns="0" formatRows="0" autoFilter="0"/>
  <autoFilter ref="C119:K148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94</v>
      </c>
    </row>
    <row r="4" spans="1:46" s="1" customFormat="1" ht="24.95" customHeight="1">
      <c r="B4" s="20"/>
      <c r="D4" s="111" t="s">
        <v>125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9" t="str">
        <f>'Rekapitulace stavby'!K6</f>
        <v>Revitalizace veřejných ploch města Luby - ETAPA I</v>
      </c>
      <c r="F7" s="300"/>
      <c r="G7" s="300"/>
      <c r="H7" s="300"/>
      <c r="L7" s="20"/>
    </row>
    <row r="8" spans="1:46" s="2" customFormat="1" ht="12" customHeight="1">
      <c r="A8" s="35"/>
      <c r="B8" s="40"/>
      <c r="C8" s="35"/>
      <c r="D8" s="113" t="s">
        <v>126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1" t="s">
        <v>1494</v>
      </c>
      <c r="F9" s="302"/>
      <c r="G9" s="302"/>
      <c r="H9" s="30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22</v>
      </c>
      <c r="E12" s="35"/>
      <c r="F12" s="114" t="s">
        <v>23</v>
      </c>
      <c r="G12" s="35"/>
      <c r="H12" s="35"/>
      <c r="I12" s="113" t="s">
        <v>24</v>
      </c>
      <c r="J12" s="115" t="str">
        <f>'Rekapitulace stavby'!AN8</f>
        <v>Vyplň údaj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29</v>
      </c>
      <c r="E14" s="35"/>
      <c r="F14" s="35"/>
      <c r="G14" s="35"/>
      <c r="H14" s="35"/>
      <c r="I14" s="113" t="s">
        <v>30</v>
      </c>
      <c r="J14" s="114" t="s">
        <v>31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32</v>
      </c>
      <c r="F15" s="35"/>
      <c r="G15" s="35"/>
      <c r="H15" s="35"/>
      <c r="I15" s="113" t="s">
        <v>33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34</v>
      </c>
      <c r="E17" s="35"/>
      <c r="F17" s="35"/>
      <c r="G17" s="35"/>
      <c r="H17" s="35"/>
      <c r="I17" s="113" t="s">
        <v>30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3" t="str">
        <f>'Rekapitulace stavby'!E14</f>
        <v>Vyplň údaj</v>
      </c>
      <c r="F18" s="304"/>
      <c r="G18" s="304"/>
      <c r="H18" s="304"/>
      <c r="I18" s="113" t="s">
        <v>33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36</v>
      </c>
      <c r="E20" s="35"/>
      <c r="F20" s="35"/>
      <c r="G20" s="35"/>
      <c r="H20" s="35"/>
      <c r="I20" s="113" t="s">
        <v>30</v>
      </c>
      <c r="J20" s="114" t="s">
        <v>37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38</v>
      </c>
      <c r="F21" s="35"/>
      <c r="G21" s="35"/>
      <c r="H21" s="35"/>
      <c r="I21" s="113" t="s">
        <v>33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40</v>
      </c>
      <c r="E23" s="35"/>
      <c r="F23" s="35"/>
      <c r="G23" s="35"/>
      <c r="H23" s="35"/>
      <c r="I23" s="113" t="s">
        <v>30</v>
      </c>
      <c r="J23" s="114" t="s">
        <v>41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42</v>
      </c>
      <c r="F24" s="35"/>
      <c r="G24" s="35"/>
      <c r="H24" s="35"/>
      <c r="I24" s="113" t="s">
        <v>33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05" t="s">
        <v>1</v>
      </c>
      <c r="F27" s="305"/>
      <c r="G27" s="305"/>
      <c r="H27" s="30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44</v>
      </c>
      <c r="E30" s="35"/>
      <c r="F30" s="35"/>
      <c r="G30" s="35"/>
      <c r="H30" s="35"/>
      <c r="I30" s="35"/>
      <c r="J30" s="121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46</v>
      </c>
      <c r="G32" s="35"/>
      <c r="H32" s="35"/>
      <c r="I32" s="122" t="s">
        <v>45</v>
      </c>
      <c r="J32" s="122" t="s">
        <v>47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48</v>
      </c>
      <c r="E33" s="113" t="s">
        <v>49</v>
      </c>
      <c r="F33" s="124">
        <f>ROUND((SUM(BE119:BE135)),  2)</f>
        <v>0</v>
      </c>
      <c r="G33" s="35"/>
      <c r="H33" s="35"/>
      <c r="I33" s="125">
        <v>0.21</v>
      </c>
      <c r="J33" s="124">
        <f>ROUND(((SUM(BE119:BE135))*I33),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50</v>
      </c>
      <c r="F34" s="124">
        <f>ROUND((SUM(BF119:BF135)),  2)</f>
        <v>0</v>
      </c>
      <c r="G34" s="35"/>
      <c r="H34" s="35"/>
      <c r="I34" s="125">
        <v>0.15</v>
      </c>
      <c r="J34" s="124">
        <f>ROUND(((SUM(BF119:BF135))*I34),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51</v>
      </c>
      <c r="F35" s="124">
        <f>ROUND((SUM(BG119:BG135)),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52</v>
      </c>
      <c r="F36" s="124">
        <f>ROUND((SUM(BH119:BH135)),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53</v>
      </c>
      <c r="F37" s="124">
        <f>ROUND((SUM(BI119:BI135)),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54</v>
      </c>
      <c r="E39" s="128"/>
      <c r="F39" s="128"/>
      <c r="G39" s="129" t="s">
        <v>55</v>
      </c>
      <c r="H39" s="130" t="s">
        <v>56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57</v>
      </c>
      <c r="E50" s="134"/>
      <c r="F50" s="134"/>
      <c r="G50" s="133" t="s">
        <v>58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59</v>
      </c>
      <c r="E61" s="136"/>
      <c r="F61" s="137" t="s">
        <v>60</v>
      </c>
      <c r="G61" s="135" t="s">
        <v>59</v>
      </c>
      <c r="H61" s="136"/>
      <c r="I61" s="136"/>
      <c r="J61" s="138" t="s">
        <v>60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61</v>
      </c>
      <c r="E65" s="139"/>
      <c r="F65" s="139"/>
      <c r="G65" s="133" t="s">
        <v>62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59</v>
      </c>
      <c r="E76" s="136"/>
      <c r="F76" s="137" t="s">
        <v>60</v>
      </c>
      <c r="G76" s="135" t="s">
        <v>59</v>
      </c>
      <c r="H76" s="136"/>
      <c r="I76" s="136"/>
      <c r="J76" s="138" t="s">
        <v>60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128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6" t="str">
        <f>E7</f>
        <v>Revitalizace veřejných ploch města Luby - ETAPA I</v>
      </c>
      <c r="F85" s="307"/>
      <c r="G85" s="307"/>
      <c r="H85" s="30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126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2" t="str">
        <f>E9</f>
        <v>SO 02 - Sadové úpravy Etapa I</v>
      </c>
      <c r="F87" s="308"/>
      <c r="G87" s="308"/>
      <c r="H87" s="30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22</v>
      </c>
      <c r="D89" s="37"/>
      <c r="E89" s="37"/>
      <c r="F89" s="27" t="str">
        <f>F12</f>
        <v>Luby u Chebu</v>
      </c>
      <c r="G89" s="37"/>
      <c r="H89" s="37"/>
      <c r="I89" s="29" t="s">
        <v>24</v>
      </c>
      <c r="J89" s="67" t="str">
        <f>IF(J12="","",J12)</f>
        <v>Vyplň údaj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29</v>
      </c>
      <c r="D91" s="37"/>
      <c r="E91" s="37"/>
      <c r="F91" s="27" t="str">
        <f>E15</f>
        <v>Město Luby</v>
      </c>
      <c r="G91" s="37"/>
      <c r="H91" s="37"/>
      <c r="I91" s="29" t="s">
        <v>36</v>
      </c>
      <c r="J91" s="33" t="str">
        <f>E21</f>
        <v>A69 - Architekti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34</v>
      </c>
      <c r="D92" s="37"/>
      <c r="E92" s="37"/>
      <c r="F92" s="27" t="str">
        <f>IF(E18="","",E18)</f>
        <v>Vyplň údaj</v>
      </c>
      <c r="G92" s="37"/>
      <c r="H92" s="37"/>
      <c r="I92" s="29" t="s">
        <v>40</v>
      </c>
      <c r="J92" s="33" t="str">
        <f>E24</f>
        <v>Ing. Pavel Šturc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131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J120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7"/>
      <c r="J98" s="158">
        <f>J121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589</v>
      </c>
      <c r="E99" s="157"/>
      <c r="F99" s="157"/>
      <c r="G99" s="157"/>
      <c r="H99" s="157"/>
      <c r="I99" s="157"/>
      <c r="J99" s="158">
        <f>J134</f>
        <v>0</v>
      </c>
      <c r="K99" s="155"/>
      <c r="L99" s="159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3" t="s">
        <v>145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06" t="str">
        <f>E7</f>
        <v>Revitalizace veřejných ploch města Luby - ETAPA I</v>
      </c>
      <c r="F109" s="307"/>
      <c r="G109" s="307"/>
      <c r="H109" s="30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29" t="s">
        <v>126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262" t="str">
        <f>E9</f>
        <v>SO 02 - Sadové úpravy Etapa I</v>
      </c>
      <c r="F111" s="308"/>
      <c r="G111" s="308"/>
      <c r="H111" s="308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22</v>
      </c>
      <c r="D113" s="37"/>
      <c r="E113" s="37"/>
      <c r="F113" s="27" t="str">
        <f>F12</f>
        <v>Luby u Chebu</v>
      </c>
      <c r="G113" s="37"/>
      <c r="H113" s="37"/>
      <c r="I113" s="29" t="s">
        <v>24</v>
      </c>
      <c r="J113" s="67" t="str">
        <f>IF(J12="","",J12)</f>
        <v>Vyplň údaj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29" t="s">
        <v>29</v>
      </c>
      <c r="D115" s="37"/>
      <c r="E115" s="37"/>
      <c r="F115" s="27" t="str">
        <f>E15</f>
        <v>Město Luby</v>
      </c>
      <c r="G115" s="37"/>
      <c r="H115" s="37"/>
      <c r="I115" s="29" t="s">
        <v>36</v>
      </c>
      <c r="J115" s="33" t="str">
        <f>E21</f>
        <v>A69 - Architekti s.r.o.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29" t="s">
        <v>34</v>
      </c>
      <c r="D116" s="37"/>
      <c r="E116" s="37"/>
      <c r="F116" s="27" t="str">
        <f>IF(E18="","",E18)</f>
        <v>Vyplň údaj</v>
      </c>
      <c r="G116" s="37"/>
      <c r="H116" s="37"/>
      <c r="I116" s="29" t="s">
        <v>40</v>
      </c>
      <c r="J116" s="33" t="str">
        <f>E24</f>
        <v>Ing. Pavel Šturc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0"/>
      <c r="B118" s="161"/>
      <c r="C118" s="162" t="s">
        <v>146</v>
      </c>
      <c r="D118" s="163" t="s">
        <v>69</v>
      </c>
      <c r="E118" s="163" t="s">
        <v>65</v>
      </c>
      <c r="F118" s="163" t="s">
        <v>66</v>
      </c>
      <c r="G118" s="163" t="s">
        <v>147</v>
      </c>
      <c r="H118" s="163" t="s">
        <v>148</v>
      </c>
      <c r="I118" s="163" t="s">
        <v>149</v>
      </c>
      <c r="J118" s="164" t="s">
        <v>130</v>
      </c>
      <c r="K118" s="165" t="s">
        <v>150</v>
      </c>
      <c r="L118" s="166"/>
      <c r="M118" s="76" t="s">
        <v>1</v>
      </c>
      <c r="N118" s="77" t="s">
        <v>48</v>
      </c>
      <c r="O118" s="77" t="s">
        <v>151</v>
      </c>
      <c r="P118" s="77" t="s">
        <v>152</v>
      </c>
      <c r="Q118" s="77" t="s">
        <v>153</v>
      </c>
      <c r="R118" s="77" t="s">
        <v>154</v>
      </c>
      <c r="S118" s="77" t="s">
        <v>155</v>
      </c>
      <c r="T118" s="78" t="s">
        <v>156</v>
      </c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</row>
    <row r="119" spans="1:65" s="2" customFormat="1" ht="22.9" customHeight="1">
      <c r="A119" s="35"/>
      <c r="B119" s="36"/>
      <c r="C119" s="83" t="s">
        <v>157</v>
      </c>
      <c r="D119" s="37"/>
      <c r="E119" s="37"/>
      <c r="F119" s="37"/>
      <c r="G119" s="37"/>
      <c r="H119" s="37"/>
      <c r="I119" s="37"/>
      <c r="J119" s="167">
        <f>BK119</f>
        <v>0</v>
      </c>
      <c r="K119" s="37"/>
      <c r="L119" s="40"/>
      <c r="M119" s="79"/>
      <c r="N119" s="168"/>
      <c r="O119" s="80"/>
      <c r="P119" s="169">
        <f>P120</f>
        <v>0</v>
      </c>
      <c r="Q119" s="80"/>
      <c r="R119" s="169">
        <f>R120</f>
        <v>0.79200000000000004</v>
      </c>
      <c r="S119" s="80"/>
      <c r="T119" s="170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83</v>
      </c>
      <c r="AU119" s="17" t="s">
        <v>132</v>
      </c>
      <c r="BK119" s="171">
        <f>BK120</f>
        <v>0</v>
      </c>
    </row>
    <row r="120" spans="1:65" s="12" customFormat="1" ht="25.9" customHeight="1">
      <c r="B120" s="172"/>
      <c r="C120" s="173"/>
      <c r="D120" s="174" t="s">
        <v>83</v>
      </c>
      <c r="E120" s="175" t="s">
        <v>158</v>
      </c>
      <c r="F120" s="175" t="s">
        <v>159</v>
      </c>
      <c r="G120" s="173"/>
      <c r="H120" s="173"/>
      <c r="I120" s="176"/>
      <c r="J120" s="177">
        <f>BK120</f>
        <v>0</v>
      </c>
      <c r="K120" s="173"/>
      <c r="L120" s="178"/>
      <c r="M120" s="179"/>
      <c r="N120" s="180"/>
      <c r="O120" s="180"/>
      <c r="P120" s="181">
        <f>P121+P134</f>
        <v>0</v>
      </c>
      <c r="Q120" s="180"/>
      <c r="R120" s="181">
        <f>R121+R134</f>
        <v>0.79200000000000004</v>
      </c>
      <c r="S120" s="180"/>
      <c r="T120" s="182">
        <f>T121+T134</f>
        <v>0</v>
      </c>
      <c r="AR120" s="183" t="s">
        <v>92</v>
      </c>
      <c r="AT120" s="184" t="s">
        <v>83</v>
      </c>
      <c r="AU120" s="184" t="s">
        <v>84</v>
      </c>
      <c r="AY120" s="183" t="s">
        <v>160</v>
      </c>
      <c r="BK120" s="185">
        <f>BK121+BK134</f>
        <v>0</v>
      </c>
    </row>
    <row r="121" spans="1:65" s="12" customFormat="1" ht="22.9" customHeight="1">
      <c r="B121" s="172"/>
      <c r="C121" s="173"/>
      <c r="D121" s="174" t="s">
        <v>83</v>
      </c>
      <c r="E121" s="186" t="s">
        <v>92</v>
      </c>
      <c r="F121" s="186" t="s">
        <v>161</v>
      </c>
      <c r="G121" s="173"/>
      <c r="H121" s="173"/>
      <c r="I121" s="176"/>
      <c r="J121" s="187">
        <f>BK121</f>
        <v>0</v>
      </c>
      <c r="K121" s="173"/>
      <c r="L121" s="178"/>
      <c r="M121" s="179"/>
      <c r="N121" s="180"/>
      <c r="O121" s="180"/>
      <c r="P121" s="181">
        <f>SUM(P122:P133)</f>
        <v>0</v>
      </c>
      <c r="Q121" s="180"/>
      <c r="R121" s="181">
        <f>SUM(R122:R133)</f>
        <v>0.79200000000000004</v>
      </c>
      <c r="S121" s="180"/>
      <c r="T121" s="182">
        <f>SUM(T122:T133)</f>
        <v>0</v>
      </c>
      <c r="AR121" s="183" t="s">
        <v>92</v>
      </c>
      <c r="AT121" s="184" t="s">
        <v>83</v>
      </c>
      <c r="AU121" s="184" t="s">
        <v>92</v>
      </c>
      <c r="AY121" s="183" t="s">
        <v>160</v>
      </c>
      <c r="BK121" s="185">
        <f>SUM(BK122:BK133)</f>
        <v>0</v>
      </c>
    </row>
    <row r="122" spans="1:65" s="2" customFormat="1" ht="37.9" customHeight="1">
      <c r="A122" s="35"/>
      <c r="B122" s="36"/>
      <c r="C122" s="188" t="s">
        <v>92</v>
      </c>
      <c r="D122" s="188" t="s">
        <v>162</v>
      </c>
      <c r="E122" s="189" t="s">
        <v>1495</v>
      </c>
      <c r="F122" s="190" t="s">
        <v>1496</v>
      </c>
      <c r="G122" s="191" t="s">
        <v>261</v>
      </c>
      <c r="H122" s="192">
        <v>4</v>
      </c>
      <c r="I122" s="193"/>
      <c r="J122" s="194">
        <f>ROUND(I122*H122,2)</f>
        <v>0</v>
      </c>
      <c r="K122" s="195"/>
      <c r="L122" s="40"/>
      <c r="M122" s="196" t="s">
        <v>1</v>
      </c>
      <c r="N122" s="197" t="s">
        <v>49</v>
      </c>
      <c r="O122" s="72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166</v>
      </c>
      <c r="AT122" s="200" t="s">
        <v>162</v>
      </c>
      <c r="AU122" s="200" t="s">
        <v>94</v>
      </c>
      <c r="AY122" s="17" t="s">
        <v>160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7" t="s">
        <v>92</v>
      </c>
      <c r="BK122" s="201">
        <f>ROUND(I122*H122,2)</f>
        <v>0</v>
      </c>
      <c r="BL122" s="17" t="s">
        <v>166</v>
      </c>
      <c r="BM122" s="200" t="s">
        <v>1497</v>
      </c>
    </row>
    <row r="123" spans="1:65" s="2" customFormat="1" ht="37.9" customHeight="1">
      <c r="A123" s="35"/>
      <c r="B123" s="36"/>
      <c r="C123" s="188" t="s">
        <v>94</v>
      </c>
      <c r="D123" s="188" t="s">
        <v>162</v>
      </c>
      <c r="E123" s="189" t="s">
        <v>1498</v>
      </c>
      <c r="F123" s="190" t="s">
        <v>1499</v>
      </c>
      <c r="G123" s="191" t="s">
        <v>165</v>
      </c>
      <c r="H123" s="192">
        <v>2</v>
      </c>
      <c r="I123" s="193"/>
      <c r="J123" s="194">
        <f>ROUND(I123*H123,2)</f>
        <v>0</v>
      </c>
      <c r="K123" s="195"/>
      <c r="L123" s="40"/>
      <c r="M123" s="196" t="s">
        <v>1</v>
      </c>
      <c r="N123" s="197" t="s">
        <v>49</v>
      </c>
      <c r="O123" s="72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166</v>
      </c>
      <c r="AT123" s="200" t="s">
        <v>162</v>
      </c>
      <c r="AU123" s="200" t="s">
        <v>94</v>
      </c>
      <c r="AY123" s="17" t="s">
        <v>160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92</v>
      </c>
      <c r="BK123" s="201">
        <f>ROUND(I123*H123,2)</f>
        <v>0</v>
      </c>
      <c r="BL123" s="17" t="s">
        <v>166</v>
      </c>
      <c r="BM123" s="200" t="s">
        <v>1500</v>
      </c>
    </row>
    <row r="124" spans="1:65" s="2" customFormat="1" ht="33" customHeight="1">
      <c r="A124" s="35"/>
      <c r="B124" s="36"/>
      <c r="C124" s="188" t="s">
        <v>180</v>
      </c>
      <c r="D124" s="188" t="s">
        <v>162</v>
      </c>
      <c r="E124" s="189" t="s">
        <v>1501</v>
      </c>
      <c r="F124" s="190" t="s">
        <v>1502</v>
      </c>
      <c r="G124" s="191" t="s">
        <v>261</v>
      </c>
      <c r="H124" s="192">
        <v>8</v>
      </c>
      <c r="I124" s="193"/>
      <c r="J124" s="194">
        <f>ROUND(I124*H124,2)</f>
        <v>0</v>
      </c>
      <c r="K124" s="195"/>
      <c r="L124" s="40"/>
      <c r="M124" s="196" t="s">
        <v>1</v>
      </c>
      <c r="N124" s="197" t="s">
        <v>49</v>
      </c>
      <c r="O124" s="72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166</v>
      </c>
      <c r="AT124" s="200" t="s">
        <v>162</v>
      </c>
      <c r="AU124" s="200" t="s">
        <v>94</v>
      </c>
      <c r="AY124" s="17" t="s">
        <v>160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92</v>
      </c>
      <c r="BK124" s="201">
        <f>ROUND(I124*H124,2)</f>
        <v>0</v>
      </c>
      <c r="BL124" s="17" t="s">
        <v>166</v>
      </c>
      <c r="BM124" s="200" t="s">
        <v>1503</v>
      </c>
    </row>
    <row r="125" spans="1:65" s="2" customFormat="1" ht="44.25" customHeight="1">
      <c r="A125" s="35"/>
      <c r="B125" s="36"/>
      <c r="C125" s="188" t="s">
        <v>166</v>
      </c>
      <c r="D125" s="188" t="s">
        <v>162</v>
      </c>
      <c r="E125" s="189" t="s">
        <v>1504</v>
      </c>
      <c r="F125" s="190" t="s">
        <v>1505</v>
      </c>
      <c r="G125" s="191" t="s">
        <v>261</v>
      </c>
      <c r="H125" s="192">
        <v>2</v>
      </c>
      <c r="I125" s="193"/>
      <c r="J125" s="194">
        <f>ROUND(I125*H125,2)</f>
        <v>0</v>
      </c>
      <c r="K125" s="195"/>
      <c r="L125" s="40"/>
      <c r="M125" s="196" t="s">
        <v>1</v>
      </c>
      <c r="N125" s="197" t="s">
        <v>49</v>
      </c>
      <c r="O125" s="7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166</v>
      </c>
      <c r="AT125" s="200" t="s">
        <v>162</v>
      </c>
      <c r="AU125" s="200" t="s">
        <v>94</v>
      </c>
      <c r="AY125" s="17" t="s">
        <v>160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92</v>
      </c>
      <c r="BK125" s="201">
        <f>ROUND(I125*H125,2)</f>
        <v>0</v>
      </c>
      <c r="BL125" s="17" t="s">
        <v>166</v>
      </c>
      <c r="BM125" s="200" t="s">
        <v>1506</v>
      </c>
    </row>
    <row r="126" spans="1:65" s="2" customFormat="1" ht="16.5" customHeight="1">
      <c r="A126" s="35"/>
      <c r="B126" s="36"/>
      <c r="C126" s="225" t="s">
        <v>189</v>
      </c>
      <c r="D126" s="225" t="s">
        <v>216</v>
      </c>
      <c r="E126" s="226" t="s">
        <v>1507</v>
      </c>
      <c r="F126" s="227" t="s">
        <v>1508</v>
      </c>
      <c r="G126" s="228" t="s">
        <v>170</v>
      </c>
      <c r="H126" s="229">
        <v>3.6</v>
      </c>
      <c r="I126" s="230"/>
      <c r="J126" s="231">
        <f>ROUND(I126*H126,2)</f>
        <v>0</v>
      </c>
      <c r="K126" s="232"/>
      <c r="L126" s="233"/>
      <c r="M126" s="234" t="s">
        <v>1</v>
      </c>
      <c r="N126" s="235" t="s">
        <v>49</v>
      </c>
      <c r="O126" s="72"/>
      <c r="P126" s="198">
        <f>O126*H126</f>
        <v>0</v>
      </c>
      <c r="Q126" s="198">
        <v>0.22</v>
      </c>
      <c r="R126" s="198">
        <f>Q126*H126</f>
        <v>0.79200000000000004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204</v>
      </c>
      <c r="AT126" s="200" t="s">
        <v>216</v>
      </c>
      <c r="AU126" s="200" t="s">
        <v>94</v>
      </c>
      <c r="AY126" s="17" t="s">
        <v>160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92</v>
      </c>
      <c r="BK126" s="201">
        <f>ROUND(I126*H126,2)</f>
        <v>0</v>
      </c>
      <c r="BL126" s="17" t="s">
        <v>166</v>
      </c>
      <c r="BM126" s="200" t="s">
        <v>1509</v>
      </c>
    </row>
    <row r="127" spans="1:65" s="13" customFormat="1" ht="11.25">
      <c r="B127" s="202"/>
      <c r="C127" s="203"/>
      <c r="D127" s="204" t="s">
        <v>172</v>
      </c>
      <c r="E127" s="205" t="s">
        <v>1</v>
      </c>
      <c r="F127" s="206" t="s">
        <v>1510</v>
      </c>
      <c r="G127" s="203"/>
      <c r="H127" s="207">
        <v>3.6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172</v>
      </c>
      <c r="AU127" s="213" t="s">
        <v>94</v>
      </c>
      <c r="AV127" s="13" t="s">
        <v>94</v>
      </c>
      <c r="AW127" s="13" t="s">
        <v>39</v>
      </c>
      <c r="AX127" s="13" t="s">
        <v>84</v>
      </c>
      <c r="AY127" s="213" t="s">
        <v>160</v>
      </c>
    </row>
    <row r="128" spans="1:65" s="14" customFormat="1" ht="11.25">
      <c r="B128" s="214"/>
      <c r="C128" s="215"/>
      <c r="D128" s="204" t="s">
        <v>172</v>
      </c>
      <c r="E128" s="216" t="s">
        <v>1</v>
      </c>
      <c r="F128" s="217" t="s">
        <v>179</v>
      </c>
      <c r="G128" s="215"/>
      <c r="H128" s="218">
        <v>3.6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172</v>
      </c>
      <c r="AU128" s="224" t="s">
        <v>94</v>
      </c>
      <c r="AV128" s="14" t="s">
        <v>166</v>
      </c>
      <c r="AW128" s="14" t="s">
        <v>39</v>
      </c>
      <c r="AX128" s="14" t="s">
        <v>92</v>
      </c>
      <c r="AY128" s="224" t="s">
        <v>160</v>
      </c>
    </row>
    <row r="129" spans="1:65" s="2" customFormat="1" ht="37.9" customHeight="1">
      <c r="A129" s="35"/>
      <c r="B129" s="36"/>
      <c r="C129" s="188" t="s">
        <v>194</v>
      </c>
      <c r="D129" s="188" t="s">
        <v>162</v>
      </c>
      <c r="E129" s="189" t="s">
        <v>1511</v>
      </c>
      <c r="F129" s="190" t="s">
        <v>1512</v>
      </c>
      <c r="G129" s="191" t="s">
        <v>261</v>
      </c>
      <c r="H129" s="192">
        <v>2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49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166</v>
      </c>
      <c r="AT129" s="200" t="s">
        <v>162</v>
      </c>
      <c r="AU129" s="200" t="s">
        <v>94</v>
      </c>
      <c r="AY129" s="17" t="s">
        <v>160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92</v>
      </c>
      <c r="BK129" s="201">
        <f>ROUND(I129*H129,2)</f>
        <v>0</v>
      </c>
      <c r="BL129" s="17" t="s">
        <v>166</v>
      </c>
      <c r="BM129" s="200" t="s">
        <v>1513</v>
      </c>
    </row>
    <row r="130" spans="1:65" s="2" customFormat="1" ht="16.5" customHeight="1">
      <c r="A130" s="35"/>
      <c r="B130" s="36"/>
      <c r="C130" s="225" t="s">
        <v>199</v>
      </c>
      <c r="D130" s="225" t="s">
        <v>216</v>
      </c>
      <c r="E130" s="226" t="s">
        <v>1514</v>
      </c>
      <c r="F130" s="227" t="s">
        <v>1515</v>
      </c>
      <c r="G130" s="228" t="s">
        <v>261</v>
      </c>
      <c r="H130" s="229">
        <v>1</v>
      </c>
      <c r="I130" s="230"/>
      <c r="J130" s="231">
        <f>ROUND(I130*H130,2)</f>
        <v>0</v>
      </c>
      <c r="K130" s="232"/>
      <c r="L130" s="233"/>
      <c r="M130" s="234" t="s">
        <v>1</v>
      </c>
      <c r="N130" s="235" t="s">
        <v>49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204</v>
      </c>
      <c r="AT130" s="200" t="s">
        <v>216</v>
      </c>
      <c r="AU130" s="200" t="s">
        <v>94</v>
      </c>
      <c r="AY130" s="17" t="s">
        <v>160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92</v>
      </c>
      <c r="BK130" s="201">
        <f>ROUND(I130*H130,2)</f>
        <v>0</v>
      </c>
      <c r="BL130" s="17" t="s">
        <v>166</v>
      </c>
      <c r="BM130" s="200" t="s">
        <v>1516</v>
      </c>
    </row>
    <row r="131" spans="1:65" s="2" customFormat="1" ht="16.5" customHeight="1">
      <c r="A131" s="35"/>
      <c r="B131" s="36"/>
      <c r="C131" s="225" t="s">
        <v>204</v>
      </c>
      <c r="D131" s="225" t="s">
        <v>216</v>
      </c>
      <c r="E131" s="226" t="s">
        <v>1517</v>
      </c>
      <c r="F131" s="227" t="s">
        <v>1518</v>
      </c>
      <c r="G131" s="228" t="s">
        <v>261</v>
      </c>
      <c r="H131" s="229">
        <v>1</v>
      </c>
      <c r="I131" s="230"/>
      <c r="J131" s="231">
        <f>ROUND(I131*H131,2)</f>
        <v>0</v>
      </c>
      <c r="K131" s="232"/>
      <c r="L131" s="233"/>
      <c r="M131" s="234" t="s">
        <v>1</v>
      </c>
      <c r="N131" s="235" t="s">
        <v>49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204</v>
      </c>
      <c r="AT131" s="200" t="s">
        <v>216</v>
      </c>
      <c r="AU131" s="200" t="s">
        <v>94</v>
      </c>
      <c r="AY131" s="17" t="s">
        <v>160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92</v>
      </c>
      <c r="BK131" s="201">
        <f>ROUND(I131*H131,2)</f>
        <v>0</v>
      </c>
      <c r="BL131" s="17" t="s">
        <v>166</v>
      </c>
      <c r="BM131" s="200" t="s">
        <v>1519</v>
      </c>
    </row>
    <row r="132" spans="1:65" s="2" customFormat="1" ht="37.9" customHeight="1">
      <c r="A132" s="35"/>
      <c r="B132" s="36"/>
      <c r="C132" s="188" t="s">
        <v>209</v>
      </c>
      <c r="D132" s="188" t="s">
        <v>162</v>
      </c>
      <c r="E132" s="189" t="s">
        <v>1520</v>
      </c>
      <c r="F132" s="190" t="s">
        <v>1521</v>
      </c>
      <c r="G132" s="191" t="s">
        <v>165</v>
      </c>
      <c r="H132" s="192">
        <v>128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49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166</v>
      </c>
      <c r="AT132" s="200" t="s">
        <v>162</v>
      </c>
      <c r="AU132" s="200" t="s">
        <v>94</v>
      </c>
      <c r="AY132" s="17" t="s">
        <v>160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92</v>
      </c>
      <c r="BK132" s="201">
        <f>ROUND(I132*H132,2)</f>
        <v>0</v>
      </c>
      <c r="BL132" s="17" t="s">
        <v>166</v>
      </c>
      <c r="BM132" s="200" t="s">
        <v>1522</v>
      </c>
    </row>
    <row r="133" spans="1:65" s="2" customFormat="1" ht="16.5" customHeight="1">
      <c r="A133" s="35"/>
      <c r="B133" s="36"/>
      <c r="C133" s="188" t="s">
        <v>215</v>
      </c>
      <c r="D133" s="188" t="s">
        <v>162</v>
      </c>
      <c r="E133" s="189" t="s">
        <v>1523</v>
      </c>
      <c r="F133" s="190" t="s">
        <v>1524</v>
      </c>
      <c r="G133" s="191" t="s">
        <v>165</v>
      </c>
      <c r="H133" s="192">
        <v>4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49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166</v>
      </c>
      <c r="AT133" s="200" t="s">
        <v>162</v>
      </c>
      <c r="AU133" s="200" t="s">
        <v>94</v>
      </c>
      <c r="AY133" s="17" t="s">
        <v>160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92</v>
      </c>
      <c r="BK133" s="201">
        <f>ROUND(I133*H133,2)</f>
        <v>0</v>
      </c>
      <c r="BL133" s="17" t="s">
        <v>166</v>
      </c>
      <c r="BM133" s="200" t="s">
        <v>1525</v>
      </c>
    </row>
    <row r="134" spans="1:65" s="12" customFormat="1" ht="22.9" customHeight="1">
      <c r="B134" s="172"/>
      <c r="C134" s="173"/>
      <c r="D134" s="174" t="s">
        <v>83</v>
      </c>
      <c r="E134" s="186" t="s">
        <v>658</v>
      </c>
      <c r="F134" s="186" t="s">
        <v>659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P135</f>
        <v>0</v>
      </c>
      <c r="Q134" s="180"/>
      <c r="R134" s="181">
        <f>R135</f>
        <v>0</v>
      </c>
      <c r="S134" s="180"/>
      <c r="T134" s="182">
        <f>T135</f>
        <v>0</v>
      </c>
      <c r="AR134" s="183" t="s">
        <v>92</v>
      </c>
      <c r="AT134" s="184" t="s">
        <v>83</v>
      </c>
      <c r="AU134" s="184" t="s">
        <v>92</v>
      </c>
      <c r="AY134" s="183" t="s">
        <v>160</v>
      </c>
      <c r="BK134" s="185">
        <f>BK135</f>
        <v>0</v>
      </c>
    </row>
    <row r="135" spans="1:65" s="2" customFormat="1" ht="37.9" customHeight="1">
      <c r="A135" s="35"/>
      <c r="B135" s="36"/>
      <c r="C135" s="188" t="s">
        <v>222</v>
      </c>
      <c r="D135" s="188" t="s">
        <v>162</v>
      </c>
      <c r="E135" s="189" t="s">
        <v>1526</v>
      </c>
      <c r="F135" s="190" t="s">
        <v>1527</v>
      </c>
      <c r="G135" s="191" t="s">
        <v>219</v>
      </c>
      <c r="H135" s="192">
        <v>0.79200000000000004</v>
      </c>
      <c r="I135" s="193"/>
      <c r="J135" s="194">
        <f>ROUND(I135*H135,2)</f>
        <v>0</v>
      </c>
      <c r="K135" s="195"/>
      <c r="L135" s="40"/>
      <c r="M135" s="236" t="s">
        <v>1</v>
      </c>
      <c r="N135" s="237" t="s">
        <v>49</v>
      </c>
      <c r="O135" s="238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166</v>
      </c>
      <c r="AT135" s="200" t="s">
        <v>162</v>
      </c>
      <c r="AU135" s="200" t="s">
        <v>94</v>
      </c>
      <c r="AY135" s="17" t="s">
        <v>160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92</v>
      </c>
      <c r="BK135" s="201">
        <f>ROUND(I135*H135,2)</f>
        <v>0</v>
      </c>
      <c r="BL135" s="17" t="s">
        <v>166</v>
      </c>
      <c r="BM135" s="200" t="s">
        <v>1528</v>
      </c>
    </row>
    <row r="136" spans="1:65" s="2" customFormat="1" ht="6.95" customHeight="1">
      <c r="A136" s="35"/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40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algorithmName="SHA-512" hashValue="v7foPxoaBLH08g1mGjZAlVCKG7wxVipzW778qeMZvA3xX8hDAr/T9i3SjAqDtg/vimV4Pfy52bZnoBkBL8Jwxw==" saltValue="tt+fl2UG7luiGW3gEa7zrKWV+v58l5x6xC/M+sI3y9RGoLxBfr1TpFvZhQs71rjdZRvrKdpneQKLItYgzBCeww==" spinCount="100000" sheet="1" objects="1" scenarios="1" formatColumns="0" formatRows="0" autoFilter="0"/>
  <autoFilter ref="C118:K135" xr:uid="{00000000-0009-0000-0000-000008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IO 01 - Dopravní řešení a...</vt:lpstr>
      <vt:lpstr>IO 02 - Opěrné zdi a scho...</vt:lpstr>
      <vt:lpstr>IO 03 - Dešťová kanalizac...</vt:lpstr>
      <vt:lpstr>IO 04 - Veřejné osvětlení...</vt:lpstr>
      <vt:lpstr>IO 06 - Optická síť Etapa I</vt:lpstr>
      <vt:lpstr>SO 01-09 - Drobná archite...</vt:lpstr>
      <vt:lpstr>SO 01-10 - Drobná archite...</vt:lpstr>
      <vt:lpstr>SO 02 - Sadové úpravy Eta...</vt:lpstr>
      <vt:lpstr>SO 03 - Mobiliář Etapa I</vt:lpstr>
      <vt:lpstr>SO 04 - Demolice Etapa I</vt:lpstr>
      <vt:lpstr>VON - Vedlejší a ostatní ...</vt:lpstr>
      <vt:lpstr>'IO 01 - Dopravní řešení a...'!Názvy_tisku</vt:lpstr>
      <vt:lpstr>'IO 02 - Opěrné zdi a scho...'!Názvy_tisku</vt:lpstr>
      <vt:lpstr>'IO 03 - Dešťová kanalizac...'!Názvy_tisku</vt:lpstr>
      <vt:lpstr>'IO 04 - Veřejné osvětlení...'!Názvy_tisku</vt:lpstr>
      <vt:lpstr>'IO 06 - Optická síť Etapa I'!Názvy_tisku</vt:lpstr>
      <vt:lpstr>'Rekapitulace stavby'!Názvy_tisku</vt:lpstr>
      <vt:lpstr>'SO 01-09 - Drobná archite...'!Názvy_tisku</vt:lpstr>
      <vt:lpstr>'SO 01-10 - Drobná archite...'!Názvy_tisku</vt:lpstr>
      <vt:lpstr>'SO 02 - Sadové úpravy Eta...'!Názvy_tisku</vt:lpstr>
      <vt:lpstr>'SO 03 - Mobiliář Etapa I'!Názvy_tisku</vt:lpstr>
      <vt:lpstr>'SO 04 - Demolice Etapa I'!Názvy_tisku</vt:lpstr>
      <vt:lpstr>'VON - Vedlejší a ostatní ...'!Názvy_tisku</vt:lpstr>
      <vt:lpstr>'IO 01 - Dopravní řešení a...'!Oblast_tisku</vt:lpstr>
      <vt:lpstr>'IO 02 - Opěrné zdi a scho...'!Oblast_tisku</vt:lpstr>
      <vt:lpstr>'IO 03 - Dešťová kanalizac...'!Oblast_tisku</vt:lpstr>
      <vt:lpstr>'IO 04 - Veřejné osvětlení...'!Oblast_tisku</vt:lpstr>
      <vt:lpstr>'IO 06 - Optická síť Etapa I'!Oblast_tisku</vt:lpstr>
      <vt:lpstr>'Rekapitulace stavby'!Oblast_tisku</vt:lpstr>
      <vt:lpstr>'SO 01-09 - Drobná archite...'!Oblast_tisku</vt:lpstr>
      <vt:lpstr>'SO 01-10 - Drobná archite...'!Oblast_tisku</vt:lpstr>
      <vt:lpstr>'SO 02 - Sadové úpravy Eta...'!Oblast_tisku</vt:lpstr>
      <vt:lpstr>'SO 03 - Mobiliář Etapa I'!Oblast_tisku</vt:lpstr>
      <vt:lpstr>'SO 04 - Demolice Etapa I'!Oblast_tisku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ACERNBLS\LSada</dc:creator>
  <cp:lastModifiedBy>L K</cp:lastModifiedBy>
  <dcterms:created xsi:type="dcterms:W3CDTF">2022-06-01T12:02:07Z</dcterms:created>
  <dcterms:modified xsi:type="dcterms:W3CDTF">2022-11-07T15:15:47Z</dcterms:modified>
</cp:coreProperties>
</file>